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D3571C-D98D-4FB7-A962-44C0554D618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推移（環境保全基金）" sheetId="8" r:id="rId1"/>
  </sheets>
  <definedNames>
    <definedName name="_xlnm.Print_Area" localSheetId="0">'推移（環境保全基金）'!$A$1:$S$27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8" l="1"/>
  <c r="R6" i="8"/>
  <c r="N7" i="8"/>
  <c r="P6" i="8"/>
  <c r="O6" i="8"/>
  <c r="N6" i="8" s="1"/>
  <c r="M6" i="8"/>
  <c r="M8" i="8" s="1"/>
  <c r="P8" i="8" s="1"/>
  <c r="S8" i="8" s="1"/>
  <c r="L6" i="8"/>
  <c r="K6" i="8" s="1"/>
  <c r="J6" i="8"/>
  <c r="L7" i="8" l="1"/>
  <c r="K7" i="8" s="1"/>
  <c r="Q7" i="8"/>
  <c r="Q6" i="8"/>
  <c r="J8" i="8"/>
  <c r="K8" i="8" l="1"/>
  <c r="N8" i="8" s="1"/>
  <c r="Q8" i="8" s="1"/>
  <c r="L8" i="8"/>
  <c r="O8" i="8" s="1"/>
  <c r="R8" i="8" s="1"/>
</calcChain>
</file>

<file path=xl/sharedStrings.xml><?xml version="1.0" encoding="utf-8"?>
<sst xmlns="http://schemas.openxmlformats.org/spreadsheetml/2006/main" count="20" uniqueCount="16">
  <si>
    <t>歳出
（事業執行額）</t>
    <rPh sb="0" eb="2">
      <t>サイシュツ</t>
    </rPh>
    <rPh sb="4" eb="6">
      <t>ジギョウ</t>
    </rPh>
    <rPh sb="6" eb="8">
      <t>シッコウ</t>
    </rPh>
    <rPh sb="8" eb="9">
      <t>ガク</t>
    </rPh>
    <phoneticPr fontId="3"/>
  </si>
  <si>
    <t>基金残高</t>
    <rPh sb="0" eb="2">
      <t>キキン</t>
    </rPh>
    <rPh sb="2" eb="4">
      <t>ザンダカ</t>
    </rPh>
    <phoneticPr fontId="3"/>
  </si>
  <si>
    <t>平成29年度
（実績額）</t>
    <rPh sb="0" eb="2">
      <t>ヘイセイ</t>
    </rPh>
    <rPh sb="4" eb="6">
      <t>ネンド</t>
    </rPh>
    <phoneticPr fontId="3"/>
  </si>
  <si>
    <t>平成30年度
（実績額）</t>
    <rPh sb="0" eb="2">
      <t>ヘイセイ</t>
    </rPh>
    <rPh sb="4" eb="6">
      <t>ネンド</t>
    </rPh>
    <phoneticPr fontId="3"/>
  </si>
  <si>
    <t>歳入
（寄付金＋運用利息）</t>
    <rPh sb="0" eb="1">
      <t>トシ</t>
    </rPh>
    <rPh sb="1" eb="2">
      <t>ハイ</t>
    </rPh>
    <rPh sb="4" eb="7">
      <t>キフキン</t>
    </rPh>
    <rPh sb="8" eb="10">
      <t>ウンヨウ</t>
    </rPh>
    <rPh sb="10" eb="12">
      <t>リソク</t>
    </rPh>
    <phoneticPr fontId="3"/>
  </si>
  <si>
    <t>令和元年度
（実績額）</t>
    <rPh sb="0" eb="2">
      <t>レイワ</t>
    </rPh>
    <rPh sb="2" eb="3">
      <t>ガン</t>
    </rPh>
    <rPh sb="3" eb="5">
      <t>ネンド</t>
    </rPh>
    <rPh sb="7" eb="9">
      <t>ジッセキ</t>
    </rPh>
    <rPh sb="9" eb="10">
      <t>ガク</t>
    </rPh>
    <phoneticPr fontId="3"/>
  </si>
  <si>
    <t>令和２年度
（実績額）</t>
    <rPh sb="0" eb="2">
      <t>レイワ</t>
    </rPh>
    <rPh sb="3" eb="5">
      <t>ネンド</t>
    </rPh>
    <rPh sb="7" eb="9">
      <t>ジッセキ</t>
    </rPh>
    <rPh sb="9" eb="10">
      <t>ガク</t>
    </rPh>
    <phoneticPr fontId="3"/>
  </si>
  <si>
    <t>令和３年度
（実績額）</t>
    <rPh sb="0" eb="2">
      <t>レイワ</t>
    </rPh>
    <rPh sb="3" eb="5">
      <t>ネンド</t>
    </rPh>
    <rPh sb="7" eb="9">
      <t>ジッセキ</t>
    </rPh>
    <rPh sb="9" eb="10">
      <t>ガク</t>
    </rPh>
    <phoneticPr fontId="3"/>
  </si>
  <si>
    <t>環境保全活動事業</t>
    <rPh sb="0" eb="2">
      <t>カンキョウ</t>
    </rPh>
    <rPh sb="2" eb="4">
      <t>ホゼン</t>
    </rPh>
    <rPh sb="4" eb="6">
      <t>カツドウ</t>
    </rPh>
    <rPh sb="6" eb="8">
      <t>ジギョウ</t>
    </rPh>
    <phoneticPr fontId="3"/>
  </si>
  <si>
    <t>環境保全基金の推移について</t>
    <rPh sb="0" eb="2">
      <t>カンキョウ</t>
    </rPh>
    <rPh sb="2" eb="4">
      <t>ホゼン</t>
    </rPh>
    <rPh sb="4" eb="6">
      <t>キキン</t>
    </rPh>
    <rPh sb="7" eb="9">
      <t>スイイ</t>
    </rPh>
    <phoneticPr fontId="3"/>
  </si>
  <si>
    <t>脱炭素化促進事業</t>
    <rPh sb="0" eb="3">
      <t>ダツタンソ</t>
    </rPh>
    <rPh sb="3" eb="4">
      <t>カ</t>
    </rPh>
    <rPh sb="4" eb="6">
      <t>ソクシン</t>
    </rPh>
    <rPh sb="6" eb="8">
      <t>ジギョウ</t>
    </rPh>
    <phoneticPr fontId="3"/>
  </si>
  <si>
    <r>
      <t>令和４年度（実績額）</t>
    </r>
    <r>
      <rPr>
        <b/>
        <vertAlign val="superscript"/>
        <sz val="16"/>
        <color theme="1"/>
        <rFont val="HGPｺﾞｼｯｸM"/>
        <family val="3"/>
        <charset val="128"/>
      </rPr>
      <t>※1</t>
    </r>
    <rPh sb="0" eb="2">
      <t>レイワ</t>
    </rPh>
    <rPh sb="3" eb="5">
      <t>ネンド</t>
    </rPh>
    <rPh sb="6" eb="8">
      <t>ジッセキ</t>
    </rPh>
    <rPh sb="8" eb="9">
      <t>ガク</t>
    </rPh>
    <rPh sb="9" eb="10">
      <t>ジツガク</t>
    </rPh>
    <phoneticPr fontId="3"/>
  </si>
  <si>
    <r>
      <t>令和５年度（実績額）</t>
    </r>
    <r>
      <rPr>
        <b/>
        <vertAlign val="superscript"/>
        <sz val="16"/>
        <color theme="1"/>
        <rFont val="HGPｺﾞｼｯｸM"/>
        <family val="3"/>
        <charset val="128"/>
      </rPr>
      <t>※1</t>
    </r>
    <rPh sb="0" eb="2">
      <t>レイワ</t>
    </rPh>
    <rPh sb="3" eb="5">
      <t>ネンド</t>
    </rPh>
    <rPh sb="6" eb="8">
      <t>ジッセキ</t>
    </rPh>
    <rPh sb="8" eb="9">
      <t>サンガク</t>
    </rPh>
    <rPh sb="9" eb="10">
      <t>ジツガク</t>
    </rPh>
    <phoneticPr fontId="3"/>
  </si>
  <si>
    <t>※2　歳入額は予算要求上の見込額</t>
    <rPh sb="3" eb="5">
      <t>サイニュウ</t>
    </rPh>
    <rPh sb="5" eb="6">
      <t>ガク</t>
    </rPh>
    <rPh sb="7" eb="11">
      <t>ヨサンヨウキュウ</t>
    </rPh>
    <rPh sb="11" eb="12">
      <t>ジョウ</t>
    </rPh>
    <rPh sb="13" eb="15">
      <t>ミコ</t>
    </rPh>
    <rPh sb="15" eb="16">
      <t>ガク</t>
    </rPh>
    <phoneticPr fontId="3"/>
  </si>
  <si>
    <r>
      <t>令和６年度（見込額）</t>
    </r>
    <r>
      <rPr>
        <b/>
        <vertAlign val="superscript"/>
        <sz val="16"/>
        <color theme="1"/>
        <rFont val="HGPｺﾞｼｯｸM"/>
        <family val="3"/>
        <charset val="128"/>
      </rPr>
      <t>※1※2</t>
    </r>
    <rPh sb="0" eb="2">
      <t>レイワ</t>
    </rPh>
    <rPh sb="3" eb="5">
      <t>ネンド</t>
    </rPh>
    <rPh sb="6" eb="8">
      <t>ミコミ</t>
    </rPh>
    <rPh sb="8" eb="9">
      <t>サンガク</t>
    </rPh>
    <rPh sb="9" eb="10">
      <t>ジツガク</t>
    </rPh>
    <phoneticPr fontId="3"/>
  </si>
  <si>
    <t>※1　金額にはカーボンニュートラル技術開発実証事業に係る寄附・事業費を含めていない</t>
    <rPh sb="3" eb="5">
      <t>キンガク</t>
    </rPh>
    <rPh sb="17" eb="21">
      <t>ギジュツカイハツ</t>
    </rPh>
    <rPh sb="21" eb="23">
      <t>ジッショウ</t>
    </rPh>
    <rPh sb="23" eb="25">
      <t>ジギョウ</t>
    </rPh>
    <rPh sb="26" eb="27">
      <t>カカ</t>
    </rPh>
    <rPh sb="28" eb="30">
      <t>キフ</t>
    </rPh>
    <rPh sb="31" eb="34">
      <t>ジギョウヒ</t>
    </rPh>
    <rPh sb="35" eb="3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</si>
</sst>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3"/>
      <charset val="128"/>
    </font>
    <font>
      <b/>
      <vertAlign val="superscript"/>
      <sz val="16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 style="thin">
        <color auto="1"/>
      </left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38" fontId="8" fillId="0" borderId="4" xfId="1" applyNumberFormat="1" applyFont="1" applyBorder="1" applyAlignment="1">
      <alignment horizontal="right" vertical="center"/>
    </xf>
    <xf numFmtId="38" fontId="8" fillId="0" borderId="1" xfId="1" applyNumberFormat="1" applyFont="1" applyBorder="1" applyAlignment="1">
      <alignment horizontal="right" vertical="center"/>
    </xf>
    <xf numFmtId="38" fontId="9" fillId="3" borderId="4" xfId="1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8" fontId="11" fillId="0" borderId="4" xfId="1" applyNumberFormat="1" applyFont="1" applyFill="1" applyBorder="1" applyAlignment="1">
      <alignment horizontal="right" vertical="center"/>
    </xf>
    <xf numFmtId="38" fontId="11" fillId="0" borderId="1" xfId="1" applyNumberFormat="1" applyFont="1" applyFill="1" applyBorder="1" applyAlignment="1">
      <alignment horizontal="right" vertical="center"/>
    </xf>
    <xf numFmtId="38" fontId="2" fillId="0" borderId="0" xfId="0" applyNumberFormat="1" applyFont="1">
      <alignment vertical="center"/>
    </xf>
    <xf numFmtId="38" fontId="11" fillId="0" borderId="5" xfId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38" fontId="9" fillId="3" borderId="11" xfId="1" applyFont="1" applyFill="1" applyBorder="1" applyAlignment="1">
      <alignment horizontal="right" vertical="center"/>
    </xf>
    <xf numFmtId="38" fontId="9" fillId="3" borderId="12" xfId="1" applyNumberFormat="1" applyFont="1" applyFill="1" applyBorder="1" applyAlignment="1">
      <alignment horizontal="right" vertical="center"/>
    </xf>
    <xf numFmtId="38" fontId="9" fillId="3" borderId="13" xfId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38" fontId="9" fillId="3" borderId="23" xfId="1" applyNumberFormat="1" applyFont="1" applyFill="1" applyBorder="1" applyAlignment="1">
      <alignment horizontal="right" vertical="center"/>
    </xf>
    <xf numFmtId="38" fontId="9" fillId="3" borderId="24" xfId="1" applyNumberFormat="1" applyFont="1" applyFill="1" applyBorder="1" applyAlignment="1">
      <alignment horizontal="right" vertical="center"/>
    </xf>
    <xf numFmtId="38" fontId="8" fillId="0" borderId="28" xfId="1" applyNumberFormat="1" applyFont="1" applyBorder="1" applyAlignment="1">
      <alignment horizontal="right" vertical="center"/>
    </xf>
    <xf numFmtId="38" fontId="8" fillId="0" borderId="29" xfId="1" applyNumberFormat="1" applyFont="1" applyBorder="1" applyAlignment="1">
      <alignment horizontal="right" vertical="center"/>
    </xf>
    <xf numFmtId="38" fontId="11" fillId="0" borderId="28" xfId="1" applyNumberFormat="1" applyFont="1" applyFill="1" applyBorder="1" applyAlignment="1">
      <alignment horizontal="right" vertical="center"/>
    </xf>
    <xf numFmtId="38" fontId="11" fillId="0" borderId="29" xfId="1" applyNumberFormat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38" fontId="9" fillId="3" borderId="30" xfId="1" applyFont="1" applyFill="1" applyBorder="1" applyAlignment="1">
      <alignment horizontal="right" vertical="center"/>
    </xf>
    <xf numFmtId="38" fontId="9" fillId="3" borderId="28" xfId="1" applyNumberFormat="1" applyFont="1" applyFill="1" applyBorder="1" applyAlignment="1">
      <alignment horizontal="right" vertical="center"/>
    </xf>
    <xf numFmtId="38" fontId="9" fillId="3" borderId="31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24B49B16-3C2B-45EA-9882-972B21DCBDEB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2000"/>
              <a:t>大阪府環境保全基金残高</a:t>
            </a:r>
          </a:p>
        </c:rich>
      </c:tx>
      <c:layout>
        <c:manualLayout>
          <c:xMode val="edge"/>
          <c:yMode val="edge"/>
          <c:x val="0.37340838012390903"/>
          <c:y val="3.5116024589512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89102321631364"/>
          <c:y val="0.14347799338187364"/>
          <c:w val="0.6888501282292574"/>
          <c:h val="0.68170918263305202"/>
        </c:manualLayout>
      </c:layout>
      <c:barChart>
        <c:barDir val="col"/>
        <c:grouping val="stacked"/>
        <c:varyColors val="0"/>
        <c:ser>
          <c:idx val="0"/>
          <c:order val="0"/>
          <c:tx>
            <c:v>環境保全活動事業資金枠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8D-46AE-BC13-CED5A0392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'推移（環境保全基金）'!$H$28:$O$28</c:f>
              <c:numCache>
                <c:formatCode>General</c:formatCode>
                <c:ptCount val="7"/>
              </c:numCache>
            </c:numRef>
          </c:cat>
          <c:val>
            <c:numRef>
              <c:f>('推移（環境保全基金）'!$I$8,'推移（環境保全基金）'!$J$8,'推移（環境保全基金）'!$M$8,'推移（環境保全基金）'!$P$8,'推移（環境保全基金）'!$S$8)</c:f>
              <c:numCache>
                <c:formatCode>#,##0_);[Red]\(#,##0\)</c:formatCode>
                <c:ptCount val="5"/>
                <c:pt idx="0">
                  <c:v>1782379999</c:v>
                </c:pt>
                <c:pt idx="1">
                  <c:v>1757502666</c:v>
                </c:pt>
                <c:pt idx="2">
                  <c:v>349423395</c:v>
                </c:pt>
                <c:pt idx="3">
                  <c:v>291408322</c:v>
                </c:pt>
                <c:pt idx="4">
                  <c:v>181608056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D-46AE-BC13-CED5A03922E1}"/>
            </c:ext>
          </c:extLst>
        </c:ser>
        <c:ser>
          <c:idx val="3"/>
          <c:order val="3"/>
          <c:tx>
            <c:strRef>
              <c:f>'推移（環境保全基金）'!$O$5</c:f>
              <c:strCache>
                <c:ptCount val="1"/>
                <c:pt idx="0">
                  <c:v>脱炭素化促進事業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'推移（環境保全基金）'!$H$28:$O$28</c:f>
              <c:numCache>
                <c:formatCode>General</c:formatCode>
                <c:ptCount val="7"/>
              </c:numCache>
            </c:numRef>
          </c:cat>
          <c:val>
            <c:numRef>
              <c:f>('推移（環境保全基金）'!$I$9,'推移（環境保全基金）'!$J$9,'推移（環境保全基金）'!$L$8,'推移（環境保全基金）'!$O$8,'推移（環境保全基金）'!$R$8)</c:f>
              <c:numCache>
                <c:formatCode>General</c:formatCode>
                <c:ptCount val="5"/>
                <c:pt idx="2" formatCode="#,##0_);[Red]\(#,##0\)">
                  <c:v>1430706990</c:v>
                </c:pt>
                <c:pt idx="3" formatCode="#,##0_);[Red]\(#,##0\)">
                  <c:v>1377818527</c:v>
                </c:pt>
                <c:pt idx="4" formatCode="#,##0_);[Red]\(#,##0\)">
                  <c:v>1282008793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8D-46AE-BC13-CED5A03922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0421424"/>
        <c:axId val="2004309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'推移（環境保全基金）'!$B$6</c15:sqref>
                        </c15:formulaRef>
                      </c:ext>
                    </c:extLst>
                    <c:strCache>
                      <c:ptCount val="1"/>
                      <c:pt idx="0">
                        <c:v>歳入
（寄付金＋運用利息）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'推移（環境保全基金）'!$H$28:$O$28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('推移（環境保全基金）'!$F$6,'推移（環境保全基金）'!$G$6,'推移（環境保全基金）'!$H$6,'推移（環境保全基金）'!$I$6,'推移（環境保全基金）'!$J$6,'推移（環境保全基金）'!$R$6:$S$6)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  <c:pt idx="0">
                        <c:v>6204165</c:v>
                      </c:pt>
                      <c:pt idx="1">
                        <c:v>15437870</c:v>
                      </c:pt>
                      <c:pt idx="2">
                        <c:v>28561266</c:v>
                      </c:pt>
                      <c:pt idx="3">
                        <c:v>7080734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C8D-46AE-BC13-CED5A03922E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'推移（環境保全基金）'!$B$7</c15:sqref>
                        </c15:formulaRef>
                      </c:ext>
                    </c:extLst>
                    <c:strCache>
                      <c:ptCount val="1"/>
                      <c:pt idx="0">
                        <c:v>歳出
（事業執行額）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'推移（環境保全基金）'!$H$28:$O$28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('推移（環境保全基金）'!$F$7,'推移（環境保全基金）'!$G$7,'推移（環境保全基金）'!$H$7,'推移（環境保全基金）'!$I$7,'推移（環境保全基金）'!$J$7,'推移（環境保全基金）'!$R$7:$S$7)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  <c:pt idx="0">
                        <c:v>4420515</c:v>
                      </c:pt>
                      <c:pt idx="1">
                        <c:v>40315203</c:v>
                      </c:pt>
                      <c:pt idx="2">
                        <c:v>124371000</c:v>
                      </c:pt>
                      <c:pt idx="3">
                        <c:v>116881000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8D-46AE-BC13-CED5A03922E1}"/>
                  </c:ext>
                </c:extLst>
              </c15:ser>
            </c15:filteredBarSeries>
          </c:ext>
        </c:extLst>
      </c:barChart>
      <c:catAx>
        <c:axId val="2004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30992"/>
        <c:crosses val="autoZero"/>
        <c:auto val="1"/>
        <c:lblAlgn val="ctr"/>
        <c:lblOffset val="100"/>
        <c:noMultiLvlLbl val="0"/>
      </c:catAx>
      <c:valAx>
        <c:axId val="2004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ja-JP" sz="1400">
                    <a:latin typeface="+mj-lt"/>
                  </a:rPr>
                  <a:t>基金残高</a:t>
                </a:r>
                <a:r>
                  <a:rPr lang="en-US" sz="1400">
                    <a:latin typeface="+mj-lt"/>
                  </a:rPr>
                  <a:t>[</a:t>
                </a:r>
                <a:r>
                  <a:rPr lang="ja-JP" sz="1400">
                    <a:latin typeface="+mj-lt"/>
                  </a:rPr>
                  <a:t>百万円</a:t>
                </a:r>
                <a:r>
                  <a:rPr lang="en-US" sz="1400">
                    <a:latin typeface="+mj-lt"/>
                  </a:rPr>
                  <a:t>]</a:t>
                </a:r>
                <a:endParaRPr lang="ja-JP" sz="14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8.8124485431908435E-3"/>
              <c:y val="0.3289403739580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21424"/>
        <c:crosses val="autoZero"/>
        <c:crossBetween val="between"/>
        <c:majorUnit val="400000000"/>
        <c:dispUnits>
          <c:builtInUnit val="millions"/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9286948465965057"/>
          <c:y val="0.34656162180451433"/>
          <c:w val="0.19936170441962897"/>
          <c:h val="0.1619181763614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1316181</xdr:colOff>
      <xdr:row>0</xdr:row>
      <xdr:rowOff>107156</xdr:rowOff>
    </xdr:from>
    <xdr:to>
      <xdr:col>18</xdr:col>
      <xdr:colOff>1316181</xdr:colOff>
      <xdr:row>0</xdr:row>
      <xdr:rowOff>488156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F49348-58E8-4699-A0B2-A461F2C7C497}"/>
            </a:ext>
          </a:extLst>
        </xdr:cNvPr>
        <xdr:cNvSpPr txBox="1"/>
      </xdr:nvSpPr>
      <xdr:spPr>
        <a:xfrm>
          <a:off x="15542721" y="105251"/>
          <a:ext cx="1657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‐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１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186163</xdr:colOff>
      <xdr:row>1</xdr:row>
      <xdr:rowOff>207817</xdr:rowOff>
    </xdr:from>
    <xdr:to>
      <xdr:col>19</xdr:col>
      <xdr:colOff>51954</xdr:colOff>
      <xdr:row>2</xdr:row>
      <xdr:rowOff>17318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F035934-AE14-485D-A6F4-0C34CD8D27EA}"/>
            </a:ext>
          </a:extLst>
        </xdr:cNvPr>
        <xdr:cNvSpPr txBox="1"/>
      </xdr:nvSpPr>
      <xdr:spPr>
        <a:xfrm>
          <a:off x="16071958" y="725977"/>
          <a:ext cx="1528856" cy="361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単位：円）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220268</xdr:colOff>
      <xdr:row>11</xdr:row>
      <xdr:rowOff>184432</xdr:rowOff>
    </xdr:from>
    <xdr:to>
      <xdr:col>16</xdr:col>
      <xdr:colOff>15416</xdr:colOff>
      <xdr:row>26</xdr:row>
      <xdr:rowOff>2609332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BF5B843-AD37-4371-8689-1A0CDCCF7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1160617</xdr:colOff>
      <xdr:row>25</xdr:row>
      <xdr:rowOff>136696</xdr:rowOff>
    </xdr:from>
    <xdr:ext cx="2073195" cy="6932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86C9F4-B943-4D39-AE39-ED7581A6D4F8}"/>
            </a:ext>
          </a:extLst>
        </xdr:cNvPr>
        <xdr:cNvSpPr txBox="1"/>
      </xdr:nvSpPr>
      <xdr:spPr>
        <a:xfrm>
          <a:off x="13750935" y="7929878"/>
          <a:ext cx="2073195" cy="693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令和４年度から資金　</a:t>
          </a:r>
          <a:endParaRPr kumimoji="1" lang="en-US" altLang="ja-JP" sz="1400"/>
        </a:p>
        <a:p>
          <a:r>
            <a:rPr kumimoji="1" lang="ja-JP" altLang="en-US" sz="1400"/>
            <a:t>　枠を上記２枠に分割</a:t>
          </a:r>
        </a:p>
      </xdr:txBody>
    </xdr:sp>
    <xdr:clientData/>
  </xdr:oneCellAnchor>
  <xdr:oneCellAnchor>
    <xdr:from>
      <xdr:col>11</xdr:col>
      <xdr:colOff>49319</xdr:colOff>
      <xdr:row>15</xdr:row>
      <xdr:rowOff>161375</xdr:rowOff>
    </xdr:from>
    <xdr:ext cx="708039" cy="3741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1E20A9E-28DC-413E-BD0A-C3320C2110E8}"/>
            </a:ext>
          </a:extLst>
        </xdr:cNvPr>
        <xdr:cNvSpPr txBox="1"/>
      </xdr:nvSpPr>
      <xdr:spPr>
        <a:xfrm>
          <a:off x="7652001" y="5876375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1,758</a:t>
          </a:r>
          <a:endParaRPr kumimoji="1" lang="ja-JP" altLang="en-US" sz="1800"/>
        </a:p>
      </xdr:txBody>
    </xdr:sp>
    <xdr:clientData/>
  </xdr:oneCellAnchor>
  <xdr:oneCellAnchor>
    <xdr:from>
      <xdr:col>10</xdr:col>
      <xdr:colOff>176033</xdr:colOff>
      <xdr:row>15</xdr:row>
      <xdr:rowOff>134153</xdr:rowOff>
    </xdr:from>
    <xdr:ext cx="708039" cy="37414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519F1BC-6912-4A7F-A818-709425F0D37E}"/>
            </a:ext>
          </a:extLst>
        </xdr:cNvPr>
        <xdr:cNvSpPr txBox="1"/>
      </xdr:nvSpPr>
      <xdr:spPr>
        <a:xfrm>
          <a:off x="6116169" y="5849153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1,782</a:t>
          </a:r>
          <a:endParaRPr kumimoji="1" lang="ja-JP" altLang="en-US" sz="1800"/>
        </a:p>
      </xdr:txBody>
    </xdr:sp>
    <xdr:clientData/>
  </xdr:oneCellAnchor>
  <xdr:oneCellAnchor>
    <xdr:from>
      <xdr:col>12</xdr:col>
      <xdr:colOff>9236</xdr:colOff>
      <xdr:row>15</xdr:row>
      <xdr:rowOff>180192</xdr:rowOff>
    </xdr:from>
    <xdr:ext cx="794556" cy="37414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0B09F06-B440-4701-9920-DA0D610ACD4C}"/>
            </a:ext>
          </a:extLst>
        </xdr:cNvPr>
        <xdr:cNvSpPr txBox="1"/>
      </xdr:nvSpPr>
      <xdr:spPr>
        <a:xfrm>
          <a:off x="9274463" y="5895192"/>
          <a:ext cx="79455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1,718</a:t>
          </a:r>
          <a:endParaRPr kumimoji="1" lang="ja-JP" altLang="en-US" sz="1800"/>
        </a:p>
      </xdr:txBody>
    </xdr:sp>
    <xdr:clientData/>
  </xdr:oneCellAnchor>
  <xdr:oneCellAnchor>
    <xdr:from>
      <xdr:col>12</xdr:col>
      <xdr:colOff>1565615</xdr:colOff>
      <xdr:row>17</xdr:row>
      <xdr:rowOff>16253</xdr:rowOff>
    </xdr:from>
    <xdr:ext cx="708039" cy="3741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58483-19E3-4FFC-9B0A-AC2ED9BA904D}"/>
            </a:ext>
          </a:extLst>
        </xdr:cNvPr>
        <xdr:cNvSpPr txBox="1"/>
      </xdr:nvSpPr>
      <xdr:spPr>
        <a:xfrm>
          <a:off x="10830842" y="6146889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1,608</a:t>
          </a:r>
          <a:endParaRPr kumimoji="1" lang="ja-JP" altLang="en-US" sz="1800"/>
        </a:p>
      </xdr:txBody>
    </xdr:sp>
    <xdr:clientData/>
  </xdr:oneCellAnchor>
  <xdr:oneCellAnchor>
    <xdr:from>
      <xdr:col>13</xdr:col>
      <xdr:colOff>1475724</xdr:colOff>
      <xdr:row>18</xdr:row>
      <xdr:rowOff>176424</xdr:rowOff>
    </xdr:from>
    <xdr:ext cx="708039" cy="37414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44F1C6C-4A5C-462D-8685-772FD6EC21DD}"/>
            </a:ext>
          </a:extLst>
        </xdr:cNvPr>
        <xdr:cNvSpPr txBox="1"/>
      </xdr:nvSpPr>
      <xdr:spPr>
        <a:xfrm>
          <a:off x="12403497" y="6514879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1,402</a:t>
          </a:r>
          <a:endParaRPr kumimoji="1" lang="ja-JP" altLang="en-US" sz="1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40F8-64D1-47FD-BD33-755F67AB5600}">
  <dimension ref="B1:T28"/>
  <sheetViews>
    <sheetView tabSelected="1" view="pageBreakPreview" zoomScale="40" zoomScaleNormal="40" zoomScaleSheetLayoutView="40" workbookViewId="0">
      <selection activeCell="S37" sqref="S37"/>
    </sheetView>
  </sheetViews>
  <sheetFormatPr defaultColWidth="2.9140625" defaultRowHeight="16.5" x14ac:dyDescent="0.55000000000000004"/>
  <cols>
    <col min="1" max="1" width="2.6640625" style="1" customWidth="1"/>
    <col min="2" max="3" width="8.1640625" style="1" customWidth="1"/>
    <col min="4" max="4" width="7" style="1" customWidth="1"/>
    <col min="5" max="5" width="8.1640625" style="1" customWidth="1"/>
    <col min="6" max="7" width="22.4140625" style="1" hidden="1" customWidth="1"/>
    <col min="8" max="8" width="21.6640625" style="1" hidden="1" customWidth="1"/>
    <col min="9" max="19" width="21.6640625" style="1" customWidth="1"/>
    <col min="20" max="20" width="41" style="1" customWidth="1"/>
    <col min="21" max="16384" width="2.9140625" style="1"/>
  </cols>
  <sheetData>
    <row r="1" spans="2:20" ht="41.25" customHeight="1" x14ac:dyDescent="0.55000000000000004"/>
    <row r="2" spans="2:20" ht="44.25" customHeight="1" x14ac:dyDescent="0.55000000000000004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2:20" ht="3.75" customHeight="1" thickBot="1" x14ac:dyDescent="0.6"/>
    <row r="4" spans="2:20" s="2" customFormat="1" ht="36" customHeight="1" x14ac:dyDescent="0.55000000000000004">
      <c r="B4" s="44"/>
      <c r="C4" s="45"/>
      <c r="D4" s="45"/>
      <c r="E4" s="46"/>
      <c r="F4" s="50" t="s">
        <v>2</v>
      </c>
      <c r="G4" s="50" t="s">
        <v>3</v>
      </c>
      <c r="H4" s="52" t="s">
        <v>5</v>
      </c>
      <c r="I4" s="50" t="s">
        <v>6</v>
      </c>
      <c r="J4" s="50" t="s">
        <v>7</v>
      </c>
      <c r="K4" s="20"/>
      <c r="L4" s="21" t="s">
        <v>11</v>
      </c>
      <c r="M4" s="22"/>
      <c r="N4" s="20"/>
      <c r="O4" s="21" t="s">
        <v>12</v>
      </c>
      <c r="P4" s="22"/>
      <c r="Q4" s="20"/>
      <c r="R4" s="21" t="s">
        <v>14</v>
      </c>
      <c r="S4" s="23"/>
      <c r="T4" s="3"/>
    </row>
    <row r="5" spans="2:20" s="2" customFormat="1" ht="25.5" customHeight="1" x14ac:dyDescent="0.55000000000000004">
      <c r="B5" s="47"/>
      <c r="C5" s="48"/>
      <c r="D5" s="48"/>
      <c r="E5" s="49"/>
      <c r="F5" s="51"/>
      <c r="G5" s="51"/>
      <c r="H5" s="53"/>
      <c r="I5" s="51"/>
      <c r="J5" s="51"/>
      <c r="K5" s="9"/>
      <c r="L5" s="5" t="s">
        <v>10</v>
      </c>
      <c r="M5" s="10" t="s">
        <v>8</v>
      </c>
      <c r="N5" s="9"/>
      <c r="O5" s="5" t="s">
        <v>10</v>
      </c>
      <c r="P5" s="10" t="s">
        <v>8</v>
      </c>
      <c r="Q5" s="15"/>
      <c r="R5" s="16" t="s">
        <v>10</v>
      </c>
      <c r="S5" s="24" t="s">
        <v>8</v>
      </c>
      <c r="T5" s="3"/>
    </row>
    <row r="6" spans="2:20" ht="62.25" customHeight="1" x14ac:dyDescent="0.55000000000000004">
      <c r="B6" s="37" t="s">
        <v>4</v>
      </c>
      <c r="C6" s="38"/>
      <c r="D6" s="38"/>
      <c r="E6" s="39"/>
      <c r="F6" s="6">
        <v>3453227</v>
      </c>
      <c r="G6" s="6">
        <v>3609223</v>
      </c>
      <c r="H6" s="6">
        <v>3861739</v>
      </c>
      <c r="I6" s="6">
        <v>6204165</v>
      </c>
      <c r="J6" s="7">
        <f>14972691+465179</f>
        <v>15437870</v>
      </c>
      <c r="K6" s="11">
        <f>L6+M6</f>
        <v>27474945</v>
      </c>
      <c r="L6" s="11">
        <f>521176698+386697-500000000</f>
        <v>21563395</v>
      </c>
      <c r="M6" s="12">
        <f>5826395+85155</f>
        <v>5911550</v>
      </c>
      <c r="N6" s="14">
        <f>O6+P6</f>
        <v>20302989</v>
      </c>
      <c r="O6" s="11">
        <f>16310000+670912</f>
        <v>16980912</v>
      </c>
      <c r="P6" s="11">
        <f>3178147+143930</f>
        <v>3322077</v>
      </c>
      <c r="Q6" s="17">
        <f>R6+S6</f>
        <v>35642000</v>
      </c>
      <c r="R6" s="18">
        <f>28000000+561266</f>
        <v>28561266</v>
      </c>
      <c r="S6" s="25">
        <f>7000000+80734</f>
        <v>7080734</v>
      </c>
      <c r="T6" s="4"/>
    </row>
    <row r="7" spans="2:20" ht="62.25" customHeight="1" x14ac:dyDescent="0.55000000000000004">
      <c r="B7" s="37" t="s">
        <v>0</v>
      </c>
      <c r="C7" s="38"/>
      <c r="D7" s="38"/>
      <c r="E7" s="39"/>
      <c r="F7" s="6">
        <v>16394908</v>
      </c>
      <c r="G7" s="6">
        <v>18231763</v>
      </c>
      <c r="H7" s="6">
        <v>42408785</v>
      </c>
      <c r="I7" s="6">
        <v>4420515</v>
      </c>
      <c r="J7" s="7">
        <v>40315203</v>
      </c>
      <c r="K7" s="11">
        <f>L7+M7</f>
        <v>66487955</v>
      </c>
      <c r="L7" s="11">
        <f>292295800-282296000</f>
        <v>9999800</v>
      </c>
      <c r="M7" s="12">
        <v>56488155</v>
      </c>
      <c r="N7" s="14">
        <f>O7+P7</f>
        <v>131206525</v>
      </c>
      <c r="O7" s="11">
        <v>69869375</v>
      </c>
      <c r="P7" s="11">
        <v>61337150</v>
      </c>
      <c r="Q7" s="19">
        <f>R7+S7</f>
        <v>241252000</v>
      </c>
      <c r="R7" s="8">
        <v>124371000</v>
      </c>
      <c r="S7" s="26">
        <v>116881000</v>
      </c>
      <c r="T7" s="4"/>
    </row>
    <row r="8" spans="2:20" ht="63" customHeight="1" thickBot="1" x14ac:dyDescent="0.6">
      <c r="B8" s="40" t="s">
        <v>1</v>
      </c>
      <c r="C8" s="41"/>
      <c r="D8" s="41"/>
      <c r="E8" s="42"/>
      <c r="F8" s="27">
        <v>1833765935</v>
      </c>
      <c r="G8" s="27">
        <v>1819143395</v>
      </c>
      <c r="H8" s="27">
        <v>1780596349</v>
      </c>
      <c r="I8" s="27">
        <v>1782379999</v>
      </c>
      <c r="J8" s="28">
        <f>I8+J6-J7</f>
        <v>1757502666</v>
      </c>
      <c r="K8" s="28">
        <f>J8+K6-K7</f>
        <v>1718489656</v>
      </c>
      <c r="L8" s="29">
        <f>G8-400000000+L6-L7</f>
        <v>1430706990</v>
      </c>
      <c r="M8" s="30">
        <f>400000000-M7+M6</f>
        <v>349423395</v>
      </c>
      <c r="N8" s="31">
        <f>K8+N6-N7</f>
        <v>1607586120</v>
      </c>
      <c r="O8" s="29">
        <f>L8+O6-O7</f>
        <v>1377818527</v>
      </c>
      <c r="P8" s="29">
        <f>M8-P7+P6</f>
        <v>291408322</v>
      </c>
      <c r="Q8" s="32">
        <f>N8+Q6-Q7</f>
        <v>1401976120</v>
      </c>
      <c r="R8" s="33">
        <f>O8+R6-R7</f>
        <v>1282008793</v>
      </c>
      <c r="S8" s="34">
        <f>P8-S7+S6</f>
        <v>181608056</v>
      </c>
      <c r="T8" s="4"/>
    </row>
    <row r="9" spans="2:20" x14ac:dyDescent="0.55000000000000004">
      <c r="L9" s="1" t="s">
        <v>15</v>
      </c>
    </row>
    <row r="10" spans="2:20" x14ac:dyDescent="0.55000000000000004">
      <c r="I10" s="13"/>
      <c r="J10" s="13"/>
      <c r="K10" s="13"/>
      <c r="L10" s="13" t="s">
        <v>13</v>
      </c>
      <c r="M10" s="13"/>
      <c r="N10" s="13"/>
    </row>
    <row r="27" spans="8:15" ht="263.25" customHeight="1" x14ac:dyDescent="0.55000000000000004"/>
    <row r="28" spans="8:15" s="36" customFormat="1" ht="18.75" customHeight="1" x14ac:dyDescent="0.55000000000000004">
      <c r="H28" s="35"/>
      <c r="I28" s="35"/>
      <c r="J28" s="35"/>
      <c r="K28" s="35"/>
      <c r="L28" s="35"/>
      <c r="M28" s="35"/>
      <c r="N28" s="35"/>
      <c r="O28" s="35"/>
    </row>
  </sheetData>
  <mergeCells count="10">
    <mergeCell ref="B6:E6"/>
    <mergeCell ref="B7:E7"/>
    <mergeCell ref="B8:E8"/>
    <mergeCell ref="B2:S2"/>
    <mergeCell ref="B4:E5"/>
    <mergeCell ref="F4:F5"/>
    <mergeCell ref="G4:G5"/>
    <mergeCell ref="H4:H5"/>
    <mergeCell ref="I4:I5"/>
    <mergeCell ref="J4:J5"/>
  </mergeCells>
  <phoneticPr fontId="3"/>
  <pageMargins left="0.11811023622047245" right="0.11811023622047245" top="0.35433070866141736" bottom="0.35433070866141736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推移（環境保全基金）</vt:lpstr>
      <vt:lpstr>'推移（環境保全基金）'!Print_Area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2024-11-06T09:31:32Z</dcterms:created>
  <dcterms:modified xsi:type="dcterms:W3CDTF">2024-11-08T00:39:44Z</dcterms:modified>
</cp:coreProperties>
</file>