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7DBDEBEF-8C0D-49DE-BB8A-4D3EA4E34B6D}" xr6:coauthVersionLast="47" xr6:coauthVersionMax="47" xr10:uidLastSave="{00000000-0000-0000-0000-000000000000}"/>
  <bookViews>
    <workbookView xWindow="-108" yWindow="-108" windowWidth="23256" windowHeight="14160" tabRatio="838" firstSheet="1" activeTab="1" xr2:uid="{00000000-000D-0000-FFFF-FFFF00000000}"/>
  </bookViews>
  <sheets>
    <sheet name="市町村別自殺者集計表" sheetId="59" state="hidden" r:id="rId1"/>
    <sheet name="年間数値グラフ (2)" sheetId="97" r:id="rId2"/>
    <sheet name="1月総数" sheetId="52" state="hidden" r:id="rId3"/>
    <sheet name="1月男" sheetId="53" state="hidden" r:id="rId4"/>
    <sheet name="1月女" sheetId="54" state="hidden" r:id="rId5"/>
    <sheet name="2月総数" sheetId="55" state="hidden" r:id="rId6"/>
    <sheet name="2月男" sheetId="56" state="hidden" r:id="rId7"/>
    <sheet name="2月女" sheetId="57" state="hidden" r:id="rId8"/>
    <sheet name="3月総数" sheetId="62" state="hidden" r:id="rId9"/>
    <sheet name="3月男" sheetId="61" state="hidden" r:id="rId10"/>
    <sheet name="3月女" sheetId="58" state="hidden" r:id="rId11"/>
    <sheet name="4月総数" sheetId="65" state="hidden" r:id="rId12"/>
    <sheet name="4月男" sheetId="63" state="hidden" r:id="rId13"/>
    <sheet name="4月女" sheetId="64" state="hidden" r:id="rId14"/>
    <sheet name="5月総数" sheetId="68" state="hidden" r:id="rId15"/>
    <sheet name="5月男" sheetId="66" state="hidden" r:id="rId16"/>
    <sheet name="5月女" sheetId="67" state="hidden" r:id="rId17"/>
    <sheet name="6月総数" sheetId="71" state="hidden" r:id="rId18"/>
    <sheet name="6月男" sheetId="69" state="hidden" r:id="rId19"/>
    <sheet name="6月女" sheetId="70" state="hidden" r:id="rId20"/>
    <sheet name="7月総数" sheetId="74" state="hidden" r:id="rId21"/>
    <sheet name="7月男" sheetId="72" state="hidden" r:id="rId22"/>
    <sheet name="7月女" sheetId="73" state="hidden" r:id="rId23"/>
    <sheet name="8月総数" sheetId="77" state="hidden" r:id="rId24"/>
    <sheet name="8月男" sheetId="75" state="hidden" r:id="rId25"/>
    <sheet name="8月女" sheetId="76" state="hidden" r:id="rId26"/>
    <sheet name="9月総数" sheetId="80" state="hidden" r:id="rId27"/>
    <sheet name="9月男" sheetId="78" state="hidden" r:id="rId28"/>
    <sheet name="9月女" sheetId="79" state="hidden" r:id="rId29"/>
    <sheet name="10月総数" sheetId="83" state="hidden" r:id="rId30"/>
    <sheet name="10月男" sheetId="81" state="hidden" r:id="rId31"/>
    <sheet name="10月女" sheetId="82" state="hidden" r:id="rId32"/>
    <sheet name="11月総数" sheetId="86" state="hidden" r:id="rId33"/>
    <sheet name="11月男" sheetId="84" state="hidden" r:id="rId34"/>
    <sheet name="11月女" sheetId="85" state="hidden" r:id="rId35"/>
    <sheet name="12月総数" sheetId="89" state="hidden" r:id="rId36"/>
    <sheet name="12月男" sheetId="87" state="hidden" r:id="rId37"/>
    <sheet name="12月女" sheetId="88" state="hidden" r:id="rId38"/>
    <sheet name="使い方" sheetId="92" state="hidden" r:id="rId39"/>
    <sheet name="旧年度集計" sheetId="91" state="hidden" r:id="rId40"/>
    <sheet name="地域" sheetId="60" state="hidden" r:id="rId41"/>
    <sheet name="入力用" sheetId="51" state="hidden" r:id="rId42"/>
    <sheet name="旧市町村総" sheetId="93" state="hidden" r:id="rId43"/>
    <sheet name="旧市町村男" sheetId="94" state="hidden" r:id="rId44"/>
    <sheet name="旧市町村女" sheetId="95" state="hidden" r:id="rId45"/>
  </sheets>
  <definedNames>
    <definedName name="_xlnm.Print_Area" localSheetId="0">市町村別自殺者集計表!$A$9:$Q$94</definedName>
    <definedName name="_xlnm.Print_Area" localSheetId="41">入力用!$A$1:$Q$86</definedName>
    <definedName name="_xlnm.Print_Area" localSheetId="1">'年間数値グラフ (2)'!$A$1:$S$36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97" l="1"/>
  <c r="P5" i="97"/>
  <c r="Q5" i="97" l="1"/>
  <c r="M24" i="59" l="1"/>
  <c r="R7" i="59" l="1"/>
  <c r="J11" i="59" l="1"/>
  <c r="J10" i="59"/>
  <c r="B16" i="59"/>
  <c r="B31" i="59"/>
  <c r="B28" i="59"/>
  <c r="AC4" i="59"/>
  <c r="B22" i="59" l="1"/>
  <c r="C1" i="74" l="1"/>
  <c r="C1" i="82"/>
  <c r="C1" i="81"/>
  <c r="C1" i="69"/>
  <c r="C1" i="56"/>
  <c r="C1" i="55"/>
  <c r="C1" i="79"/>
  <c r="C1" i="67"/>
  <c r="C1" i="54"/>
  <c r="C1" i="66"/>
  <c r="C1" i="80"/>
  <c r="C1" i="52"/>
  <c r="C1" i="76"/>
  <c r="C1" i="64"/>
  <c r="C1" i="75"/>
  <c r="C1" i="89"/>
  <c r="C1" i="65"/>
  <c r="C1" i="61"/>
  <c r="C1" i="62"/>
  <c r="C1" i="83"/>
  <c r="C1" i="71"/>
  <c r="C1" i="78"/>
  <c r="C1" i="53"/>
  <c r="C1" i="68"/>
  <c r="C1" i="88"/>
  <c r="C1" i="87"/>
  <c r="C1" i="63"/>
  <c r="C1" i="77"/>
  <c r="C1" i="84"/>
  <c r="C1" i="70"/>
  <c r="C1" i="73"/>
  <c r="C1" i="57"/>
  <c r="C1" i="72"/>
  <c r="C1" i="86"/>
  <c r="C1" i="85"/>
  <c r="C1" i="58"/>
  <c r="BC1" i="58" l="1"/>
  <c r="AB1" i="58"/>
  <c r="BC1" i="77"/>
  <c r="AB1" i="77"/>
  <c r="BC1" i="83"/>
  <c r="AB1" i="83"/>
  <c r="BC1" i="69"/>
  <c r="AB1" i="69"/>
  <c r="AB1" i="73"/>
  <c r="BC1" i="73"/>
  <c r="BC1" i="75"/>
  <c r="AB1" i="75"/>
  <c r="AC1" i="81"/>
  <c r="BD1" i="81"/>
  <c r="BC1" i="86"/>
  <c r="AB1" i="86"/>
  <c r="BC1" i="70"/>
  <c r="AB1" i="70"/>
  <c r="BC1" i="87"/>
  <c r="AB1" i="87"/>
  <c r="BC1" i="78"/>
  <c r="AB1" i="78"/>
  <c r="BC1" i="61"/>
  <c r="AB1" i="61"/>
  <c r="BC1" i="64"/>
  <c r="AB1" i="64"/>
  <c r="BC1" i="66"/>
  <c r="AB1" i="66"/>
  <c r="BC1" i="55"/>
  <c r="AB1" i="55"/>
  <c r="AB1" i="82"/>
  <c r="BC1" i="82"/>
  <c r="BC1" i="57"/>
  <c r="AB1" i="57"/>
  <c r="BC1" i="68"/>
  <c r="AB1" i="68"/>
  <c r="BC1" i="89"/>
  <c r="AB1" i="89"/>
  <c r="BC1" i="67"/>
  <c r="AB1" i="67"/>
  <c r="BC1" i="85"/>
  <c r="AB1" i="85"/>
  <c r="BC1" i="63"/>
  <c r="AB1" i="63"/>
  <c r="BC1" i="62"/>
  <c r="AB1" i="62"/>
  <c r="AB1" i="80"/>
  <c r="BC1" i="80"/>
  <c r="BC1" i="79"/>
  <c r="AB1" i="79"/>
  <c r="BC1" i="72"/>
  <c r="AB1" i="72"/>
  <c r="BC1" i="84"/>
  <c r="AB1" i="84"/>
  <c r="AB1" i="88"/>
  <c r="BC1" i="88"/>
  <c r="BC1" i="71"/>
  <c r="AB1" i="71"/>
  <c r="BC1" i="65"/>
  <c r="AB1" i="65"/>
  <c r="BC1" i="76"/>
  <c r="AB1" i="76"/>
  <c r="BC1" i="56"/>
  <c r="AB1" i="56"/>
  <c r="BC1" i="74"/>
  <c r="AB1" i="74"/>
  <c r="BW87" i="88"/>
  <c r="BV87" i="88"/>
  <c r="BU87" i="88"/>
  <c r="BT87" i="88"/>
  <c r="BS87" i="88"/>
  <c r="BR87" i="88"/>
  <c r="BQ87" i="88"/>
  <c r="BP87" i="88"/>
  <c r="BO87" i="88"/>
  <c r="BN87" i="88"/>
  <c r="BM87" i="88"/>
  <c r="BL87" i="88"/>
  <c r="BK87" i="88"/>
  <c r="BJ87" i="88"/>
  <c r="BI87" i="88"/>
  <c r="BH87" i="88"/>
  <c r="BG87" i="88"/>
  <c r="BF87" i="88"/>
  <c r="BE87" i="88"/>
  <c r="BD87" i="88"/>
  <c r="BC87" i="88"/>
  <c r="BB87" i="88"/>
  <c r="BA87" i="88"/>
  <c r="AZ87" i="88"/>
  <c r="AY87" i="88"/>
  <c r="AX87" i="88"/>
  <c r="AW87" i="88"/>
  <c r="AV87" i="88"/>
  <c r="AU87" i="88"/>
  <c r="AT87" i="88"/>
  <c r="AS87" i="88"/>
  <c r="AR87" i="88"/>
  <c r="AQ87" i="88"/>
  <c r="AP87" i="88"/>
  <c r="AO87" i="88"/>
  <c r="AN87" i="88"/>
  <c r="AM87" i="88"/>
  <c r="AL87" i="88"/>
  <c r="AK87" i="88"/>
  <c r="AJ87" i="88"/>
  <c r="AI87" i="88"/>
  <c r="AH87" i="88"/>
  <c r="AG87" i="88"/>
  <c r="AF87" i="88"/>
  <c r="AE87" i="88"/>
  <c r="AD87" i="88"/>
  <c r="AC87" i="88"/>
  <c r="AB87" i="88"/>
  <c r="AA87" i="88"/>
  <c r="Z87" i="88"/>
  <c r="Y87" i="88"/>
  <c r="X87" i="88"/>
  <c r="W87" i="88"/>
  <c r="V87" i="88"/>
  <c r="U87" i="88"/>
  <c r="T87" i="88"/>
  <c r="S87" i="88"/>
  <c r="R87" i="88"/>
  <c r="Q87" i="88"/>
  <c r="P87" i="88"/>
  <c r="O87" i="88"/>
  <c r="N87" i="88"/>
  <c r="M87" i="88"/>
  <c r="L87" i="88"/>
  <c r="K87" i="88"/>
  <c r="J87" i="88"/>
  <c r="I87" i="88"/>
  <c r="H87" i="88"/>
  <c r="G87" i="88"/>
  <c r="D87" i="88"/>
  <c r="BW86" i="88"/>
  <c r="BV86" i="88"/>
  <c r="BU86" i="88"/>
  <c r="BT86" i="88"/>
  <c r="BS86" i="88"/>
  <c r="BR86" i="88"/>
  <c r="BQ86" i="88"/>
  <c r="BP86" i="88"/>
  <c r="BO86" i="88"/>
  <c r="BN86" i="88"/>
  <c r="BM86" i="88"/>
  <c r="BL86" i="88"/>
  <c r="BK86" i="88"/>
  <c r="BJ86" i="88"/>
  <c r="BI86" i="88"/>
  <c r="BH86" i="88"/>
  <c r="BG86" i="88"/>
  <c r="BF86" i="88"/>
  <c r="BE86" i="88"/>
  <c r="BD86" i="88"/>
  <c r="BC86" i="88"/>
  <c r="BB86" i="88"/>
  <c r="BA86" i="88"/>
  <c r="AZ86" i="88"/>
  <c r="AY86" i="88"/>
  <c r="AX86" i="88"/>
  <c r="AW86" i="88"/>
  <c r="AV86" i="88"/>
  <c r="AU86" i="88"/>
  <c r="AT86" i="88"/>
  <c r="AS86" i="88"/>
  <c r="AR86" i="88"/>
  <c r="AQ86" i="88"/>
  <c r="AP86" i="88"/>
  <c r="AO86" i="88"/>
  <c r="AN86" i="88"/>
  <c r="AM86" i="88"/>
  <c r="AL86" i="88"/>
  <c r="AK86" i="88"/>
  <c r="AJ86" i="88"/>
  <c r="AI86" i="88"/>
  <c r="AH86" i="88"/>
  <c r="AG86" i="88"/>
  <c r="AF86" i="88"/>
  <c r="AE86" i="88"/>
  <c r="AD86" i="88"/>
  <c r="AC86" i="88"/>
  <c r="AB86" i="88"/>
  <c r="AA86" i="88"/>
  <c r="Z86" i="88"/>
  <c r="Y86" i="88"/>
  <c r="X86" i="88"/>
  <c r="W86" i="88"/>
  <c r="V86" i="88"/>
  <c r="U86" i="88"/>
  <c r="T86" i="88"/>
  <c r="S86" i="88"/>
  <c r="R86" i="88"/>
  <c r="Q86" i="88"/>
  <c r="P86" i="88"/>
  <c r="O86" i="88"/>
  <c r="N86" i="88"/>
  <c r="M86" i="88"/>
  <c r="L86" i="88"/>
  <c r="K86" i="88"/>
  <c r="J86" i="88"/>
  <c r="I86" i="88"/>
  <c r="H86" i="88"/>
  <c r="G86" i="88"/>
  <c r="F86" i="88"/>
  <c r="E86" i="88"/>
  <c r="D86" i="88"/>
  <c r="BW85" i="88"/>
  <c r="BV85" i="88"/>
  <c r="BU85" i="88"/>
  <c r="BT85" i="88"/>
  <c r="BS85" i="88"/>
  <c r="BR85" i="88"/>
  <c r="BQ85" i="88"/>
  <c r="BP85" i="88"/>
  <c r="BO85" i="88"/>
  <c r="BN85" i="88"/>
  <c r="BM85" i="88"/>
  <c r="BL85" i="88"/>
  <c r="BK85" i="88"/>
  <c r="BJ85" i="88"/>
  <c r="BI85" i="88"/>
  <c r="BH85" i="88"/>
  <c r="BG85" i="88"/>
  <c r="BF85" i="88"/>
  <c r="BE85" i="88"/>
  <c r="BD85" i="88"/>
  <c r="BC85" i="88"/>
  <c r="BB85" i="88"/>
  <c r="BA85" i="88"/>
  <c r="AZ85" i="88"/>
  <c r="AY85" i="88"/>
  <c r="AX85" i="88"/>
  <c r="AW85" i="88"/>
  <c r="AV85" i="88"/>
  <c r="AU85" i="88"/>
  <c r="AT85" i="88"/>
  <c r="AS85" i="88"/>
  <c r="AR85" i="88"/>
  <c r="AQ85" i="88"/>
  <c r="AP85" i="88"/>
  <c r="AO85" i="88"/>
  <c r="AN85" i="88"/>
  <c r="AM85" i="88"/>
  <c r="AL85" i="88"/>
  <c r="AK85" i="88"/>
  <c r="AJ85" i="88"/>
  <c r="AI85" i="88"/>
  <c r="AH85" i="88"/>
  <c r="AG85" i="88"/>
  <c r="AF85" i="88"/>
  <c r="AE85" i="88"/>
  <c r="AD85" i="88"/>
  <c r="AC85" i="88"/>
  <c r="AB85" i="88"/>
  <c r="AA85" i="88"/>
  <c r="Z85" i="88"/>
  <c r="Y85" i="88"/>
  <c r="X85" i="88"/>
  <c r="W85" i="88"/>
  <c r="V85" i="88"/>
  <c r="U85" i="88"/>
  <c r="T85" i="88"/>
  <c r="S85" i="88"/>
  <c r="R85" i="88"/>
  <c r="Q85" i="88"/>
  <c r="P85" i="88"/>
  <c r="O85" i="88"/>
  <c r="N85" i="88"/>
  <c r="M85" i="88"/>
  <c r="L85" i="88"/>
  <c r="K85" i="88"/>
  <c r="J85" i="88"/>
  <c r="I85" i="88"/>
  <c r="H85" i="88"/>
  <c r="G85" i="88"/>
  <c r="F85" i="88"/>
  <c r="E85" i="88"/>
  <c r="D85" i="88"/>
  <c r="BW87" i="87"/>
  <c r="BV87" i="87"/>
  <c r="BU87" i="87"/>
  <c r="BT87" i="87"/>
  <c r="BS87" i="87"/>
  <c r="BR87" i="87"/>
  <c r="BQ87" i="87"/>
  <c r="BP87" i="87"/>
  <c r="BO87" i="87"/>
  <c r="BN87" i="87"/>
  <c r="BM87" i="87"/>
  <c r="BL87" i="87"/>
  <c r="BK87" i="87"/>
  <c r="BJ87" i="87"/>
  <c r="BI87" i="87"/>
  <c r="BH87" i="87"/>
  <c r="BG87" i="87"/>
  <c r="BF87" i="87"/>
  <c r="BE87" i="87"/>
  <c r="BD87" i="87"/>
  <c r="BC87" i="87"/>
  <c r="BB87" i="87"/>
  <c r="BA87" i="87"/>
  <c r="AZ87" i="87"/>
  <c r="AY87" i="87"/>
  <c r="AX87" i="87"/>
  <c r="AW87" i="87"/>
  <c r="AV87" i="87"/>
  <c r="AU87" i="87"/>
  <c r="AT87" i="87"/>
  <c r="AS87" i="87"/>
  <c r="AR87" i="87"/>
  <c r="AQ87" i="87"/>
  <c r="AP87" i="87"/>
  <c r="AO87" i="87"/>
  <c r="AN87" i="87"/>
  <c r="AM87" i="87"/>
  <c r="AL87" i="87"/>
  <c r="AK87" i="87"/>
  <c r="AJ87" i="87"/>
  <c r="AI87" i="87"/>
  <c r="AH87" i="87"/>
  <c r="AG87" i="87"/>
  <c r="AF87" i="87"/>
  <c r="AE87" i="87"/>
  <c r="AD87" i="87"/>
  <c r="AC87" i="87"/>
  <c r="AB87" i="87"/>
  <c r="AA87" i="87"/>
  <c r="Z87" i="87"/>
  <c r="Y87" i="87"/>
  <c r="X87" i="87"/>
  <c r="W87" i="87"/>
  <c r="V87" i="87"/>
  <c r="U87" i="87"/>
  <c r="T87" i="87"/>
  <c r="S87" i="87"/>
  <c r="R87" i="87"/>
  <c r="Q87" i="87"/>
  <c r="P87" i="87"/>
  <c r="O87" i="87"/>
  <c r="N87" i="87"/>
  <c r="M87" i="87"/>
  <c r="L87" i="87"/>
  <c r="K87" i="87"/>
  <c r="J87" i="87"/>
  <c r="I87" i="87"/>
  <c r="H87" i="87"/>
  <c r="G87" i="87"/>
  <c r="D87" i="87"/>
  <c r="BW86" i="87"/>
  <c r="BV86" i="87"/>
  <c r="BU86" i="87"/>
  <c r="BT86" i="87"/>
  <c r="BS86" i="87"/>
  <c r="BR86" i="87"/>
  <c r="BQ86" i="87"/>
  <c r="BP86" i="87"/>
  <c r="BO86" i="87"/>
  <c r="BN86" i="87"/>
  <c r="BM86" i="87"/>
  <c r="BL86" i="87"/>
  <c r="BK86" i="87"/>
  <c r="BJ86" i="87"/>
  <c r="BI86" i="87"/>
  <c r="BH86" i="87"/>
  <c r="BG86" i="87"/>
  <c r="BF86" i="87"/>
  <c r="BE86" i="87"/>
  <c r="BD86" i="87"/>
  <c r="BC86" i="87"/>
  <c r="BB86" i="87"/>
  <c r="BA86" i="87"/>
  <c r="AZ86" i="87"/>
  <c r="AY86" i="87"/>
  <c r="AX86" i="87"/>
  <c r="AW86" i="87"/>
  <c r="AV86" i="87"/>
  <c r="AU86" i="87"/>
  <c r="AT86" i="87"/>
  <c r="AS86" i="87"/>
  <c r="AR86" i="87"/>
  <c r="AQ86" i="87"/>
  <c r="AP86" i="87"/>
  <c r="AO86" i="87"/>
  <c r="AN86" i="87"/>
  <c r="AM86" i="87"/>
  <c r="AL86" i="87"/>
  <c r="AK86" i="87"/>
  <c r="AJ86" i="87"/>
  <c r="AI86" i="87"/>
  <c r="AH86" i="87"/>
  <c r="AG86" i="87"/>
  <c r="AF86" i="87"/>
  <c r="AE86" i="87"/>
  <c r="AD86" i="87"/>
  <c r="AC86" i="87"/>
  <c r="AB86" i="87"/>
  <c r="AA86" i="87"/>
  <c r="Z86" i="87"/>
  <c r="Y86" i="87"/>
  <c r="X86" i="87"/>
  <c r="W86" i="87"/>
  <c r="V86" i="87"/>
  <c r="U86" i="87"/>
  <c r="T86" i="87"/>
  <c r="S86" i="87"/>
  <c r="R86" i="87"/>
  <c r="Q86" i="87"/>
  <c r="P86" i="87"/>
  <c r="O86" i="87"/>
  <c r="N86" i="87"/>
  <c r="M86" i="87"/>
  <c r="L86" i="87"/>
  <c r="K86" i="87"/>
  <c r="J86" i="87"/>
  <c r="I86" i="87"/>
  <c r="H86" i="87"/>
  <c r="G86" i="87"/>
  <c r="F86" i="87"/>
  <c r="E86" i="87"/>
  <c r="D86" i="87"/>
  <c r="BW85" i="87"/>
  <c r="BV85" i="87"/>
  <c r="BU85" i="87"/>
  <c r="BT85" i="87"/>
  <c r="BS85" i="87"/>
  <c r="BR85" i="87"/>
  <c r="BQ85" i="87"/>
  <c r="BP85" i="87"/>
  <c r="BO85" i="87"/>
  <c r="BN85" i="87"/>
  <c r="BM85" i="87"/>
  <c r="BL85" i="87"/>
  <c r="BK85" i="87"/>
  <c r="BJ85" i="87"/>
  <c r="BI85" i="87"/>
  <c r="BH85" i="87"/>
  <c r="BG85" i="87"/>
  <c r="BF85" i="87"/>
  <c r="BE85" i="87"/>
  <c r="BD85" i="87"/>
  <c r="BC85" i="87"/>
  <c r="BB85" i="87"/>
  <c r="BA85" i="87"/>
  <c r="AZ85" i="87"/>
  <c r="AY85" i="87"/>
  <c r="AX85" i="87"/>
  <c r="AW85" i="87"/>
  <c r="AV85" i="87"/>
  <c r="AU85" i="87"/>
  <c r="AT85" i="87"/>
  <c r="AS85" i="87"/>
  <c r="AR85" i="87"/>
  <c r="AQ85" i="87"/>
  <c r="AP85" i="87"/>
  <c r="AO85" i="87"/>
  <c r="AN85" i="87"/>
  <c r="AM85" i="87"/>
  <c r="AL85" i="87"/>
  <c r="AK85" i="87"/>
  <c r="AJ85" i="87"/>
  <c r="AI85" i="87"/>
  <c r="AH85" i="87"/>
  <c r="AG85" i="87"/>
  <c r="AF85" i="87"/>
  <c r="AE85" i="87"/>
  <c r="AD85" i="87"/>
  <c r="AC85" i="87"/>
  <c r="AB85" i="87"/>
  <c r="AA85" i="87"/>
  <c r="Z85" i="87"/>
  <c r="Y85" i="87"/>
  <c r="X85" i="87"/>
  <c r="W85" i="87"/>
  <c r="V85" i="87"/>
  <c r="U85" i="87"/>
  <c r="T85" i="87"/>
  <c r="S85" i="87"/>
  <c r="R85" i="87"/>
  <c r="Q85" i="87"/>
  <c r="P85" i="87"/>
  <c r="O85" i="87"/>
  <c r="N85" i="87"/>
  <c r="M85" i="87"/>
  <c r="L85" i="87"/>
  <c r="K85" i="87"/>
  <c r="J85" i="87"/>
  <c r="I85" i="87"/>
  <c r="H85" i="87"/>
  <c r="G85" i="87"/>
  <c r="F85" i="87"/>
  <c r="E85" i="87"/>
  <c r="D85" i="87"/>
  <c r="BW87" i="89"/>
  <c r="BV87" i="89"/>
  <c r="BU87" i="89"/>
  <c r="BT87" i="89"/>
  <c r="BS87" i="89"/>
  <c r="BR87" i="89"/>
  <c r="BQ87" i="89"/>
  <c r="BP87" i="89"/>
  <c r="BO87" i="89"/>
  <c r="BN87" i="89"/>
  <c r="BM87" i="89"/>
  <c r="BL87" i="89"/>
  <c r="BK87" i="89"/>
  <c r="BJ87" i="89"/>
  <c r="BI87" i="89"/>
  <c r="BH87" i="89"/>
  <c r="BG87" i="89"/>
  <c r="BF87" i="89"/>
  <c r="BE87" i="89"/>
  <c r="BD87" i="89"/>
  <c r="BC87" i="89"/>
  <c r="BB87" i="89"/>
  <c r="BA87" i="89"/>
  <c r="AZ87" i="89"/>
  <c r="AY87" i="89"/>
  <c r="AX87" i="89"/>
  <c r="AW87" i="89"/>
  <c r="AV87" i="89"/>
  <c r="AU87" i="89"/>
  <c r="AT87" i="89"/>
  <c r="AS87" i="89"/>
  <c r="AR87" i="89"/>
  <c r="AQ87" i="89"/>
  <c r="AP87" i="89"/>
  <c r="AO87" i="89"/>
  <c r="AN87" i="89"/>
  <c r="AM87" i="89"/>
  <c r="AL87" i="89"/>
  <c r="AK87" i="89"/>
  <c r="AJ87" i="89"/>
  <c r="AI87" i="89"/>
  <c r="AH87" i="89"/>
  <c r="AG87" i="89"/>
  <c r="AF87" i="89"/>
  <c r="AE87" i="89"/>
  <c r="AD87" i="89"/>
  <c r="AC87" i="89"/>
  <c r="AB87" i="89"/>
  <c r="AA87" i="89"/>
  <c r="Z87" i="89"/>
  <c r="Y87" i="89"/>
  <c r="X87" i="89"/>
  <c r="W87" i="89"/>
  <c r="V87" i="89"/>
  <c r="U87" i="89"/>
  <c r="T87" i="89"/>
  <c r="S87" i="89"/>
  <c r="R87" i="89"/>
  <c r="Q87" i="89"/>
  <c r="P87" i="89"/>
  <c r="O87" i="89"/>
  <c r="N87" i="89"/>
  <c r="M87" i="89"/>
  <c r="L87" i="89"/>
  <c r="K87" i="89"/>
  <c r="J87" i="89"/>
  <c r="I87" i="89"/>
  <c r="H87" i="89"/>
  <c r="G87" i="89"/>
  <c r="D87" i="89"/>
  <c r="BW86" i="89"/>
  <c r="BV86" i="89"/>
  <c r="BU86" i="89"/>
  <c r="BT86" i="89"/>
  <c r="BS86" i="89"/>
  <c r="BR86" i="89"/>
  <c r="BQ86" i="89"/>
  <c r="BP86" i="89"/>
  <c r="BO86" i="89"/>
  <c r="BN86" i="89"/>
  <c r="BM86" i="89"/>
  <c r="BL86" i="89"/>
  <c r="BK86" i="89"/>
  <c r="BJ86" i="89"/>
  <c r="BI86" i="89"/>
  <c r="BH86" i="89"/>
  <c r="BG86" i="89"/>
  <c r="BF86" i="89"/>
  <c r="BE86" i="89"/>
  <c r="BD86" i="89"/>
  <c r="BC86" i="89"/>
  <c r="BB86" i="89"/>
  <c r="BA86" i="89"/>
  <c r="AZ86" i="89"/>
  <c r="AY86" i="89"/>
  <c r="AX86" i="89"/>
  <c r="AW86" i="89"/>
  <c r="AV86" i="89"/>
  <c r="AU86" i="89"/>
  <c r="AT86" i="89"/>
  <c r="AS86" i="89"/>
  <c r="AR86" i="89"/>
  <c r="AQ86" i="89"/>
  <c r="AP86" i="89"/>
  <c r="AO86" i="89"/>
  <c r="AN86" i="89"/>
  <c r="AM86" i="89"/>
  <c r="AL86" i="89"/>
  <c r="AK86" i="89"/>
  <c r="AJ86" i="89"/>
  <c r="AI86" i="89"/>
  <c r="AH86" i="89"/>
  <c r="AG86" i="89"/>
  <c r="AF86" i="89"/>
  <c r="AE86" i="89"/>
  <c r="AD86" i="89"/>
  <c r="AC86" i="89"/>
  <c r="AB86" i="89"/>
  <c r="AA86" i="89"/>
  <c r="Z86" i="89"/>
  <c r="Y86" i="89"/>
  <c r="X86" i="89"/>
  <c r="W86" i="89"/>
  <c r="V86" i="89"/>
  <c r="U86" i="89"/>
  <c r="T86" i="89"/>
  <c r="S86" i="89"/>
  <c r="R86" i="89"/>
  <c r="Q86" i="89"/>
  <c r="P86" i="89"/>
  <c r="O86" i="89"/>
  <c r="N86" i="89"/>
  <c r="M86" i="89"/>
  <c r="L86" i="89"/>
  <c r="K86" i="89"/>
  <c r="J86" i="89"/>
  <c r="I86" i="89"/>
  <c r="H86" i="89"/>
  <c r="G86" i="89"/>
  <c r="F86" i="89"/>
  <c r="E86" i="89"/>
  <c r="D86" i="89"/>
  <c r="BW85" i="89"/>
  <c r="BV85" i="89"/>
  <c r="BU85" i="89"/>
  <c r="BT85" i="89"/>
  <c r="BS85" i="89"/>
  <c r="BR85" i="89"/>
  <c r="BQ85" i="89"/>
  <c r="BP85" i="89"/>
  <c r="BO85" i="89"/>
  <c r="BN85" i="89"/>
  <c r="BM85" i="89"/>
  <c r="BL85" i="89"/>
  <c r="BK85" i="89"/>
  <c r="BJ85" i="89"/>
  <c r="BI85" i="89"/>
  <c r="BH85" i="89"/>
  <c r="BG85" i="89"/>
  <c r="BF85" i="89"/>
  <c r="BE85" i="89"/>
  <c r="BD85" i="89"/>
  <c r="BC85" i="89"/>
  <c r="BB85" i="89"/>
  <c r="BA85" i="89"/>
  <c r="AZ85" i="89"/>
  <c r="AY85" i="89"/>
  <c r="AX85" i="89"/>
  <c r="AW85" i="89"/>
  <c r="AV85" i="89"/>
  <c r="AU85" i="89"/>
  <c r="AT85" i="89"/>
  <c r="AS85" i="89"/>
  <c r="AR85" i="89"/>
  <c r="AQ85" i="89"/>
  <c r="AP85" i="89"/>
  <c r="AO85" i="89"/>
  <c r="AN85" i="89"/>
  <c r="AM85" i="89"/>
  <c r="AL85" i="89"/>
  <c r="AK85" i="89"/>
  <c r="AJ85" i="89"/>
  <c r="AI85" i="89"/>
  <c r="AH85" i="89"/>
  <c r="AG85" i="89"/>
  <c r="AF85" i="89"/>
  <c r="AE85" i="89"/>
  <c r="AD85" i="89"/>
  <c r="AC85" i="89"/>
  <c r="AB85" i="89"/>
  <c r="AA85" i="89"/>
  <c r="Z85" i="89"/>
  <c r="Y85" i="89"/>
  <c r="X85" i="89"/>
  <c r="W85" i="89"/>
  <c r="V85" i="89"/>
  <c r="U85" i="89"/>
  <c r="T85" i="89"/>
  <c r="S85" i="89"/>
  <c r="R85" i="89"/>
  <c r="Q85" i="89"/>
  <c r="P85" i="89"/>
  <c r="O85" i="89"/>
  <c r="N85" i="89"/>
  <c r="M85" i="89"/>
  <c r="L85" i="89"/>
  <c r="K85" i="89"/>
  <c r="J85" i="89"/>
  <c r="I85" i="89"/>
  <c r="H85" i="89"/>
  <c r="G85" i="89"/>
  <c r="F85" i="89"/>
  <c r="E85" i="89"/>
  <c r="D85" i="89"/>
  <c r="BW87" i="85"/>
  <c r="BV87" i="85"/>
  <c r="BU87" i="85"/>
  <c r="BT87" i="85"/>
  <c r="BS87" i="85"/>
  <c r="BR87" i="85"/>
  <c r="BQ87" i="85"/>
  <c r="BP87" i="85"/>
  <c r="BO87" i="85"/>
  <c r="BN87" i="85"/>
  <c r="BM87" i="85"/>
  <c r="BL87" i="85"/>
  <c r="BK87" i="85"/>
  <c r="BJ87" i="85"/>
  <c r="BI87" i="85"/>
  <c r="BH87" i="85"/>
  <c r="BG87" i="85"/>
  <c r="BF87" i="85"/>
  <c r="BE87" i="85"/>
  <c r="BD87" i="85"/>
  <c r="BC87" i="85"/>
  <c r="BB87" i="85"/>
  <c r="BA87" i="85"/>
  <c r="AZ87" i="85"/>
  <c r="AY87" i="85"/>
  <c r="AX87" i="85"/>
  <c r="AW87" i="85"/>
  <c r="AV87" i="85"/>
  <c r="AU87" i="85"/>
  <c r="AT87" i="85"/>
  <c r="AS87" i="85"/>
  <c r="AR87" i="85"/>
  <c r="AQ87" i="85"/>
  <c r="AP87" i="85"/>
  <c r="AO87" i="85"/>
  <c r="AN87" i="85"/>
  <c r="AM87" i="85"/>
  <c r="AL87" i="85"/>
  <c r="AK87" i="85"/>
  <c r="AJ87" i="85"/>
  <c r="AI87" i="85"/>
  <c r="AH87" i="85"/>
  <c r="AG87" i="85"/>
  <c r="AF87" i="85"/>
  <c r="AE87" i="85"/>
  <c r="AD87" i="85"/>
  <c r="AC87" i="85"/>
  <c r="AB87" i="85"/>
  <c r="AA87" i="85"/>
  <c r="Z87" i="85"/>
  <c r="Y87" i="85"/>
  <c r="X87" i="85"/>
  <c r="W87" i="85"/>
  <c r="V87" i="85"/>
  <c r="U87" i="85"/>
  <c r="T87" i="85"/>
  <c r="S87" i="85"/>
  <c r="R87" i="85"/>
  <c r="Q87" i="85"/>
  <c r="P87" i="85"/>
  <c r="O87" i="85"/>
  <c r="N87" i="85"/>
  <c r="M87" i="85"/>
  <c r="L87" i="85"/>
  <c r="K87" i="85"/>
  <c r="J87" i="85"/>
  <c r="I87" i="85"/>
  <c r="H87" i="85"/>
  <c r="G87" i="85"/>
  <c r="D87" i="85"/>
  <c r="BW86" i="85"/>
  <c r="BV86" i="85"/>
  <c r="BU86" i="85"/>
  <c r="BT86" i="85"/>
  <c r="BS86" i="85"/>
  <c r="BR86" i="85"/>
  <c r="BQ86" i="85"/>
  <c r="BP86" i="85"/>
  <c r="BO86" i="85"/>
  <c r="BN86" i="85"/>
  <c r="BM86" i="85"/>
  <c r="BL86" i="85"/>
  <c r="BK86" i="85"/>
  <c r="BJ86" i="85"/>
  <c r="BI86" i="85"/>
  <c r="BH86" i="85"/>
  <c r="BG86" i="85"/>
  <c r="BF86" i="85"/>
  <c r="BE86" i="85"/>
  <c r="BD86" i="85"/>
  <c r="BC86" i="85"/>
  <c r="BB86" i="85"/>
  <c r="BA86" i="85"/>
  <c r="AZ86" i="85"/>
  <c r="AY86" i="85"/>
  <c r="AX86" i="85"/>
  <c r="AW86" i="85"/>
  <c r="AV86" i="85"/>
  <c r="AU86" i="85"/>
  <c r="AT86" i="85"/>
  <c r="AS86" i="85"/>
  <c r="AR86" i="85"/>
  <c r="AQ86" i="85"/>
  <c r="AP86" i="85"/>
  <c r="AO86" i="85"/>
  <c r="AN86" i="85"/>
  <c r="AM86" i="85"/>
  <c r="AL86" i="85"/>
  <c r="AK86" i="85"/>
  <c r="AJ86" i="85"/>
  <c r="AI86" i="85"/>
  <c r="AH86" i="85"/>
  <c r="AG86" i="85"/>
  <c r="AF86" i="85"/>
  <c r="AE86" i="85"/>
  <c r="AD86" i="85"/>
  <c r="AC86" i="85"/>
  <c r="AB86" i="85"/>
  <c r="AA86" i="85"/>
  <c r="Z86" i="85"/>
  <c r="Y86" i="85"/>
  <c r="X86" i="85"/>
  <c r="W86" i="85"/>
  <c r="V86" i="85"/>
  <c r="U86" i="85"/>
  <c r="T86" i="85"/>
  <c r="S86" i="85"/>
  <c r="R86" i="85"/>
  <c r="Q86" i="85"/>
  <c r="P86" i="85"/>
  <c r="O86" i="85"/>
  <c r="N86" i="85"/>
  <c r="M86" i="85"/>
  <c r="L86" i="85"/>
  <c r="K86" i="85"/>
  <c r="J86" i="85"/>
  <c r="I86" i="85"/>
  <c r="H86" i="85"/>
  <c r="G86" i="85"/>
  <c r="F86" i="85"/>
  <c r="E86" i="85"/>
  <c r="D86" i="85"/>
  <c r="BW85" i="85"/>
  <c r="BV85" i="85"/>
  <c r="BU85" i="85"/>
  <c r="BT85" i="85"/>
  <c r="BS85" i="85"/>
  <c r="BR85" i="85"/>
  <c r="BQ85" i="85"/>
  <c r="BP85" i="85"/>
  <c r="BO85" i="85"/>
  <c r="BN85" i="85"/>
  <c r="BM85" i="85"/>
  <c r="BL85" i="85"/>
  <c r="BK85" i="85"/>
  <c r="BJ85" i="85"/>
  <c r="BI85" i="85"/>
  <c r="BH85" i="85"/>
  <c r="BG85" i="85"/>
  <c r="BF85" i="85"/>
  <c r="BE85" i="85"/>
  <c r="BD85" i="85"/>
  <c r="BC85" i="85"/>
  <c r="BB85" i="85"/>
  <c r="BA85" i="85"/>
  <c r="AZ85" i="85"/>
  <c r="AY85" i="85"/>
  <c r="AX85" i="85"/>
  <c r="AW85" i="85"/>
  <c r="AV85" i="85"/>
  <c r="AU85" i="85"/>
  <c r="AT85" i="85"/>
  <c r="AS85" i="85"/>
  <c r="AR85" i="85"/>
  <c r="AQ85" i="85"/>
  <c r="AP85" i="85"/>
  <c r="AO85" i="85"/>
  <c r="AN85" i="85"/>
  <c r="AM85" i="85"/>
  <c r="AL85" i="85"/>
  <c r="AK85" i="85"/>
  <c r="AJ85" i="85"/>
  <c r="AI85" i="85"/>
  <c r="AH85" i="85"/>
  <c r="AG85" i="85"/>
  <c r="AF85" i="85"/>
  <c r="AE85" i="85"/>
  <c r="AD85" i="85"/>
  <c r="AC85" i="85"/>
  <c r="AB85" i="85"/>
  <c r="AA85" i="85"/>
  <c r="Z85" i="85"/>
  <c r="Y85" i="85"/>
  <c r="X85" i="85"/>
  <c r="W85" i="85"/>
  <c r="V85" i="85"/>
  <c r="U85" i="85"/>
  <c r="T85" i="85"/>
  <c r="S85" i="85"/>
  <c r="R85" i="85"/>
  <c r="Q85" i="85"/>
  <c r="P85" i="85"/>
  <c r="O85" i="85"/>
  <c r="N85" i="85"/>
  <c r="M85" i="85"/>
  <c r="L85" i="85"/>
  <c r="K85" i="85"/>
  <c r="J85" i="85"/>
  <c r="I85" i="85"/>
  <c r="H85" i="85"/>
  <c r="G85" i="85"/>
  <c r="F85" i="85"/>
  <c r="E85" i="85"/>
  <c r="D85" i="85"/>
  <c r="BW87" i="84"/>
  <c r="BV87" i="84"/>
  <c r="BU87" i="84"/>
  <c r="BT87" i="84"/>
  <c r="BS87" i="84"/>
  <c r="BR87" i="84"/>
  <c r="BQ87" i="84"/>
  <c r="BP87" i="84"/>
  <c r="BO87" i="84"/>
  <c r="BN87" i="84"/>
  <c r="BM87" i="84"/>
  <c r="BL87" i="84"/>
  <c r="BK87" i="84"/>
  <c r="BJ87" i="84"/>
  <c r="BI87" i="84"/>
  <c r="BH87" i="84"/>
  <c r="BG87" i="84"/>
  <c r="BF87" i="84"/>
  <c r="BE87" i="84"/>
  <c r="BD87" i="84"/>
  <c r="BC87" i="84"/>
  <c r="BB87" i="84"/>
  <c r="BA87" i="84"/>
  <c r="AZ87" i="84"/>
  <c r="AY87" i="84"/>
  <c r="AX87" i="84"/>
  <c r="AW87" i="84"/>
  <c r="AV87" i="84"/>
  <c r="AU87" i="84"/>
  <c r="AT87" i="84"/>
  <c r="AS87" i="84"/>
  <c r="AR87" i="84"/>
  <c r="AQ87" i="84"/>
  <c r="AP87" i="84"/>
  <c r="AO87" i="84"/>
  <c r="AN87" i="84"/>
  <c r="AM87" i="84"/>
  <c r="AL87" i="84"/>
  <c r="AK87" i="84"/>
  <c r="AJ87" i="84"/>
  <c r="AI87" i="84"/>
  <c r="AH87" i="84"/>
  <c r="AG87" i="84"/>
  <c r="AF87" i="84"/>
  <c r="AE87" i="84"/>
  <c r="AD87" i="84"/>
  <c r="AC87" i="84"/>
  <c r="AB87" i="84"/>
  <c r="AA87" i="84"/>
  <c r="Z87" i="84"/>
  <c r="Y87" i="84"/>
  <c r="X87" i="84"/>
  <c r="W87" i="84"/>
  <c r="V87" i="84"/>
  <c r="U87" i="84"/>
  <c r="T87" i="84"/>
  <c r="S87" i="84"/>
  <c r="R87" i="84"/>
  <c r="Q87" i="84"/>
  <c r="P87" i="84"/>
  <c r="O87" i="84"/>
  <c r="N87" i="84"/>
  <c r="M87" i="84"/>
  <c r="L87" i="84"/>
  <c r="K87" i="84"/>
  <c r="J87" i="84"/>
  <c r="I87" i="84"/>
  <c r="H87" i="84"/>
  <c r="G87" i="84"/>
  <c r="D87" i="84"/>
  <c r="BW86" i="84"/>
  <c r="BV86" i="84"/>
  <c r="BU86" i="84"/>
  <c r="BT86" i="84"/>
  <c r="BS86" i="84"/>
  <c r="BR86" i="84"/>
  <c r="BQ86" i="84"/>
  <c r="BP86" i="84"/>
  <c r="BO86" i="84"/>
  <c r="BN86" i="84"/>
  <c r="BM86" i="84"/>
  <c r="BL86" i="84"/>
  <c r="BK86" i="84"/>
  <c r="BJ86" i="84"/>
  <c r="BI86" i="84"/>
  <c r="BH86" i="84"/>
  <c r="BG86" i="84"/>
  <c r="BF86" i="84"/>
  <c r="BE86" i="84"/>
  <c r="BD86" i="84"/>
  <c r="BC86" i="84"/>
  <c r="BB86" i="84"/>
  <c r="BA86" i="84"/>
  <c r="AZ86" i="84"/>
  <c r="AY86" i="84"/>
  <c r="AX86" i="84"/>
  <c r="AW86" i="84"/>
  <c r="AV86" i="84"/>
  <c r="AU86" i="84"/>
  <c r="AT86" i="84"/>
  <c r="AS86" i="84"/>
  <c r="AR86" i="84"/>
  <c r="AQ86" i="84"/>
  <c r="AP86" i="84"/>
  <c r="AO86" i="84"/>
  <c r="AN86" i="84"/>
  <c r="AM86" i="84"/>
  <c r="AL86" i="84"/>
  <c r="AK86" i="84"/>
  <c r="AJ86" i="84"/>
  <c r="AI86" i="84"/>
  <c r="AH86" i="84"/>
  <c r="AG86" i="84"/>
  <c r="AF86" i="84"/>
  <c r="AE86" i="84"/>
  <c r="AD86" i="84"/>
  <c r="AC86" i="84"/>
  <c r="AB86" i="84"/>
  <c r="AA86" i="84"/>
  <c r="Z86" i="84"/>
  <c r="Y86" i="84"/>
  <c r="X86" i="84"/>
  <c r="W86" i="84"/>
  <c r="V86" i="84"/>
  <c r="U86" i="84"/>
  <c r="T86" i="84"/>
  <c r="S86" i="84"/>
  <c r="R86" i="84"/>
  <c r="Q86" i="84"/>
  <c r="P86" i="84"/>
  <c r="O86" i="84"/>
  <c r="N86" i="84"/>
  <c r="M86" i="84"/>
  <c r="L86" i="84"/>
  <c r="K86" i="84"/>
  <c r="J86" i="84"/>
  <c r="I86" i="84"/>
  <c r="H86" i="84"/>
  <c r="G86" i="84"/>
  <c r="F86" i="84"/>
  <c r="E86" i="84"/>
  <c r="D86" i="84"/>
  <c r="BW85" i="84"/>
  <c r="BV85" i="84"/>
  <c r="BU85" i="84"/>
  <c r="BT85" i="84"/>
  <c r="BS85" i="84"/>
  <c r="BR85" i="84"/>
  <c r="BQ85" i="84"/>
  <c r="BP85" i="84"/>
  <c r="BO85" i="84"/>
  <c r="BN85" i="84"/>
  <c r="BM85" i="84"/>
  <c r="BL85" i="84"/>
  <c r="BK85" i="84"/>
  <c r="BJ85" i="84"/>
  <c r="BI85" i="84"/>
  <c r="BH85" i="84"/>
  <c r="BG85" i="84"/>
  <c r="BF85" i="84"/>
  <c r="BE85" i="84"/>
  <c r="BD85" i="84"/>
  <c r="BC85" i="84"/>
  <c r="BB85" i="84"/>
  <c r="BA85" i="84"/>
  <c r="AZ85" i="84"/>
  <c r="AY85" i="84"/>
  <c r="AX85" i="84"/>
  <c r="AW85" i="84"/>
  <c r="AV85" i="84"/>
  <c r="AU85" i="84"/>
  <c r="AT85" i="84"/>
  <c r="AS85" i="84"/>
  <c r="AR85" i="84"/>
  <c r="AQ85" i="84"/>
  <c r="AP85" i="84"/>
  <c r="AO85" i="84"/>
  <c r="AN85" i="84"/>
  <c r="AM85" i="84"/>
  <c r="AL85" i="84"/>
  <c r="AK85" i="84"/>
  <c r="AJ85" i="84"/>
  <c r="AI85" i="84"/>
  <c r="AH85" i="84"/>
  <c r="AG85" i="84"/>
  <c r="AF85" i="84"/>
  <c r="AE85" i="84"/>
  <c r="AD85" i="84"/>
  <c r="AC85" i="84"/>
  <c r="AB85" i="84"/>
  <c r="AA85" i="84"/>
  <c r="Z85" i="84"/>
  <c r="Y85" i="84"/>
  <c r="X85" i="84"/>
  <c r="W85" i="84"/>
  <c r="V85" i="84"/>
  <c r="U85" i="84"/>
  <c r="T85" i="84"/>
  <c r="S85" i="84"/>
  <c r="R85" i="84"/>
  <c r="Q85" i="84"/>
  <c r="P85" i="84"/>
  <c r="O85" i="84"/>
  <c r="N85" i="84"/>
  <c r="M85" i="84"/>
  <c r="L85" i="84"/>
  <c r="K85" i="84"/>
  <c r="J85" i="84"/>
  <c r="I85" i="84"/>
  <c r="H85" i="84"/>
  <c r="G85" i="84"/>
  <c r="F85" i="84"/>
  <c r="E85" i="84"/>
  <c r="D85" i="84"/>
  <c r="BW87" i="86"/>
  <c r="BV87" i="86"/>
  <c r="BU87" i="86"/>
  <c r="BT87" i="86"/>
  <c r="BS87" i="86"/>
  <c r="BR87" i="86"/>
  <c r="BQ87" i="86"/>
  <c r="BP87" i="86"/>
  <c r="BO87" i="86"/>
  <c r="BN87" i="86"/>
  <c r="BM87" i="86"/>
  <c r="BL87" i="86"/>
  <c r="BK87" i="86"/>
  <c r="BJ87" i="86"/>
  <c r="BI87" i="86"/>
  <c r="BH87" i="86"/>
  <c r="BG87" i="86"/>
  <c r="BF87" i="86"/>
  <c r="BE87" i="86"/>
  <c r="BD87" i="86"/>
  <c r="BC87" i="86"/>
  <c r="BB87" i="86"/>
  <c r="BA87" i="86"/>
  <c r="AZ87" i="86"/>
  <c r="AY87" i="86"/>
  <c r="AX87" i="86"/>
  <c r="AW87" i="86"/>
  <c r="AV87" i="86"/>
  <c r="AU87" i="86"/>
  <c r="AT87" i="86"/>
  <c r="AS87" i="86"/>
  <c r="AR87" i="86"/>
  <c r="AQ87" i="86"/>
  <c r="AP87" i="86"/>
  <c r="AO87" i="86"/>
  <c r="AN87" i="86"/>
  <c r="AM87" i="86"/>
  <c r="AL87" i="86"/>
  <c r="AK87" i="86"/>
  <c r="AJ87" i="86"/>
  <c r="AI87" i="86"/>
  <c r="AH87" i="86"/>
  <c r="AG87" i="86"/>
  <c r="AF87" i="86"/>
  <c r="AE87" i="86"/>
  <c r="AD87" i="86"/>
  <c r="AC87" i="86"/>
  <c r="AB87" i="86"/>
  <c r="AA87" i="86"/>
  <c r="Z87" i="86"/>
  <c r="Y87" i="86"/>
  <c r="X87" i="86"/>
  <c r="W87" i="86"/>
  <c r="V87" i="86"/>
  <c r="U87" i="86"/>
  <c r="T87" i="86"/>
  <c r="S87" i="86"/>
  <c r="R87" i="86"/>
  <c r="Q87" i="86"/>
  <c r="P87" i="86"/>
  <c r="O87" i="86"/>
  <c r="N87" i="86"/>
  <c r="M87" i="86"/>
  <c r="L87" i="86"/>
  <c r="K87" i="86"/>
  <c r="J87" i="86"/>
  <c r="I87" i="86"/>
  <c r="H87" i="86"/>
  <c r="G87" i="86"/>
  <c r="D87" i="86"/>
  <c r="BW86" i="86"/>
  <c r="BV86" i="86"/>
  <c r="BU86" i="86"/>
  <c r="BT86" i="86"/>
  <c r="BS86" i="86"/>
  <c r="BR86" i="86"/>
  <c r="BQ86" i="86"/>
  <c r="BP86" i="86"/>
  <c r="BO86" i="86"/>
  <c r="BN86" i="86"/>
  <c r="BM86" i="86"/>
  <c r="BL86" i="86"/>
  <c r="BK86" i="86"/>
  <c r="BJ86" i="86"/>
  <c r="BI86" i="86"/>
  <c r="BH86" i="86"/>
  <c r="BG86" i="86"/>
  <c r="BF86" i="86"/>
  <c r="BE86" i="86"/>
  <c r="BD86" i="86"/>
  <c r="BC86" i="86"/>
  <c r="BB86" i="86"/>
  <c r="BA86" i="86"/>
  <c r="AZ86" i="86"/>
  <c r="AY86" i="86"/>
  <c r="AX86" i="86"/>
  <c r="AW86" i="86"/>
  <c r="AV86" i="86"/>
  <c r="AU86" i="86"/>
  <c r="AT86" i="86"/>
  <c r="AS86" i="86"/>
  <c r="AR86" i="86"/>
  <c r="AQ86" i="86"/>
  <c r="AP86" i="86"/>
  <c r="AO86" i="86"/>
  <c r="AN86" i="86"/>
  <c r="AM86" i="86"/>
  <c r="AL86" i="86"/>
  <c r="AK86" i="86"/>
  <c r="AJ86" i="86"/>
  <c r="AI86" i="86"/>
  <c r="AH86" i="86"/>
  <c r="AG86" i="86"/>
  <c r="AF86" i="86"/>
  <c r="AE86" i="86"/>
  <c r="AD86" i="86"/>
  <c r="AC86" i="86"/>
  <c r="AB86" i="86"/>
  <c r="AA86" i="86"/>
  <c r="Z86" i="86"/>
  <c r="Y86" i="86"/>
  <c r="X86" i="86"/>
  <c r="W86" i="86"/>
  <c r="V86" i="86"/>
  <c r="U86" i="86"/>
  <c r="T86" i="86"/>
  <c r="S86" i="86"/>
  <c r="R86" i="86"/>
  <c r="Q86" i="86"/>
  <c r="P86" i="86"/>
  <c r="O86" i="86"/>
  <c r="N86" i="86"/>
  <c r="M86" i="86"/>
  <c r="L86" i="86"/>
  <c r="K86" i="86"/>
  <c r="J86" i="86"/>
  <c r="I86" i="86"/>
  <c r="H86" i="86"/>
  <c r="G86" i="86"/>
  <c r="F86" i="86"/>
  <c r="E86" i="86"/>
  <c r="D86" i="86"/>
  <c r="BW85" i="86"/>
  <c r="BV85" i="86"/>
  <c r="BU85" i="86"/>
  <c r="BT85" i="86"/>
  <c r="BS85" i="86"/>
  <c r="BR85" i="86"/>
  <c r="BQ85" i="86"/>
  <c r="BP85" i="86"/>
  <c r="BO85" i="86"/>
  <c r="BN85" i="86"/>
  <c r="BM85" i="86"/>
  <c r="BL85" i="86"/>
  <c r="BK85" i="86"/>
  <c r="BJ85" i="86"/>
  <c r="BI85" i="86"/>
  <c r="BH85" i="86"/>
  <c r="BG85" i="86"/>
  <c r="BF85" i="86"/>
  <c r="BE85" i="86"/>
  <c r="BD85" i="86"/>
  <c r="BC85" i="86"/>
  <c r="BB85" i="86"/>
  <c r="BA85" i="86"/>
  <c r="AZ85" i="86"/>
  <c r="AY85" i="86"/>
  <c r="AX85" i="86"/>
  <c r="AW85" i="86"/>
  <c r="AV85" i="86"/>
  <c r="AU85" i="86"/>
  <c r="AT85" i="86"/>
  <c r="AS85" i="86"/>
  <c r="AR85" i="86"/>
  <c r="AQ85" i="86"/>
  <c r="AP85" i="86"/>
  <c r="AO85" i="86"/>
  <c r="AN85" i="86"/>
  <c r="AM85" i="86"/>
  <c r="AL85" i="86"/>
  <c r="AK85" i="86"/>
  <c r="AJ85" i="86"/>
  <c r="AI85" i="86"/>
  <c r="AH85" i="86"/>
  <c r="AG85" i="86"/>
  <c r="AF85" i="86"/>
  <c r="AE85" i="86"/>
  <c r="AD85" i="86"/>
  <c r="AC85" i="86"/>
  <c r="AB85" i="86"/>
  <c r="AA85" i="86"/>
  <c r="Z85" i="86"/>
  <c r="Y85" i="86"/>
  <c r="X85" i="86"/>
  <c r="W85" i="86"/>
  <c r="V85" i="86"/>
  <c r="U85" i="86"/>
  <c r="T85" i="86"/>
  <c r="S85" i="86"/>
  <c r="R85" i="86"/>
  <c r="Q85" i="86"/>
  <c r="P85" i="86"/>
  <c r="O85" i="86"/>
  <c r="N85" i="86"/>
  <c r="M85" i="86"/>
  <c r="L85" i="86"/>
  <c r="K85" i="86"/>
  <c r="J85" i="86"/>
  <c r="I85" i="86"/>
  <c r="H85" i="86"/>
  <c r="G85" i="86"/>
  <c r="F85" i="86"/>
  <c r="E85" i="86"/>
  <c r="D85" i="86"/>
  <c r="BW87" i="82"/>
  <c r="BV87" i="82"/>
  <c r="BU87" i="82"/>
  <c r="BT87" i="82"/>
  <c r="BS87" i="82"/>
  <c r="BR87" i="82"/>
  <c r="BQ87" i="82"/>
  <c r="BP87" i="82"/>
  <c r="BO87" i="82"/>
  <c r="BN87" i="82"/>
  <c r="BM87" i="82"/>
  <c r="BL87" i="82"/>
  <c r="BK87" i="82"/>
  <c r="BJ87" i="82"/>
  <c r="BI87" i="82"/>
  <c r="BH87" i="82"/>
  <c r="BG87" i="82"/>
  <c r="BF87" i="82"/>
  <c r="BE87" i="82"/>
  <c r="BD87" i="82"/>
  <c r="BC87" i="82"/>
  <c r="BB87" i="82"/>
  <c r="BA87" i="82"/>
  <c r="AZ87" i="82"/>
  <c r="AY87" i="82"/>
  <c r="AX87" i="82"/>
  <c r="AW87" i="82"/>
  <c r="AV87" i="82"/>
  <c r="AU87" i="82"/>
  <c r="AT87" i="82"/>
  <c r="AS87" i="82"/>
  <c r="AR87" i="82"/>
  <c r="AQ87" i="82"/>
  <c r="AP87" i="82"/>
  <c r="AO87" i="82"/>
  <c r="AN87" i="82"/>
  <c r="AM87" i="82"/>
  <c r="AL87" i="82"/>
  <c r="AK87" i="82"/>
  <c r="AJ87" i="82"/>
  <c r="AI87" i="82"/>
  <c r="AH87" i="82"/>
  <c r="AG87" i="82"/>
  <c r="AF87" i="82"/>
  <c r="AE87" i="82"/>
  <c r="AD87" i="82"/>
  <c r="AC87" i="82"/>
  <c r="AB87" i="82"/>
  <c r="AA87" i="82"/>
  <c r="Z87" i="82"/>
  <c r="Y87" i="82"/>
  <c r="X87" i="82"/>
  <c r="W87" i="82"/>
  <c r="V87" i="82"/>
  <c r="U87" i="82"/>
  <c r="T87" i="82"/>
  <c r="S87" i="82"/>
  <c r="R87" i="82"/>
  <c r="Q87" i="82"/>
  <c r="P87" i="82"/>
  <c r="O87" i="82"/>
  <c r="N87" i="82"/>
  <c r="M87" i="82"/>
  <c r="L87" i="82"/>
  <c r="K87" i="82"/>
  <c r="J87" i="82"/>
  <c r="I87" i="82"/>
  <c r="H87" i="82"/>
  <c r="G87" i="82"/>
  <c r="D87" i="82"/>
  <c r="BW86" i="82"/>
  <c r="BV86" i="82"/>
  <c r="BU86" i="82"/>
  <c r="BT86" i="82"/>
  <c r="BS86" i="82"/>
  <c r="BR86" i="82"/>
  <c r="BQ86" i="82"/>
  <c r="BP86" i="82"/>
  <c r="BO86" i="82"/>
  <c r="BN86" i="82"/>
  <c r="BM86" i="82"/>
  <c r="BL86" i="82"/>
  <c r="BK86" i="82"/>
  <c r="BJ86" i="82"/>
  <c r="BI86" i="82"/>
  <c r="BH86" i="82"/>
  <c r="BG86" i="82"/>
  <c r="BF86" i="82"/>
  <c r="BE86" i="82"/>
  <c r="BD86" i="82"/>
  <c r="BC86" i="82"/>
  <c r="BB86" i="82"/>
  <c r="BA86" i="82"/>
  <c r="AZ86" i="82"/>
  <c r="AY86" i="82"/>
  <c r="AX86" i="82"/>
  <c r="AW86" i="82"/>
  <c r="AV86" i="82"/>
  <c r="AU86" i="82"/>
  <c r="AT86" i="82"/>
  <c r="AS86" i="82"/>
  <c r="AR86" i="82"/>
  <c r="AQ86" i="82"/>
  <c r="AP86" i="82"/>
  <c r="AO86" i="82"/>
  <c r="AN86" i="82"/>
  <c r="AM86" i="82"/>
  <c r="AL86" i="82"/>
  <c r="AK86" i="82"/>
  <c r="AJ86" i="82"/>
  <c r="AI86" i="82"/>
  <c r="AH86" i="82"/>
  <c r="AG86" i="82"/>
  <c r="AF86" i="82"/>
  <c r="AE86" i="82"/>
  <c r="AD86" i="82"/>
  <c r="AC86" i="82"/>
  <c r="AB86" i="82"/>
  <c r="AA86" i="82"/>
  <c r="Z86" i="82"/>
  <c r="Y86" i="82"/>
  <c r="X86" i="82"/>
  <c r="W86" i="82"/>
  <c r="V86" i="82"/>
  <c r="U86" i="82"/>
  <c r="T86" i="82"/>
  <c r="S86" i="82"/>
  <c r="R86" i="82"/>
  <c r="Q86" i="82"/>
  <c r="P86" i="82"/>
  <c r="O86" i="82"/>
  <c r="N86" i="82"/>
  <c r="M86" i="82"/>
  <c r="L86" i="82"/>
  <c r="K86" i="82"/>
  <c r="J86" i="82"/>
  <c r="I86" i="82"/>
  <c r="H86" i="82"/>
  <c r="G86" i="82"/>
  <c r="F86" i="82"/>
  <c r="E86" i="82"/>
  <c r="D86" i="82"/>
  <c r="BW85" i="82"/>
  <c r="BV85" i="82"/>
  <c r="BU85" i="82"/>
  <c r="BT85" i="82"/>
  <c r="BS85" i="82"/>
  <c r="BR85" i="82"/>
  <c r="BQ85" i="82"/>
  <c r="BP85" i="82"/>
  <c r="BO85" i="82"/>
  <c r="BN85" i="82"/>
  <c r="BM85" i="82"/>
  <c r="BL85" i="82"/>
  <c r="BK85" i="82"/>
  <c r="BJ85" i="82"/>
  <c r="BI85" i="82"/>
  <c r="BH85" i="82"/>
  <c r="BG85" i="82"/>
  <c r="BF85" i="82"/>
  <c r="BE85" i="82"/>
  <c r="BD85" i="82"/>
  <c r="BC85" i="82"/>
  <c r="BB85" i="82"/>
  <c r="BA85" i="82"/>
  <c r="AZ85" i="82"/>
  <c r="AY85" i="82"/>
  <c r="AX85" i="82"/>
  <c r="AW85" i="82"/>
  <c r="AV85" i="82"/>
  <c r="AU85" i="82"/>
  <c r="AT85" i="82"/>
  <c r="AS85" i="82"/>
  <c r="AR85" i="82"/>
  <c r="AQ85" i="82"/>
  <c r="AP85" i="82"/>
  <c r="AO85" i="82"/>
  <c r="AN85" i="82"/>
  <c r="AM85" i="82"/>
  <c r="AL85" i="82"/>
  <c r="AK85" i="82"/>
  <c r="AJ85" i="82"/>
  <c r="AI85" i="82"/>
  <c r="AH85" i="82"/>
  <c r="AG85" i="82"/>
  <c r="AF85" i="82"/>
  <c r="AE85" i="82"/>
  <c r="AD85" i="82"/>
  <c r="AC85" i="82"/>
  <c r="AB85" i="82"/>
  <c r="AA85" i="82"/>
  <c r="Z85" i="82"/>
  <c r="Y85" i="82"/>
  <c r="X85" i="82"/>
  <c r="W85" i="82"/>
  <c r="V85" i="82"/>
  <c r="U85" i="82"/>
  <c r="T85" i="82"/>
  <c r="S85" i="82"/>
  <c r="R85" i="82"/>
  <c r="Q85" i="82"/>
  <c r="P85" i="82"/>
  <c r="O85" i="82"/>
  <c r="N85" i="82"/>
  <c r="M85" i="82"/>
  <c r="L85" i="82"/>
  <c r="K85" i="82"/>
  <c r="J85" i="82"/>
  <c r="I85" i="82"/>
  <c r="H85" i="82"/>
  <c r="G85" i="82"/>
  <c r="F85" i="82"/>
  <c r="E85" i="82"/>
  <c r="D85" i="82"/>
  <c r="BW87" i="81"/>
  <c r="BV87" i="81"/>
  <c r="BU87" i="81"/>
  <c r="BT87" i="81"/>
  <c r="BS87" i="81"/>
  <c r="BR87" i="81"/>
  <c r="BQ87" i="81"/>
  <c r="BP87" i="81"/>
  <c r="BO87" i="81"/>
  <c r="BN87" i="81"/>
  <c r="BM87" i="81"/>
  <c r="BL87" i="81"/>
  <c r="BK87" i="81"/>
  <c r="BJ87" i="81"/>
  <c r="BI87" i="81"/>
  <c r="BH87" i="81"/>
  <c r="BG87" i="81"/>
  <c r="BF87" i="81"/>
  <c r="BE87" i="81"/>
  <c r="BD87" i="81"/>
  <c r="BC87" i="81"/>
  <c r="BB87" i="81"/>
  <c r="BA87" i="81"/>
  <c r="AZ87" i="81"/>
  <c r="AY87" i="81"/>
  <c r="AX87" i="81"/>
  <c r="AW87" i="81"/>
  <c r="AV87" i="81"/>
  <c r="AU87" i="81"/>
  <c r="AT87" i="81"/>
  <c r="AS87" i="81"/>
  <c r="AR87" i="81"/>
  <c r="AQ87" i="81"/>
  <c r="AP87" i="81"/>
  <c r="AO87" i="81"/>
  <c r="AN87" i="81"/>
  <c r="AM87" i="81"/>
  <c r="AL87" i="81"/>
  <c r="AK87" i="81"/>
  <c r="AJ87" i="81"/>
  <c r="AI87" i="81"/>
  <c r="AH87" i="81"/>
  <c r="AG87" i="81"/>
  <c r="AF87" i="81"/>
  <c r="AE87" i="81"/>
  <c r="AD87" i="81"/>
  <c r="AC87" i="81"/>
  <c r="AB87" i="81"/>
  <c r="AA87" i="81"/>
  <c r="Z87" i="81"/>
  <c r="Y87" i="81"/>
  <c r="X87" i="81"/>
  <c r="W87" i="81"/>
  <c r="V87" i="81"/>
  <c r="U87" i="81"/>
  <c r="T87" i="81"/>
  <c r="S87" i="81"/>
  <c r="R87" i="81"/>
  <c r="Q87" i="81"/>
  <c r="P87" i="81"/>
  <c r="O87" i="81"/>
  <c r="N87" i="81"/>
  <c r="M87" i="81"/>
  <c r="L87" i="81"/>
  <c r="K87" i="81"/>
  <c r="J87" i="81"/>
  <c r="I87" i="81"/>
  <c r="H87" i="81"/>
  <c r="G87" i="81"/>
  <c r="D87" i="81"/>
  <c r="BW86" i="81"/>
  <c r="BV86" i="81"/>
  <c r="BU86" i="81"/>
  <c r="BT86" i="81"/>
  <c r="BS86" i="81"/>
  <c r="BR86" i="81"/>
  <c r="BQ86" i="81"/>
  <c r="BP86" i="81"/>
  <c r="BO86" i="81"/>
  <c r="BN86" i="81"/>
  <c r="BM86" i="81"/>
  <c r="BL86" i="81"/>
  <c r="BK86" i="81"/>
  <c r="BJ86" i="81"/>
  <c r="BI86" i="81"/>
  <c r="BH86" i="81"/>
  <c r="BG86" i="81"/>
  <c r="BF86" i="81"/>
  <c r="BE86" i="81"/>
  <c r="BD86" i="81"/>
  <c r="BC86" i="81"/>
  <c r="BB86" i="81"/>
  <c r="BA86" i="81"/>
  <c r="AZ86" i="81"/>
  <c r="AY86" i="81"/>
  <c r="AX86" i="81"/>
  <c r="AW86" i="81"/>
  <c r="AV86" i="81"/>
  <c r="AU86" i="81"/>
  <c r="AT86" i="81"/>
  <c r="AS86" i="81"/>
  <c r="AR86" i="81"/>
  <c r="AQ86" i="81"/>
  <c r="AP86" i="81"/>
  <c r="AO86" i="81"/>
  <c r="AN86" i="81"/>
  <c r="AM86" i="81"/>
  <c r="AL86" i="81"/>
  <c r="AK86" i="81"/>
  <c r="AJ86" i="81"/>
  <c r="AI86" i="81"/>
  <c r="AH86" i="81"/>
  <c r="AG86" i="81"/>
  <c r="AF86" i="81"/>
  <c r="AE86" i="81"/>
  <c r="AD86" i="81"/>
  <c r="AC86" i="81"/>
  <c r="AB86" i="81"/>
  <c r="AA86" i="81"/>
  <c r="Z86" i="81"/>
  <c r="Y86" i="81"/>
  <c r="X86" i="81"/>
  <c r="W86" i="81"/>
  <c r="V86" i="81"/>
  <c r="U86" i="81"/>
  <c r="T86" i="81"/>
  <c r="S86" i="81"/>
  <c r="R86" i="81"/>
  <c r="Q86" i="81"/>
  <c r="P86" i="81"/>
  <c r="O86" i="81"/>
  <c r="N86" i="81"/>
  <c r="M86" i="81"/>
  <c r="L86" i="81"/>
  <c r="K86" i="81"/>
  <c r="J86" i="81"/>
  <c r="I86" i="81"/>
  <c r="H86" i="81"/>
  <c r="G86" i="81"/>
  <c r="F86" i="81"/>
  <c r="E86" i="81"/>
  <c r="D86" i="81"/>
  <c r="BW85" i="81"/>
  <c r="BV85" i="81"/>
  <c r="BU85" i="81"/>
  <c r="BT85" i="81"/>
  <c r="BS85" i="81"/>
  <c r="BR85" i="81"/>
  <c r="BQ85" i="81"/>
  <c r="BP85" i="81"/>
  <c r="BO85" i="81"/>
  <c r="BN85" i="81"/>
  <c r="BM85" i="81"/>
  <c r="BL85" i="81"/>
  <c r="BK85" i="81"/>
  <c r="BJ85" i="81"/>
  <c r="BI85" i="81"/>
  <c r="BH85" i="81"/>
  <c r="BG85" i="81"/>
  <c r="BF85" i="81"/>
  <c r="BE85" i="81"/>
  <c r="BD85" i="81"/>
  <c r="BC85" i="81"/>
  <c r="BB85" i="81"/>
  <c r="BA85" i="81"/>
  <c r="AZ85" i="81"/>
  <c r="AY85" i="81"/>
  <c r="AX85" i="81"/>
  <c r="AW85" i="81"/>
  <c r="AV85" i="81"/>
  <c r="AU85" i="81"/>
  <c r="AT85" i="81"/>
  <c r="AS85" i="81"/>
  <c r="AR85" i="81"/>
  <c r="AQ85" i="81"/>
  <c r="AP85" i="81"/>
  <c r="AO85" i="81"/>
  <c r="AN85" i="81"/>
  <c r="AM85" i="81"/>
  <c r="AL85" i="81"/>
  <c r="AK85" i="81"/>
  <c r="AJ85" i="81"/>
  <c r="AI85" i="81"/>
  <c r="AH85" i="81"/>
  <c r="AG85" i="81"/>
  <c r="AF85" i="81"/>
  <c r="AE85" i="81"/>
  <c r="AD85" i="81"/>
  <c r="AC85" i="81"/>
  <c r="AB85" i="81"/>
  <c r="AA85" i="81"/>
  <c r="Z85" i="81"/>
  <c r="Y85" i="81"/>
  <c r="X85" i="81"/>
  <c r="W85" i="81"/>
  <c r="V85" i="81"/>
  <c r="U85" i="81"/>
  <c r="T85" i="81"/>
  <c r="S85" i="81"/>
  <c r="R85" i="81"/>
  <c r="Q85" i="81"/>
  <c r="P85" i="81"/>
  <c r="O85" i="81"/>
  <c r="N85" i="81"/>
  <c r="M85" i="81"/>
  <c r="L85" i="81"/>
  <c r="K85" i="81"/>
  <c r="J85" i="81"/>
  <c r="I85" i="81"/>
  <c r="H85" i="81"/>
  <c r="G85" i="81"/>
  <c r="F85" i="81"/>
  <c r="E85" i="81"/>
  <c r="D85" i="81"/>
  <c r="BW87" i="83"/>
  <c r="BV87" i="83"/>
  <c r="BU87" i="83"/>
  <c r="BT87" i="83"/>
  <c r="BS87" i="83"/>
  <c r="BR87" i="83"/>
  <c r="BQ87" i="83"/>
  <c r="BP87" i="83"/>
  <c r="BO87" i="83"/>
  <c r="BN87" i="83"/>
  <c r="BM87" i="83"/>
  <c r="BL87" i="83"/>
  <c r="BK87" i="83"/>
  <c r="BJ87" i="83"/>
  <c r="BI87" i="83"/>
  <c r="BH87" i="83"/>
  <c r="BG87" i="83"/>
  <c r="BF87" i="83"/>
  <c r="BE87" i="83"/>
  <c r="BD87" i="83"/>
  <c r="BC87" i="83"/>
  <c r="BB87" i="83"/>
  <c r="BA87" i="83"/>
  <c r="AZ87" i="83"/>
  <c r="AY87" i="83"/>
  <c r="AX87" i="83"/>
  <c r="AW87" i="83"/>
  <c r="AV87" i="83"/>
  <c r="AU87" i="83"/>
  <c r="AT87" i="83"/>
  <c r="AS87" i="83"/>
  <c r="AR87" i="83"/>
  <c r="AQ87" i="83"/>
  <c r="AP87" i="83"/>
  <c r="AO87" i="83"/>
  <c r="AN87" i="83"/>
  <c r="AM87" i="83"/>
  <c r="AL87" i="83"/>
  <c r="AK87" i="83"/>
  <c r="AJ87" i="83"/>
  <c r="AI87" i="83"/>
  <c r="AH87" i="83"/>
  <c r="AG87" i="83"/>
  <c r="AF87" i="83"/>
  <c r="AE87" i="83"/>
  <c r="AD87" i="83"/>
  <c r="AC87" i="83"/>
  <c r="AB87" i="83"/>
  <c r="AA87" i="83"/>
  <c r="Z87" i="83"/>
  <c r="Y87" i="83"/>
  <c r="X87" i="83"/>
  <c r="W87" i="83"/>
  <c r="V87" i="83"/>
  <c r="U87" i="83"/>
  <c r="T87" i="83"/>
  <c r="S87" i="83"/>
  <c r="R87" i="83"/>
  <c r="Q87" i="83"/>
  <c r="P87" i="83"/>
  <c r="O87" i="83"/>
  <c r="N87" i="83"/>
  <c r="M87" i="83"/>
  <c r="L87" i="83"/>
  <c r="K87" i="83"/>
  <c r="J87" i="83"/>
  <c r="I87" i="83"/>
  <c r="H87" i="83"/>
  <c r="G87" i="83"/>
  <c r="D87" i="83"/>
  <c r="BW86" i="83"/>
  <c r="BV86" i="83"/>
  <c r="BU86" i="83"/>
  <c r="BT86" i="83"/>
  <c r="BS86" i="83"/>
  <c r="BR86" i="83"/>
  <c r="BQ86" i="83"/>
  <c r="BP86" i="83"/>
  <c r="BO86" i="83"/>
  <c r="BN86" i="83"/>
  <c r="BM86" i="83"/>
  <c r="BL86" i="83"/>
  <c r="BK86" i="83"/>
  <c r="BJ86" i="83"/>
  <c r="BI86" i="83"/>
  <c r="BH86" i="83"/>
  <c r="BG86" i="83"/>
  <c r="BF86" i="83"/>
  <c r="BE86" i="83"/>
  <c r="BD86" i="83"/>
  <c r="BC86" i="83"/>
  <c r="BB86" i="83"/>
  <c r="BA86" i="83"/>
  <c r="AZ86" i="83"/>
  <c r="AY86" i="83"/>
  <c r="AX86" i="83"/>
  <c r="AW86" i="83"/>
  <c r="AV86" i="83"/>
  <c r="AU86" i="83"/>
  <c r="AT86" i="83"/>
  <c r="AS86" i="83"/>
  <c r="AR86" i="83"/>
  <c r="AQ86" i="83"/>
  <c r="AP86" i="83"/>
  <c r="AO86" i="83"/>
  <c r="AN86" i="83"/>
  <c r="AM86" i="83"/>
  <c r="AL86" i="83"/>
  <c r="AK86" i="83"/>
  <c r="AJ86" i="83"/>
  <c r="AI86" i="83"/>
  <c r="AH86" i="83"/>
  <c r="AG86" i="83"/>
  <c r="AF86" i="83"/>
  <c r="AE86" i="83"/>
  <c r="AD86" i="83"/>
  <c r="AC86" i="83"/>
  <c r="AB86" i="83"/>
  <c r="AA86" i="83"/>
  <c r="Z86" i="83"/>
  <c r="Y86" i="83"/>
  <c r="X86" i="83"/>
  <c r="W86" i="83"/>
  <c r="V86" i="83"/>
  <c r="U86" i="83"/>
  <c r="T86" i="83"/>
  <c r="S86" i="83"/>
  <c r="R86" i="83"/>
  <c r="Q86" i="83"/>
  <c r="P86" i="83"/>
  <c r="O86" i="83"/>
  <c r="N86" i="83"/>
  <c r="M86" i="83"/>
  <c r="L86" i="83"/>
  <c r="K86" i="83"/>
  <c r="J86" i="83"/>
  <c r="I86" i="83"/>
  <c r="H86" i="83"/>
  <c r="G86" i="83"/>
  <c r="F86" i="83"/>
  <c r="E86" i="83"/>
  <c r="D86" i="83"/>
  <c r="BW85" i="83"/>
  <c r="BV85" i="83"/>
  <c r="BU85" i="83"/>
  <c r="BT85" i="83"/>
  <c r="BS85" i="83"/>
  <c r="BR85" i="83"/>
  <c r="BQ85" i="83"/>
  <c r="BP85" i="83"/>
  <c r="BO85" i="83"/>
  <c r="BN85" i="83"/>
  <c r="BM85" i="83"/>
  <c r="BL85" i="83"/>
  <c r="BK85" i="83"/>
  <c r="BJ85" i="83"/>
  <c r="BI85" i="83"/>
  <c r="BH85" i="83"/>
  <c r="BG85" i="83"/>
  <c r="BF85" i="83"/>
  <c r="BE85" i="83"/>
  <c r="BD85" i="83"/>
  <c r="BC85" i="83"/>
  <c r="BB85" i="83"/>
  <c r="BA85" i="83"/>
  <c r="AZ85" i="83"/>
  <c r="AY85" i="83"/>
  <c r="AX85" i="83"/>
  <c r="AW85" i="83"/>
  <c r="AV85" i="83"/>
  <c r="AU85" i="83"/>
  <c r="AT85" i="83"/>
  <c r="AS85" i="83"/>
  <c r="AR85" i="83"/>
  <c r="AQ85" i="83"/>
  <c r="AP85" i="83"/>
  <c r="AO85" i="83"/>
  <c r="AN85" i="83"/>
  <c r="AM85" i="83"/>
  <c r="AL85" i="83"/>
  <c r="AK85" i="83"/>
  <c r="AJ85" i="83"/>
  <c r="AI85" i="83"/>
  <c r="AH85" i="83"/>
  <c r="AG85" i="83"/>
  <c r="AF85" i="83"/>
  <c r="AE85" i="83"/>
  <c r="AD85" i="83"/>
  <c r="AC85" i="83"/>
  <c r="AB85" i="83"/>
  <c r="AA85" i="83"/>
  <c r="Z85" i="83"/>
  <c r="Y85" i="83"/>
  <c r="X85" i="83"/>
  <c r="W85" i="83"/>
  <c r="V85" i="83"/>
  <c r="U85" i="83"/>
  <c r="T85" i="83"/>
  <c r="S85" i="83"/>
  <c r="R85" i="83"/>
  <c r="Q85" i="83"/>
  <c r="P85" i="83"/>
  <c r="O85" i="83"/>
  <c r="N85" i="83"/>
  <c r="M85" i="83"/>
  <c r="L85" i="83"/>
  <c r="K85" i="83"/>
  <c r="J85" i="83"/>
  <c r="I85" i="83"/>
  <c r="H85" i="83"/>
  <c r="G85" i="83"/>
  <c r="F85" i="83"/>
  <c r="E85" i="83"/>
  <c r="D85" i="83"/>
  <c r="BW87" i="79"/>
  <c r="BV87" i="79"/>
  <c r="BU87" i="79"/>
  <c r="BT87" i="79"/>
  <c r="BS87" i="79"/>
  <c r="BR87" i="79"/>
  <c r="BQ87" i="79"/>
  <c r="BP87" i="79"/>
  <c r="BO87" i="79"/>
  <c r="BN87" i="79"/>
  <c r="BM87" i="79"/>
  <c r="BL87" i="79"/>
  <c r="BK87" i="79"/>
  <c r="BJ87" i="79"/>
  <c r="BI87" i="79"/>
  <c r="BH87" i="79"/>
  <c r="BG87" i="79"/>
  <c r="BF87" i="79"/>
  <c r="BE87" i="79"/>
  <c r="BD87" i="79"/>
  <c r="BC87" i="79"/>
  <c r="BB87" i="79"/>
  <c r="BA87" i="79"/>
  <c r="AZ87" i="79"/>
  <c r="AY87" i="79"/>
  <c r="AX87" i="79"/>
  <c r="AW87" i="79"/>
  <c r="AV87" i="79"/>
  <c r="AU87" i="79"/>
  <c r="AT87" i="79"/>
  <c r="AS87" i="79"/>
  <c r="AR87" i="79"/>
  <c r="AQ87" i="79"/>
  <c r="AP87" i="79"/>
  <c r="AO87" i="79"/>
  <c r="AN87" i="79"/>
  <c r="AM87" i="79"/>
  <c r="AL87" i="79"/>
  <c r="AK87" i="79"/>
  <c r="AJ87" i="79"/>
  <c r="AI87" i="79"/>
  <c r="AH87" i="79"/>
  <c r="AG87" i="79"/>
  <c r="AF87" i="79"/>
  <c r="AE87" i="79"/>
  <c r="AD87" i="79"/>
  <c r="AC87" i="79"/>
  <c r="AB87" i="79"/>
  <c r="AA87" i="79"/>
  <c r="Z87" i="79"/>
  <c r="Y87" i="79"/>
  <c r="X87" i="79"/>
  <c r="W87" i="79"/>
  <c r="V87" i="79"/>
  <c r="U87" i="79"/>
  <c r="T87" i="79"/>
  <c r="S87" i="79"/>
  <c r="R87" i="79"/>
  <c r="Q87" i="79"/>
  <c r="P87" i="79"/>
  <c r="O87" i="79"/>
  <c r="N87" i="79"/>
  <c r="M87" i="79"/>
  <c r="L87" i="79"/>
  <c r="K87" i="79"/>
  <c r="J87" i="79"/>
  <c r="I87" i="79"/>
  <c r="H87" i="79"/>
  <c r="G87" i="79"/>
  <c r="D87" i="79"/>
  <c r="BW86" i="79"/>
  <c r="BV86" i="79"/>
  <c r="BU86" i="79"/>
  <c r="BT86" i="79"/>
  <c r="BS86" i="79"/>
  <c r="BR86" i="79"/>
  <c r="BQ86" i="79"/>
  <c r="BP86" i="79"/>
  <c r="BO86" i="79"/>
  <c r="BN86" i="79"/>
  <c r="BM86" i="79"/>
  <c r="BL86" i="79"/>
  <c r="BK86" i="79"/>
  <c r="BJ86" i="79"/>
  <c r="BI86" i="79"/>
  <c r="BH86" i="79"/>
  <c r="BG86" i="79"/>
  <c r="BF86" i="79"/>
  <c r="BE86" i="79"/>
  <c r="BD86" i="79"/>
  <c r="BC86" i="79"/>
  <c r="BB86" i="79"/>
  <c r="BA86" i="79"/>
  <c r="AZ86" i="79"/>
  <c r="AY86" i="79"/>
  <c r="AX86" i="79"/>
  <c r="AW86" i="79"/>
  <c r="AV86" i="79"/>
  <c r="AU86" i="79"/>
  <c r="AT86" i="79"/>
  <c r="AS86" i="79"/>
  <c r="AR86" i="79"/>
  <c r="AQ86" i="79"/>
  <c r="AP86" i="79"/>
  <c r="AO86" i="79"/>
  <c r="AN86" i="79"/>
  <c r="AM86" i="79"/>
  <c r="AL86" i="79"/>
  <c r="AK86" i="79"/>
  <c r="AJ86" i="79"/>
  <c r="AI86" i="79"/>
  <c r="AH86" i="79"/>
  <c r="AG86" i="79"/>
  <c r="AF86" i="79"/>
  <c r="AE86" i="79"/>
  <c r="AD86" i="79"/>
  <c r="AC86" i="79"/>
  <c r="AB86" i="79"/>
  <c r="AA86" i="79"/>
  <c r="Z86" i="79"/>
  <c r="Y86" i="79"/>
  <c r="X86" i="79"/>
  <c r="W86" i="79"/>
  <c r="V86" i="79"/>
  <c r="U86" i="79"/>
  <c r="T86" i="79"/>
  <c r="S86" i="79"/>
  <c r="R86" i="79"/>
  <c r="Q86" i="79"/>
  <c r="P86" i="79"/>
  <c r="O86" i="79"/>
  <c r="N86" i="79"/>
  <c r="M86" i="79"/>
  <c r="L86" i="79"/>
  <c r="K86" i="79"/>
  <c r="J86" i="79"/>
  <c r="I86" i="79"/>
  <c r="H86" i="79"/>
  <c r="G86" i="79"/>
  <c r="F86" i="79"/>
  <c r="E86" i="79"/>
  <c r="D86" i="79"/>
  <c r="BW85" i="79"/>
  <c r="BV85" i="79"/>
  <c r="BU85" i="79"/>
  <c r="BT85" i="79"/>
  <c r="BS85" i="79"/>
  <c r="BR85" i="79"/>
  <c r="BQ85" i="79"/>
  <c r="BP85" i="79"/>
  <c r="BO85" i="79"/>
  <c r="BN85" i="79"/>
  <c r="BM85" i="79"/>
  <c r="BL85" i="79"/>
  <c r="BK85" i="79"/>
  <c r="BJ85" i="79"/>
  <c r="BI85" i="79"/>
  <c r="BH85" i="79"/>
  <c r="BG85" i="79"/>
  <c r="BF85" i="79"/>
  <c r="BE85" i="79"/>
  <c r="BD85" i="79"/>
  <c r="BC85" i="79"/>
  <c r="BB85" i="79"/>
  <c r="BA85" i="79"/>
  <c r="AZ85" i="79"/>
  <c r="AY85" i="79"/>
  <c r="AX85" i="79"/>
  <c r="AW85" i="79"/>
  <c r="AV85" i="79"/>
  <c r="AU85" i="79"/>
  <c r="AT85" i="79"/>
  <c r="AS85" i="79"/>
  <c r="AR85" i="79"/>
  <c r="AQ85" i="79"/>
  <c r="AP85" i="79"/>
  <c r="AO85" i="79"/>
  <c r="AN85" i="79"/>
  <c r="AM85" i="79"/>
  <c r="AL85" i="79"/>
  <c r="AK85" i="79"/>
  <c r="AJ85" i="79"/>
  <c r="AI85" i="79"/>
  <c r="AH85" i="79"/>
  <c r="AG85" i="79"/>
  <c r="AF85" i="79"/>
  <c r="AE85" i="79"/>
  <c r="AD85" i="79"/>
  <c r="AC85" i="79"/>
  <c r="AB85" i="79"/>
  <c r="AA85" i="79"/>
  <c r="Z85" i="79"/>
  <c r="Y85" i="79"/>
  <c r="X85" i="79"/>
  <c r="W85" i="79"/>
  <c r="V85" i="79"/>
  <c r="U85" i="79"/>
  <c r="T85" i="79"/>
  <c r="S85" i="79"/>
  <c r="R85" i="79"/>
  <c r="Q85" i="79"/>
  <c r="P85" i="79"/>
  <c r="O85" i="79"/>
  <c r="N85" i="79"/>
  <c r="M85" i="79"/>
  <c r="L85" i="79"/>
  <c r="K85" i="79"/>
  <c r="J85" i="79"/>
  <c r="I85" i="79"/>
  <c r="H85" i="79"/>
  <c r="G85" i="79"/>
  <c r="F85" i="79"/>
  <c r="E85" i="79"/>
  <c r="D85" i="79"/>
  <c r="BW87" i="78"/>
  <c r="BV87" i="78"/>
  <c r="BU87" i="78"/>
  <c r="BT87" i="78"/>
  <c r="BS87" i="78"/>
  <c r="BR87" i="78"/>
  <c r="BQ87" i="78"/>
  <c r="BP87" i="78"/>
  <c r="BO87" i="78"/>
  <c r="BN87" i="78"/>
  <c r="BM87" i="78"/>
  <c r="BL87" i="78"/>
  <c r="BK87" i="78"/>
  <c r="BJ87" i="78"/>
  <c r="BI87" i="78"/>
  <c r="BH87" i="78"/>
  <c r="BG87" i="78"/>
  <c r="BF87" i="78"/>
  <c r="BE87" i="78"/>
  <c r="BD87" i="78"/>
  <c r="BC87" i="78"/>
  <c r="BB87" i="78"/>
  <c r="BA87" i="78"/>
  <c r="AZ87" i="78"/>
  <c r="AY87" i="78"/>
  <c r="AX87" i="78"/>
  <c r="AW87" i="78"/>
  <c r="AV87" i="78"/>
  <c r="AU87" i="78"/>
  <c r="AT87" i="78"/>
  <c r="AS87" i="78"/>
  <c r="AR87" i="78"/>
  <c r="AQ87" i="78"/>
  <c r="AP87" i="78"/>
  <c r="AO87" i="78"/>
  <c r="AN87" i="78"/>
  <c r="AM87" i="78"/>
  <c r="AL87" i="78"/>
  <c r="AK87" i="78"/>
  <c r="AJ87" i="78"/>
  <c r="AI87" i="78"/>
  <c r="AH87" i="78"/>
  <c r="AG87" i="78"/>
  <c r="AF87" i="78"/>
  <c r="AE87" i="78"/>
  <c r="AD87" i="78"/>
  <c r="AC87" i="78"/>
  <c r="AB87" i="78"/>
  <c r="AA87" i="78"/>
  <c r="Z87" i="78"/>
  <c r="Y87" i="78"/>
  <c r="X87" i="78"/>
  <c r="W87" i="78"/>
  <c r="V87" i="78"/>
  <c r="U87" i="78"/>
  <c r="T87" i="78"/>
  <c r="S87" i="78"/>
  <c r="R87" i="78"/>
  <c r="Q87" i="78"/>
  <c r="P87" i="78"/>
  <c r="O87" i="78"/>
  <c r="N87" i="78"/>
  <c r="M87" i="78"/>
  <c r="L87" i="78"/>
  <c r="K87" i="78"/>
  <c r="J87" i="78"/>
  <c r="I87" i="78"/>
  <c r="H87" i="78"/>
  <c r="G87" i="78"/>
  <c r="D87" i="78"/>
  <c r="BW86" i="78"/>
  <c r="BV86" i="78"/>
  <c r="BU86" i="78"/>
  <c r="BT86" i="78"/>
  <c r="BS86" i="78"/>
  <c r="BR86" i="78"/>
  <c r="BQ86" i="78"/>
  <c r="BP86" i="78"/>
  <c r="BO86" i="78"/>
  <c r="BN86" i="78"/>
  <c r="BM86" i="78"/>
  <c r="BL86" i="78"/>
  <c r="BK86" i="78"/>
  <c r="BJ86" i="78"/>
  <c r="BI86" i="78"/>
  <c r="BH86" i="78"/>
  <c r="BG86" i="78"/>
  <c r="BF86" i="78"/>
  <c r="BE86" i="78"/>
  <c r="BD86" i="78"/>
  <c r="BC86" i="78"/>
  <c r="BB86" i="78"/>
  <c r="BA86" i="78"/>
  <c r="AZ86" i="78"/>
  <c r="AY86" i="78"/>
  <c r="AX86" i="78"/>
  <c r="AW86" i="78"/>
  <c r="AV86" i="78"/>
  <c r="AU86" i="78"/>
  <c r="AT86" i="78"/>
  <c r="AS86" i="78"/>
  <c r="AR86" i="78"/>
  <c r="AQ86" i="78"/>
  <c r="AP86" i="78"/>
  <c r="AO86" i="78"/>
  <c r="AN86" i="78"/>
  <c r="AM86" i="78"/>
  <c r="AL86" i="78"/>
  <c r="AK86" i="78"/>
  <c r="AJ86" i="78"/>
  <c r="AI86" i="78"/>
  <c r="AH86" i="78"/>
  <c r="AG86" i="78"/>
  <c r="AF86" i="78"/>
  <c r="AE86" i="78"/>
  <c r="AD86" i="78"/>
  <c r="AC86" i="78"/>
  <c r="AB86" i="78"/>
  <c r="AA86" i="78"/>
  <c r="Z86" i="78"/>
  <c r="Y86" i="78"/>
  <c r="X86" i="78"/>
  <c r="W86" i="78"/>
  <c r="V86" i="78"/>
  <c r="U86" i="78"/>
  <c r="T86" i="78"/>
  <c r="S86" i="78"/>
  <c r="R86" i="78"/>
  <c r="Q86" i="78"/>
  <c r="P86" i="78"/>
  <c r="O86" i="78"/>
  <c r="N86" i="78"/>
  <c r="M86" i="78"/>
  <c r="L86" i="78"/>
  <c r="K86" i="78"/>
  <c r="J86" i="78"/>
  <c r="I86" i="78"/>
  <c r="H86" i="78"/>
  <c r="G86" i="78"/>
  <c r="F86" i="78"/>
  <c r="E86" i="78"/>
  <c r="D86" i="78"/>
  <c r="BW85" i="78"/>
  <c r="BV85" i="78"/>
  <c r="BU85" i="78"/>
  <c r="BT85" i="78"/>
  <c r="BS85" i="78"/>
  <c r="BR85" i="78"/>
  <c r="BQ85" i="78"/>
  <c r="BP85" i="78"/>
  <c r="BO85" i="78"/>
  <c r="BN85" i="78"/>
  <c r="BM85" i="78"/>
  <c r="BL85" i="78"/>
  <c r="BK85" i="78"/>
  <c r="BJ85" i="78"/>
  <c r="BI85" i="78"/>
  <c r="BH85" i="78"/>
  <c r="BG85" i="78"/>
  <c r="BF85" i="78"/>
  <c r="BE85" i="78"/>
  <c r="BD85" i="78"/>
  <c r="BC85" i="78"/>
  <c r="BB85" i="78"/>
  <c r="BA85" i="78"/>
  <c r="AZ85" i="78"/>
  <c r="AY85" i="78"/>
  <c r="AX85" i="78"/>
  <c r="AW85" i="78"/>
  <c r="AV85" i="78"/>
  <c r="AU85" i="78"/>
  <c r="AT85" i="78"/>
  <c r="AS85" i="78"/>
  <c r="AR85" i="78"/>
  <c r="AQ85" i="78"/>
  <c r="AP85" i="78"/>
  <c r="AO85" i="78"/>
  <c r="AN85" i="78"/>
  <c r="AM85" i="78"/>
  <c r="AL85" i="78"/>
  <c r="AK85" i="78"/>
  <c r="AJ85" i="78"/>
  <c r="AI85" i="78"/>
  <c r="AH85" i="78"/>
  <c r="AG85" i="78"/>
  <c r="AF85" i="78"/>
  <c r="AE85" i="78"/>
  <c r="AD85" i="78"/>
  <c r="AC85" i="78"/>
  <c r="AB85" i="78"/>
  <c r="AA85" i="78"/>
  <c r="Z85" i="78"/>
  <c r="Y85" i="78"/>
  <c r="X85" i="78"/>
  <c r="W85" i="78"/>
  <c r="V85" i="78"/>
  <c r="U85" i="78"/>
  <c r="T85" i="78"/>
  <c r="S85" i="78"/>
  <c r="R85" i="78"/>
  <c r="Q85" i="78"/>
  <c r="P85" i="78"/>
  <c r="O85" i="78"/>
  <c r="N85" i="78"/>
  <c r="M85" i="78"/>
  <c r="L85" i="78"/>
  <c r="K85" i="78"/>
  <c r="J85" i="78"/>
  <c r="I85" i="78"/>
  <c r="H85" i="78"/>
  <c r="G85" i="78"/>
  <c r="F85" i="78"/>
  <c r="E85" i="78"/>
  <c r="D85" i="78"/>
  <c r="BW87" i="80"/>
  <c r="BV87" i="80"/>
  <c r="BU87" i="80"/>
  <c r="BT87" i="80"/>
  <c r="BS87" i="80"/>
  <c r="BR87" i="80"/>
  <c r="BQ87" i="80"/>
  <c r="BP87" i="80"/>
  <c r="BO87" i="80"/>
  <c r="BN87" i="80"/>
  <c r="BM87" i="80"/>
  <c r="BL87" i="80"/>
  <c r="BK87" i="80"/>
  <c r="BJ87" i="80"/>
  <c r="BI87" i="80"/>
  <c r="BH87" i="80"/>
  <c r="BG87" i="80"/>
  <c r="BF87" i="80"/>
  <c r="BE87" i="80"/>
  <c r="BD87" i="80"/>
  <c r="BC87" i="80"/>
  <c r="BB87" i="80"/>
  <c r="BA87" i="80"/>
  <c r="AZ87" i="80"/>
  <c r="AY87" i="80"/>
  <c r="AX87" i="80"/>
  <c r="AW87" i="80"/>
  <c r="AV87" i="80"/>
  <c r="AU87" i="80"/>
  <c r="AT87" i="80"/>
  <c r="AS87" i="80"/>
  <c r="AR87" i="80"/>
  <c r="AQ87" i="80"/>
  <c r="AP87" i="80"/>
  <c r="AO87" i="80"/>
  <c r="AN87" i="80"/>
  <c r="AM87" i="80"/>
  <c r="AL87" i="80"/>
  <c r="AK87" i="80"/>
  <c r="AJ87" i="80"/>
  <c r="AI87" i="80"/>
  <c r="AH87" i="80"/>
  <c r="AG87" i="80"/>
  <c r="AF87" i="80"/>
  <c r="AE87" i="80"/>
  <c r="AD87" i="80"/>
  <c r="AC87" i="80"/>
  <c r="AB87" i="80"/>
  <c r="AA87" i="80"/>
  <c r="Z87" i="80"/>
  <c r="Y87" i="80"/>
  <c r="X87" i="80"/>
  <c r="W87" i="80"/>
  <c r="V87" i="80"/>
  <c r="U87" i="80"/>
  <c r="T87" i="80"/>
  <c r="S87" i="80"/>
  <c r="R87" i="80"/>
  <c r="Q87" i="80"/>
  <c r="P87" i="80"/>
  <c r="O87" i="80"/>
  <c r="N87" i="80"/>
  <c r="M87" i="80"/>
  <c r="L87" i="80"/>
  <c r="K87" i="80"/>
  <c r="J87" i="80"/>
  <c r="I87" i="80"/>
  <c r="H87" i="80"/>
  <c r="G87" i="80"/>
  <c r="D87" i="80"/>
  <c r="BW86" i="80"/>
  <c r="BV86" i="80"/>
  <c r="BU86" i="80"/>
  <c r="BT86" i="80"/>
  <c r="BS86" i="80"/>
  <c r="BR86" i="80"/>
  <c r="BQ86" i="80"/>
  <c r="BP86" i="80"/>
  <c r="BO86" i="80"/>
  <c r="BN86" i="80"/>
  <c r="BM86" i="80"/>
  <c r="BL86" i="80"/>
  <c r="BK86" i="80"/>
  <c r="BJ86" i="80"/>
  <c r="BI86" i="80"/>
  <c r="BH86" i="80"/>
  <c r="BG86" i="80"/>
  <c r="BF86" i="80"/>
  <c r="BE86" i="80"/>
  <c r="BD86" i="80"/>
  <c r="BC86" i="80"/>
  <c r="BB86" i="80"/>
  <c r="BA86" i="80"/>
  <c r="AZ86" i="80"/>
  <c r="AY86" i="80"/>
  <c r="AX86" i="80"/>
  <c r="AW86" i="80"/>
  <c r="AV86" i="80"/>
  <c r="AU86" i="80"/>
  <c r="AT86" i="80"/>
  <c r="AS86" i="80"/>
  <c r="AR86" i="80"/>
  <c r="AQ86" i="80"/>
  <c r="AP86" i="80"/>
  <c r="AO86" i="80"/>
  <c r="AN86" i="80"/>
  <c r="AM86" i="80"/>
  <c r="AL86" i="80"/>
  <c r="AK86" i="80"/>
  <c r="AJ86" i="80"/>
  <c r="AI86" i="80"/>
  <c r="AH86" i="80"/>
  <c r="AG86" i="80"/>
  <c r="AF86" i="80"/>
  <c r="AE86" i="80"/>
  <c r="AD86" i="80"/>
  <c r="AC86" i="80"/>
  <c r="AB86" i="80"/>
  <c r="AA86" i="80"/>
  <c r="Z86" i="80"/>
  <c r="Y86" i="80"/>
  <c r="X86" i="80"/>
  <c r="W86" i="80"/>
  <c r="V86" i="80"/>
  <c r="U86" i="80"/>
  <c r="T86" i="80"/>
  <c r="S86" i="80"/>
  <c r="R86" i="80"/>
  <c r="Q86" i="80"/>
  <c r="P86" i="80"/>
  <c r="O86" i="80"/>
  <c r="N86" i="80"/>
  <c r="M86" i="80"/>
  <c r="L86" i="80"/>
  <c r="K86" i="80"/>
  <c r="J86" i="80"/>
  <c r="I86" i="80"/>
  <c r="H86" i="80"/>
  <c r="G86" i="80"/>
  <c r="F86" i="80"/>
  <c r="E86" i="80"/>
  <c r="D86" i="80"/>
  <c r="BW85" i="80"/>
  <c r="BV85" i="80"/>
  <c r="BU85" i="80"/>
  <c r="BT85" i="80"/>
  <c r="BS85" i="80"/>
  <c r="BR85" i="80"/>
  <c r="BQ85" i="80"/>
  <c r="BP85" i="80"/>
  <c r="BO85" i="80"/>
  <c r="BN85" i="80"/>
  <c r="BM85" i="80"/>
  <c r="BL85" i="80"/>
  <c r="BK85" i="80"/>
  <c r="BJ85" i="80"/>
  <c r="BI85" i="80"/>
  <c r="BH85" i="80"/>
  <c r="BG85" i="80"/>
  <c r="BF85" i="80"/>
  <c r="BE85" i="80"/>
  <c r="BD85" i="80"/>
  <c r="BC85" i="80"/>
  <c r="BB85" i="80"/>
  <c r="BA85" i="80"/>
  <c r="AZ85" i="80"/>
  <c r="AY85" i="80"/>
  <c r="AX85" i="80"/>
  <c r="AW85" i="80"/>
  <c r="AV85" i="80"/>
  <c r="AU85" i="80"/>
  <c r="AT85" i="80"/>
  <c r="AS85" i="80"/>
  <c r="AR85" i="80"/>
  <c r="AQ85" i="80"/>
  <c r="AP85" i="80"/>
  <c r="AO85" i="80"/>
  <c r="AN85" i="80"/>
  <c r="AM85" i="80"/>
  <c r="AL85" i="80"/>
  <c r="AK85" i="80"/>
  <c r="AJ85" i="80"/>
  <c r="AI85" i="80"/>
  <c r="AH85" i="80"/>
  <c r="AG85" i="80"/>
  <c r="AF85" i="80"/>
  <c r="AE85" i="80"/>
  <c r="AD85" i="80"/>
  <c r="AC85" i="80"/>
  <c r="AB85" i="80"/>
  <c r="AA85" i="80"/>
  <c r="Z85" i="80"/>
  <c r="Y85" i="80"/>
  <c r="X85" i="80"/>
  <c r="W85" i="80"/>
  <c r="V85" i="80"/>
  <c r="U85" i="80"/>
  <c r="T85" i="80"/>
  <c r="S85" i="80"/>
  <c r="R85" i="80"/>
  <c r="Q85" i="80"/>
  <c r="P85" i="80"/>
  <c r="O85" i="80"/>
  <c r="N85" i="80"/>
  <c r="M85" i="80"/>
  <c r="L85" i="80"/>
  <c r="K85" i="80"/>
  <c r="J85" i="80"/>
  <c r="I85" i="80"/>
  <c r="H85" i="80"/>
  <c r="G85" i="80"/>
  <c r="F85" i="80"/>
  <c r="E85" i="80"/>
  <c r="D85" i="80"/>
  <c r="BW87" i="76"/>
  <c r="BV87" i="76"/>
  <c r="BU87" i="76"/>
  <c r="BT87" i="76"/>
  <c r="BS87" i="76"/>
  <c r="BR87" i="76"/>
  <c r="BQ87" i="76"/>
  <c r="BP87" i="76"/>
  <c r="BO87" i="76"/>
  <c r="BN87" i="76"/>
  <c r="BM87" i="76"/>
  <c r="BL87" i="76"/>
  <c r="BK87" i="76"/>
  <c r="BJ87" i="76"/>
  <c r="BI87" i="76"/>
  <c r="BH87" i="76"/>
  <c r="BG87" i="76"/>
  <c r="BF87" i="76"/>
  <c r="BE87" i="76"/>
  <c r="BD87" i="76"/>
  <c r="BC87" i="76"/>
  <c r="BB87" i="76"/>
  <c r="BA87" i="76"/>
  <c r="AZ87" i="76"/>
  <c r="AY87" i="76"/>
  <c r="AX87" i="76"/>
  <c r="AW87" i="76"/>
  <c r="AV87" i="76"/>
  <c r="AU87" i="76"/>
  <c r="AT87" i="76"/>
  <c r="AS87" i="76"/>
  <c r="AR87" i="76"/>
  <c r="AQ87" i="76"/>
  <c r="AP87" i="76"/>
  <c r="AO87" i="76"/>
  <c r="AN87" i="76"/>
  <c r="AM87" i="76"/>
  <c r="AL87" i="76"/>
  <c r="AK87" i="76"/>
  <c r="AJ87" i="76"/>
  <c r="AI87" i="76"/>
  <c r="AH87" i="76"/>
  <c r="AG87" i="76"/>
  <c r="AF87" i="76"/>
  <c r="AE87" i="76"/>
  <c r="AD87" i="76"/>
  <c r="AC87" i="76"/>
  <c r="AB87" i="76"/>
  <c r="AA87" i="76"/>
  <c r="Z87" i="76"/>
  <c r="Y87" i="76"/>
  <c r="X87" i="76"/>
  <c r="W87" i="76"/>
  <c r="V87" i="76"/>
  <c r="U87" i="76"/>
  <c r="T87" i="76"/>
  <c r="S87" i="76"/>
  <c r="R87" i="76"/>
  <c r="Q87" i="76"/>
  <c r="P87" i="76"/>
  <c r="O87" i="76"/>
  <c r="N87" i="76"/>
  <c r="M87" i="76"/>
  <c r="L87" i="76"/>
  <c r="K87" i="76"/>
  <c r="J87" i="76"/>
  <c r="I87" i="76"/>
  <c r="H87" i="76"/>
  <c r="G87" i="76"/>
  <c r="D87" i="76"/>
  <c r="BW86" i="76"/>
  <c r="BV86" i="76"/>
  <c r="BU86" i="76"/>
  <c r="BT86" i="76"/>
  <c r="BS86" i="76"/>
  <c r="BR86" i="76"/>
  <c r="BQ86" i="76"/>
  <c r="BP86" i="76"/>
  <c r="BO86" i="76"/>
  <c r="BN86" i="76"/>
  <c r="BM86" i="76"/>
  <c r="BL86" i="76"/>
  <c r="BK86" i="76"/>
  <c r="BJ86" i="76"/>
  <c r="BI86" i="76"/>
  <c r="BH86" i="76"/>
  <c r="BG86" i="76"/>
  <c r="BF86" i="76"/>
  <c r="BE86" i="76"/>
  <c r="BD86" i="76"/>
  <c r="BC86" i="76"/>
  <c r="BB86" i="76"/>
  <c r="BA86" i="76"/>
  <c r="AZ86" i="76"/>
  <c r="AY86" i="76"/>
  <c r="AX86" i="76"/>
  <c r="AW86" i="76"/>
  <c r="AV86" i="76"/>
  <c r="AU86" i="76"/>
  <c r="AT86" i="76"/>
  <c r="AS86" i="76"/>
  <c r="AR86" i="76"/>
  <c r="AQ86" i="76"/>
  <c r="AP86" i="76"/>
  <c r="AO86" i="76"/>
  <c r="AN86" i="76"/>
  <c r="AM86" i="76"/>
  <c r="AL86" i="76"/>
  <c r="AK86" i="76"/>
  <c r="AJ86" i="76"/>
  <c r="AI86" i="76"/>
  <c r="AH86" i="76"/>
  <c r="AG86" i="76"/>
  <c r="AF86" i="76"/>
  <c r="AE86" i="76"/>
  <c r="AD86" i="76"/>
  <c r="AC86" i="76"/>
  <c r="AB86" i="76"/>
  <c r="AA86" i="76"/>
  <c r="Z86" i="76"/>
  <c r="Y86" i="76"/>
  <c r="X86" i="76"/>
  <c r="W86" i="76"/>
  <c r="V86" i="76"/>
  <c r="U86" i="76"/>
  <c r="T86" i="76"/>
  <c r="S86" i="76"/>
  <c r="R86" i="76"/>
  <c r="Q86" i="76"/>
  <c r="P86" i="76"/>
  <c r="O86" i="76"/>
  <c r="N86" i="76"/>
  <c r="M86" i="76"/>
  <c r="L86" i="76"/>
  <c r="K86" i="76"/>
  <c r="J86" i="76"/>
  <c r="I86" i="76"/>
  <c r="H86" i="76"/>
  <c r="G86" i="76"/>
  <c r="F86" i="76"/>
  <c r="E86" i="76"/>
  <c r="D86" i="76"/>
  <c r="BW85" i="76"/>
  <c r="BV85" i="76"/>
  <c r="BU85" i="76"/>
  <c r="BT85" i="76"/>
  <c r="BS85" i="76"/>
  <c r="BR85" i="76"/>
  <c r="BQ85" i="76"/>
  <c r="BP85" i="76"/>
  <c r="BO85" i="76"/>
  <c r="BN85" i="76"/>
  <c r="BM85" i="76"/>
  <c r="BL85" i="76"/>
  <c r="BK85" i="76"/>
  <c r="BJ85" i="76"/>
  <c r="BI85" i="76"/>
  <c r="BH85" i="76"/>
  <c r="BG85" i="76"/>
  <c r="BF85" i="76"/>
  <c r="BE85" i="76"/>
  <c r="BD85" i="76"/>
  <c r="BC85" i="76"/>
  <c r="BB85" i="76"/>
  <c r="BA85" i="76"/>
  <c r="AZ85" i="76"/>
  <c r="AY85" i="76"/>
  <c r="AX85" i="76"/>
  <c r="AW85" i="76"/>
  <c r="AV85" i="76"/>
  <c r="AU85" i="76"/>
  <c r="AT85" i="76"/>
  <c r="AS85" i="76"/>
  <c r="AR85" i="76"/>
  <c r="AQ85" i="76"/>
  <c r="AP85" i="76"/>
  <c r="AO85" i="76"/>
  <c r="AN85" i="76"/>
  <c r="AM85" i="76"/>
  <c r="AL85" i="76"/>
  <c r="AK85" i="76"/>
  <c r="AJ85" i="76"/>
  <c r="AI85" i="76"/>
  <c r="AH85" i="76"/>
  <c r="AG85" i="76"/>
  <c r="AF85" i="76"/>
  <c r="AE85" i="76"/>
  <c r="AD85" i="76"/>
  <c r="AC85" i="76"/>
  <c r="AB85" i="76"/>
  <c r="AA85" i="76"/>
  <c r="Z85" i="76"/>
  <c r="Y85" i="76"/>
  <c r="X85" i="76"/>
  <c r="W85" i="76"/>
  <c r="V85" i="76"/>
  <c r="U85" i="76"/>
  <c r="T85" i="76"/>
  <c r="S85" i="76"/>
  <c r="R85" i="76"/>
  <c r="Q85" i="76"/>
  <c r="P85" i="76"/>
  <c r="O85" i="76"/>
  <c r="N85" i="76"/>
  <c r="M85" i="76"/>
  <c r="L85" i="76"/>
  <c r="K85" i="76"/>
  <c r="J85" i="76"/>
  <c r="I85" i="76"/>
  <c r="H85" i="76"/>
  <c r="G85" i="76"/>
  <c r="F85" i="76"/>
  <c r="E85" i="76"/>
  <c r="D85" i="76"/>
  <c r="BW87" i="75"/>
  <c r="BV87" i="75"/>
  <c r="BU87" i="75"/>
  <c r="BT87" i="75"/>
  <c r="BS87" i="75"/>
  <c r="BR87" i="75"/>
  <c r="BQ87" i="75"/>
  <c r="BP87" i="75"/>
  <c r="BO87" i="75"/>
  <c r="BN87" i="75"/>
  <c r="BM87" i="75"/>
  <c r="BL87" i="75"/>
  <c r="BK87" i="75"/>
  <c r="BJ87" i="75"/>
  <c r="BI87" i="75"/>
  <c r="BH87" i="75"/>
  <c r="BG87" i="75"/>
  <c r="BF87" i="75"/>
  <c r="BE87" i="75"/>
  <c r="BD87" i="75"/>
  <c r="BC87" i="75"/>
  <c r="BB87" i="75"/>
  <c r="BA87" i="75"/>
  <c r="AZ87" i="75"/>
  <c r="AY87" i="75"/>
  <c r="AX87" i="75"/>
  <c r="AW87" i="75"/>
  <c r="AV87" i="75"/>
  <c r="AU87" i="75"/>
  <c r="AT87" i="75"/>
  <c r="AS87" i="75"/>
  <c r="AR87" i="75"/>
  <c r="AQ87" i="75"/>
  <c r="AP87" i="75"/>
  <c r="AO87" i="75"/>
  <c r="AN87" i="75"/>
  <c r="AM87" i="75"/>
  <c r="AL87" i="75"/>
  <c r="AK87" i="75"/>
  <c r="AJ87" i="75"/>
  <c r="AI87" i="75"/>
  <c r="AH87" i="75"/>
  <c r="AG87" i="75"/>
  <c r="AF87" i="75"/>
  <c r="AE87" i="75"/>
  <c r="AD87" i="75"/>
  <c r="AC87" i="75"/>
  <c r="AB87" i="75"/>
  <c r="AA87" i="75"/>
  <c r="Z87" i="75"/>
  <c r="Y87" i="75"/>
  <c r="X87" i="75"/>
  <c r="W87" i="75"/>
  <c r="V87" i="75"/>
  <c r="U87" i="75"/>
  <c r="T87" i="75"/>
  <c r="S87" i="75"/>
  <c r="R87" i="75"/>
  <c r="Q87" i="75"/>
  <c r="P87" i="75"/>
  <c r="O87" i="75"/>
  <c r="N87" i="75"/>
  <c r="M87" i="75"/>
  <c r="L87" i="75"/>
  <c r="K87" i="75"/>
  <c r="J87" i="75"/>
  <c r="I87" i="75"/>
  <c r="H87" i="75"/>
  <c r="G87" i="75"/>
  <c r="D87" i="75"/>
  <c r="BW86" i="75"/>
  <c r="BV86" i="75"/>
  <c r="BU86" i="75"/>
  <c r="BT86" i="75"/>
  <c r="BS86" i="75"/>
  <c r="BR86" i="75"/>
  <c r="BQ86" i="75"/>
  <c r="BP86" i="75"/>
  <c r="BO86" i="75"/>
  <c r="BN86" i="75"/>
  <c r="BM86" i="75"/>
  <c r="BL86" i="75"/>
  <c r="BK86" i="75"/>
  <c r="BJ86" i="75"/>
  <c r="BI86" i="75"/>
  <c r="BH86" i="75"/>
  <c r="BG86" i="75"/>
  <c r="BF86" i="75"/>
  <c r="BE86" i="75"/>
  <c r="BD86" i="75"/>
  <c r="BC86" i="75"/>
  <c r="BB86" i="75"/>
  <c r="BA86" i="75"/>
  <c r="AZ86" i="75"/>
  <c r="AY86" i="75"/>
  <c r="AX86" i="75"/>
  <c r="AW86" i="75"/>
  <c r="AV86" i="75"/>
  <c r="AU86" i="75"/>
  <c r="AT86" i="75"/>
  <c r="AS86" i="75"/>
  <c r="AR86" i="75"/>
  <c r="AQ86" i="75"/>
  <c r="AP86" i="75"/>
  <c r="AO86" i="75"/>
  <c r="AN86" i="75"/>
  <c r="AM86" i="75"/>
  <c r="AL86" i="75"/>
  <c r="AK86" i="75"/>
  <c r="AJ86" i="75"/>
  <c r="AI86" i="75"/>
  <c r="AH86" i="75"/>
  <c r="AG86" i="75"/>
  <c r="AF86" i="75"/>
  <c r="AE86" i="75"/>
  <c r="AD86" i="75"/>
  <c r="AC86" i="75"/>
  <c r="AB86" i="75"/>
  <c r="AA86" i="75"/>
  <c r="Z86" i="75"/>
  <c r="Y86" i="75"/>
  <c r="X86" i="75"/>
  <c r="W86" i="75"/>
  <c r="V86" i="75"/>
  <c r="U86" i="75"/>
  <c r="T86" i="75"/>
  <c r="S86" i="75"/>
  <c r="R86" i="75"/>
  <c r="Q86" i="75"/>
  <c r="P86" i="75"/>
  <c r="O86" i="75"/>
  <c r="N86" i="75"/>
  <c r="M86" i="75"/>
  <c r="L86" i="75"/>
  <c r="K86" i="75"/>
  <c r="J86" i="75"/>
  <c r="I86" i="75"/>
  <c r="H86" i="75"/>
  <c r="G86" i="75"/>
  <c r="F86" i="75"/>
  <c r="E86" i="75"/>
  <c r="D86" i="75"/>
  <c r="BW85" i="75"/>
  <c r="BV85" i="75"/>
  <c r="BU85" i="75"/>
  <c r="BT85" i="75"/>
  <c r="BS85" i="75"/>
  <c r="BR85" i="75"/>
  <c r="BQ85" i="75"/>
  <c r="BP85" i="75"/>
  <c r="BO85" i="75"/>
  <c r="BN85" i="75"/>
  <c r="BM85" i="75"/>
  <c r="BL85" i="75"/>
  <c r="BK85" i="75"/>
  <c r="BJ85" i="75"/>
  <c r="BI85" i="75"/>
  <c r="BH85" i="75"/>
  <c r="BG85" i="75"/>
  <c r="BF85" i="75"/>
  <c r="BE85" i="75"/>
  <c r="BD85" i="75"/>
  <c r="BC85" i="75"/>
  <c r="BB85" i="75"/>
  <c r="BA85" i="75"/>
  <c r="AZ85" i="75"/>
  <c r="AY85" i="75"/>
  <c r="AX85" i="75"/>
  <c r="AW85" i="75"/>
  <c r="AV85" i="75"/>
  <c r="AU85" i="75"/>
  <c r="AT85" i="75"/>
  <c r="AS85" i="75"/>
  <c r="AR85" i="75"/>
  <c r="AQ85" i="75"/>
  <c r="AP85" i="75"/>
  <c r="AO85" i="75"/>
  <c r="AN85" i="75"/>
  <c r="AM85" i="75"/>
  <c r="AL85" i="75"/>
  <c r="AK85" i="75"/>
  <c r="AJ85" i="75"/>
  <c r="AI85" i="75"/>
  <c r="AH85" i="75"/>
  <c r="AG85" i="75"/>
  <c r="AF85" i="75"/>
  <c r="AE85" i="75"/>
  <c r="AD85" i="75"/>
  <c r="AC85" i="75"/>
  <c r="AB85" i="75"/>
  <c r="AA85" i="75"/>
  <c r="Z85" i="75"/>
  <c r="Y85" i="75"/>
  <c r="X85" i="75"/>
  <c r="W85" i="75"/>
  <c r="V85" i="75"/>
  <c r="U85" i="75"/>
  <c r="T85" i="75"/>
  <c r="S85" i="75"/>
  <c r="R85" i="75"/>
  <c r="Q85" i="75"/>
  <c r="P85" i="75"/>
  <c r="O85" i="75"/>
  <c r="N85" i="75"/>
  <c r="M85" i="75"/>
  <c r="L85" i="75"/>
  <c r="K85" i="75"/>
  <c r="J85" i="75"/>
  <c r="I85" i="75"/>
  <c r="H85" i="75"/>
  <c r="G85" i="75"/>
  <c r="F85" i="75"/>
  <c r="E85" i="75"/>
  <c r="D85" i="75"/>
  <c r="BW87" i="77"/>
  <c r="BV87" i="77"/>
  <c r="BU87" i="77"/>
  <c r="BT87" i="77"/>
  <c r="BS87" i="77"/>
  <c r="BR87" i="77"/>
  <c r="BQ87" i="77"/>
  <c r="BP87" i="77"/>
  <c r="BO87" i="77"/>
  <c r="BN87" i="77"/>
  <c r="BM87" i="77"/>
  <c r="BL87" i="77"/>
  <c r="BK87" i="77"/>
  <c r="BJ87" i="77"/>
  <c r="BI87" i="77"/>
  <c r="BH87" i="77"/>
  <c r="BG87" i="77"/>
  <c r="BF87" i="77"/>
  <c r="BE87" i="77"/>
  <c r="BD87" i="77"/>
  <c r="BC87" i="77"/>
  <c r="BB87" i="77"/>
  <c r="BA87" i="77"/>
  <c r="AZ87" i="77"/>
  <c r="AY87" i="77"/>
  <c r="AX87" i="77"/>
  <c r="AW87" i="77"/>
  <c r="AV87" i="77"/>
  <c r="AU87" i="77"/>
  <c r="AT87" i="77"/>
  <c r="AS87" i="77"/>
  <c r="AR87" i="77"/>
  <c r="AQ87" i="77"/>
  <c r="AP87" i="77"/>
  <c r="AO87" i="77"/>
  <c r="AN87" i="77"/>
  <c r="AM87" i="77"/>
  <c r="AL87" i="77"/>
  <c r="AK87" i="77"/>
  <c r="AJ87" i="77"/>
  <c r="AI87" i="77"/>
  <c r="AH87" i="77"/>
  <c r="AG87" i="77"/>
  <c r="AF87" i="77"/>
  <c r="AE87" i="77"/>
  <c r="AD87" i="77"/>
  <c r="AC87" i="77"/>
  <c r="AB87" i="77"/>
  <c r="AA87" i="77"/>
  <c r="Z87" i="77"/>
  <c r="Y87" i="77"/>
  <c r="X87" i="77"/>
  <c r="W87" i="77"/>
  <c r="V87" i="77"/>
  <c r="U87" i="77"/>
  <c r="T87" i="77"/>
  <c r="S87" i="77"/>
  <c r="R87" i="77"/>
  <c r="Q87" i="77"/>
  <c r="P87" i="77"/>
  <c r="O87" i="77"/>
  <c r="N87" i="77"/>
  <c r="M87" i="77"/>
  <c r="L87" i="77"/>
  <c r="K87" i="77"/>
  <c r="J87" i="77"/>
  <c r="I87" i="77"/>
  <c r="H87" i="77"/>
  <c r="G87" i="77"/>
  <c r="D87" i="77"/>
  <c r="BW86" i="77"/>
  <c r="BV86" i="77"/>
  <c r="BU86" i="77"/>
  <c r="BT86" i="77"/>
  <c r="BS86" i="77"/>
  <c r="BR86" i="77"/>
  <c r="BQ86" i="77"/>
  <c r="BP86" i="77"/>
  <c r="BO86" i="77"/>
  <c r="BN86" i="77"/>
  <c r="BM86" i="77"/>
  <c r="BL86" i="77"/>
  <c r="BK86" i="77"/>
  <c r="BJ86" i="77"/>
  <c r="BI86" i="77"/>
  <c r="BH86" i="77"/>
  <c r="BG86" i="77"/>
  <c r="BF86" i="77"/>
  <c r="BE86" i="77"/>
  <c r="BD86" i="77"/>
  <c r="BC86" i="77"/>
  <c r="BB86" i="77"/>
  <c r="BA86" i="77"/>
  <c r="AZ86" i="77"/>
  <c r="AY86" i="77"/>
  <c r="AX86" i="77"/>
  <c r="AW86" i="77"/>
  <c r="AV86" i="77"/>
  <c r="AU86" i="77"/>
  <c r="AT86" i="77"/>
  <c r="AS86" i="77"/>
  <c r="AR86" i="77"/>
  <c r="AQ86" i="77"/>
  <c r="AP86" i="77"/>
  <c r="AO86" i="77"/>
  <c r="AN86" i="77"/>
  <c r="AM86" i="77"/>
  <c r="AL86" i="77"/>
  <c r="AK86" i="77"/>
  <c r="AJ86" i="77"/>
  <c r="AI86" i="77"/>
  <c r="AH86" i="77"/>
  <c r="AG86" i="77"/>
  <c r="AF86" i="77"/>
  <c r="AE86" i="77"/>
  <c r="AD86" i="77"/>
  <c r="AC86" i="77"/>
  <c r="AB86" i="77"/>
  <c r="AA86" i="77"/>
  <c r="Z86" i="77"/>
  <c r="Y86" i="77"/>
  <c r="X86" i="77"/>
  <c r="W86" i="77"/>
  <c r="V86" i="77"/>
  <c r="U86" i="77"/>
  <c r="T86" i="77"/>
  <c r="S86" i="77"/>
  <c r="R86" i="77"/>
  <c r="Q86" i="77"/>
  <c r="P86" i="77"/>
  <c r="O86" i="77"/>
  <c r="N86" i="77"/>
  <c r="M86" i="77"/>
  <c r="L86" i="77"/>
  <c r="K86" i="77"/>
  <c r="J86" i="77"/>
  <c r="I86" i="77"/>
  <c r="H86" i="77"/>
  <c r="G86" i="77"/>
  <c r="F86" i="77"/>
  <c r="E86" i="77"/>
  <c r="D86" i="77"/>
  <c r="BW85" i="77"/>
  <c r="BV85" i="77"/>
  <c r="BU85" i="77"/>
  <c r="BT85" i="77"/>
  <c r="BS85" i="77"/>
  <c r="BR85" i="77"/>
  <c r="BQ85" i="77"/>
  <c r="BP85" i="77"/>
  <c r="BO85" i="77"/>
  <c r="BN85" i="77"/>
  <c r="BM85" i="77"/>
  <c r="BL85" i="77"/>
  <c r="BK85" i="77"/>
  <c r="BJ85" i="77"/>
  <c r="BI85" i="77"/>
  <c r="BH85" i="77"/>
  <c r="BG85" i="77"/>
  <c r="BF85" i="77"/>
  <c r="BE85" i="77"/>
  <c r="BD85" i="77"/>
  <c r="BC85" i="77"/>
  <c r="BB85" i="77"/>
  <c r="BA85" i="77"/>
  <c r="AZ85" i="77"/>
  <c r="AY85" i="77"/>
  <c r="AX85" i="77"/>
  <c r="AW85" i="77"/>
  <c r="AV85" i="77"/>
  <c r="AU85" i="77"/>
  <c r="AT85" i="77"/>
  <c r="AS85" i="77"/>
  <c r="AR85" i="77"/>
  <c r="AQ85" i="77"/>
  <c r="AP85" i="77"/>
  <c r="AO85" i="77"/>
  <c r="AN85" i="77"/>
  <c r="AM85" i="77"/>
  <c r="AL85" i="77"/>
  <c r="AK85" i="77"/>
  <c r="AJ85" i="77"/>
  <c r="AI85" i="77"/>
  <c r="AH85" i="77"/>
  <c r="AG85" i="77"/>
  <c r="AF85" i="77"/>
  <c r="AE85" i="77"/>
  <c r="AD85" i="77"/>
  <c r="AC85" i="77"/>
  <c r="AB85" i="77"/>
  <c r="AA85" i="77"/>
  <c r="Z85" i="77"/>
  <c r="Y85" i="77"/>
  <c r="X85" i="77"/>
  <c r="W85" i="77"/>
  <c r="V85" i="77"/>
  <c r="U85" i="77"/>
  <c r="T85" i="77"/>
  <c r="S85" i="77"/>
  <c r="R85" i="77"/>
  <c r="Q85" i="77"/>
  <c r="P85" i="77"/>
  <c r="O85" i="77"/>
  <c r="N85" i="77"/>
  <c r="M85" i="77"/>
  <c r="L85" i="77"/>
  <c r="K85" i="77"/>
  <c r="J85" i="77"/>
  <c r="I85" i="77"/>
  <c r="H85" i="77"/>
  <c r="G85" i="77"/>
  <c r="F85" i="77"/>
  <c r="E85" i="77"/>
  <c r="D85" i="77"/>
  <c r="BW87" i="73"/>
  <c r="BV87" i="73"/>
  <c r="BU87" i="73"/>
  <c r="BT87" i="73"/>
  <c r="BS87" i="73"/>
  <c r="BR87" i="73"/>
  <c r="BQ87" i="73"/>
  <c r="BP87" i="73"/>
  <c r="BO87" i="73"/>
  <c r="BN87" i="73"/>
  <c r="BM87" i="73"/>
  <c r="BL87" i="73"/>
  <c r="BK87" i="73"/>
  <c r="BJ87" i="73"/>
  <c r="BI87" i="73"/>
  <c r="BH87" i="73"/>
  <c r="BG87" i="73"/>
  <c r="BF87" i="73"/>
  <c r="BE87" i="73"/>
  <c r="BD87" i="73"/>
  <c r="BC87" i="73"/>
  <c r="BB87" i="73"/>
  <c r="BA87" i="73"/>
  <c r="AZ87" i="73"/>
  <c r="AY87" i="73"/>
  <c r="AX87" i="73"/>
  <c r="AW87" i="73"/>
  <c r="AV87" i="73"/>
  <c r="AU87" i="73"/>
  <c r="AT87" i="73"/>
  <c r="AS87" i="73"/>
  <c r="AR87" i="73"/>
  <c r="AQ87" i="73"/>
  <c r="AP87" i="73"/>
  <c r="AO87" i="73"/>
  <c r="AN87" i="73"/>
  <c r="AM87" i="73"/>
  <c r="AL87" i="73"/>
  <c r="AK87" i="73"/>
  <c r="AJ87" i="73"/>
  <c r="AI87" i="73"/>
  <c r="AH87" i="73"/>
  <c r="AG87" i="73"/>
  <c r="AF87" i="73"/>
  <c r="AE87" i="73"/>
  <c r="AD87" i="73"/>
  <c r="AC87" i="73"/>
  <c r="AB87" i="73"/>
  <c r="AA87" i="73"/>
  <c r="Z87" i="73"/>
  <c r="Y87" i="73"/>
  <c r="X87" i="73"/>
  <c r="W87" i="73"/>
  <c r="V87" i="73"/>
  <c r="U87" i="73"/>
  <c r="T87" i="73"/>
  <c r="S87" i="73"/>
  <c r="R87" i="73"/>
  <c r="Q87" i="73"/>
  <c r="P87" i="73"/>
  <c r="O87" i="73"/>
  <c r="N87" i="73"/>
  <c r="M87" i="73"/>
  <c r="L87" i="73"/>
  <c r="K87" i="73"/>
  <c r="J87" i="73"/>
  <c r="I87" i="73"/>
  <c r="H87" i="73"/>
  <c r="G87" i="73"/>
  <c r="D87" i="73"/>
  <c r="BW86" i="73"/>
  <c r="BV86" i="73"/>
  <c r="BU86" i="73"/>
  <c r="BT86" i="73"/>
  <c r="BS86" i="73"/>
  <c r="BR86" i="73"/>
  <c r="BQ86" i="73"/>
  <c r="BP86" i="73"/>
  <c r="BO86" i="73"/>
  <c r="BN86" i="73"/>
  <c r="BM86" i="73"/>
  <c r="BL86" i="73"/>
  <c r="BK86" i="73"/>
  <c r="BJ86" i="73"/>
  <c r="BI86" i="73"/>
  <c r="BH86" i="73"/>
  <c r="BG86" i="73"/>
  <c r="BF86" i="73"/>
  <c r="BE86" i="73"/>
  <c r="BD86" i="73"/>
  <c r="BC86" i="73"/>
  <c r="BB86" i="73"/>
  <c r="BA86" i="73"/>
  <c r="AZ86" i="73"/>
  <c r="AY86" i="73"/>
  <c r="AX86" i="73"/>
  <c r="AW86" i="73"/>
  <c r="AV86" i="73"/>
  <c r="AU86" i="73"/>
  <c r="AT86" i="73"/>
  <c r="AS86" i="73"/>
  <c r="AR86" i="73"/>
  <c r="AQ86" i="73"/>
  <c r="AP86" i="73"/>
  <c r="AO86" i="73"/>
  <c r="AN86" i="73"/>
  <c r="AM86" i="73"/>
  <c r="AL86" i="73"/>
  <c r="AK86" i="73"/>
  <c r="AJ86" i="73"/>
  <c r="AI86" i="73"/>
  <c r="AH86" i="73"/>
  <c r="AG86" i="73"/>
  <c r="AF86" i="73"/>
  <c r="AE86" i="73"/>
  <c r="AD86" i="73"/>
  <c r="AC86" i="73"/>
  <c r="AB86" i="73"/>
  <c r="AA86" i="73"/>
  <c r="Z86" i="73"/>
  <c r="Y86" i="73"/>
  <c r="X86" i="73"/>
  <c r="W86" i="73"/>
  <c r="V86" i="73"/>
  <c r="U86" i="73"/>
  <c r="T86" i="73"/>
  <c r="S86" i="73"/>
  <c r="R86" i="73"/>
  <c r="Q86" i="73"/>
  <c r="P86" i="73"/>
  <c r="O86" i="73"/>
  <c r="N86" i="73"/>
  <c r="M86" i="73"/>
  <c r="L86" i="73"/>
  <c r="K86" i="73"/>
  <c r="J86" i="73"/>
  <c r="I86" i="73"/>
  <c r="H86" i="73"/>
  <c r="G86" i="73"/>
  <c r="F86" i="73"/>
  <c r="E86" i="73"/>
  <c r="D86" i="73"/>
  <c r="BW85" i="73"/>
  <c r="BV85" i="73"/>
  <c r="BU85" i="73"/>
  <c r="BT85" i="73"/>
  <c r="BS85" i="73"/>
  <c r="BR85" i="73"/>
  <c r="BQ85" i="73"/>
  <c r="BP85" i="73"/>
  <c r="BO85" i="73"/>
  <c r="BN85" i="73"/>
  <c r="BM85" i="73"/>
  <c r="BL85" i="73"/>
  <c r="BK85" i="73"/>
  <c r="BJ85" i="73"/>
  <c r="BI85" i="73"/>
  <c r="BH85" i="73"/>
  <c r="BG85" i="73"/>
  <c r="BF85" i="73"/>
  <c r="BE85" i="73"/>
  <c r="BD85" i="73"/>
  <c r="BC85" i="73"/>
  <c r="BB85" i="73"/>
  <c r="BA85" i="73"/>
  <c r="AZ85" i="73"/>
  <c r="AY85" i="73"/>
  <c r="AX85" i="73"/>
  <c r="AW85" i="73"/>
  <c r="AV85" i="73"/>
  <c r="AU85" i="73"/>
  <c r="AT85" i="73"/>
  <c r="AS85" i="73"/>
  <c r="AR85" i="73"/>
  <c r="AQ85" i="73"/>
  <c r="AP85" i="73"/>
  <c r="AO85" i="73"/>
  <c r="AN85" i="73"/>
  <c r="AM85" i="73"/>
  <c r="AL85" i="73"/>
  <c r="AK85" i="73"/>
  <c r="AJ85" i="73"/>
  <c r="AI85" i="73"/>
  <c r="AH85" i="73"/>
  <c r="AG85" i="73"/>
  <c r="AF85" i="73"/>
  <c r="AE85" i="73"/>
  <c r="AD85" i="73"/>
  <c r="AC85" i="73"/>
  <c r="AB85" i="73"/>
  <c r="AA85" i="73"/>
  <c r="Z85" i="73"/>
  <c r="Y85" i="73"/>
  <c r="X85" i="73"/>
  <c r="W85" i="73"/>
  <c r="V85" i="73"/>
  <c r="U85" i="73"/>
  <c r="T85" i="73"/>
  <c r="S85" i="73"/>
  <c r="R85" i="73"/>
  <c r="Q85" i="73"/>
  <c r="P85" i="73"/>
  <c r="O85" i="73"/>
  <c r="N85" i="73"/>
  <c r="M85" i="73"/>
  <c r="L85" i="73"/>
  <c r="K85" i="73"/>
  <c r="J85" i="73"/>
  <c r="I85" i="73"/>
  <c r="H85" i="73"/>
  <c r="G85" i="73"/>
  <c r="F85" i="73"/>
  <c r="E85" i="73"/>
  <c r="D85" i="73"/>
  <c r="BW87" i="72"/>
  <c r="BV87" i="72"/>
  <c r="BU87" i="72"/>
  <c r="BT87" i="72"/>
  <c r="BS87" i="72"/>
  <c r="BR87" i="72"/>
  <c r="BQ87" i="72"/>
  <c r="BP87" i="72"/>
  <c r="BO87" i="72"/>
  <c r="BN87" i="72"/>
  <c r="BM87" i="72"/>
  <c r="BL87" i="72"/>
  <c r="BK87" i="72"/>
  <c r="BJ87" i="72"/>
  <c r="BI87" i="72"/>
  <c r="BH87" i="72"/>
  <c r="BG87" i="72"/>
  <c r="BF87" i="72"/>
  <c r="BE87" i="72"/>
  <c r="BD87" i="72"/>
  <c r="BC87" i="72"/>
  <c r="BB87" i="72"/>
  <c r="BA87" i="72"/>
  <c r="AZ87" i="72"/>
  <c r="AY87" i="72"/>
  <c r="AX87" i="72"/>
  <c r="AW87" i="72"/>
  <c r="AV87" i="72"/>
  <c r="AU87" i="72"/>
  <c r="AT87" i="72"/>
  <c r="AS87" i="72"/>
  <c r="AR87" i="72"/>
  <c r="AQ87" i="72"/>
  <c r="AP87" i="72"/>
  <c r="AO87" i="72"/>
  <c r="AN87" i="72"/>
  <c r="AM87" i="72"/>
  <c r="AL87" i="72"/>
  <c r="AK87" i="72"/>
  <c r="AJ87" i="72"/>
  <c r="AI87" i="72"/>
  <c r="AH87" i="72"/>
  <c r="AG87" i="72"/>
  <c r="AF87" i="72"/>
  <c r="AE87" i="72"/>
  <c r="AD87" i="72"/>
  <c r="AC87" i="72"/>
  <c r="AB87" i="72"/>
  <c r="AA87" i="72"/>
  <c r="Z87" i="72"/>
  <c r="Y87" i="72"/>
  <c r="X87" i="72"/>
  <c r="W87" i="72"/>
  <c r="V87" i="72"/>
  <c r="U87" i="72"/>
  <c r="T87" i="72"/>
  <c r="S87" i="72"/>
  <c r="R87" i="72"/>
  <c r="Q87" i="72"/>
  <c r="P87" i="72"/>
  <c r="O87" i="72"/>
  <c r="N87" i="72"/>
  <c r="M87" i="72"/>
  <c r="L87" i="72"/>
  <c r="K87" i="72"/>
  <c r="J87" i="72"/>
  <c r="I87" i="72"/>
  <c r="H87" i="72"/>
  <c r="G87" i="72"/>
  <c r="D87" i="72"/>
  <c r="BW86" i="72"/>
  <c r="BV86" i="72"/>
  <c r="BU86" i="72"/>
  <c r="BT86" i="72"/>
  <c r="BS86" i="72"/>
  <c r="BR86" i="72"/>
  <c r="BQ86" i="72"/>
  <c r="BP86" i="72"/>
  <c r="BO86" i="72"/>
  <c r="BN86" i="72"/>
  <c r="BM86" i="72"/>
  <c r="BL86" i="72"/>
  <c r="BK86" i="72"/>
  <c r="BJ86" i="72"/>
  <c r="BI86" i="72"/>
  <c r="BH86" i="72"/>
  <c r="BG86" i="72"/>
  <c r="BF86" i="72"/>
  <c r="BE86" i="72"/>
  <c r="BD86" i="72"/>
  <c r="BC86" i="72"/>
  <c r="BB86" i="72"/>
  <c r="BA86" i="72"/>
  <c r="AZ86" i="72"/>
  <c r="AY86" i="72"/>
  <c r="AX86" i="72"/>
  <c r="AW86" i="72"/>
  <c r="AV86" i="72"/>
  <c r="AU86" i="72"/>
  <c r="AT86" i="72"/>
  <c r="AS86" i="72"/>
  <c r="AR86" i="72"/>
  <c r="AQ86" i="72"/>
  <c r="AP86" i="72"/>
  <c r="AO86" i="72"/>
  <c r="AN86" i="72"/>
  <c r="AM86" i="72"/>
  <c r="AL86" i="72"/>
  <c r="AK86" i="72"/>
  <c r="AJ86" i="72"/>
  <c r="AI86" i="72"/>
  <c r="AH86" i="72"/>
  <c r="AG86" i="72"/>
  <c r="AF86" i="72"/>
  <c r="AE86" i="72"/>
  <c r="AD86" i="72"/>
  <c r="AC86" i="72"/>
  <c r="AB86" i="72"/>
  <c r="AA86" i="72"/>
  <c r="Z86" i="72"/>
  <c r="Y86" i="72"/>
  <c r="X86" i="72"/>
  <c r="W86" i="72"/>
  <c r="V86" i="72"/>
  <c r="U86" i="72"/>
  <c r="T86" i="72"/>
  <c r="S86" i="72"/>
  <c r="R86" i="72"/>
  <c r="Q86" i="72"/>
  <c r="P86" i="72"/>
  <c r="O86" i="72"/>
  <c r="N86" i="72"/>
  <c r="M86" i="72"/>
  <c r="L86" i="72"/>
  <c r="K86" i="72"/>
  <c r="J86" i="72"/>
  <c r="I86" i="72"/>
  <c r="H86" i="72"/>
  <c r="G86" i="72"/>
  <c r="F86" i="72"/>
  <c r="E86" i="72"/>
  <c r="D86" i="72"/>
  <c r="BW85" i="72"/>
  <c r="BV85" i="72"/>
  <c r="BU85" i="72"/>
  <c r="BT85" i="72"/>
  <c r="BS85" i="72"/>
  <c r="BR85" i="72"/>
  <c r="BQ85" i="72"/>
  <c r="BP85" i="72"/>
  <c r="BO85" i="72"/>
  <c r="BN85" i="72"/>
  <c r="BM85" i="72"/>
  <c r="BL85" i="72"/>
  <c r="BK85" i="72"/>
  <c r="BJ85" i="72"/>
  <c r="BI85" i="72"/>
  <c r="BH85" i="72"/>
  <c r="BG85" i="72"/>
  <c r="BF85" i="72"/>
  <c r="BE85" i="72"/>
  <c r="BD85" i="72"/>
  <c r="BC85" i="72"/>
  <c r="BB85" i="72"/>
  <c r="BA85" i="72"/>
  <c r="AZ85" i="72"/>
  <c r="AY85" i="72"/>
  <c r="AX85" i="72"/>
  <c r="AW85" i="72"/>
  <c r="AV85" i="72"/>
  <c r="AU85" i="72"/>
  <c r="AT85" i="72"/>
  <c r="AS85" i="72"/>
  <c r="AR85" i="72"/>
  <c r="AQ85" i="72"/>
  <c r="AP85" i="72"/>
  <c r="AO85" i="72"/>
  <c r="AN85" i="72"/>
  <c r="AM85" i="72"/>
  <c r="AL85" i="72"/>
  <c r="AK85" i="72"/>
  <c r="AJ85" i="72"/>
  <c r="AI85" i="72"/>
  <c r="AH85" i="72"/>
  <c r="AG85" i="72"/>
  <c r="AF85" i="72"/>
  <c r="AE85" i="72"/>
  <c r="AD85" i="72"/>
  <c r="AC85" i="72"/>
  <c r="AB85" i="72"/>
  <c r="AA85" i="72"/>
  <c r="Z85" i="72"/>
  <c r="Y85" i="72"/>
  <c r="X85" i="72"/>
  <c r="W85" i="72"/>
  <c r="V85" i="72"/>
  <c r="U85" i="72"/>
  <c r="T85" i="72"/>
  <c r="S85" i="72"/>
  <c r="R85" i="72"/>
  <c r="Q85" i="72"/>
  <c r="P85" i="72"/>
  <c r="O85" i="72"/>
  <c r="N85" i="72"/>
  <c r="M85" i="72"/>
  <c r="L85" i="72"/>
  <c r="K85" i="72"/>
  <c r="J85" i="72"/>
  <c r="I85" i="72"/>
  <c r="H85" i="72"/>
  <c r="G85" i="72"/>
  <c r="F85" i="72"/>
  <c r="E85" i="72"/>
  <c r="D85" i="72"/>
  <c r="BW87" i="74"/>
  <c r="BV87" i="74"/>
  <c r="BU87" i="74"/>
  <c r="BT87" i="74"/>
  <c r="BS87" i="74"/>
  <c r="BR87" i="74"/>
  <c r="BQ87" i="74"/>
  <c r="BP87" i="74"/>
  <c r="BO87" i="74"/>
  <c r="BN87" i="74"/>
  <c r="BM87" i="74"/>
  <c r="BL87" i="74"/>
  <c r="BK87" i="74"/>
  <c r="BJ87" i="74"/>
  <c r="BI87" i="74"/>
  <c r="BH87" i="74"/>
  <c r="BG87" i="74"/>
  <c r="BF87" i="74"/>
  <c r="BE87" i="74"/>
  <c r="BD87" i="74"/>
  <c r="BC87" i="74"/>
  <c r="BB87" i="74"/>
  <c r="BA87" i="74"/>
  <c r="AZ87" i="74"/>
  <c r="AY87" i="74"/>
  <c r="AX87" i="74"/>
  <c r="AW87" i="74"/>
  <c r="AV87" i="74"/>
  <c r="AU87" i="74"/>
  <c r="AT87" i="74"/>
  <c r="AS87" i="74"/>
  <c r="AR87" i="74"/>
  <c r="AQ87" i="74"/>
  <c r="AP87" i="74"/>
  <c r="AO87" i="74"/>
  <c r="AN87" i="74"/>
  <c r="AM87" i="74"/>
  <c r="AL87" i="74"/>
  <c r="AK87" i="74"/>
  <c r="AJ87" i="74"/>
  <c r="AI87" i="74"/>
  <c r="AH87" i="74"/>
  <c r="AG87" i="74"/>
  <c r="AF87" i="74"/>
  <c r="AE87" i="74"/>
  <c r="AD87" i="74"/>
  <c r="AC87" i="74"/>
  <c r="AB87" i="74"/>
  <c r="AA87" i="74"/>
  <c r="Z87" i="74"/>
  <c r="Y87" i="74"/>
  <c r="X87" i="74"/>
  <c r="W87" i="74"/>
  <c r="V87" i="74"/>
  <c r="U87" i="74"/>
  <c r="T87" i="74"/>
  <c r="S87" i="74"/>
  <c r="R87" i="74"/>
  <c r="Q87" i="74"/>
  <c r="P87" i="74"/>
  <c r="O87" i="74"/>
  <c r="N87" i="74"/>
  <c r="M87" i="74"/>
  <c r="L87" i="74"/>
  <c r="K87" i="74"/>
  <c r="J87" i="74"/>
  <c r="I87" i="74"/>
  <c r="H87" i="74"/>
  <c r="G87" i="74"/>
  <c r="D87" i="74"/>
  <c r="BW86" i="74"/>
  <c r="BV86" i="74"/>
  <c r="BU86" i="74"/>
  <c r="BT86" i="74"/>
  <c r="BS86" i="74"/>
  <c r="BR86" i="74"/>
  <c r="BQ86" i="74"/>
  <c r="BP86" i="74"/>
  <c r="BO86" i="74"/>
  <c r="BN86" i="74"/>
  <c r="BM86" i="74"/>
  <c r="BL86" i="74"/>
  <c r="BK86" i="74"/>
  <c r="BJ86" i="74"/>
  <c r="BI86" i="74"/>
  <c r="BH86" i="74"/>
  <c r="BG86" i="74"/>
  <c r="BF86" i="74"/>
  <c r="BE86" i="74"/>
  <c r="BD86" i="74"/>
  <c r="BC86" i="74"/>
  <c r="BB86" i="74"/>
  <c r="BA86" i="74"/>
  <c r="AZ86" i="74"/>
  <c r="AY86" i="74"/>
  <c r="AX86" i="74"/>
  <c r="AW86" i="74"/>
  <c r="AV86" i="74"/>
  <c r="AU86" i="74"/>
  <c r="AT86" i="74"/>
  <c r="AS86" i="74"/>
  <c r="AR86" i="74"/>
  <c r="AQ86" i="74"/>
  <c r="AP86" i="74"/>
  <c r="AO86" i="74"/>
  <c r="AN86" i="74"/>
  <c r="AM86" i="74"/>
  <c r="AL86" i="74"/>
  <c r="AK86" i="74"/>
  <c r="AJ86" i="74"/>
  <c r="AI86" i="74"/>
  <c r="AH86" i="74"/>
  <c r="AG86" i="74"/>
  <c r="AF86" i="74"/>
  <c r="AE86" i="74"/>
  <c r="AD86" i="74"/>
  <c r="AC86" i="74"/>
  <c r="AB86" i="74"/>
  <c r="AA86" i="74"/>
  <c r="Z86" i="74"/>
  <c r="Y86" i="74"/>
  <c r="X86" i="74"/>
  <c r="W86" i="74"/>
  <c r="V86" i="74"/>
  <c r="U86" i="74"/>
  <c r="T86" i="74"/>
  <c r="S86" i="74"/>
  <c r="R86" i="74"/>
  <c r="Q86" i="74"/>
  <c r="P86" i="74"/>
  <c r="O86" i="74"/>
  <c r="N86" i="74"/>
  <c r="M86" i="74"/>
  <c r="L86" i="74"/>
  <c r="K86" i="74"/>
  <c r="J86" i="74"/>
  <c r="I86" i="74"/>
  <c r="H86" i="74"/>
  <c r="G86" i="74"/>
  <c r="F86" i="74"/>
  <c r="E86" i="74"/>
  <c r="D86" i="74"/>
  <c r="BW85" i="74"/>
  <c r="BV85" i="74"/>
  <c r="BU85" i="74"/>
  <c r="BT85" i="74"/>
  <c r="BS85" i="74"/>
  <c r="BR85" i="74"/>
  <c r="BQ85" i="74"/>
  <c r="BP85" i="74"/>
  <c r="BO85" i="74"/>
  <c r="BN85" i="74"/>
  <c r="BM85" i="74"/>
  <c r="BL85" i="74"/>
  <c r="BK85" i="74"/>
  <c r="BJ85" i="74"/>
  <c r="BI85" i="74"/>
  <c r="BH85" i="74"/>
  <c r="BG85" i="74"/>
  <c r="BF85" i="74"/>
  <c r="BE85" i="74"/>
  <c r="BD85" i="74"/>
  <c r="BC85" i="74"/>
  <c r="BB85" i="74"/>
  <c r="BA85" i="74"/>
  <c r="AZ85" i="74"/>
  <c r="AY85" i="74"/>
  <c r="AX85" i="74"/>
  <c r="AW85" i="74"/>
  <c r="AV85" i="74"/>
  <c r="AU85" i="74"/>
  <c r="AT85" i="74"/>
  <c r="AS85" i="74"/>
  <c r="AR85" i="74"/>
  <c r="AQ85" i="74"/>
  <c r="AP85" i="74"/>
  <c r="AO85" i="74"/>
  <c r="AN85" i="74"/>
  <c r="AM85" i="74"/>
  <c r="AL85" i="74"/>
  <c r="AK85" i="74"/>
  <c r="AJ85" i="74"/>
  <c r="AI85" i="74"/>
  <c r="AH85" i="74"/>
  <c r="AG85" i="74"/>
  <c r="AF85" i="74"/>
  <c r="AE85" i="74"/>
  <c r="AD85" i="74"/>
  <c r="AC85" i="74"/>
  <c r="AB85" i="74"/>
  <c r="AA85" i="74"/>
  <c r="Z85" i="74"/>
  <c r="Y85" i="74"/>
  <c r="X85" i="74"/>
  <c r="W85" i="74"/>
  <c r="V85" i="74"/>
  <c r="U85" i="74"/>
  <c r="T85" i="74"/>
  <c r="S85" i="74"/>
  <c r="R85" i="74"/>
  <c r="Q85" i="74"/>
  <c r="P85" i="74"/>
  <c r="O85" i="74"/>
  <c r="N85" i="74"/>
  <c r="M85" i="74"/>
  <c r="L85" i="74"/>
  <c r="K85" i="74"/>
  <c r="J85" i="74"/>
  <c r="I85" i="74"/>
  <c r="H85" i="74"/>
  <c r="G85" i="74"/>
  <c r="F85" i="74"/>
  <c r="E85" i="74"/>
  <c r="D85" i="74"/>
  <c r="BW87" i="70"/>
  <c r="BV87" i="70"/>
  <c r="BU87" i="70"/>
  <c r="BT87" i="70"/>
  <c r="BS87" i="70"/>
  <c r="BR87" i="70"/>
  <c r="BQ87" i="70"/>
  <c r="BP87" i="70"/>
  <c r="BO87" i="70"/>
  <c r="BN87" i="70"/>
  <c r="BM87" i="70"/>
  <c r="BL87" i="70"/>
  <c r="BK87" i="70"/>
  <c r="BJ87" i="70"/>
  <c r="BI87" i="70"/>
  <c r="BH87" i="70"/>
  <c r="BG87" i="70"/>
  <c r="BF87" i="70"/>
  <c r="BE87" i="70"/>
  <c r="BD87" i="70"/>
  <c r="BC87" i="70"/>
  <c r="BB87" i="70"/>
  <c r="BA87" i="70"/>
  <c r="AZ87" i="70"/>
  <c r="AY87" i="70"/>
  <c r="AX87" i="70"/>
  <c r="AW87" i="70"/>
  <c r="AV87" i="70"/>
  <c r="AU87" i="70"/>
  <c r="AT87" i="70"/>
  <c r="AS87" i="70"/>
  <c r="AR87" i="70"/>
  <c r="AQ87" i="70"/>
  <c r="AP87" i="70"/>
  <c r="AO87" i="70"/>
  <c r="AN87" i="70"/>
  <c r="AM87" i="70"/>
  <c r="AL87" i="70"/>
  <c r="AK87" i="70"/>
  <c r="AJ87" i="70"/>
  <c r="AI87" i="70"/>
  <c r="AH87" i="70"/>
  <c r="AG87" i="70"/>
  <c r="AF87" i="70"/>
  <c r="AE87" i="70"/>
  <c r="AD87" i="70"/>
  <c r="AC87" i="70"/>
  <c r="AB87" i="70"/>
  <c r="AA87" i="70"/>
  <c r="Z87" i="70"/>
  <c r="Y87" i="70"/>
  <c r="X87" i="70"/>
  <c r="W87" i="70"/>
  <c r="V87" i="70"/>
  <c r="U87" i="70"/>
  <c r="T87" i="70"/>
  <c r="S87" i="70"/>
  <c r="R87" i="70"/>
  <c r="Q87" i="70"/>
  <c r="P87" i="70"/>
  <c r="O87" i="70"/>
  <c r="N87" i="70"/>
  <c r="M87" i="70"/>
  <c r="L87" i="70"/>
  <c r="K87" i="70"/>
  <c r="J87" i="70"/>
  <c r="I87" i="70"/>
  <c r="H87" i="70"/>
  <c r="G87" i="70"/>
  <c r="D87" i="70"/>
  <c r="BW86" i="70"/>
  <c r="BV86" i="70"/>
  <c r="BU86" i="70"/>
  <c r="BT86" i="70"/>
  <c r="BS86" i="70"/>
  <c r="BR86" i="70"/>
  <c r="BQ86" i="70"/>
  <c r="BP86" i="70"/>
  <c r="BO86" i="70"/>
  <c r="BN86" i="70"/>
  <c r="BM86" i="70"/>
  <c r="BL86" i="70"/>
  <c r="BK86" i="70"/>
  <c r="BJ86" i="70"/>
  <c r="BI86" i="70"/>
  <c r="BH86" i="70"/>
  <c r="BG86" i="70"/>
  <c r="BF86" i="70"/>
  <c r="BE86" i="70"/>
  <c r="BD86" i="70"/>
  <c r="BC86" i="70"/>
  <c r="BB86" i="70"/>
  <c r="BA86" i="70"/>
  <c r="AZ86" i="70"/>
  <c r="AY86" i="70"/>
  <c r="AX86" i="70"/>
  <c r="AW86" i="70"/>
  <c r="AV86" i="70"/>
  <c r="AU86" i="70"/>
  <c r="AT86" i="70"/>
  <c r="AS86" i="70"/>
  <c r="AR86" i="70"/>
  <c r="AQ86" i="70"/>
  <c r="AP86" i="70"/>
  <c r="AO86" i="70"/>
  <c r="AN86" i="70"/>
  <c r="AM86" i="70"/>
  <c r="AL86" i="70"/>
  <c r="AK86" i="70"/>
  <c r="AJ86" i="70"/>
  <c r="AI86" i="70"/>
  <c r="AH86" i="70"/>
  <c r="AG86" i="70"/>
  <c r="AF86" i="70"/>
  <c r="AE86" i="70"/>
  <c r="AD86" i="70"/>
  <c r="AC86" i="70"/>
  <c r="AB86" i="70"/>
  <c r="AA86" i="70"/>
  <c r="Z86" i="70"/>
  <c r="Y86" i="70"/>
  <c r="X86" i="70"/>
  <c r="W86" i="70"/>
  <c r="V86" i="70"/>
  <c r="U86" i="70"/>
  <c r="T86" i="70"/>
  <c r="S86" i="70"/>
  <c r="R86" i="70"/>
  <c r="Q86" i="70"/>
  <c r="P86" i="70"/>
  <c r="O86" i="70"/>
  <c r="N86" i="70"/>
  <c r="M86" i="70"/>
  <c r="L86" i="70"/>
  <c r="K86" i="70"/>
  <c r="J86" i="70"/>
  <c r="I86" i="70"/>
  <c r="H86" i="70"/>
  <c r="G86" i="70"/>
  <c r="F86" i="70"/>
  <c r="E86" i="70"/>
  <c r="D86" i="70"/>
  <c r="BW85" i="70"/>
  <c r="BV85" i="70"/>
  <c r="BU85" i="70"/>
  <c r="BT85" i="70"/>
  <c r="BS85" i="70"/>
  <c r="BR85" i="70"/>
  <c r="BQ85" i="70"/>
  <c r="BP85" i="70"/>
  <c r="BO85" i="70"/>
  <c r="BN85" i="70"/>
  <c r="BM85" i="70"/>
  <c r="BL85" i="70"/>
  <c r="BK85" i="70"/>
  <c r="BJ85" i="70"/>
  <c r="BI85" i="70"/>
  <c r="BH85" i="70"/>
  <c r="BG85" i="70"/>
  <c r="BF85" i="70"/>
  <c r="BE85" i="70"/>
  <c r="BD85" i="70"/>
  <c r="BC85" i="70"/>
  <c r="BB85" i="70"/>
  <c r="BA85" i="70"/>
  <c r="AZ85" i="70"/>
  <c r="AY85" i="70"/>
  <c r="AX85" i="70"/>
  <c r="AW85" i="70"/>
  <c r="AV85" i="70"/>
  <c r="AU85" i="70"/>
  <c r="AT85" i="70"/>
  <c r="AS85" i="70"/>
  <c r="AR85" i="70"/>
  <c r="AQ85" i="70"/>
  <c r="AP85" i="70"/>
  <c r="AO85" i="70"/>
  <c r="AN85" i="70"/>
  <c r="AM85" i="70"/>
  <c r="AL85" i="70"/>
  <c r="AK85" i="70"/>
  <c r="AJ85" i="70"/>
  <c r="AI85" i="70"/>
  <c r="AH85" i="70"/>
  <c r="AG85" i="70"/>
  <c r="AF85" i="70"/>
  <c r="AE85" i="70"/>
  <c r="AD85" i="70"/>
  <c r="AC85" i="70"/>
  <c r="AB85" i="70"/>
  <c r="AA85" i="70"/>
  <c r="Z85" i="70"/>
  <c r="Y85" i="70"/>
  <c r="X85" i="70"/>
  <c r="W85" i="70"/>
  <c r="V85" i="70"/>
  <c r="U85" i="70"/>
  <c r="T85" i="70"/>
  <c r="S85" i="70"/>
  <c r="R85" i="70"/>
  <c r="Q85" i="70"/>
  <c r="P85" i="70"/>
  <c r="O85" i="70"/>
  <c r="N85" i="70"/>
  <c r="M85" i="70"/>
  <c r="L85" i="70"/>
  <c r="K85" i="70"/>
  <c r="J85" i="70"/>
  <c r="I85" i="70"/>
  <c r="H85" i="70"/>
  <c r="G85" i="70"/>
  <c r="F85" i="70"/>
  <c r="E85" i="70"/>
  <c r="D85" i="70"/>
  <c r="BW87" i="69"/>
  <c r="BV87" i="69"/>
  <c r="BU87" i="69"/>
  <c r="BT87" i="69"/>
  <c r="BS87" i="69"/>
  <c r="BR87" i="69"/>
  <c r="BQ87" i="69"/>
  <c r="BP87" i="69"/>
  <c r="BO87" i="69"/>
  <c r="BN87" i="69"/>
  <c r="BM87" i="69"/>
  <c r="BL87" i="69"/>
  <c r="BK87" i="69"/>
  <c r="BJ87" i="69"/>
  <c r="BI87" i="69"/>
  <c r="BH87" i="69"/>
  <c r="BG87" i="69"/>
  <c r="BF87" i="69"/>
  <c r="BE87" i="69"/>
  <c r="BD87" i="69"/>
  <c r="BC87" i="69"/>
  <c r="BB87" i="69"/>
  <c r="BA87" i="69"/>
  <c r="AZ87" i="69"/>
  <c r="AY87" i="69"/>
  <c r="AX87" i="69"/>
  <c r="AW87" i="69"/>
  <c r="AV87" i="69"/>
  <c r="AU87" i="69"/>
  <c r="AT87" i="69"/>
  <c r="AS87" i="69"/>
  <c r="AR87" i="69"/>
  <c r="AQ87" i="69"/>
  <c r="AP87" i="69"/>
  <c r="AO87" i="69"/>
  <c r="AN87" i="69"/>
  <c r="AM87" i="69"/>
  <c r="AL87" i="69"/>
  <c r="AK87" i="69"/>
  <c r="AJ87" i="69"/>
  <c r="AI87" i="69"/>
  <c r="AH87" i="69"/>
  <c r="AG87" i="69"/>
  <c r="AF87" i="69"/>
  <c r="AE87" i="69"/>
  <c r="AD87" i="69"/>
  <c r="AC87" i="69"/>
  <c r="AB87" i="69"/>
  <c r="AA87" i="69"/>
  <c r="Z87" i="69"/>
  <c r="Y87" i="69"/>
  <c r="X87" i="69"/>
  <c r="W87" i="69"/>
  <c r="V87" i="69"/>
  <c r="U87" i="69"/>
  <c r="T87" i="69"/>
  <c r="S87" i="69"/>
  <c r="R87" i="69"/>
  <c r="Q87" i="69"/>
  <c r="P87" i="69"/>
  <c r="O87" i="69"/>
  <c r="N87" i="69"/>
  <c r="M87" i="69"/>
  <c r="L87" i="69"/>
  <c r="K87" i="69"/>
  <c r="J87" i="69"/>
  <c r="I87" i="69"/>
  <c r="H87" i="69"/>
  <c r="G87" i="69"/>
  <c r="D87" i="69"/>
  <c r="BW86" i="69"/>
  <c r="BV86" i="69"/>
  <c r="BU86" i="69"/>
  <c r="BT86" i="69"/>
  <c r="BS86" i="69"/>
  <c r="BR86" i="69"/>
  <c r="BQ86" i="69"/>
  <c r="BP86" i="69"/>
  <c r="BO86" i="69"/>
  <c r="BN86" i="69"/>
  <c r="BM86" i="69"/>
  <c r="BL86" i="69"/>
  <c r="BK86" i="69"/>
  <c r="BJ86" i="69"/>
  <c r="BI86" i="69"/>
  <c r="BH86" i="69"/>
  <c r="BG86" i="69"/>
  <c r="BF86" i="69"/>
  <c r="BE86" i="69"/>
  <c r="BD86" i="69"/>
  <c r="BC86" i="69"/>
  <c r="BB86" i="69"/>
  <c r="BA86" i="69"/>
  <c r="AZ86" i="69"/>
  <c r="AY86" i="69"/>
  <c r="AX86" i="69"/>
  <c r="AW86" i="69"/>
  <c r="AV86" i="69"/>
  <c r="AU86" i="69"/>
  <c r="AT86" i="69"/>
  <c r="AS86" i="69"/>
  <c r="AR86" i="69"/>
  <c r="AQ86" i="69"/>
  <c r="AP86" i="69"/>
  <c r="AO86" i="69"/>
  <c r="AN86" i="69"/>
  <c r="AM86" i="69"/>
  <c r="AL86" i="69"/>
  <c r="AK86" i="69"/>
  <c r="AJ86" i="69"/>
  <c r="AI86" i="69"/>
  <c r="AH86" i="69"/>
  <c r="AG86" i="69"/>
  <c r="AF86" i="69"/>
  <c r="AE86" i="69"/>
  <c r="AD86" i="69"/>
  <c r="AC86" i="69"/>
  <c r="AB86" i="69"/>
  <c r="AA86" i="69"/>
  <c r="Z86" i="69"/>
  <c r="Y86" i="69"/>
  <c r="X86" i="69"/>
  <c r="W86" i="69"/>
  <c r="V86" i="69"/>
  <c r="U86" i="69"/>
  <c r="T86" i="69"/>
  <c r="S86" i="69"/>
  <c r="R86" i="69"/>
  <c r="Q86" i="69"/>
  <c r="P86" i="69"/>
  <c r="O86" i="69"/>
  <c r="N86" i="69"/>
  <c r="M86" i="69"/>
  <c r="L86" i="69"/>
  <c r="K86" i="69"/>
  <c r="J86" i="69"/>
  <c r="I86" i="69"/>
  <c r="H86" i="69"/>
  <c r="G86" i="69"/>
  <c r="F86" i="69"/>
  <c r="E86" i="69"/>
  <c r="D86" i="69"/>
  <c r="BW85" i="69"/>
  <c r="BV85" i="69"/>
  <c r="BU85" i="69"/>
  <c r="BT85" i="69"/>
  <c r="BS85" i="69"/>
  <c r="BR85" i="69"/>
  <c r="BQ85" i="69"/>
  <c r="BP85" i="69"/>
  <c r="BO85" i="69"/>
  <c r="BN85" i="69"/>
  <c r="BM85" i="69"/>
  <c r="BL85" i="69"/>
  <c r="BK85" i="69"/>
  <c r="BJ85" i="69"/>
  <c r="BI85" i="69"/>
  <c r="BH85" i="69"/>
  <c r="BG85" i="69"/>
  <c r="BF85" i="69"/>
  <c r="BE85" i="69"/>
  <c r="BD85" i="69"/>
  <c r="BC85" i="69"/>
  <c r="BB85" i="69"/>
  <c r="BA85" i="69"/>
  <c r="AZ85" i="69"/>
  <c r="AY85" i="69"/>
  <c r="AX85" i="69"/>
  <c r="AW85" i="69"/>
  <c r="AV85" i="69"/>
  <c r="AU85" i="69"/>
  <c r="AT85" i="69"/>
  <c r="AS85" i="69"/>
  <c r="AR85" i="69"/>
  <c r="AQ85" i="69"/>
  <c r="AP85" i="69"/>
  <c r="AO85" i="69"/>
  <c r="AN85" i="69"/>
  <c r="AM85" i="69"/>
  <c r="AL85" i="69"/>
  <c r="AK85" i="69"/>
  <c r="AJ85" i="69"/>
  <c r="AI85" i="69"/>
  <c r="AH85" i="69"/>
  <c r="AG85" i="69"/>
  <c r="AF85" i="69"/>
  <c r="AE85" i="69"/>
  <c r="AD85" i="69"/>
  <c r="AC85" i="69"/>
  <c r="AB85" i="69"/>
  <c r="AA85" i="69"/>
  <c r="Z85" i="69"/>
  <c r="Y85" i="69"/>
  <c r="X85" i="69"/>
  <c r="W85" i="69"/>
  <c r="V85" i="69"/>
  <c r="U85" i="69"/>
  <c r="T85" i="69"/>
  <c r="S85" i="69"/>
  <c r="R85" i="69"/>
  <c r="Q85" i="69"/>
  <c r="P85" i="69"/>
  <c r="O85" i="69"/>
  <c r="N85" i="69"/>
  <c r="M85" i="69"/>
  <c r="L85" i="69"/>
  <c r="K85" i="69"/>
  <c r="J85" i="69"/>
  <c r="I85" i="69"/>
  <c r="H85" i="69"/>
  <c r="G85" i="69"/>
  <c r="F85" i="69"/>
  <c r="E85" i="69"/>
  <c r="D85" i="69"/>
  <c r="BW87" i="71"/>
  <c r="BV87" i="71"/>
  <c r="BU87" i="71"/>
  <c r="BT87" i="71"/>
  <c r="BS87" i="71"/>
  <c r="BR87" i="71"/>
  <c r="BQ87" i="71"/>
  <c r="BP87" i="71"/>
  <c r="BO87" i="71"/>
  <c r="BN87" i="71"/>
  <c r="BM87" i="71"/>
  <c r="BL87" i="71"/>
  <c r="BK87" i="71"/>
  <c r="BJ87" i="71"/>
  <c r="BI87" i="71"/>
  <c r="BH87" i="71"/>
  <c r="BG87" i="71"/>
  <c r="BF87" i="71"/>
  <c r="BE87" i="71"/>
  <c r="BD87" i="71"/>
  <c r="BC87" i="71"/>
  <c r="BB87" i="71"/>
  <c r="BA87" i="71"/>
  <c r="AZ87" i="71"/>
  <c r="AY87" i="71"/>
  <c r="AX87" i="71"/>
  <c r="AW87" i="71"/>
  <c r="AV87" i="71"/>
  <c r="AU87" i="71"/>
  <c r="AT87" i="71"/>
  <c r="AS87" i="71"/>
  <c r="AR87" i="71"/>
  <c r="AQ87" i="71"/>
  <c r="AP87" i="71"/>
  <c r="AO87" i="71"/>
  <c r="AN87" i="71"/>
  <c r="AM87" i="71"/>
  <c r="AL87" i="71"/>
  <c r="AK87" i="71"/>
  <c r="AJ87" i="71"/>
  <c r="AI87" i="71"/>
  <c r="AH87" i="71"/>
  <c r="AG87" i="71"/>
  <c r="AF87" i="71"/>
  <c r="AE87" i="71"/>
  <c r="AD87" i="71"/>
  <c r="AC87" i="71"/>
  <c r="AB87" i="71"/>
  <c r="AA87" i="71"/>
  <c r="Z87" i="71"/>
  <c r="Y87" i="71"/>
  <c r="X87" i="71"/>
  <c r="W87" i="71"/>
  <c r="V87" i="71"/>
  <c r="U87" i="71"/>
  <c r="T87" i="71"/>
  <c r="S87" i="71"/>
  <c r="R87" i="71"/>
  <c r="Q87" i="71"/>
  <c r="P87" i="71"/>
  <c r="O87" i="71"/>
  <c r="N87" i="71"/>
  <c r="M87" i="71"/>
  <c r="L87" i="71"/>
  <c r="K87" i="71"/>
  <c r="J87" i="71"/>
  <c r="I87" i="71"/>
  <c r="H87" i="71"/>
  <c r="G87" i="71"/>
  <c r="D87" i="71"/>
  <c r="BW86" i="71"/>
  <c r="BV86" i="71"/>
  <c r="BU86" i="71"/>
  <c r="BT86" i="71"/>
  <c r="BS86" i="71"/>
  <c r="BR86" i="71"/>
  <c r="BQ86" i="71"/>
  <c r="BP86" i="71"/>
  <c r="BO86" i="71"/>
  <c r="BN86" i="71"/>
  <c r="BM86" i="71"/>
  <c r="BL86" i="71"/>
  <c r="BK86" i="71"/>
  <c r="BJ86" i="71"/>
  <c r="BI86" i="71"/>
  <c r="BH86" i="71"/>
  <c r="BG86" i="71"/>
  <c r="BF86" i="71"/>
  <c r="BE86" i="71"/>
  <c r="BD86" i="71"/>
  <c r="BC86" i="71"/>
  <c r="BB86" i="71"/>
  <c r="BA86" i="71"/>
  <c r="AZ86" i="71"/>
  <c r="AY86" i="71"/>
  <c r="AX86" i="71"/>
  <c r="AW86" i="71"/>
  <c r="AV86" i="71"/>
  <c r="AU86" i="71"/>
  <c r="AT86" i="71"/>
  <c r="AS86" i="71"/>
  <c r="AR86" i="71"/>
  <c r="AQ86" i="71"/>
  <c r="AP86" i="71"/>
  <c r="AO86" i="71"/>
  <c r="AN86" i="71"/>
  <c r="AM86" i="71"/>
  <c r="AL86" i="71"/>
  <c r="AK86" i="71"/>
  <c r="AJ86" i="71"/>
  <c r="AI86" i="71"/>
  <c r="AH86" i="71"/>
  <c r="AG86" i="71"/>
  <c r="AF86" i="71"/>
  <c r="AE86" i="71"/>
  <c r="AD86" i="71"/>
  <c r="AC86" i="71"/>
  <c r="AB86" i="71"/>
  <c r="AA86" i="71"/>
  <c r="Z86" i="71"/>
  <c r="Y86" i="71"/>
  <c r="X86" i="71"/>
  <c r="W86" i="71"/>
  <c r="V86" i="71"/>
  <c r="U86" i="71"/>
  <c r="T86" i="71"/>
  <c r="S86" i="71"/>
  <c r="R86" i="71"/>
  <c r="Q86" i="71"/>
  <c r="P86" i="71"/>
  <c r="O86" i="71"/>
  <c r="N86" i="71"/>
  <c r="M86" i="71"/>
  <c r="L86" i="71"/>
  <c r="K86" i="71"/>
  <c r="J86" i="71"/>
  <c r="I86" i="71"/>
  <c r="H86" i="71"/>
  <c r="G86" i="71"/>
  <c r="F86" i="71"/>
  <c r="E86" i="71"/>
  <c r="D86" i="71"/>
  <c r="BW85" i="71"/>
  <c r="BV85" i="71"/>
  <c r="BU85" i="71"/>
  <c r="BT85" i="71"/>
  <c r="BS85" i="71"/>
  <c r="BR85" i="71"/>
  <c r="BQ85" i="71"/>
  <c r="BP85" i="71"/>
  <c r="BO85" i="71"/>
  <c r="BN85" i="71"/>
  <c r="BM85" i="71"/>
  <c r="BL85" i="71"/>
  <c r="BK85" i="71"/>
  <c r="BJ85" i="71"/>
  <c r="BI85" i="71"/>
  <c r="BH85" i="71"/>
  <c r="BG85" i="71"/>
  <c r="BF85" i="71"/>
  <c r="BE85" i="71"/>
  <c r="BD85" i="71"/>
  <c r="BC85" i="71"/>
  <c r="BB85" i="71"/>
  <c r="BA85" i="71"/>
  <c r="AZ85" i="71"/>
  <c r="AY85" i="71"/>
  <c r="AX85" i="71"/>
  <c r="AW85" i="71"/>
  <c r="AV85" i="71"/>
  <c r="AU85" i="71"/>
  <c r="AT85" i="71"/>
  <c r="AS85" i="71"/>
  <c r="AR85" i="71"/>
  <c r="AQ85" i="71"/>
  <c r="AP85" i="71"/>
  <c r="AO85" i="71"/>
  <c r="AN85" i="71"/>
  <c r="AM85" i="71"/>
  <c r="AL85" i="71"/>
  <c r="AK85" i="71"/>
  <c r="AJ85" i="71"/>
  <c r="AI85" i="71"/>
  <c r="AH85" i="71"/>
  <c r="AG85" i="71"/>
  <c r="AF85" i="71"/>
  <c r="AE85" i="71"/>
  <c r="AD85" i="71"/>
  <c r="AC85" i="71"/>
  <c r="AB85" i="71"/>
  <c r="AA85" i="71"/>
  <c r="Z85" i="71"/>
  <c r="Y85" i="71"/>
  <c r="X85" i="71"/>
  <c r="W85" i="71"/>
  <c r="V85" i="71"/>
  <c r="U85" i="71"/>
  <c r="T85" i="71"/>
  <c r="S85" i="71"/>
  <c r="R85" i="71"/>
  <c r="Q85" i="71"/>
  <c r="P85" i="71"/>
  <c r="O85" i="71"/>
  <c r="N85" i="71"/>
  <c r="M85" i="71"/>
  <c r="L85" i="71"/>
  <c r="K85" i="71"/>
  <c r="J85" i="71"/>
  <c r="I85" i="71"/>
  <c r="H85" i="71"/>
  <c r="G85" i="71"/>
  <c r="F85" i="71"/>
  <c r="E85" i="71"/>
  <c r="D85" i="71"/>
  <c r="BW87" i="67"/>
  <c r="BV87" i="67"/>
  <c r="BU87" i="67"/>
  <c r="BT87" i="67"/>
  <c r="BS87" i="67"/>
  <c r="BR87" i="67"/>
  <c r="BQ87" i="67"/>
  <c r="BP87" i="67"/>
  <c r="BO87" i="67"/>
  <c r="BN87" i="67"/>
  <c r="BM87" i="67"/>
  <c r="BL87" i="67"/>
  <c r="BK87" i="67"/>
  <c r="BJ87" i="67"/>
  <c r="BI87" i="67"/>
  <c r="BH87" i="67"/>
  <c r="BG87" i="67"/>
  <c r="BF87" i="67"/>
  <c r="BE87" i="67"/>
  <c r="BD87" i="67"/>
  <c r="BC87" i="67"/>
  <c r="BB87" i="67"/>
  <c r="BA87" i="67"/>
  <c r="AZ87" i="67"/>
  <c r="AY87" i="67"/>
  <c r="AX87" i="67"/>
  <c r="AW87" i="67"/>
  <c r="AV87" i="67"/>
  <c r="AU87" i="67"/>
  <c r="AT87" i="67"/>
  <c r="AS87" i="67"/>
  <c r="AR87" i="67"/>
  <c r="AQ87" i="67"/>
  <c r="AP87" i="67"/>
  <c r="AO87" i="67"/>
  <c r="AN87" i="67"/>
  <c r="AM87" i="67"/>
  <c r="AL87" i="67"/>
  <c r="AK87" i="67"/>
  <c r="AJ87" i="67"/>
  <c r="AI87" i="67"/>
  <c r="AH87" i="67"/>
  <c r="AG87" i="67"/>
  <c r="AF87" i="67"/>
  <c r="AE87" i="67"/>
  <c r="AD87" i="67"/>
  <c r="AC87" i="67"/>
  <c r="AB87" i="67"/>
  <c r="AA87" i="67"/>
  <c r="Z87" i="67"/>
  <c r="Y87" i="67"/>
  <c r="X87" i="67"/>
  <c r="W87" i="67"/>
  <c r="V87" i="67"/>
  <c r="U87" i="67"/>
  <c r="T87" i="67"/>
  <c r="S87" i="67"/>
  <c r="R87" i="67"/>
  <c r="Q87" i="67"/>
  <c r="P87" i="67"/>
  <c r="O87" i="67"/>
  <c r="N87" i="67"/>
  <c r="M87" i="67"/>
  <c r="L87" i="67"/>
  <c r="K87" i="67"/>
  <c r="J87" i="67"/>
  <c r="I87" i="67"/>
  <c r="H87" i="67"/>
  <c r="G87" i="67"/>
  <c r="D87" i="67"/>
  <c r="BW86" i="67"/>
  <c r="BV86" i="67"/>
  <c r="BU86" i="67"/>
  <c r="BT86" i="67"/>
  <c r="BS86" i="67"/>
  <c r="BR86" i="67"/>
  <c r="BQ86" i="67"/>
  <c r="BP86" i="67"/>
  <c r="BO86" i="67"/>
  <c r="BN86" i="67"/>
  <c r="BM86" i="67"/>
  <c r="BL86" i="67"/>
  <c r="BK86" i="67"/>
  <c r="BJ86" i="67"/>
  <c r="BI86" i="67"/>
  <c r="BH86" i="67"/>
  <c r="BG86" i="67"/>
  <c r="BF86" i="67"/>
  <c r="BE86" i="67"/>
  <c r="BD86" i="67"/>
  <c r="BC86" i="67"/>
  <c r="BB86" i="67"/>
  <c r="BA86" i="67"/>
  <c r="AZ86" i="67"/>
  <c r="AY86" i="67"/>
  <c r="AX86" i="67"/>
  <c r="AW86" i="67"/>
  <c r="AV86" i="67"/>
  <c r="AU86" i="67"/>
  <c r="AT86" i="67"/>
  <c r="AS86" i="67"/>
  <c r="AR86" i="67"/>
  <c r="AQ86" i="67"/>
  <c r="AP86" i="67"/>
  <c r="AO86" i="67"/>
  <c r="AN86" i="67"/>
  <c r="AM86" i="67"/>
  <c r="AL86" i="67"/>
  <c r="AK86" i="67"/>
  <c r="AJ86" i="67"/>
  <c r="AI86" i="67"/>
  <c r="AH86" i="67"/>
  <c r="AG86" i="67"/>
  <c r="AF86" i="67"/>
  <c r="AE86" i="67"/>
  <c r="AD86" i="67"/>
  <c r="AC86" i="67"/>
  <c r="AB86" i="67"/>
  <c r="AA86" i="67"/>
  <c r="Z86" i="67"/>
  <c r="Y86" i="67"/>
  <c r="X86" i="67"/>
  <c r="W86" i="67"/>
  <c r="V86" i="67"/>
  <c r="U86" i="67"/>
  <c r="T86" i="67"/>
  <c r="S86" i="67"/>
  <c r="R86" i="67"/>
  <c r="Q86" i="67"/>
  <c r="P86" i="67"/>
  <c r="O86" i="67"/>
  <c r="N86" i="67"/>
  <c r="M86" i="67"/>
  <c r="L86" i="67"/>
  <c r="K86" i="67"/>
  <c r="J86" i="67"/>
  <c r="I86" i="67"/>
  <c r="H86" i="67"/>
  <c r="G86" i="67"/>
  <c r="F86" i="67"/>
  <c r="E86" i="67"/>
  <c r="D86" i="67"/>
  <c r="BW85" i="67"/>
  <c r="BV85" i="67"/>
  <c r="BU85" i="67"/>
  <c r="BT85" i="67"/>
  <c r="BS85" i="67"/>
  <c r="BR85" i="67"/>
  <c r="BQ85" i="67"/>
  <c r="BP85" i="67"/>
  <c r="BO85" i="67"/>
  <c r="BN85" i="67"/>
  <c r="BM85" i="67"/>
  <c r="BL85" i="67"/>
  <c r="BK85" i="67"/>
  <c r="BJ85" i="67"/>
  <c r="BI85" i="67"/>
  <c r="BH85" i="67"/>
  <c r="BG85" i="67"/>
  <c r="BF85" i="67"/>
  <c r="BE85" i="67"/>
  <c r="BD85" i="67"/>
  <c r="BC85" i="67"/>
  <c r="BB85" i="67"/>
  <c r="BA85" i="67"/>
  <c r="AZ85" i="67"/>
  <c r="AY85" i="67"/>
  <c r="AX85" i="67"/>
  <c r="AW85" i="67"/>
  <c r="AV85" i="67"/>
  <c r="AU85" i="67"/>
  <c r="AT85" i="67"/>
  <c r="AS85" i="67"/>
  <c r="AR85" i="67"/>
  <c r="AQ85" i="67"/>
  <c r="AP85" i="67"/>
  <c r="AO85" i="67"/>
  <c r="AN85" i="67"/>
  <c r="AM85" i="67"/>
  <c r="AL85" i="67"/>
  <c r="AK85" i="67"/>
  <c r="AJ85" i="67"/>
  <c r="AI85" i="67"/>
  <c r="AH85" i="67"/>
  <c r="AG85" i="67"/>
  <c r="AF85" i="67"/>
  <c r="AE85" i="67"/>
  <c r="AD85" i="67"/>
  <c r="AC85" i="67"/>
  <c r="AB85" i="67"/>
  <c r="AA85" i="67"/>
  <c r="Z85" i="67"/>
  <c r="Y85" i="67"/>
  <c r="X85" i="67"/>
  <c r="W85" i="67"/>
  <c r="V85" i="67"/>
  <c r="U85" i="67"/>
  <c r="T85" i="67"/>
  <c r="S85" i="67"/>
  <c r="R85" i="67"/>
  <c r="Q85" i="67"/>
  <c r="P85" i="67"/>
  <c r="O85" i="67"/>
  <c r="N85" i="67"/>
  <c r="M85" i="67"/>
  <c r="L85" i="67"/>
  <c r="K85" i="67"/>
  <c r="J85" i="67"/>
  <c r="I85" i="67"/>
  <c r="H85" i="67"/>
  <c r="G85" i="67"/>
  <c r="F85" i="67"/>
  <c r="E85" i="67"/>
  <c r="D85" i="67"/>
  <c r="BW87" i="66"/>
  <c r="BV87" i="66"/>
  <c r="BU87" i="66"/>
  <c r="BT87" i="66"/>
  <c r="BS87" i="66"/>
  <c r="BR87" i="66"/>
  <c r="BQ87" i="66"/>
  <c r="BP87" i="66"/>
  <c r="BO87" i="66"/>
  <c r="BN87" i="66"/>
  <c r="BM87" i="66"/>
  <c r="BL87" i="66"/>
  <c r="BK87" i="66"/>
  <c r="BJ87" i="66"/>
  <c r="BI87" i="66"/>
  <c r="BH87" i="66"/>
  <c r="BG87" i="66"/>
  <c r="BF87" i="66"/>
  <c r="BE87" i="66"/>
  <c r="BD87" i="66"/>
  <c r="BC87" i="66"/>
  <c r="BB87" i="66"/>
  <c r="BA87" i="66"/>
  <c r="AZ87" i="66"/>
  <c r="AY87" i="66"/>
  <c r="AX87" i="66"/>
  <c r="AW87" i="66"/>
  <c r="AV87" i="66"/>
  <c r="AU87" i="66"/>
  <c r="AT87" i="66"/>
  <c r="AS87" i="66"/>
  <c r="AR87" i="66"/>
  <c r="AQ87" i="66"/>
  <c r="AP87" i="66"/>
  <c r="AO87" i="66"/>
  <c r="AN87" i="66"/>
  <c r="AM87" i="66"/>
  <c r="AL87" i="66"/>
  <c r="AK87" i="66"/>
  <c r="AJ87" i="66"/>
  <c r="AI87" i="66"/>
  <c r="AH87" i="66"/>
  <c r="AG87" i="66"/>
  <c r="AF87" i="66"/>
  <c r="AE87" i="66"/>
  <c r="AD87" i="66"/>
  <c r="AC87" i="66"/>
  <c r="AB87" i="66"/>
  <c r="AA87" i="66"/>
  <c r="Z87" i="66"/>
  <c r="Y87" i="66"/>
  <c r="X87" i="66"/>
  <c r="W87" i="66"/>
  <c r="V87" i="66"/>
  <c r="U87" i="66"/>
  <c r="T87" i="66"/>
  <c r="S87" i="66"/>
  <c r="R87" i="66"/>
  <c r="Q87" i="66"/>
  <c r="P87" i="66"/>
  <c r="O87" i="66"/>
  <c r="N87" i="66"/>
  <c r="M87" i="66"/>
  <c r="L87" i="66"/>
  <c r="K87" i="66"/>
  <c r="J87" i="66"/>
  <c r="I87" i="66"/>
  <c r="H87" i="66"/>
  <c r="G87" i="66"/>
  <c r="D87" i="66"/>
  <c r="BW86" i="66"/>
  <c r="BV86" i="66"/>
  <c r="BU86" i="66"/>
  <c r="BT86" i="66"/>
  <c r="BS86" i="66"/>
  <c r="BR86" i="66"/>
  <c r="BQ86" i="66"/>
  <c r="BP86" i="66"/>
  <c r="BO86" i="66"/>
  <c r="BN86" i="66"/>
  <c r="BM86" i="66"/>
  <c r="BL86" i="66"/>
  <c r="BK86" i="66"/>
  <c r="BJ86" i="66"/>
  <c r="BI86" i="66"/>
  <c r="BH86" i="66"/>
  <c r="BG86" i="66"/>
  <c r="BF86" i="66"/>
  <c r="BE86" i="66"/>
  <c r="BD86" i="66"/>
  <c r="BC86" i="66"/>
  <c r="BB86" i="66"/>
  <c r="BA86" i="66"/>
  <c r="AZ86" i="66"/>
  <c r="AY86" i="66"/>
  <c r="AX86" i="66"/>
  <c r="AW86" i="66"/>
  <c r="AV86" i="66"/>
  <c r="AU86" i="66"/>
  <c r="AT86" i="66"/>
  <c r="AS86" i="66"/>
  <c r="AR86" i="66"/>
  <c r="AQ86" i="66"/>
  <c r="AP86" i="66"/>
  <c r="AO86" i="66"/>
  <c r="AN86" i="66"/>
  <c r="AM86" i="66"/>
  <c r="AL86" i="66"/>
  <c r="AK86" i="66"/>
  <c r="AJ86" i="66"/>
  <c r="AI86" i="66"/>
  <c r="AH86" i="66"/>
  <c r="AG86" i="66"/>
  <c r="AF86" i="66"/>
  <c r="AE86" i="66"/>
  <c r="AD86" i="66"/>
  <c r="AC86" i="66"/>
  <c r="AB86" i="66"/>
  <c r="AA86" i="66"/>
  <c r="Z86" i="66"/>
  <c r="Y86" i="66"/>
  <c r="X86" i="66"/>
  <c r="W86" i="66"/>
  <c r="V86" i="66"/>
  <c r="U86" i="66"/>
  <c r="T86" i="66"/>
  <c r="S86" i="66"/>
  <c r="R86" i="66"/>
  <c r="Q86" i="66"/>
  <c r="P86" i="66"/>
  <c r="O86" i="66"/>
  <c r="N86" i="66"/>
  <c r="M86" i="66"/>
  <c r="L86" i="66"/>
  <c r="K86" i="66"/>
  <c r="J86" i="66"/>
  <c r="I86" i="66"/>
  <c r="H86" i="66"/>
  <c r="G86" i="66"/>
  <c r="F86" i="66"/>
  <c r="E86" i="66"/>
  <c r="D86" i="66"/>
  <c r="BW85" i="66"/>
  <c r="BV85" i="66"/>
  <c r="BU85" i="66"/>
  <c r="BT85" i="66"/>
  <c r="BS85" i="66"/>
  <c r="BR85" i="66"/>
  <c r="BQ85" i="66"/>
  <c r="BP85" i="66"/>
  <c r="BO85" i="66"/>
  <c r="BN85" i="66"/>
  <c r="BM85" i="66"/>
  <c r="BL85" i="66"/>
  <c r="BK85" i="66"/>
  <c r="BJ85" i="66"/>
  <c r="BI85" i="66"/>
  <c r="BH85" i="66"/>
  <c r="BG85" i="66"/>
  <c r="BF85" i="66"/>
  <c r="BE85" i="66"/>
  <c r="BD85" i="66"/>
  <c r="BC85" i="66"/>
  <c r="BB85" i="66"/>
  <c r="BA85" i="66"/>
  <c r="AZ85" i="66"/>
  <c r="AY85" i="66"/>
  <c r="AX85" i="66"/>
  <c r="AW85" i="66"/>
  <c r="AV85" i="66"/>
  <c r="AU85" i="66"/>
  <c r="AT85" i="66"/>
  <c r="AS85" i="66"/>
  <c r="AR85" i="66"/>
  <c r="AQ85" i="66"/>
  <c r="AP85" i="66"/>
  <c r="AO85" i="66"/>
  <c r="AN85" i="66"/>
  <c r="AM85" i="66"/>
  <c r="AL85" i="66"/>
  <c r="AK85" i="66"/>
  <c r="AJ85" i="66"/>
  <c r="AI85" i="66"/>
  <c r="AH85" i="66"/>
  <c r="AG85" i="66"/>
  <c r="AF85" i="66"/>
  <c r="AE85" i="66"/>
  <c r="AD85" i="66"/>
  <c r="AC85" i="66"/>
  <c r="AB85" i="66"/>
  <c r="AA85" i="66"/>
  <c r="Z85" i="66"/>
  <c r="Y85" i="66"/>
  <c r="X85" i="66"/>
  <c r="W85" i="66"/>
  <c r="V85" i="66"/>
  <c r="U85" i="66"/>
  <c r="T85" i="66"/>
  <c r="S85" i="66"/>
  <c r="R85" i="66"/>
  <c r="Q85" i="66"/>
  <c r="P85" i="66"/>
  <c r="O85" i="66"/>
  <c r="N85" i="66"/>
  <c r="M85" i="66"/>
  <c r="L85" i="66"/>
  <c r="K85" i="66"/>
  <c r="J85" i="66"/>
  <c r="I85" i="66"/>
  <c r="H85" i="66"/>
  <c r="G85" i="66"/>
  <c r="F85" i="66"/>
  <c r="E85" i="66"/>
  <c r="D85" i="66"/>
  <c r="BW87" i="68"/>
  <c r="BV87" i="68"/>
  <c r="BU87" i="68"/>
  <c r="BT87" i="68"/>
  <c r="BS87" i="68"/>
  <c r="BR87" i="68"/>
  <c r="BQ87" i="68"/>
  <c r="BP87" i="68"/>
  <c r="BO87" i="68"/>
  <c r="BN87" i="68"/>
  <c r="BM87" i="68"/>
  <c r="BL87" i="68"/>
  <c r="BK87" i="68"/>
  <c r="BJ87" i="68"/>
  <c r="BI87" i="68"/>
  <c r="BH87" i="68"/>
  <c r="BG87" i="68"/>
  <c r="BF87" i="68"/>
  <c r="BE87" i="68"/>
  <c r="BD87" i="68"/>
  <c r="BC87" i="68"/>
  <c r="BB87" i="68"/>
  <c r="BA87" i="68"/>
  <c r="AZ87" i="68"/>
  <c r="AY87" i="68"/>
  <c r="AX87" i="68"/>
  <c r="AW87" i="68"/>
  <c r="AV87" i="68"/>
  <c r="AU87" i="68"/>
  <c r="AT87" i="68"/>
  <c r="AS87" i="68"/>
  <c r="AR87" i="68"/>
  <c r="AQ87" i="68"/>
  <c r="AP87" i="68"/>
  <c r="AO87" i="68"/>
  <c r="AN87" i="68"/>
  <c r="AM87" i="68"/>
  <c r="AL87" i="68"/>
  <c r="AK87" i="68"/>
  <c r="AJ87" i="68"/>
  <c r="AI87" i="68"/>
  <c r="AH87" i="68"/>
  <c r="AG87" i="68"/>
  <c r="AF87" i="68"/>
  <c r="AE87" i="68"/>
  <c r="AD87" i="68"/>
  <c r="AC87" i="68"/>
  <c r="AB87" i="68"/>
  <c r="AA87" i="68"/>
  <c r="Z87" i="68"/>
  <c r="Y87" i="68"/>
  <c r="X87" i="68"/>
  <c r="W87" i="68"/>
  <c r="V87" i="68"/>
  <c r="U87" i="68"/>
  <c r="T87" i="68"/>
  <c r="S87" i="68"/>
  <c r="R87" i="68"/>
  <c r="Q87" i="68"/>
  <c r="P87" i="68"/>
  <c r="O87" i="68"/>
  <c r="N87" i="68"/>
  <c r="M87" i="68"/>
  <c r="L87" i="68"/>
  <c r="K87" i="68"/>
  <c r="J87" i="68"/>
  <c r="I87" i="68"/>
  <c r="H87" i="68"/>
  <c r="G87" i="68"/>
  <c r="D87" i="68"/>
  <c r="BW86" i="68"/>
  <c r="BV86" i="68"/>
  <c r="BU86" i="68"/>
  <c r="BT86" i="68"/>
  <c r="BS86" i="68"/>
  <c r="BR86" i="68"/>
  <c r="BQ86" i="68"/>
  <c r="BP86" i="68"/>
  <c r="BO86" i="68"/>
  <c r="BN86" i="68"/>
  <c r="BM86" i="68"/>
  <c r="BL86" i="68"/>
  <c r="BK86" i="68"/>
  <c r="BJ86" i="68"/>
  <c r="BI86" i="68"/>
  <c r="BH86" i="68"/>
  <c r="BG86" i="68"/>
  <c r="BF86" i="68"/>
  <c r="BE86" i="68"/>
  <c r="BD86" i="68"/>
  <c r="BC86" i="68"/>
  <c r="BB86" i="68"/>
  <c r="BA86" i="68"/>
  <c r="AZ86" i="68"/>
  <c r="AY86" i="68"/>
  <c r="AX86" i="68"/>
  <c r="AW86" i="68"/>
  <c r="AV86" i="68"/>
  <c r="AU86" i="68"/>
  <c r="AT86" i="68"/>
  <c r="AS86" i="68"/>
  <c r="AR86" i="68"/>
  <c r="AQ86" i="68"/>
  <c r="AP86" i="68"/>
  <c r="AO86" i="68"/>
  <c r="AN86" i="68"/>
  <c r="AM86" i="68"/>
  <c r="AL86" i="68"/>
  <c r="AK86" i="68"/>
  <c r="AJ86" i="68"/>
  <c r="AI86" i="68"/>
  <c r="AH86" i="68"/>
  <c r="AG86" i="68"/>
  <c r="AF86" i="68"/>
  <c r="AE86" i="68"/>
  <c r="AD86" i="68"/>
  <c r="AC86" i="68"/>
  <c r="AB86" i="68"/>
  <c r="AA86" i="68"/>
  <c r="Z86" i="68"/>
  <c r="Y86" i="68"/>
  <c r="X86" i="68"/>
  <c r="W86" i="68"/>
  <c r="V86" i="68"/>
  <c r="U86" i="68"/>
  <c r="T86" i="68"/>
  <c r="S86" i="68"/>
  <c r="R86" i="68"/>
  <c r="Q86" i="68"/>
  <c r="P86" i="68"/>
  <c r="O86" i="68"/>
  <c r="N86" i="68"/>
  <c r="M86" i="68"/>
  <c r="L86" i="68"/>
  <c r="K86" i="68"/>
  <c r="J86" i="68"/>
  <c r="I86" i="68"/>
  <c r="H86" i="68"/>
  <c r="G86" i="68"/>
  <c r="F86" i="68"/>
  <c r="E86" i="68"/>
  <c r="D86" i="68"/>
  <c r="BW85" i="68"/>
  <c r="BV85" i="68"/>
  <c r="BU85" i="68"/>
  <c r="BT85" i="68"/>
  <c r="BS85" i="68"/>
  <c r="BR85" i="68"/>
  <c r="BQ85" i="68"/>
  <c r="BP85" i="68"/>
  <c r="BO85" i="68"/>
  <c r="BN85" i="68"/>
  <c r="BM85" i="68"/>
  <c r="BL85" i="68"/>
  <c r="BK85" i="68"/>
  <c r="BJ85" i="68"/>
  <c r="BI85" i="68"/>
  <c r="BH85" i="68"/>
  <c r="BG85" i="68"/>
  <c r="BF85" i="68"/>
  <c r="BE85" i="68"/>
  <c r="BD85" i="68"/>
  <c r="BC85" i="68"/>
  <c r="BB85" i="68"/>
  <c r="BA85" i="68"/>
  <c r="AZ85" i="68"/>
  <c r="AY85" i="68"/>
  <c r="AX85" i="68"/>
  <c r="AW85" i="68"/>
  <c r="AV85" i="68"/>
  <c r="AU85" i="68"/>
  <c r="AT85" i="68"/>
  <c r="AS85" i="68"/>
  <c r="AR85" i="68"/>
  <c r="AQ85" i="68"/>
  <c r="AP85" i="68"/>
  <c r="AO85" i="68"/>
  <c r="AN85" i="68"/>
  <c r="AM85" i="68"/>
  <c r="AL85" i="68"/>
  <c r="AK85" i="68"/>
  <c r="AJ85" i="68"/>
  <c r="AI85" i="68"/>
  <c r="AH85" i="68"/>
  <c r="AG85" i="68"/>
  <c r="AF85" i="68"/>
  <c r="AE85" i="68"/>
  <c r="AD85" i="68"/>
  <c r="AC85" i="68"/>
  <c r="AB85" i="68"/>
  <c r="AA85" i="68"/>
  <c r="Z85" i="68"/>
  <c r="Y85" i="68"/>
  <c r="X85" i="68"/>
  <c r="W85" i="68"/>
  <c r="V85" i="68"/>
  <c r="U85" i="68"/>
  <c r="T85" i="68"/>
  <c r="S85" i="68"/>
  <c r="R85" i="68"/>
  <c r="Q85" i="68"/>
  <c r="P85" i="68"/>
  <c r="O85" i="68"/>
  <c r="N85" i="68"/>
  <c r="M85" i="68"/>
  <c r="L85" i="68"/>
  <c r="K85" i="68"/>
  <c r="J85" i="68"/>
  <c r="I85" i="68"/>
  <c r="H85" i="68"/>
  <c r="G85" i="68"/>
  <c r="F85" i="68"/>
  <c r="E85" i="68"/>
  <c r="D85" i="68"/>
  <c r="BW87" i="64"/>
  <c r="BV87" i="64"/>
  <c r="BU87" i="64"/>
  <c r="BT87" i="64"/>
  <c r="BS87" i="64"/>
  <c r="BR87" i="64"/>
  <c r="BQ87" i="64"/>
  <c r="BP87" i="64"/>
  <c r="BO87" i="64"/>
  <c r="BN87" i="64"/>
  <c r="BM87" i="64"/>
  <c r="BL87" i="64"/>
  <c r="BK87" i="64"/>
  <c r="BJ87" i="64"/>
  <c r="BI87" i="64"/>
  <c r="BH87" i="64"/>
  <c r="BG87" i="64"/>
  <c r="BF87" i="64"/>
  <c r="BE87" i="64"/>
  <c r="BD87" i="64"/>
  <c r="BC87" i="64"/>
  <c r="BB87" i="64"/>
  <c r="BA87" i="64"/>
  <c r="AZ87" i="64"/>
  <c r="AY87" i="64"/>
  <c r="AX87" i="64"/>
  <c r="AW87" i="64"/>
  <c r="AV87" i="64"/>
  <c r="AU87" i="64"/>
  <c r="AT87" i="64"/>
  <c r="AS87" i="64"/>
  <c r="AR87" i="64"/>
  <c r="AQ87" i="64"/>
  <c r="AP87" i="64"/>
  <c r="AO87" i="64"/>
  <c r="AN87" i="64"/>
  <c r="AM87" i="64"/>
  <c r="AL87" i="64"/>
  <c r="AK87" i="64"/>
  <c r="AJ87" i="64"/>
  <c r="AI87" i="64"/>
  <c r="AH87" i="64"/>
  <c r="AG87" i="64"/>
  <c r="AF87" i="64"/>
  <c r="AE87" i="64"/>
  <c r="AD87" i="64"/>
  <c r="AC87" i="64"/>
  <c r="AB87" i="64"/>
  <c r="AA87" i="64"/>
  <c r="Z87" i="64"/>
  <c r="Y87" i="64"/>
  <c r="X87" i="64"/>
  <c r="W87" i="64"/>
  <c r="V87" i="64"/>
  <c r="U87" i="64"/>
  <c r="T87" i="64"/>
  <c r="S87" i="64"/>
  <c r="R87" i="64"/>
  <c r="Q87" i="64"/>
  <c r="P87" i="64"/>
  <c r="O87" i="64"/>
  <c r="N87" i="64"/>
  <c r="M87" i="64"/>
  <c r="L87" i="64"/>
  <c r="K87" i="64"/>
  <c r="J87" i="64"/>
  <c r="I87" i="64"/>
  <c r="H87" i="64"/>
  <c r="G87" i="64"/>
  <c r="D87" i="64"/>
  <c r="BW86" i="64"/>
  <c r="BV86" i="64"/>
  <c r="BU86" i="64"/>
  <c r="BT86" i="64"/>
  <c r="BS86" i="64"/>
  <c r="BR86" i="64"/>
  <c r="BQ86" i="64"/>
  <c r="BP86" i="64"/>
  <c r="BO86" i="64"/>
  <c r="BN86" i="64"/>
  <c r="BM86" i="64"/>
  <c r="BL86" i="64"/>
  <c r="BK86" i="64"/>
  <c r="BJ86" i="64"/>
  <c r="BI86" i="64"/>
  <c r="BH86" i="64"/>
  <c r="BG86" i="64"/>
  <c r="BF86" i="64"/>
  <c r="BE86" i="64"/>
  <c r="BD86" i="64"/>
  <c r="BC86" i="64"/>
  <c r="BB86" i="64"/>
  <c r="BA86" i="64"/>
  <c r="AZ86" i="64"/>
  <c r="AY86" i="64"/>
  <c r="AX86" i="64"/>
  <c r="AW86" i="64"/>
  <c r="AV86" i="64"/>
  <c r="AU86" i="64"/>
  <c r="AT86" i="64"/>
  <c r="AS86" i="64"/>
  <c r="AR86" i="64"/>
  <c r="AQ86" i="64"/>
  <c r="AP86" i="64"/>
  <c r="AO86" i="64"/>
  <c r="AN86" i="64"/>
  <c r="AM86" i="64"/>
  <c r="AL86" i="64"/>
  <c r="AK86" i="64"/>
  <c r="AJ86" i="64"/>
  <c r="AI86" i="64"/>
  <c r="AH86" i="64"/>
  <c r="AG86" i="64"/>
  <c r="AF86" i="64"/>
  <c r="AE86" i="64"/>
  <c r="AD86" i="64"/>
  <c r="AC86" i="64"/>
  <c r="AB86" i="64"/>
  <c r="AA86" i="64"/>
  <c r="Z86" i="64"/>
  <c r="Y86" i="64"/>
  <c r="X86" i="64"/>
  <c r="W86" i="64"/>
  <c r="V86" i="64"/>
  <c r="U86" i="64"/>
  <c r="T86" i="64"/>
  <c r="S86" i="64"/>
  <c r="R86" i="64"/>
  <c r="Q86" i="64"/>
  <c r="P86" i="64"/>
  <c r="O86" i="64"/>
  <c r="N86" i="64"/>
  <c r="M86" i="64"/>
  <c r="L86" i="64"/>
  <c r="K86" i="64"/>
  <c r="J86" i="64"/>
  <c r="I86" i="64"/>
  <c r="H86" i="64"/>
  <c r="G86" i="64"/>
  <c r="F86" i="64"/>
  <c r="E86" i="64"/>
  <c r="D86" i="64"/>
  <c r="BW85" i="64"/>
  <c r="BV85" i="64"/>
  <c r="BU85" i="64"/>
  <c r="BT85" i="64"/>
  <c r="BS85" i="64"/>
  <c r="BR85" i="64"/>
  <c r="BQ85" i="64"/>
  <c r="BP85" i="64"/>
  <c r="BO85" i="64"/>
  <c r="BN85" i="64"/>
  <c r="BM85" i="64"/>
  <c r="BL85" i="64"/>
  <c r="BK85" i="64"/>
  <c r="BJ85" i="64"/>
  <c r="BI85" i="64"/>
  <c r="BH85" i="64"/>
  <c r="BG85" i="64"/>
  <c r="BF85" i="64"/>
  <c r="BE85" i="64"/>
  <c r="BD85" i="64"/>
  <c r="BC85" i="64"/>
  <c r="BB85" i="64"/>
  <c r="BA85" i="64"/>
  <c r="AZ85" i="64"/>
  <c r="AY85" i="64"/>
  <c r="AX85" i="64"/>
  <c r="AW85" i="64"/>
  <c r="AV85" i="64"/>
  <c r="AU85" i="64"/>
  <c r="AT85" i="64"/>
  <c r="AS85" i="64"/>
  <c r="AR85" i="64"/>
  <c r="AQ85" i="64"/>
  <c r="AP85" i="64"/>
  <c r="AO85" i="64"/>
  <c r="AN85" i="64"/>
  <c r="AM85" i="64"/>
  <c r="AL85" i="64"/>
  <c r="AK85" i="64"/>
  <c r="AJ85" i="64"/>
  <c r="AI85" i="64"/>
  <c r="AH85" i="64"/>
  <c r="AG85" i="64"/>
  <c r="AF85" i="64"/>
  <c r="AE85" i="64"/>
  <c r="AD85" i="64"/>
  <c r="AC85" i="64"/>
  <c r="AB85" i="64"/>
  <c r="AA85" i="64"/>
  <c r="Z85" i="64"/>
  <c r="Y85" i="64"/>
  <c r="X85" i="64"/>
  <c r="W85" i="64"/>
  <c r="V85" i="64"/>
  <c r="U85" i="64"/>
  <c r="T85" i="64"/>
  <c r="S85" i="64"/>
  <c r="R85" i="64"/>
  <c r="Q85" i="64"/>
  <c r="P85" i="64"/>
  <c r="O85" i="64"/>
  <c r="N85" i="64"/>
  <c r="M85" i="64"/>
  <c r="L85" i="64"/>
  <c r="K85" i="64"/>
  <c r="J85" i="64"/>
  <c r="I85" i="64"/>
  <c r="H85" i="64"/>
  <c r="G85" i="64"/>
  <c r="F85" i="64"/>
  <c r="E85" i="64"/>
  <c r="D85" i="64"/>
  <c r="BW87" i="63"/>
  <c r="BV87" i="63"/>
  <c r="BU87" i="63"/>
  <c r="BT87" i="63"/>
  <c r="BS87" i="63"/>
  <c r="BR87" i="63"/>
  <c r="BQ87" i="63"/>
  <c r="BP87" i="63"/>
  <c r="BO87" i="63"/>
  <c r="BN87" i="63"/>
  <c r="BM87" i="63"/>
  <c r="BL87" i="63"/>
  <c r="BK87" i="63"/>
  <c r="BJ87" i="63"/>
  <c r="BI87" i="63"/>
  <c r="BH87" i="63"/>
  <c r="BG87" i="63"/>
  <c r="BF87" i="63"/>
  <c r="BE87" i="63"/>
  <c r="BD87" i="63"/>
  <c r="BC87" i="63"/>
  <c r="BB87" i="63"/>
  <c r="BA87" i="63"/>
  <c r="AZ87" i="63"/>
  <c r="AY87" i="63"/>
  <c r="AX87" i="63"/>
  <c r="AW87" i="63"/>
  <c r="AV87" i="63"/>
  <c r="AU87" i="63"/>
  <c r="AT87" i="63"/>
  <c r="AS87" i="63"/>
  <c r="AR87" i="63"/>
  <c r="AQ87" i="63"/>
  <c r="AP87" i="63"/>
  <c r="AO87" i="63"/>
  <c r="AN87" i="63"/>
  <c r="AM87" i="63"/>
  <c r="AL87" i="63"/>
  <c r="AK87" i="63"/>
  <c r="AJ87" i="63"/>
  <c r="AI87" i="63"/>
  <c r="AH87" i="63"/>
  <c r="AG87" i="63"/>
  <c r="AF87" i="63"/>
  <c r="AE87" i="63"/>
  <c r="AD87" i="63"/>
  <c r="AC87" i="63"/>
  <c r="AB87" i="63"/>
  <c r="AA87" i="63"/>
  <c r="Z87" i="63"/>
  <c r="Y87" i="63"/>
  <c r="X87" i="63"/>
  <c r="W87" i="63"/>
  <c r="V87" i="63"/>
  <c r="U87" i="63"/>
  <c r="T87" i="63"/>
  <c r="S87" i="63"/>
  <c r="R87" i="63"/>
  <c r="Q87" i="63"/>
  <c r="P87" i="63"/>
  <c r="O87" i="63"/>
  <c r="N87" i="63"/>
  <c r="M87" i="63"/>
  <c r="L87" i="63"/>
  <c r="K87" i="63"/>
  <c r="J87" i="63"/>
  <c r="I87" i="63"/>
  <c r="H87" i="63"/>
  <c r="G87" i="63"/>
  <c r="D87" i="63"/>
  <c r="BW86" i="63"/>
  <c r="BV86" i="63"/>
  <c r="BU86" i="63"/>
  <c r="BT86" i="63"/>
  <c r="BS86" i="63"/>
  <c r="BR86" i="63"/>
  <c r="BQ86" i="63"/>
  <c r="BP86" i="63"/>
  <c r="BO86" i="63"/>
  <c r="BN86" i="63"/>
  <c r="BM86" i="63"/>
  <c r="BL86" i="63"/>
  <c r="BK86" i="63"/>
  <c r="BJ86" i="63"/>
  <c r="BI86" i="63"/>
  <c r="BH86" i="63"/>
  <c r="BG86" i="63"/>
  <c r="BF86" i="63"/>
  <c r="BE86" i="63"/>
  <c r="BD86" i="63"/>
  <c r="BC86" i="63"/>
  <c r="BB86" i="63"/>
  <c r="BA86" i="63"/>
  <c r="AZ86" i="63"/>
  <c r="AY86" i="63"/>
  <c r="AX86" i="63"/>
  <c r="AW86" i="63"/>
  <c r="AV86" i="63"/>
  <c r="AU86" i="63"/>
  <c r="AT86" i="63"/>
  <c r="AS86" i="63"/>
  <c r="AR86" i="63"/>
  <c r="AQ86" i="63"/>
  <c r="AP86" i="63"/>
  <c r="AO86" i="63"/>
  <c r="AN86" i="63"/>
  <c r="AM86" i="63"/>
  <c r="AL86" i="63"/>
  <c r="AK86" i="63"/>
  <c r="AJ86" i="63"/>
  <c r="AI86" i="63"/>
  <c r="AH86" i="63"/>
  <c r="AG86" i="63"/>
  <c r="AF86" i="63"/>
  <c r="AE86" i="63"/>
  <c r="AD86" i="63"/>
  <c r="AC86" i="63"/>
  <c r="AB86" i="63"/>
  <c r="AA86" i="63"/>
  <c r="Z86" i="63"/>
  <c r="Y86" i="63"/>
  <c r="X86" i="63"/>
  <c r="W86" i="63"/>
  <c r="V86" i="63"/>
  <c r="U86" i="63"/>
  <c r="T86" i="63"/>
  <c r="S86" i="63"/>
  <c r="R86" i="63"/>
  <c r="Q86" i="63"/>
  <c r="P86" i="63"/>
  <c r="O86" i="63"/>
  <c r="N86" i="63"/>
  <c r="M86" i="63"/>
  <c r="L86" i="63"/>
  <c r="K86" i="63"/>
  <c r="J86" i="63"/>
  <c r="I86" i="63"/>
  <c r="H86" i="63"/>
  <c r="G86" i="63"/>
  <c r="F86" i="63"/>
  <c r="E86" i="63"/>
  <c r="D86" i="63"/>
  <c r="BW85" i="63"/>
  <c r="BV85" i="63"/>
  <c r="BU85" i="63"/>
  <c r="BT85" i="63"/>
  <c r="BS85" i="63"/>
  <c r="BR85" i="63"/>
  <c r="BQ85" i="63"/>
  <c r="BP85" i="63"/>
  <c r="BO85" i="63"/>
  <c r="BN85" i="63"/>
  <c r="BM85" i="63"/>
  <c r="BL85" i="63"/>
  <c r="BK85" i="63"/>
  <c r="BJ85" i="63"/>
  <c r="BI85" i="63"/>
  <c r="BH85" i="63"/>
  <c r="BG85" i="63"/>
  <c r="BF85" i="63"/>
  <c r="BE85" i="63"/>
  <c r="BD85" i="63"/>
  <c r="BC85" i="63"/>
  <c r="BB85" i="63"/>
  <c r="BA85" i="63"/>
  <c r="AZ85" i="63"/>
  <c r="AY85" i="63"/>
  <c r="AX85" i="63"/>
  <c r="AW85" i="63"/>
  <c r="AV85" i="63"/>
  <c r="AU85" i="63"/>
  <c r="AT85" i="63"/>
  <c r="AS85" i="63"/>
  <c r="AR85" i="63"/>
  <c r="AQ85" i="63"/>
  <c r="AP85" i="63"/>
  <c r="AO85" i="63"/>
  <c r="AN85" i="63"/>
  <c r="AM85" i="63"/>
  <c r="AL85" i="63"/>
  <c r="AK85" i="63"/>
  <c r="AJ85" i="63"/>
  <c r="AI85" i="63"/>
  <c r="AH85" i="63"/>
  <c r="AG85" i="63"/>
  <c r="AF85" i="63"/>
  <c r="AE85" i="63"/>
  <c r="AD85" i="63"/>
  <c r="AC85" i="63"/>
  <c r="AB85" i="63"/>
  <c r="AA85" i="63"/>
  <c r="Z85" i="63"/>
  <c r="Y85" i="63"/>
  <c r="X85" i="63"/>
  <c r="W85" i="63"/>
  <c r="V85" i="63"/>
  <c r="U85" i="63"/>
  <c r="T85" i="63"/>
  <c r="S85" i="63"/>
  <c r="R85" i="63"/>
  <c r="Q85" i="63"/>
  <c r="P85" i="63"/>
  <c r="O85" i="63"/>
  <c r="N85" i="63"/>
  <c r="M85" i="63"/>
  <c r="L85" i="63"/>
  <c r="K85" i="63"/>
  <c r="J85" i="63"/>
  <c r="I85" i="63"/>
  <c r="H85" i="63"/>
  <c r="G85" i="63"/>
  <c r="F85" i="63"/>
  <c r="E85" i="63"/>
  <c r="D85" i="63"/>
  <c r="BW87" i="65"/>
  <c r="BV87" i="65"/>
  <c r="BU87" i="65"/>
  <c r="BT87" i="65"/>
  <c r="BS87" i="65"/>
  <c r="BR87" i="65"/>
  <c r="BQ87" i="65"/>
  <c r="BP87" i="65"/>
  <c r="BO87" i="65"/>
  <c r="BN87" i="65"/>
  <c r="BM87" i="65"/>
  <c r="BL87" i="65"/>
  <c r="BK87" i="65"/>
  <c r="BJ87" i="65"/>
  <c r="BI87" i="65"/>
  <c r="BH87" i="65"/>
  <c r="BG87" i="65"/>
  <c r="BF87" i="65"/>
  <c r="BE87" i="65"/>
  <c r="BD87" i="65"/>
  <c r="BC87" i="65"/>
  <c r="BB87" i="65"/>
  <c r="BA87" i="65"/>
  <c r="AZ87" i="65"/>
  <c r="AY87" i="65"/>
  <c r="AX87" i="65"/>
  <c r="AW87" i="65"/>
  <c r="AV87" i="65"/>
  <c r="AU87" i="65"/>
  <c r="AT87" i="65"/>
  <c r="AS87" i="65"/>
  <c r="AR87" i="65"/>
  <c r="AQ87" i="65"/>
  <c r="AP87" i="65"/>
  <c r="AO87" i="65"/>
  <c r="AN87" i="65"/>
  <c r="AM87" i="65"/>
  <c r="AL87" i="65"/>
  <c r="AK87" i="65"/>
  <c r="AJ87" i="65"/>
  <c r="AI87" i="65"/>
  <c r="AH87" i="65"/>
  <c r="AG87" i="65"/>
  <c r="AF87" i="65"/>
  <c r="AE87" i="65"/>
  <c r="AD87" i="65"/>
  <c r="AC87" i="65"/>
  <c r="AB87" i="65"/>
  <c r="AA87" i="65"/>
  <c r="Z87" i="65"/>
  <c r="Y87" i="65"/>
  <c r="X87" i="65"/>
  <c r="W87" i="65"/>
  <c r="V87" i="65"/>
  <c r="U87" i="65"/>
  <c r="T87" i="65"/>
  <c r="S87" i="65"/>
  <c r="R87" i="65"/>
  <c r="Q87" i="65"/>
  <c r="P87" i="65"/>
  <c r="O87" i="65"/>
  <c r="N87" i="65"/>
  <c r="M87" i="65"/>
  <c r="L87" i="65"/>
  <c r="K87" i="65"/>
  <c r="J87" i="65"/>
  <c r="I87" i="65"/>
  <c r="H87" i="65"/>
  <c r="G87" i="65"/>
  <c r="D87" i="65"/>
  <c r="BW86" i="65"/>
  <c r="BV86" i="65"/>
  <c r="BU86" i="65"/>
  <c r="BT86" i="65"/>
  <c r="BS86" i="65"/>
  <c r="BR86" i="65"/>
  <c r="BQ86" i="65"/>
  <c r="BP86" i="65"/>
  <c r="BO86" i="65"/>
  <c r="BN86" i="65"/>
  <c r="BM86" i="65"/>
  <c r="BL86" i="65"/>
  <c r="BK86" i="65"/>
  <c r="BJ86" i="65"/>
  <c r="BI86" i="65"/>
  <c r="BH86" i="65"/>
  <c r="BG86" i="65"/>
  <c r="BF86" i="65"/>
  <c r="BE86" i="65"/>
  <c r="BD86" i="65"/>
  <c r="BC86" i="65"/>
  <c r="BB86" i="65"/>
  <c r="BA86" i="65"/>
  <c r="AZ86" i="65"/>
  <c r="AY86" i="65"/>
  <c r="AX86" i="65"/>
  <c r="AW86" i="65"/>
  <c r="AV86" i="65"/>
  <c r="AU86" i="65"/>
  <c r="AT86" i="65"/>
  <c r="AS86" i="65"/>
  <c r="AR86" i="65"/>
  <c r="AQ86" i="65"/>
  <c r="AP86" i="65"/>
  <c r="AO86" i="65"/>
  <c r="AN86" i="65"/>
  <c r="AM86" i="65"/>
  <c r="AL86" i="65"/>
  <c r="AK86" i="65"/>
  <c r="AJ86" i="65"/>
  <c r="AI86" i="65"/>
  <c r="AH86" i="65"/>
  <c r="AG86" i="65"/>
  <c r="AF86" i="65"/>
  <c r="AE86" i="65"/>
  <c r="AD86" i="65"/>
  <c r="AC86" i="65"/>
  <c r="AB86" i="65"/>
  <c r="AA86" i="65"/>
  <c r="Z86" i="65"/>
  <c r="Y86" i="65"/>
  <c r="X86" i="65"/>
  <c r="W86" i="65"/>
  <c r="V86" i="65"/>
  <c r="U86" i="65"/>
  <c r="T86" i="65"/>
  <c r="S86" i="65"/>
  <c r="R86" i="65"/>
  <c r="Q86" i="65"/>
  <c r="P86" i="65"/>
  <c r="O86" i="65"/>
  <c r="N86" i="65"/>
  <c r="M86" i="65"/>
  <c r="L86" i="65"/>
  <c r="K86" i="65"/>
  <c r="J86" i="65"/>
  <c r="I86" i="65"/>
  <c r="H86" i="65"/>
  <c r="G86" i="65"/>
  <c r="F86" i="65"/>
  <c r="E86" i="65"/>
  <c r="D86" i="65"/>
  <c r="BW85" i="65"/>
  <c r="BV85" i="65"/>
  <c r="BU85" i="65"/>
  <c r="BT85" i="65"/>
  <c r="BS85" i="65"/>
  <c r="BR85" i="65"/>
  <c r="BQ85" i="65"/>
  <c r="BP85" i="65"/>
  <c r="BO85" i="65"/>
  <c r="BN85" i="65"/>
  <c r="BM85" i="65"/>
  <c r="BL85" i="65"/>
  <c r="BK85" i="65"/>
  <c r="BJ85" i="65"/>
  <c r="BI85" i="65"/>
  <c r="BH85" i="65"/>
  <c r="BG85" i="65"/>
  <c r="BF85" i="65"/>
  <c r="BE85" i="65"/>
  <c r="BD85" i="65"/>
  <c r="BC85" i="65"/>
  <c r="BB85" i="65"/>
  <c r="BA85" i="65"/>
  <c r="AZ85" i="65"/>
  <c r="AY85" i="65"/>
  <c r="AX85" i="65"/>
  <c r="AW85" i="65"/>
  <c r="AV85" i="65"/>
  <c r="AU85" i="65"/>
  <c r="AT85" i="65"/>
  <c r="AS85" i="65"/>
  <c r="AR85" i="65"/>
  <c r="AQ85" i="65"/>
  <c r="AP85" i="65"/>
  <c r="AO85" i="65"/>
  <c r="AN85" i="65"/>
  <c r="AM85" i="65"/>
  <c r="AL85" i="65"/>
  <c r="AK85" i="65"/>
  <c r="AJ85" i="65"/>
  <c r="AI85" i="65"/>
  <c r="AH85" i="65"/>
  <c r="AG85" i="65"/>
  <c r="AF85" i="65"/>
  <c r="AE85" i="65"/>
  <c r="AD85" i="65"/>
  <c r="AC85" i="65"/>
  <c r="AB85" i="65"/>
  <c r="AA85" i="65"/>
  <c r="Z85" i="65"/>
  <c r="Y85" i="65"/>
  <c r="X85" i="65"/>
  <c r="W85" i="65"/>
  <c r="V85" i="65"/>
  <c r="U85" i="65"/>
  <c r="T85" i="65"/>
  <c r="S85" i="65"/>
  <c r="R85" i="65"/>
  <c r="Q85" i="65"/>
  <c r="P85" i="65"/>
  <c r="O85" i="65"/>
  <c r="N85" i="65"/>
  <c r="M85" i="65"/>
  <c r="L85" i="65"/>
  <c r="K85" i="65"/>
  <c r="J85" i="65"/>
  <c r="I85" i="65"/>
  <c r="H85" i="65"/>
  <c r="G85" i="65"/>
  <c r="F85" i="65"/>
  <c r="E85" i="65"/>
  <c r="D85" i="65"/>
  <c r="BW87" i="58"/>
  <c r="BV87" i="58"/>
  <c r="BU87" i="58"/>
  <c r="BT87" i="58"/>
  <c r="BS87" i="58"/>
  <c r="BR87" i="58"/>
  <c r="BQ87" i="58"/>
  <c r="BP87" i="58"/>
  <c r="BO87" i="58"/>
  <c r="BN87" i="58"/>
  <c r="BM87" i="58"/>
  <c r="BL87" i="58"/>
  <c r="BK87" i="58"/>
  <c r="BJ87" i="58"/>
  <c r="BI87" i="58"/>
  <c r="BH87" i="58"/>
  <c r="BG87" i="58"/>
  <c r="BF87" i="58"/>
  <c r="BE87" i="58"/>
  <c r="BD87" i="58"/>
  <c r="BC87" i="58"/>
  <c r="BB87" i="58"/>
  <c r="BA87" i="58"/>
  <c r="AZ87" i="58"/>
  <c r="AY87" i="58"/>
  <c r="AX87" i="58"/>
  <c r="AW87" i="58"/>
  <c r="AV87" i="58"/>
  <c r="AU87" i="58"/>
  <c r="AT87" i="58"/>
  <c r="AS87" i="58"/>
  <c r="AR87" i="58"/>
  <c r="AQ87" i="58"/>
  <c r="AP87" i="58"/>
  <c r="AO87" i="58"/>
  <c r="AN87" i="58"/>
  <c r="AM87" i="58"/>
  <c r="AL87" i="58"/>
  <c r="AK87" i="58"/>
  <c r="AJ87" i="58"/>
  <c r="AI87" i="58"/>
  <c r="AH87" i="58"/>
  <c r="AG87" i="58"/>
  <c r="AF87" i="58"/>
  <c r="AE87" i="58"/>
  <c r="AD87" i="58"/>
  <c r="AC87" i="58"/>
  <c r="AB87" i="58"/>
  <c r="AA87" i="58"/>
  <c r="Z87" i="58"/>
  <c r="Y87" i="58"/>
  <c r="X87" i="58"/>
  <c r="W87" i="58"/>
  <c r="V87" i="58"/>
  <c r="U87" i="58"/>
  <c r="T87" i="58"/>
  <c r="S87" i="58"/>
  <c r="R87" i="58"/>
  <c r="Q87" i="58"/>
  <c r="P87" i="58"/>
  <c r="O87" i="58"/>
  <c r="N87" i="58"/>
  <c r="M87" i="58"/>
  <c r="L87" i="58"/>
  <c r="K87" i="58"/>
  <c r="J87" i="58"/>
  <c r="I87" i="58"/>
  <c r="H87" i="58"/>
  <c r="G87" i="58"/>
  <c r="D87" i="58"/>
  <c r="BW86" i="58"/>
  <c r="BV86" i="58"/>
  <c r="BU86" i="58"/>
  <c r="BT86" i="58"/>
  <c r="BS86" i="58"/>
  <c r="BR86" i="58"/>
  <c r="BQ86" i="58"/>
  <c r="BP86" i="58"/>
  <c r="BO86" i="58"/>
  <c r="BN86" i="58"/>
  <c r="BM86" i="58"/>
  <c r="BL86" i="58"/>
  <c r="BK86" i="58"/>
  <c r="BJ86" i="58"/>
  <c r="BI86" i="58"/>
  <c r="BH86" i="58"/>
  <c r="BG86" i="58"/>
  <c r="BF86" i="58"/>
  <c r="BE86" i="58"/>
  <c r="BD86" i="58"/>
  <c r="BC86" i="58"/>
  <c r="BB86" i="58"/>
  <c r="BA86" i="58"/>
  <c r="AZ86" i="58"/>
  <c r="AY86" i="58"/>
  <c r="AX86" i="58"/>
  <c r="AW86" i="58"/>
  <c r="AV86" i="58"/>
  <c r="AU86" i="58"/>
  <c r="AT86" i="58"/>
  <c r="AS86" i="58"/>
  <c r="AR86" i="58"/>
  <c r="AQ86" i="58"/>
  <c r="AP86" i="58"/>
  <c r="AO86" i="58"/>
  <c r="AN86" i="58"/>
  <c r="AM86" i="58"/>
  <c r="AL86" i="58"/>
  <c r="AK86" i="58"/>
  <c r="AJ86" i="58"/>
  <c r="AI86" i="58"/>
  <c r="AH86" i="58"/>
  <c r="AG86" i="58"/>
  <c r="AF86" i="58"/>
  <c r="AE86" i="58"/>
  <c r="AD86" i="58"/>
  <c r="AC86" i="58"/>
  <c r="AB86" i="58"/>
  <c r="AA86" i="58"/>
  <c r="Z86" i="58"/>
  <c r="Y86" i="58"/>
  <c r="X86" i="58"/>
  <c r="W86" i="58"/>
  <c r="V86" i="58"/>
  <c r="U86" i="58"/>
  <c r="T86" i="58"/>
  <c r="S86" i="58"/>
  <c r="R86" i="58"/>
  <c r="Q86" i="58"/>
  <c r="P86" i="58"/>
  <c r="O86" i="58"/>
  <c r="N86" i="58"/>
  <c r="M86" i="58"/>
  <c r="L86" i="58"/>
  <c r="K86" i="58"/>
  <c r="J86" i="58"/>
  <c r="I86" i="58"/>
  <c r="H86" i="58"/>
  <c r="G86" i="58"/>
  <c r="F86" i="58"/>
  <c r="E86" i="58"/>
  <c r="D86" i="58"/>
  <c r="BW85" i="58"/>
  <c r="BV85" i="58"/>
  <c r="BU85" i="58"/>
  <c r="BT85" i="58"/>
  <c r="BS85" i="58"/>
  <c r="BR85" i="58"/>
  <c r="BQ85" i="58"/>
  <c r="BP85" i="58"/>
  <c r="BO85" i="58"/>
  <c r="BN85" i="58"/>
  <c r="BM85" i="58"/>
  <c r="BL85" i="58"/>
  <c r="BK85" i="58"/>
  <c r="BJ85" i="58"/>
  <c r="BI85" i="58"/>
  <c r="BH85" i="58"/>
  <c r="BG85" i="58"/>
  <c r="BF85" i="58"/>
  <c r="BE85" i="58"/>
  <c r="BD85" i="58"/>
  <c r="BC85" i="58"/>
  <c r="BB85" i="58"/>
  <c r="BA85" i="58"/>
  <c r="AZ85" i="58"/>
  <c r="AY85" i="58"/>
  <c r="AX85" i="58"/>
  <c r="AW85" i="58"/>
  <c r="AV85" i="58"/>
  <c r="AU85" i="58"/>
  <c r="AT85" i="58"/>
  <c r="AS85" i="58"/>
  <c r="AR85" i="58"/>
  <c r="AQ85" i="58"/>
  <c r="AP85" i="58"/>
  <c r="AO85" i="58"/>
  <c r="AN85" i="58"/>
  <c r="AM85" i="58"/>
  <c r="AL85" i="58"/>
  <c r="AK85" i="58"/>
  <c r="AJ85" i="58"/>
  <c r="AI85" i="58"/>
  <c r="AH85" i="58"/>
  <c r="AG85" i="58"/>
  <c r="AF85" i="58"/>
  <c r="AE85" i="58"/>
  <c r="AD85" i="58"/>
  <c r="AC85" i="58"/>
  <c r="AB85" i="58"/>
  <c r="AA85" i="58"/>
  <c r="Z85" i="58"/>
  <c r="Y85" i="58"/>
  <c r="X85" i="58"/>
  <c r="W85" i="58"/>
  <c r="V85" i="58"/>
  <c r="U85" i="58"/>
  <c r="T85" i="58"/>
  <c r="S85" i="58"/>
  <c r="R85" i="58"/>
  <c r="Q85" i="58"/>
  <c r="P85" i="58"/>
  <c r="O85" i="58"/>
  <c r="N85" i="58"/>
  <c r="M85" i="58"/>
  <c r="L85" i="58"/>
  <c r="K85" i="58"/>
  <c r="J85" i="58"/>
  <c r="I85" i="58"/>
  <c r="H85" i="58"/>
  <c r="G85" i="58"/>
  <c r="F85" i="58"/>
  <c r="E85" i="58"/>
  <c r="D85" i="58"/>
  <c r="BW87" i="61"/>
  <c r="BV87" i="61"/>
  <c r="BU87" i="61"/>
  <c r="BT87" i="61"/>
  <c r="BS87" i="61"/>
  <c r="BR87" i="61"/>
  <c r="BQ87" i="61"/>
  <c r="BP87" i="61"/>
  <c r="BO87" i="61"/>
  <c r="BN87" i="61"/>
  <c r="BM87" i="61"/>
  <c r="BL87" i="61"/>
  <c r="BK87" i="61"/>
  <c r="BJ87" i="61"/>
  <c r="BI87" i="61"/>
  <c r="BH87" i="61"/>
  <c r="BG87" i="61"/>
  <c r="BF87" i="61"/>
  <c r="BE87" i="61"/>
  <c r="BD87" i="61"/>
  <c r="BC87" i="61"/>
  <c r="BB87" i="61"/>
  <c r="BA87" i="61"/>
  <c r="AZ87" i="61"/>
  <c r="AY87" i="61"/>
  <c r="AX87" i="61"/>
  <c r="AW87" i="61"/>
  <c r="AV87" i="61"/>
  <c r="AU87" i="61"/>
  <c r="AT87" i="61"/>
  <c r="AS87" i="61"/>
  <c r="AR87" i="61"/>
  <c r="AQ87" i="61"/>
  <c r="AP87" i="61"/>
  <c r="AO87" i="61"/>
  <c r="AN87" i="61"/>
  <c r="AM87" i="61"/>
  <c r="AL87" i="61"/>
  <c r="AK87" i="61"/>
  <c r="AJ87" i="61"/>
  <c r="AI87" i="61"/>
  <c r="AH87" i="61"/>
  <c r="AG87" i="61"/>
  <c r="AF87" i="61"/>
  <c r="AE87" i="61"/>
  <c r="AD87" i="61"/>
  <c r="AC87" i="61"/>
  <c r="AB87" i="61"/>
  <c r="AA87" i="61"/>
  <c r="Z87" i="61"/>
  <c r="Y87" i="61"/>
  <c r="X87" i="61"/>
  <c r="W87" i="61"/>
  <c r="V87" i="61"/>
  <c r="U87" i="61"/>
  <c r="T87" i="61"/>
  <c r="S87" i="61"/>
  <c r="R87" i="61"/>
  <c r="Q87" i="61"/>
  <c r="P87" i="61"/>
  <c r="O87" i="61"/>
  <c r="N87" i="61"/>
  <c r="M87" i="61"/>
  <c r="L87" i="61"/>
  <c r="K87" i="61"/>
  <c r="J87" i="61"/>
  <c r="I87" i="61"/>
  <c r="H87" i="61"/>
  <c r="G87" i="61"/>
  <c r="D87" i="61"/>
  <c r="BW86" i="61"/>
  <c r="BV86" i="61"/>
  <c r="BU86" i="61"/>
  <c r="BT86" i="61"/>
  <c r="BS86" i="61"/>
  <c r="BR86" i="61"/>
  <c r="BQ86" i="61"/>
  <c r="BP86" i="61"/>
  <c r="BO86" i="61"/>
  <c r="BN86" i="61"/>
  <c r="BM86" i="61"/>
  <c r="BL86" i="61"/>
  <c r="BK86" i="61"/>
  <c r="BJ86" i="61"/>
  <c r="BI86" i="61"/>
  <c r="BH86" i="61"/>
  <c r="BG86" i="61"/>
  <c r="BF86" i="61"/>
  <c r="BE86" i="61"/>
  <c r="BD86" i="61"/>
  <c r="BC86" i="61"/>
  <c r="BB86" i="61"/>
  <c r="BA86" i="61"/>
  <c r="AZ86" i="61"/>
  <c r="AY86" i="61"/>
  <c r="AX86" i="61"/>
  <c r="AW86" i="61"/>
  <c r="AV86" i="61"/>
  <c r="AU86" i="61"/>
  <c r="AT86" i="61"/>
  <c r="AS86" i="61"/>
  <c r="AR86" i="61"/>
  <c r="AQ86" i="61"/>
  <c r="AP86" i="61"/>
  <c r="AO86" i="61"/>
  <c r="AN86" i="61"/>
  <c r="AM86" i="61"/>
  <c r="AL86" i="61"/>
  <c r="AK86" i="61"/>
  <c r="AJ86" i="61"/>
  <c r="AI86" i="61"/>
  <c r="AH86" i="61"/>
  <c r="AG86" i="61"/>
  <c r="AF86" i="61"/>
  <c r="AE86" i="61"/>
  <c r="AD86" i="61"/>
  <c r="AC86" i="61"/>
  <c r="AB86" i="61"/>
  <c r="AA86" i="61"/>
  <c r="Z86" i="61"/>
  <c r="Y86" i="61"/>
  <c r="X86" i="61"/>
  <c r="W86" i="61"/>
  <c r="V86" i="61"/>
  <c r="U86" i="61"/>
  <c r="T86" i="61"/>
  <c r="S86" i="61"/>
  <c r="R86" i="61"/>
  <c r="Q86" i="61"/>
  <c r="P86" i="61"/>
  <c r="O86" i="61"/>
  <c r="N86" i="61"/>
  <c r="M86" i="61"/>
  <c r="L86" i="61"/>
  <c r="K86" i="61"/>
  <c r="J86" i="61"/>
  <c r="I86" i="61"/>
  <c r="H86" i="61"/>
  <c r="G86" i="61"/>
  <c r="F86" i="61"/>
  <c r="E86" i="61"/>
  <c r="D86" i="61"/>
  <c r="BW85" i="61"/>
  <c r="BV85" i="61"/>
  <c r="BU85" i="61"/>
  <c r="BT85" i="61"/>
  <c r="BS85" i="61"/>
  <c r="BR85" i="61"/>
  <c r="BQ85" i="61"/>
  <c r="BP85" i="61"/>
  <c r="BO85" i="61"/>
  <c r="BN85" i="61"/>
  <c r="BM85" i="61"/>
  <c r="BL85" i="61"/>
  <c r="BK85" i="61"/>
  <c r="BJ85" i="61"/>
  <c r="BI85" i="61"/>
  <c r="BH85" i="61"/>
  <c r="BG85" i="61"/>
  <c r="BF85" i="61"/>
  <c r="BE85" i="61"/>
  <c r="BD85" i="61"/>
  <c r="BC85" i="61"/>
  <c r="BB85" i="61"/>
  <c r="BA85" i="61"/>
  <c r="AZ85" i="61"/>
  <c r="AY85" i="61"/>
  <c r="AX85" i="61"/>
  <c r="AW85" i="61"/>
  <c r="AV85" i="61"/>
  <c r="AU85" i="61"/>
  <c r="AT85" i="61"/>
  <c r="AS85" i="61"/>
  <c r="AR85" i="61"/>
  <c r="AQ85" i="61"/>
  <c r="AP85" i="61"/>
  <c r="AO85" i="61"/>
  <c r="AN85" i="61"/>
  <c r="AM85" i="61"/>
  <c r="AL85" i="61"/>
  <c r="AK85" i="61"/>
  <c r="AJ85" i="61"/>
  <c r="AI85" i="61"/>
  <c r="AH85" i="61"/>
  <c r="AG85" i="61"/>
  <c r="AF85" i="61"/>
  <c r="AE85" i="61"/>
  <c r="AD85" i="61"/>
  <c r="AC85" i="61"/>
  <c r="AB85" i="61"/>
  <c r="AA85" i="61"/>
  <c r="Z85" i="61"/>
  <c r="Y85" i="61"/>
  <c r="X85" i="61"/>
  <c r="W85" i="61"/>
  <c r="V85" i="61"/>
  <c r="U85" i="61"/>
  <c r="T85" i="61"/>
  <c r="S85" i="61"/>
  <c r="R85" i="61"/>
  <c r="Q85" i="61"/>
  <c r="P85" i="61"/>
  <c r="O85" i="61"/>
  <c r="N85" i="61"/>
  <c r="M85" i="61"/>
  <c r="L85" i="61"/>
  <c r="K85" i="61"/>
  <c r="J85" i="61"/>
  <c r="I85" i="61"/>
  <c r="H85" i="61"/>
  <c r="G85" i="61"/>
  <c r="F85" i="61"/>
  <c r="E85" i="61"/>
  <c r="D85" i="61"/>
  <c r="BW87" i="62"/>
  <c r="BV87" i="62"/>
  <c r="BU87" i="62"/>
  <c r="BT87" i="62"/>
  <c r="BS87" i="62"/>
  <c r="BR87" i="62"/>
  <c r="BQ87" i="62"/>
  <c r="BP87" i="62"/>
  <c r="BO87" i="62"/>
  <c r="BN87" i="62"/>
  <c r="BM87" i="62"/>
  <c r="BL87" i="62"/>
  <c r="BK87" i="62"/>
  <c r="BJ87" i="62"/>
  <c r="BI87" i="62"/>
  <c r="BH87" i="62"/>
  <c r="BG87" i="62"/>
  <c r="BF87" i="62"/>
  <c r="BE87" i="62"/>
  <c r="BD87" i="62"/>
  <c r="BC87" i="62"/>
  <c r="BB87" i="62"/>
  <c r="BA87" i="62"/>
  <c r="AZ87" i="62"/>
  <c r="AY87" i="62"/>
  <c r="AX87" i="62"/>
  <c r="AW87" i="62"/>
  <c r="AV87" i="62"/>
  <c r="AU87" i="62"/>
  <c r="AT87" i="62"/>
  <c r="AS87" i="62"/>
  <c r="AR87" i="62"/>
  <c r="AQ87" i="62"/>
  <c r="AP87" i="62"/>
  <c r="AO87" i="62"/>
  <c r="AN87" i="62"/>
  <c r="AM87" i="62"/>
  <c r="AL87" i="62"/>
  <c r="AK87" i="62"/>
  <c r="AJ87" i="62"/>
  <c r="AI87" i="62"/>
  <c r="AH87" i="62"/>
  <c r="AG87" i="62"/>
  <c r="AF87" i="62"/>
  <c r="AE87" i="62"/>
  <c r="AD87" i="62"/>
  <c r="AC87" i="62"/>
  <c r="AB87" i="62"/>
  <c r="AA87" i="62"/>
  <c r="Z87" i="62"/>
  <c r="Y87" i="62"/>
  <c r="X87" i="62"/>
  <c r="W87" i="62"/>
  <c r="V87" i="62"/>
  <c r="U87" i="62"/>
  <c r="T87" i="62"/>
  <c r="S87" i="62"/>
  <c r="R87" i="62"/>
  <c r="Q87" i="62"/>
  <c r="P87" i="62"/>
  <c r="O87" i="62"/>
  <c r="N87" i="62"/>
  <c r="M87" i="62"/>
  <c r="L87" i="62"/>
  <c r="K87" i="62"/>
  <c r="J87" i="62"/>
  <c r="I87" i="62"/>
  <c r="H87" i="62"/>
  <c r="G87" i="62"/>
  <c r="D87" i="62"/>
  <c r="BW86" i="62"/>
  <c r="BV86" i="62"/>
  <c r="BU86" i="62"/>
  <c r="BT86" i="62"/>
  <c r="BS86" i="62"/>
  <c r="BR86" i="62"/>
  <c r="BQ86" i="62"/>
  <c r="BP86" i="62"/>
  <c r="BO86" i="62"/>
  <c r="BN86" i="62"/>
  <c r="BM86" i="62"/>
  <c r="BL86" i="62"/>
  <c r="BK86" i="62"/>
  <c r="BJ86" i="62"/>
  <c r="BI86" i="62"/>
  <c r="BH86" i="62"/>
  <c r="BG86" i="62"/>
  <c r="BF86" i="62"/>
  <c r="BE86" i="62"/>
  <c r="BD86" i="62"/>
  <c r="BC86" i="62"/>
  <c r="BB86" i="62"/>
  <c r="BA86" i="62"/>
  <c r="AZ86" i="62"/>
  <c r="AY86" i="62"/>
  <c r="AX86" i="62"/>
  <c r="AW86" i="62"/>
  <c r="AV86" i="62"/>
  <c r="AU86" i="62"/>
  <c r="AT86" i="62"/>
  <c r="AS86" i="62"/>
  <c r="AR86" i="62"/>
  <c r="AQ86" i="62"/>
  <c r="AP86" i="62"/>
  <c r="AO86" i="62"/>
  <c r="AN86" i="62"/>
  <c r="AM86" i="62"/>
  <c r="AL86" i="62"/>
  <c r="AK86" i="62"/>
  <c r="AJ86" i="62"/>
  <c r="AI86" i="62"/>
  <c r="AH86" i="62"/>
  <c r="AG86" i="62"/>
  <c r="AF86" i="62"/>
  <c r="AE86" i="62"/>
  <c r="AD86" i="62"/>
  <c r="AC86" i="62"/>
  <c r="AB86" i="62"/>
  <c r="AA86" i="62"/>
  <c r="Z86" i="62"/>
  <c r="Y86" i="62"/>
  <c r="X86" i="62"/>
  <c r="W86" i="62"/>
  <c r="V86" i="62"/>
  <c r="U86" i="62"/>
  <c r="T86" i="62"/>
  <c r="S86" i="62"/>
  <c r="R86" i="62"/>
  <c r="Q86" i="62"/>
  <c r="P86" i="62"/>
  <c r="O86" i="62"/>
  <c r="N86" i="62"/>
  <c r="M86" i="62"/>
  <c r="L86" i="62"/>
  <c r="K86" i="62"/>
  <c r="J86" i="62"/>
  <c r="I86" i="62"/>
  <c r="H86" i="62"/>
  <c r="G86" i="62"/>
  <c r="F86" i="62"/>
  <c r="E86" i="62"/>
  <c r="D86" i="62"/>
  <c r="BW85" i="62"/>
  <c r="BV85" i="62"/>
  <c r="BU85" i="62"/>
  <c r="BT85" i="62"/>
  <c r="BS85" i="62"/>
  <c r="BR85" i="62"/>
  <c r="BQ85" i="62"/>
  <c r="BP85" i="62"/>
  <c r="BO85" i="62"/>
  <c r="BN85" i="62"/>
  <c r="BM85" i="62"/>
  <c r="BL85" i="62"/>
  <c r="BK85" i="62"/>
  <c r="BJ85" i="62"/>
  <c r="BI85" i="62"/>
  <c r="BH85" i="62"/>
  <c r="BG85" i="62"/>
  <c r="BF85" i="62"/>
  <c r="BE85" i="62"/>
  <c r="BD85" i="62"/>
  <c r="BC85" i="62"/>
  <c r="BB85" i="62"/>
  <c r="BA85" i="62"/>
  <c r="AZ85" i="62"/>
  <c r="AY85" i="62"/>
  <c r="AX85" i="62"/>
  <c r="AW85" i="62"/>
  <c r="AV85" i="62"/>
  <c r="AU85" i="62"/>
  <c r="AT85" i="62"/>
  <c r="AS85" i="62"/>
  <c r="AR85" i="62"/>
  <c r="AQ85" i="62"/>
  <c r="AP85" i="62"/>
  <c r="AO85" i="62"/>
  <c r="AN85" i="62"/>
  <c r="AM85" i="62"/>
  <c r="AL85" i="62"/>
  <c r="AK85" i="62"/>
  <c r="AJ85" i="62"/>
  <c r="AI85" i="62"/>
  <c r="AH85" i="62"/>
  <c r="AG85" i="62"/>
  <c r="AF85" i="62"/>
  <c r="AE85" i="62"/>
  <c r="AD85" i="62"/>
  <c r="AC85" i="62"/>
  <c r="AB85" i="62"/>
  <c r="AA85" i="62"/>
  <c r="Z85" i="62"/>
  <c r="Y85" i="62"/>
  <c r="X85" i="62"/>
  <c r="W85" i="62"/>
  <c r="V85" i="62"/>
  <c r="U85" i="62"/>
  <c r="T85" i="62"/>
  <c r="S85" i="62"/>
  <c r="R85" i="62"/>
  <c r="Q85" i="62"/>
  <c r="P85" i="62"/>
  <c r="O85" i="62"/>
  <c r="N85" i="62"/>
  <c r="M85" i="62"/>
  <c r="L85" i="62"/>
  <c r="K85" i="62"/>
  <c r="J85" i="62"/>
  <c r="I85" i="62"/>
  <c r="H85" i="62"/>
  <c r="G85" i="62"/>
  <c r="F85" i="62"/>
  <c r="E85" i="62"/>
  <c r="D85" i="62"/>
  <c r="BW87" i="57"/>
  <c r="BV87" i="57"/>
  <c r="BU87" i="57"/>
  <c r="BT87" i="57"/>
  <c r="BS87" i="57"/>
  <c r="BR87" i="57"/>
  <c r="BQ87" i="57"/>
  <c r="BP87" i="57"/>
  <c r="BO87" i="57"/>
  <c r="BN87" i="57"/>
  <c r="BM87" i="57"/>
  <c r="BL87" i="57"/>
  <c r="BK87" i="57"/>
  <c r="BJ87" i="57"/>
  <c r="BI87" i="57"/>
  <c r="BH87" i="57"/>
  <c r="BG87" i="57"/>
  <c r="BF87" i="57"/>
  <c r="BE87" i="57"/>
  <c r="BD87" i="57"/>
  <c r="BC87" i="57"/>
  <c r="BB87" i="57"/>
  <c r="BA87" i="57"/>
  <c r="AZ87" i="57"/>
  <c r="AY87" i="57"/>
  <c r="AX87" i="57"/>
  <c r="AW87" i="57"/>
  <c r="AV87" i="57"/>
  <c r="AU87" i="57"/>
  <c r="AT87" i="57"/>
  <c r="AS87" i="57"/>
  <c r="AR87" i="57"/>
  <c r="AQ87" i="57"/>
  <c r="AP87" i="57"/>
  <c r="AO87" i="57"/>
  <c r="AN87" i="57"/>
  <c r="AM87" i="57"/>
  <c r="AL87" i="57"/>
  <c r="AK87" i="57"/>
  <c r="AJ87" i="57"/>
  <c r="AI87" i="57"/>
  <c r="AH87" i="57"/>
  <c r="AG87" i="57"/>
  <c r="AF87" i="57"/>
  <c r="AE87" i="57"/>
  <c r="AD87" i="57"/>
  <c r="AC87" i="57"/>
  <c r="AB87" i="57"/>
  <c r="AA87" i="57"/>
  <c r="Z87" i="57"/>
  <c r="Y87" i="57"/>
  <c r="X87" i="57"/>
  <c r="W87" i="57"/>
  <c r="V87" i="57"/>
  <c r="U87" i="57"/>
  <c r="T87" i="57"/>
  <c r="S87" i="57"/>
  <c r="R87" i="57"/>
  <c r="Q87" i="57"/>
  <c r="P87" i="57"/>
  <c r="O87" i="57"/>
  <c r="N87" i="57"/>
  <c r="M87" i="57"/>
  <c r="L87" i="57"/>
  <c r="K87" i="57"/>
  <c r="J87" i="57"/>
  <c r="I87" i="57"/>
  <c r="H87" i="57"/>
  <c r="G87" i="57"/>
  <c r="D87" i="57"/>
  <c r="BW86" i="57"/>
  <c r="BV86" i="57"/>
  <c r="BU86" i="57"/>
  <c r="BT86" i="57"/>
  <c r="BS86" i="57"/>
  <c r="BR86" i="57"/>
  <c r="BQ86" i="57"/>
  <c r="BP86" i="57"/>
  <c r="BO86" i="57"/>
  <c r="BN86" i="57"/>
  <c r="BM86" i="57"/>
  <c r="BL86" i="57"/>
  <c r="BK86" i="57"/>
  <c r="BJ86" i="57"/>
  <c r="BI86" i="57"/>
  <c r="BH86" i="57"/>
  <c r="BG86" i="57"/>
  <c r="BF86" i="57"/>
  <c r="BE86" i="57"/>
  <c r="BD86" i="57"/>
  <c r="BC86" i="57"/>
  <c r="BB86" i="57"/>
  <c r="BA86" i="57"/>
  <c r="AZ86" i="57"/>
  <c r="AY86" i="57"/>
  <c r="AX86" i="57"/>
  <c r="AW86" i="57"/>
  <c r="AV86" i="57"/>
  <c r="AU86" i="57"/>
  <c r="AT86" i="57"/>
  <c r="AS86" i="57"/>
  <c r="AR86" i="57"/>
  <c r="AQ86" i="57"/>
  <c r="AP86" i="57"/>
  <c r="AO86" i="57"/>
  <c r="AN86" i="57"/>
  <c r="AM86" i="57"/>
  <c r="AL86" i="57"/>
  <c r="AK86" i="57"/>
  <c r="AJ86" i="57"/>
  <c r="AI86" i="57"/>
  <c r="AH86" i="57"/>
  <c r="AG86" i="57"/>
  <c r="AF86" i="57"/>
  <c r="AE86" i="57"/>
  <c r="AD86" i="57"/>
  <c r="AC86" i="57"/>
  <c r="AB86" i="57"/>
  <c r="AA86" i="57"/>
  <c r="Z86" i="57"/>
  <c r="Y86" i="57"/>
  <c r="X86" i="57"/>
  <c r="W86" i="57"/>
  <c r="V86" i="57"/>
  <c r="U86" i="57"/>
  <c r="T86" i="57"/>
  <c r="S86" i="57"/>
  <c r="R86" i="57"/>
  <c r="Q86" i="57"/>
  <c r="P86" i="57"/>
  <c r="O86" i="57"/>
  <c r="N86" i="57"/>
  <c r="M86" i="57"/>
  <c r="L86" i="57"/>
  <c r="K86" i="57"/>
  <c r="J86" i="57"/>
  <c r="I86" i="57"/>
  <c r="H86" i="57"/>
  <c r="G86" i="57"/>
  <c r="F86" i="57"/>
  <c r="E86" i="57"/>
  <c r="D86" i="57"/>
  <c r="BW85" i="57"/>
  <c r="BV85" i="57"/>
  <c r="BU85" i="57"/>
  <c r="BT85" i="57"/>
  <c r="BS85" i="57"/>
  <c r="BR85" i="57"/>
  <c r="BQ85" i="57"/>
  <c r="BP85" i="57"/>
  <c r="BO85" i="57"/>
  <c r="BN85" i="57"/>
  <c r="BM85" i="57"/>
  <c r="BL85" i="57"/>
  <c r="BK85" i="57"/>
  <c r="BJ85" i="57"/>
  <c r="BI85" i="57"/>
  <c r="BH85" i="57"/>
  <c r="BG85" i="57"/>
  <c r="BF85" i="57"/>
  <c r="BE85" i="57"/>
  <c r="BD85" i="57"/>
  <c r="BC85" i="57"/>
  <c r="BB85" i="57"/>
  <c r="BA85" i="57"/>
  <c r="AZ85" i="57"/>
  <c r="AY85" i="57"/>
  <c r="AX85" i="57"/>
  <c r="AW85" i="57"/>
  <c r="AV85" i="57"/>
  <c r="AU85" i="57"/>
  <c r="AT85" i="57"/>
  <c r="AS85" i="57"/>
  <c r="AR85" i="57"/>
  <c r="AQ85" i="57"/>
  <c r="AP85" i="57"/>
  <c r="AO85" i="57"/>
  <c r="AN85" i="57"/>
  <c r="AM85" i="57"/>
  <c r="AL85" i="57"/>
  <c r="AK85" i="57"/>
  <c r="AJ85" i="57"/>
  <c r="AI85" i="57"/>
  <c r="AH85" i="57"/>
  <c r="AG85" i="57"/>
  <c r="AF85" i="57"/>
  <c r="AE85" i="57"/>
  <c r="AD85" i="57"/>
  <c r="AC85" i="57"/>
  <c r="AB85" i="57"/>
  <c r="AA85" i="57"/>
  <c r="Z85" i="57"/>
  <c r="Y85" i="57"/>
  <c r="X85" i="57"/>
  <c r="W85" i="57"/>
  <c r="V85" i="57"/>
  <c r="U85" i="57"/>
  <c r="T85" i="57"/>
  <c r="S85" i="57"/>
  <c r="R85" i="57"/>
  <c r="Q85" i="57"/>
  <c r="P85" i="57"/>
  <c r="O85" i="57"/>
  <c r="N85" i="57"/>
  <c r="M85" i="57"/>
  <c r="L85" i="57"/>
  <c r="K85" i="57"/>
  <c r="J85" i="57"/>
  <c r="I85" i="57"/>
  <c r="H85" i="57"/>
  <c r="G85" i="57"/>
  <c r="F85" i="57"/>
  <c r="E85" i="57"/>
  <c r="D85" i="57"/>
  <c r="BW87" i="56"/>
  <c r="BV87" i="56"/>
  <c r="BU87" i="56"/>
  <c r="BT87" i="56"/>
  <c r="BS87" i="56"/>
  <c r="BR87" i="56"/>
  <c r="BQ87" i="56"/>
  <c r="BP87" i="56"/>
  <c r="BO87" i="56"/>
  <c r="BN87" i="56"/>
  <c r="BM87" i="56"/>
  <c r="BL87" i="56"/>
  <c r="BK87" i="56"/>
  <c r="BJ87" i="56"/>
  <c r="BI87" i="56"/>
  <c r="BH87" i="56"/>
  <c r="BG87" i="56"/>
  <c r="BF87" i="56"/>
  <c r="BE87" i="56"/>
  <c r="BD87" i="56"/>
  <c r="BC87" i="56"/>
  <c r="BB87" i="56"/>
  <c r="BA87" i="56"/>
  <c r="AZ87" i="56"/>
  <c r="AY87" i="56"/>
  <c r="AX87" i="56"/>
  <c r="AW87" i="56"/>
  <c r="AV87" i="56"/>
  <c r="AU87" i="56"/>
  <c r="AT87" i="56"/>
  <c r="AS87" i="56"/>
  <c r="AR87" i="56"/>
  <c r="AQ87" i="56"/>
  <c r="AP87" i="56"/>
  <c r="AO87" i="56"/>
  <c r="AN87" i="56"/>
  <c r="AM87" i="56"/>
  <c r="AL87" i="56"/>
  <c r="AK87" i="56"/>
  <c r="AJ87" i="56"/>
  <c r="AI87" i="56"/>
  <c r="AH87" i="56"/>
  <c r="AG87" i="56"/>
  <c r="AF87" i="56"/>
  <c r="AE87" i="56"/>
  <c r="AD87" i="56"/>
  <c r="AC87" i="56"/>
  <c r="AB87" i="56"/>
  <c r="AA87" i="56"/>
  <c r="Z87" i="56"/>
  <c r="Y87" i="56"/>
  <c r="X87" i="56"/>
  <c r="W87" i="56"/>
  <c r="V87" i="56"/>
  <c r="U87" i="56"/>
  <c r="T87" i="56"/>
  <c r="S87" i="56"/>
  <c r="R87" i="56"/>
  <c r="Q87" i="56"/>
  <c r="P87" i="56"/>
  <c r="O87" i="56"/>
  <c r="N87" i="56"/>
  <c r="M87" i="56"/>
  <c r="L87" i="56"/>
  <c r="K87" i="56"/>
  <c r="J87" i="56"/>
  <c r="I87" i="56"/>
  <c r="H87" i="56"/>
  <c r="G87" i="56"/>
  <c r="D87" i="56"/>
  <c r="BW86" i="56"/>
  <c r="BV86" i="56"/>
  <c r="BU86" i="56"/>
  <c r="BT86" i="56"/>
  <c r="BS86" i="56"/>
  <c r="BR86" i="56"/>
  <c r="BQ86" i="56"/>
  <c r="BP86" i="56"/>
  <c r="BO86" i="56"/>
  <c r="BN86" i="56"/>
  <c r="BM86" i="56"/>
  <c r="BL86" i="56"/>
  <c r="BK86" i="56"/>
  <c r="BJ86" i="56"/>
  <c r="BI86" i="56"/>
  <c r="BH86" i="56"/>
  <c r="BG86" i="56"/>
  <c r="BF86" i="56"/>
  <c r="BE86" i="56"/>
  <c r="BD86" i="56"/>
  <c r="BC86" i="56"/>
  <c r="BB86" i="56"/>
  <c r="BA86" i="56"/>
  <c r="AZ86" i="56"/>
  <c r="AY86" i="56"/>
  <c r="AX86" i="56"/>
  <c r="AW86" i="56"/>
  <c r="AV86" i="56"/>
  <c r="AU86" i="56"/>
  <c r="AT86" i="56"/>
  <c r="AS86" i="56"/>
  <c r="AR86" i="56"/>
  <c r="AQ86" i="56"/>
  <c r="AP86" i="56"/>
  <c r="AO86" i="56"/>
  <c r="AN86" i="56"/>
  <c r="AM86" i="56"/>
  <c r="AL86" i="56"/>
  <c r="AK86" i="56"/>
  <c r="AJ86" i="56"/>
  <c r="AI86" i="56"/>
  <c r="AH86" i="56"/>
  <c r="AG86" i="56"/>
  <c r="AF86" i="56"/>
  <c r="AE86" i="56"/>
  <c r="AD86" i="56"/>
  <c r="AC86" i="56"/>
  <c r="AB86" i="56"/>
  <c r="AA86" i="56"/>
  <c r="Z86" i="56"/>
  <c r="Y86" i="56"/>
  <c r="X86" i="56"/>
  <c r="W86" i="56"/>
  <c r="V86" i="56"/>
  <c r="U86" i="56"/>
  <c r="T86" i="56"/>
  <c r="S86" i="56"/>
  <c r="R86" i="56"/>
  <c r="Q86" i="56"/>
  <c r="P86" i="56"/>
  <c r="O86" i="56"/>
  <c r="N86" i="56"/>
  <c r="M86" i="56"/>
  <c r="L86" i="56"/>
  <c r="K86" i="56"/>
  <c r="J86" i="56"/>
  <c r="I86" i="56"/>
  <c r="H86" i="56"/>
  <c r="G86" i="56"/>
  <c r="F86" i="56"/>
  <c r="E86" i="56"/>
  <c r="D86" i="56"/>
  <c r="BW85" i="56"/>
  <c r="BV85" i="56"/>
  <c r="BU85" i="56"/>
  <c r="BT85" i="56"/>
  <c r="BS85" i="56"/>
  <c r="BR85" i="56"/>
  <c r="BQ85" i="56"/>
  <c r="BP85" i="56"/>
  <c r="BO85" i="56"/>
  <c r="BN85" i="56"/>
  <c r="BM85" i="56"/>
  <c r="BL85" i="56"/>
  <c r="BK85" i="56"/>
  <c r="BJ85" i="56"/>
  <c r="BI85" i="56"/>
  <c r="BH85" i="56"/>
  <c r="BG85" i="56"/>
  <c r="BF85" i="56"/>
  <c r="BE85" i="56"/>
  <c r="BD85" i="56"/>
  <c r="BC85" i="56"/>
  <c r="BB85" i="56"/>
  <c r="BA85" i="56"/>
  <c r="AZ85" i="56"/>
  <c r="AY85" i="56"/>
  <c r="AX85" i="56"/>
  <c r="AW85" i="56"/>
  <c r="AV85" i="56"/>
  <c r="AU85" i="56"/>
  <c r="AT85" i="56"/>
  <c r="AS85" i="56"/>
  <c r="AR85" i="56"/>
  <c r="AQ85" i="56"/>
  <c r="AP85" i="56"/>
  <c r="AO85" i="56"/>
  <c r="AN85" i="56"/>
  <c r="AM85" i="56"/>
  <c r="AL85" i="56"/>
  <c r="AK85" i="56"/>
  <c r="AJ85" i="56"/>
  <c r="AI85" i="56"/>
  <c r="AH85" i="56"/>
  <c r="AG85" i="56"/>
  <c r="AF85" i="56"/>
  <c r="AE85" i="56"/>
  <c r="AD85" i="56"/>
  <c r="AC85" i="56"/>
  <c r="AB85" i="56"/>
  <c r="AA85" i="56"/>
  <c r="Z85" i="56"/>
  <c r="Y85" i="56"/>
  <c r="X85" i="56"/>
  <c r="W85" i="56"/>
  <c r="V85" i="56"/>
  <c r="U85" i="56"/>
  <c r="T85" i="56"/>
  <c r="S85" i="56"/>
  <c r="R85" i="56"/>
  <c r="Q85" i="56"/>
  <c r="P85" i="56"/>
  <c r="O85" i="56"/>
  <c r="N85" i="56"/>
  <c r="M85" i="56"/>
  <c r="L85" i="56"/>
  <c r="K85" i="56"/>
  <c r="J85" i="56"/>
  <c r="I85" i="56"/>
  <c r="H85" i="56"/>
  <c r="G85" i="56"/>
  <c r="F85" i="56"/>
  <c r="E85" i="56"/>
  <c r="D85" i="56"/>
  <c r="BW87" i="55"/>
  <c r="BV87" i="55"/>
  <c r="BU87" i="55"/>
  <c r="BT87" i="55"/>
  <c r="BS87" i="55"/>
  <c r="BR87" i="55"/>
  <c r="BQ87" i="55"/>
  <c r="BP87" i="55"/>
  <c r="BO87" i="55"/>
  <c r="BN87" i="55"/>
  <c r="BM87" i="55"/>
  <c r="BL87" i="55"/>
  <c r="BK87" i="55"/>
  <c r="BJ87" i="55"/>
  <c r="BI87" i="55"/>
  <c r="BH87" i="55"/>
  <c r="BG87" i="55"/>
  <c r="BF87" i="55"/>
  <c r="BE87" i="55"/>
  <c r="BD87" i="55"/>
  <c r="BC87" i="55"/>
  <c r="BB87" i="55"/>
  <c r="BA87" i="55"/>
  <c r="AZ87" i="55"/>
  <c r="AY87" i="55"/>
  <c r="AX87" i="55"/>
  <c r="AW87" i="55"/>
  <c r="AV87" i="55"/>
  <c r="AU87" i="55"/>
  <c r="AT87" i="55"/>
  <c r="AS87" i="55"/>
  <c r="AR87" i="55"/>
  <c r="AQ87" i="55"/>
  <c r="AP87" i="55"/>
  <c r="AO87" i="55"/>
  <c r="AN87" i="55"/>
  <c r="AM87" i="55"/>
  <c r="AL87" i="55"/>
  <c r="AK87" i="55"/>
  <c r="AJ87" i="55"/>
  <c r="AI87" i="55"/>
  <c r="AH87" i="55"/>
  <c r="AG87" i="55"/>
  <c r="AF87" i="55"/>
  <c r="AE87" i="55"/>
  <c r="AD87" i="55"/>
  <c r="AC87" i="55"/>
  <c r="AB87" i="55"/>
  <c r="AA87" i="55"/>
  <c r="Z87" i="55"/>
  <c r="Y87" i="55"/>
  <c r="X87" i="55"/>
  <c r="W87" i="55"/>
  <c r="V87" i="55"/>
  <c r="U87" i="55"/>
  <c r="T87" i="55"/>
  <c r="S87" i="55"/>
  <c r="R87" i="55"/>
  <c r="Q87" i="55"/>
  <c r="P87" i="55"/>
  <c r="O87" i="55"/>
  <c r="N87" i="55"/>
  <c r="M87" i="55"/>
  <c r="L87" i="55"/>
  <c r="K87" i="55"/>
  <c r="J87" i="55"/>
  <c r="I87" i="55"/>
  <c r="H87" i="55"/>
  <c r="G87" i="55"/>
  <c r="D87" i="55"/>
  <c r="BW86" i="55"/>
  <c r="BV86" i="55"/>
  <c r="BU86" i="55"/>
  <c r="BT86" i="55"/>
  <c r="BS86" i="55"/>
  <c r="BR86" i="55"/>
  <c r="BQ86" i="55"/>
  <c r="BP86" i="55"/>
  <c r="BO86" i="55"/>
  <c r="BN86" i="55"/>
  <c r="BM86" i="55"/>
  <c r="BL86" i="55"/>
  <c r="BK86" i="55"/>
  <c r="BJ86" i="55"/>
  <c r="BI86" i="55"/>
  <c r="BH86" i="55"/>
  <c r="BG86" i="55"/>
  <c r="BF86" i="55"/>
  <c r="BE86" i="55"/>
  <c r="BD86" i="55"/>
  <c r="BC86" i="55"/>
  <c r="BB86" i="55"/>
  <c r="BA86" i="55"/>
  <c r="AZ86" i="55"/>
  <c r="AY86" i="55"/>
  <c r="AX86" i="55"/>
  <c r="AW86" i="55"/>
  <c r="AV86" i="55"/>
  <c r="AU86" i="55"/>
  <c r="AT86" i="55"/>
  <c r="AS86" i="55"/>
  <c r="AR86" i="55"/>
  <c r="AQ86" i="55"/>
  <c r="AP86" i="55"/>
  <c r="AO86" i="55"/>
  <c r="AN86" i="55"/>
  <c r="AM86" i="55"/>
  <c r="AL86" i="55"/>
  <c r="AK86" i="55"/>
  <c r="AJ86" i="55"/>
  <c r="AI86" i="55"/>
  <c r="AH86" i="55"/>
  <c r="AG86" i="55"/>
  <c r="AF86" i="55"/>
  <c r="AE86" i="55"/>
  <c r="AD86" i="55"/>
  <c r="AC86" i="55"/>
  <c r="AB86" i="55"/>
  <c r="AA86" i="55"/>
  <c r="Z86" i="55"/>
  <c r="Y86" i="55"/>
  <c r="X86" i="55"/>
  <c r="W86" i="55"/>
  <c r="V86" i="55"/>
  <c r="U86" i="55"/>
  <c r="T86" i="55"/>
  <c r="S86" i="55"/>
  <c r="R86" i="55"/>
  <c r="Q86" i="55"/>
  <c r="P86" i="55"/>
  <c r="O86" i="55"/>
  <c r="N86" i="55"/>
  <c r="M86" i="55"/>
  <c r="L86" i="55"/>
  <c r="K86" i="55"/>
  <c r="J86" i="55"/>
  <c r="I86" i="55"/>
  <c r="H86" i="55"/>
  <c r="G86" i="55"/>
  <c r="F86" i="55"/>
  <c r="E86" i="55"/>
  <c r="D86" i="55"/>
  <c r="BW85" i="55"/>
  <c r="BV85" i="55"/>
  <c r="BU85" i="55"/>
  <c r="BT85" i="55"/>
  <c r="BS85" i="55"/>
  <c r="BR85" i="55"/>
  <c r="BQ85" i="55"/>
  <c r="BP85" i="55"/>
  <c r="BO85" i="55"/>
  <c r="BN85" i="55"/>
  <c r="BM85" i="55"/>
  <c r="BL85" i="55"/>
  <c r="BK85" i="55"/>
  <c r="BJ85" i="55"/>
  <c r="BI85" i="55"/>
  <c r="BH85" i="55"/>
  <c r="BG85" i="55"/>
  <c r="BF85" i="55"/>
  <c r="BE85" i="55"/>
  <c r="BD85" i="55"/>
  <c r="BC85" i="55"/>
  <c r="BB85" i="55"/>
  <c r="BA85" i="55"/>
  <c r="AZ85" i="55"/>
  <c r="AY85" i="55"/>
  <c r="AX85" i="55"/>
  <c r="AW85" i="55"/>
  <c r="AV85" i="55"/>
  <c r="AU85" i="55"/>
  <c r="AT85" i="55"/>
  <c r="AS85" i="55"/>
  <c r="AR85" i="55"/>
  <c r="AQ85" i="55"/>
  <c r="AP85" i="55"/>
  <c r="AO85" i="55"/>
  <c r="AN85" i="55"/>
  <c r="AM85" i="55"/>
  <c r="AL85" i="55"/>
  <c r="AK85" i="55"/>
  <c r="AJ85" i="55"/>
  <c r="AI85" i="55"/>
  <c r="AH85" i="55"/>
  <c r="AG85" i="55"/>
  <c r="AF85" i="55"/>
  <c r="AE85" i="55"/>
  <c r="AD85" i="55"/>
  <c r="AC85" i="55"/>
  <c r="AB85" i="55"/>
  <c r="AA85" i="55"/>
  <c r="Z85" i="55"/>
  <c r="Y85" i="55"/>
  <c r="X85" i="55"/>
  <c r="W85" i="55"/>
  <c r="V85" i="55"/>
  <c r="U85" i="55"/>
  <c r="T85" i="55"/>
  <c r="S85" i="55"/>
  <c r="R85" i="55"/>
  <c r="Q85" i="55"/>
  <c r="P85" i="55"/>
  <c r="O85" i="55"/>
  <c r="N85" i="55"/>
  <c r="M85" i="55"/>
  <c r="L85" i="55"/>
  <c r="K85" i="55"/>
  <c r="J85" i="55"/>
  <c r="I85" i="55"/>
  <c r="H85" i="55"/>
  <c r="G85" i="55"/>
  <c r="F85" i="55"/>
  <c r="E85" i="55"/>
  <c r="D85" i="55"/>
  <c r="BV87" i="54"/>
  <c r="BU87" i="54"/>
  <c r="BT87" i="54"/>
  <c r="BS87" i="54"/>
  <c r="BR87" i="54"/>
  <c r="BQ87" i="54"/>
  <c r="BP87" i="54"/>
  <c r="BO87" i="54"/>
  <c r="BN87" i="54"/>
  <c r="BM87" i="54"/>
  <c r="BL87" i="54"/>
  <c r="BK87" i="54"/>
  <c r="BJ87" i="54"/>
  <c r="BI87" i="54"/>
  <c r="BH87" i="54"/>
  <c r="BG87" i="54"/>
  <c r="BF87" i="54"/>
  <c r="BE87" i="54"/>
  <c r="BD87" i="54"/>
  <c r="BC87" i="54"/>
  <c r="BB87" i="54"/>
  <c r="BA87" i="54"/>
  <c r="AZ87" i="54"/>
  <c r="AY87" i="54"/>
  <c r="AX87" i="54"/>
  <c r="AW87" i="54"/>
  <c r="AV87" i="54"/>
  <c r="AU87" i="54"/>
  <c r="AT87" i="54"/>
  <c r="AS87" i="54"/>
  <c r="AR87" i="54"/>
  <c r="AQ87" i="54"/>
  <c r="AP87" i="54"/>
  <c r="AO87" i="54"/>
  <c r="AN87" i="54"/>
  <c r="AM87" i="54"/>
  <c r="AL87" i="54"/>
  <c r="AK87" i="54"/>
  <c r="AJ87" i="54"/>
  <c r="AI87" i="54"/>
  <c r="AH87" i="54"/>
  <c r="AG87" i="54"/>
  <c r="AF87" i="54"/>
  <c r="AE87" i="54"/>
  <c r="AD87" i="54"/>
  <c r="AC87" i="54"/>
  <c r="AB87" i="54"/>
  <c r="AA87" i="54"/>
  <c r="Z87" i="54"/>
  <c r="Y87" i="54"/>
  <c r="X87" i="54"/>
  <c r="W87" i="54"/>
  <c r="V87" i="54"/>
  <c r="U87" i="54"/>
  <c r="T87" i="54"/>
  <c r="S87" i="54"/>
  <c r="R87" i="54"/>
  <c r="Q87" i="54"/>
  <c r="P87" i="54"/>
  <c r="O87" i="54"/>
  <c r="N87" i="54"/>
  <c r="M87" i="54"/>
  <c r="L87" i="54"/>
  <c r="K87" i="54"/>
  <c r="J87" i="54"/>
  <c r="I87" i="54"/>
  <c r="H87" i="54"/>
  <c r="G87" i="54"/>
  <c r="D87" i="54"/>
  <c r="BV86" i="54"/>
  <c r="BU86" i="54"/>
  <c r="BT86" i="54"/>
  <c r="BS86" i="54"/>
  <c r="BR86" i="54"/>
  <c r="BQ86" i="54"/>
  <c r="BP86" i="54"/>
  <c r="BO86" i="54"/>
  <c r="BN86" i="54"/>
  <c r="BM86" i="54"/>
  <c r="BL86" i="54"/>
  <c r="BK86" i="54"/>
  <c r="BJ86" i="54"/>
  <c r="BI86" i="54"/>
  <c r="BH86" i="54"/>
  <c r="BG86" i="54"/>
  <c r="BF86" i="54"/>
  <c r="BE86" i="54"/>
  <c r="BD86" i="54"/>
  <c r="BC86" i="54"/>
  <c r="BB86" i="54"/>
  <c r="BA86" i="54"/>
  <c r="AZ86" i="54"/>
  <c r="AY86" i="54"/>
  <c r="AX86" i="54"/>
  <c r="AW86" i="54"/>
  <c r="AV86" i="54"/>
  <c r="AU86" i="54"/>
  <c r="AT86" i="54"/>
  <c r="AS86" i="54"/>
  <c r="AR86" i="54"/>
  <c r="AQ86" i="54"/>
  <c r="AP86" i="54"/>
  <c r="AO86" i="54"/>
  <c r="AN86" i="54"/>
  <c r="AM86" i="54"/>
  <c r="AL86" i="54"/>
  <c r="AK86" i="54"/>
  <c r="AJ86" i="54"/>
  <c r="AI86" i="54"/>
  <c r="AH86" i="54"/>
  <c r="AG86" i="54"/>
  <c r="AF86" i="54"/>
  <c r="AE86" i="54"/>
  <c r="AD86" i="54"/>
  <c r="AC86" i="54"/>
  <c r="AB86" i="54"/>
  <c r="AA86" i="54"/>
  <c r="Z86" i="54"/>
  <c r="Y86" i="54"/>
  <c r="X86" i="54"/>
  <c r="W86" i="54"/>
  <c r="V86" i="54"/>
  <c r="U86" i="54"/>
  <c r="T86" i="54"/>
  <c r="S86" i="54"/>
  <c r="R86" i="54"/>
  <c r="Q86" i="54"/>
  <c r="P86" i="54"/>
  <c r="O86" i="54"/>
  <c r="N86" i="54"/>
  <c r="M86" i="54"/>
  <c r="L86" i="54"/>
  <c r="K86" i="54"/>
  <c r="J86" i="54"/>
  <c r="I86" i="54"/>
  <c r="H86" i="54"/>
  <c r="G86" i="54"/>
  <c r="F86" i="54"/>
  <c r="E86" i="54"/>
  <c r="D86" i="54"/>
  <c r="BV85" i="54"/>
  <c r="BU85" i="54"/>
  <c r="BT85" i="54"/>
  <c r="BS85" i="54"/>
  <c r="BR85" i="54"/>
  <c r="BQ85" i="54"/>
  <c r="BP85" i="54"/>
  <c r="BO85" i="54"/>
  <c r="BN85" i="54"/>
  <c r="BM85" i="54"/>
  <c r="BL85" i="54"/>
  <c r="BK85" i="54"/>
  <c r="BJ85" i="54"/>
  <c r="BI85" i="54"/>
  <c r="BH85" i="54"/>
  <c r="BG85" i="54"/>
  <c r="BF85" i="54"/>
  <c r="BE85" i="54"/>
  <c r="BD85" i="54"/>
  <c r="BC85" i="54"/>
  <c r="BB85" i="54"/>
  <c r="BA85" i="54"/>
  <c r="AZ85" i="54"/>
  <c r="AY85" i="54"/>
  <c r="AX85" i="54"/>
  <c r="AW85" i="54"/>
  <c r="AV85" i="54"/>
  <c r="AU85" i="54"/>
  <c r="AT85" i="54"/>
  <c r="AS85" i="54"/>
  <c r="AR85" i="54"/>
  <c r="AQ85" i="54"/>
  <c r="AP85" i="54"/>
  <c r="AO85" i="54"/>
  <c r="AN85" i="54"/>
  <c r="AM85" i="54"/>
  <c r="AL85" i="54"/>
  <c r="AK85" i="54"/>
  <c r="AJ85" i="54"/>
  <c r="AI85" i="54"/>
  <c r="AH85" i="54"/>
  <c r="AG85" i="54"/>
  <c r="AF85" i="54"/>
  <c r="AE85" i="54"/>
  <c r="AD85" i="54"/>
  <c r="AC85" i="54"/>
  <c r="AB85" i="54"/>
  <c r="AA85" i="54"/>
  <c r="Z85" i="54"/>
  <c r="Y85" i="54"/>
  <c r="X85" i="54"/>
  <c r="W85" i="54"/>
  <c r="V85" i="54"/>
  <c r="U85" i="54"/>
  <c r="T85" i="54"/>
  <c r="S85" i="54"/>
  <c r="R85" i="54"/>
  <c r="Q85" i="54"/>
  <c r="P85" i="54"/>
  <c r="O85" i="54"/>
  <c r="N85" i="54"/>
  <c r="M85" i="54"/>
  <c r="L85" i="54"/>
  <c r="K85" i="54"/>
  <c r="J85" i="54"/>
  <c r="I85" i="54"/>
  <c r="H85" i="54"/>
  <c r="G85" i="54"/>
  <c r="F85" i="54"/>
  <c r="E85" i="54"/>
  <c r="D85" i="54"/>
  <c r="BV87" i="53"/>
  <c r="BU87" i="53"/>
  <c r="BT87" i="53"/>
  <c r="BS87" i="53"/>
  <c r="BR87" i="53"/>
  <c r="BQ87" i="53"/>
  <c r="BP87" i="53"/>
  <c r="BO87" i="53"/>
  <c r="BN87" i="53"/>
  <c r="BM87" i="53"/>
  <c r="BL87" i="53"/>
  <c r="BK87" i="53"/>
  <c r="BJ87" i="53"/>
  <c r="BI87" i="53"/>
  <c r="BH87" i="53"/>
  <c r="BG87" i="53"/>
  <c r="BF87" i="53"/>
  <c r="BE87" i="53"/>
  <c r="BD87" i="53"/>
  <c r="BC87" i="53"/>
  <c r="BB87" i="53"/>
  <c r="BA87" i="53"/>
  <c r="AZ87" i="53"/>
  <c r="AY87" i="53"/>
  <c r="AX87" i="53"/>
  <c r="AW87" i="53"/>
  <c r="AV87" i="53"/>
  <c r="AU87" i="53"/>
  <c r="AT87" i="53"/>
  <c r="AS87" i="53"/>
  <c r="AR87" i="53"/>
  <c r="AQ87" i="53"/>
  <c r="AP87" i="53"/>
  <c r="AO87" i="53"/>
  <c r="AN87" i="53"/>
  <c r="AM87" i="53"/>
  <c r="AL87" i="53"/>
  <c r="AK87" i="53"/>
  <c r="AJ87" i="53"/>
  <c r="AI87" i="53"/>
  <c r="AH87" i="53"/>
  <c r="AG87" i="53"/>
  <c r="AF87" i="53"/>
  <c r="AE87" i="53"/>
  <c r="AD87" i="53"/>
  <c r="AC87" i="53"/>
  <c r="AB87" i="53"/>
  <c r="AA87" i="53"/>
  <c r="Z87" i="53"/>
  <c r="Y87" i="53"/>
  <c r="X87" i="53"/>
  <c r="W87" i="53"/>
  <c r="V87" i="53"/>
  <c r="U87" i="53"/>
  <c r="T87" i="53"/>
  <c r="S87" i="53"/>
  <c r="R87" i="53"/>
  <c r="Q87" i="53"/>
  <c r="P87" i="53"/>
  <c r="O87" i="53"/>
  <c r="N87" i="53"/>
  <c r="M87" i="53"/>
  <c r="L87" i="53"/>
  <c r="K87" i="53"/>
  <c r="J87" i="53"/>
  <c r="I87" i="53"/>
  <c r="H87" i="53"/>
  <c r="G87" i="53"/>
  <c r="D87" i="53"/>
  <c r="BV86" i="53"/>
  <c r="BU86" i="53"/>
  <c r="BT86" i="53"/>
  <c r="BS86" i="53"/>
  <c r="BR86" i="53"/>
  <c r="BQ86" i="53"/>
  <c r="BP86" i="53"/>
  <c r="BO86" i="53"/>
  <c r="BN86" i="53"/>
  <c r="BM86" i="53"/>
  <c r="BL86" i="53"/>
  <c r="BK86" i="53"/>
  <c r="BJ86" i="53"/>
  <c r="BI86" i="53"/>
  <c r="BH86" i="53"/>
  <c r="BG86" i="53"/>
  <c r="BF86" i="53"/>
  <c r="BE86" i="53"/>
  <c r="BD86" i="53"/>
  <c r="BC86" i="53"/>
  <c r="BB86" i="53"/>
  <c r="BA86" i="53"/>
  <c r="AZ86" i="53"/>
  <c r="AY86" i="53"/>
  <c r="AX86" i="53"/>
  <c r="AW86" i="53"/>
  <c r="AV86" i="53"/>
  <c r="AU86" i="53"/>
  <c r="AT86" i="53"/>
  <c r="AS86" i="53"/>
  <c r="AR86" i="53"/>
  <c r="AQ86" i="53"/>
  <c r="AP86" i="53"/>
  <c r="AO86" i="53"/>
  <c r="AN86" i="53"/>
  <c r="AM86" i="53"/>
  <c r="AL86" i="53"/>
  <c r="AK86" i="53"/>
  <c r="AJ86" i="53"/>
  <c r="AI86" i="53"/>
  <c r="AH86" i="53"/>
  <c r="AG86" i="53"/>
  <c r="AF86" i="53"/>
  <c r="AE86" i="53"/>
  <c r="AD86" i="53"/>
  <c r="AC86" i="53"/>
  <c r="AB86" i="53"/>
  <c r="AA86" i="53"/>
  <c r="Z86" i="53"/>
  <c r="Y86" i="53"/>
  <c r="X86" i="53"/>
  <c r="W86" i="53"/>
  <c r="V86" i="53"/>
  <c r="U86" i="53"/>
  <c r="T86" i="53"/>
  <c r="S86" i="53"/>
  <c r="R86" i="53"/>
  <c r="Q86" i="53"/>
  <c r="P86" i="53"/>
  <c r="O86" i="53"/>
  <c r="N86" i="53"/>
  <c r="M86" i="53"/>
  <c r="L86" i="53"/>
  <c r="K86" i="53"/>
  <c r="J86" i="53"/>
  <c r="I86" i="53"/>
  <c r="H86" i="53"/>
  <c r="G86" i="53"/>
  <c r="F86" i="53"/>
  <c r="E86" i="53"/>
  <c r="D86" i="53"/>
  <c r="BV85" i="53"/>
  <c r="BU85" i="53"/>
  <c r="BT85" i="53"/>
  <c r="BS85" i="53"/>
  <c r="BR85" i="53"/>
  <c r="BQ85" i="53"/>
  <c r="BP85" i="53"/>
  <c r="BO85" i="53"/>
  <c r="BN85" i="53"/>
  <c r="BM85" i="53"/>
  <c r="BL85" i="53"/>
  <c r="BK85" i="53"/>
  <c r="BJ85" i="53"/>
  <c r="BI85" i="53"/>
  <c r="BH85" i="53"/>
  <c r="BG85" i="53"/>
  <c r="BF85" i="53"/>
  <c r="BE85" i="53"/>
  <c r="BD85" i="53"/>
  <c r="BC85" i="53"/>
  <c r="BB85" i="53"/>
  <c r="BA85" i="53"/>
  <c r="AZ85" i="53"/>
  <c r="AY85" i="53"/>
  <c r="AX85" i="53"/>
  <c r="AW85" i="53"/>
  <c r="AV85" i="53"/>
  <c r="AU85" i="53"/>
  <c r="AT85" i="53"/>
  <c r="AS85" i="53"/>
  <c r="AR85" i="53"/>
  <c r="AQ85" i="53"/>
  <c r="AP85" i="53"/>
  <c r="AO85" i="53"/>
  <c r="AN85" i="53"/>
  <c r="AM85" i="53"/>
  <c r="AL85" i="53"/>
  <c r="AK85" i="53"/>
  <c r="AJ85" i="53"/>
  <c r="AI85" i="53"/>
  <c r="AH85" i="53"/>
  <c r="AG85" i="53"/>
  <c r="AF85" i="53"/>
  <c r="AE85" i="53"/>
  <c r="AD85" i="53"/>
  <c r="AC85" i="53"/>
  <c r="AB85" i="53"/>
  <c r="AA85" i="53"/>
  <c r="Z85" i="53"/>
  <c r="Y85" i="53"/>
  <c r="X85" i="53"/>
  <c r="W85" i="53"/>
  <c r="V85" i="53"/>
  <c r="U85" i="53"/>
  <c r="T85" i="53"/>
  <c r="S85" i="53"/>
  <c r="R85" i="53"/>
  <c r="Q85" i="53"/>
  <c r="P85" i="53"/>
  <c r="O85" i="53"/>
  <c r="N85" i="53"/>
  <c r="M85" i="53"/>
  <c r="L85" i="53"/>
  <c r="K85" i="53"/>
  <c r="J85" i="53"/>
  <c r="I85" i="53"/>
  <c r="H85" i="53"/>
  <c r="G85" i="53"/>
  <c r="F85" i="53"/>
  <c r="E85" i="53"/>
  <c r="D85" i="53"/>
  <c r="G85" i="52"/>
  <c r="H85" i="52"/>
  <c r="I85" i="52"/>
  <c r="J85" i="52"/>
  <c r="K85" i="52"/>
  <c r="L85" i="52"/>
  <c r="M85" i="52"/>
  <c r="N85" i="52"/>
  <c r="O85" i="52"/>
  <c r="P85" i="52"/>
  <c r="Q85" i="52"/>
  <c r="R85" i="52"/>
  <c r="S85" i="52"/>
  <c r="T85" i="52"/>
  <c r="U85" i="52"/>
  <c r="V85" i="52"/>
  <c r="W85" i="52"/>
  <c r="X85" i="52"/>
  <c r="Y85" i="52"/>
  <c r="Z85" i="52"/>
  <c r="AA85" i="52"/>
  <c r="AB85" i="52"/>
  <c r="AC85" i="52"/>
  <c r="AD85" i="52"/>
  <c r="AE85" i="52"/>
  <c r="AF85" i="52"/>
  <c r="AG85" i="52"/>
  <c r="AH85" i="52"/>
  <c r="AI85" i="52"/>
  <c r="AJ85" i="52"/>
  <c r="AK85" i="52"/>
  <c r="AL85" i="52"/>
  <c r="AM85" i="52"/>
  <c r="AN85" i="52"/>
  <c r="AO85" i="52"/>
  <c r="AP85" i="52"/>
  <c r="AQ85" i="52"/>
  <c r="AR85" i="52"/>
  <c r="AS85" i="52"/>
  <c r="AT85" i="52"/>
  <c r="AU85" i="52"/>
  <c r="AV85" i="52"/>
  <c r="AW85" i="52"/>
  <c r="AX85" i="52"/>
  <c r="AY85" i="52"/>
  <c r="AZ85" i="52"/>
  <c r="BA85" i="52"/>
  <c r="BB85" i="52"/>
  <c r="BC85" i="52"/>
  <c r="BD85" i="52"/>
  <c r="BE85" i="52"/>
  <c r="BF85" i="52"/>
  <c r="BG85" i="52"/>
  <c r="BH85" i="52"/>
  <c r="BI85" i="52"/>
  <c r="BJ85" i="52"/>
  <c r="BK85" i="52"/>
  <c r="BL85" i="52"/>
  <c r="BM85" i="52"/>
  <c r="BN85" i="52"/>
  <c r="BO85" i="52"/>
  <c r="BP85" i="52"/>
  <c r="BQ85" i="52"/>
  <c r="BR85" i="52"/>
  <c r="BS85" i="52"/>
  <c r="BT85" i="52"/>
  <c r="BU85" i="52"/>
  <c r="G86" i="52"/>
  <c r="H86" i="52"/>
  <c r="I86" i="52"/>
  <c r="J86" i="52"/>
  <c r="K86" i="52"/>
  <c r="L86" i="52"/>
  <c r="M86" i="52"/>
  <c r="N86" i="52"/>
  <c r="O86" i="52"/>
  <c r="P86" i="52"/>
  <c r="Q86" i="52"/>
  <c r="R86" i="52"/>
  <c r="S86" i="52"/>
  <c r="T86" i="52"/>
  <c r="U86" i="52"/>
  <c r="V86" i="52"/>
  <c r="W86" i="52"/>
  <c r="X86" i="52"/>
  <c r="Y86" i="52"/>
  <c r="Z86" i="52"/>
  <c r="AA86" i="52"/>
  <c r="AB86" i="52"/>
  <c r="AC86" i="52"/>
  <c r="AD86" i="52"/>
  <c r="AE86" i="52"/>
  <c r="AF86" i="52"/>
  <c r="AG86" i="52"/>
  <c r="AH86" i="52"/>
  <c r="AI86" i="52"/>
  <c r="AJ86" i="52"/>
  <c r="AK86" i="52"/>
  <c r="AL86" i="52"/>
  <c r="AM86" i="52"/>
  <c r="AN86" i="52"/>
  <c r="AO86" i="52"/>
  <c r="AP86" i="52"/>
  <c r="AQ86" i="52"/>
  <c r="AR86" i="52"/>
  <c r="AS86" i="52"/>
  <c r="AT86" i="52"/>
  <c r="AU86" i="52"/>
  <c r="AV86" i="52"/>
  <c r="AW86" i="52"/>
  <c r="AX86" i="52"/>
  <c r="AY86" i="52"/>
  <c r="AZ86" i="52"/>
  <c r="BA86" i="52"/>
  <c r="BB86" i="52"/>
  <c r="BC86" i="52"/>
  <c r="BD86" i="52"/>
  <c r="BE86" i="52"/>
  <c r="BF86" i="52"/>
  <c r="BG86" i="52"/>
  <c r="BH86" i="52"/>
  <c r="BI86" i="52"/>
  <c r="BJ86" i="52"/>
  <c r="BK86" i="52"/>
  <c r="BL86" i="52"/>
  <c r="BM86" i="52"/>
  <c r="BN86" i="52"/>
  <c r="BO86" i="52"/>
  <c r="BP86" i="52"/>
  <c r="BQ86" i="52"/>
  <c r="BR86" i="52"/>
  <c r="BS86" i="52"/>
  <c r="BT86" i="52"/>
  <c r="BU86" i="52"/>
  <c r="G87" i="52"/>
  <c r="H87" i="52"/>
  <c r="I87" i="52"/>
  <c r="J87" i="52"/>
  <c r="K87" i="52"/>
  <c r="L87" i="52"/>
  <c r="M87" i="52"/>
  <c r="N87" i="52"/>
  <c r="O87" i="52"/>
  <c r="P87" i="52"/>
  <c r="Q87" i="52"/>
  <c r="R87" i="52"/>
  <c r="S87" i="52"/>
  <c r="T87" i="52"/>
  <c r="U87" i="52"/>
  <c r="V87" i="52"/>
  <c r="W87" i="52"/>
  <c r="X87" i="52"/>
  <c r="Y87" i="52"/>
  <c r="Z87" i="52"/>
  <c r="AA87" i="52"/>
  <c r="AB87" i="52"/>
  <c r="AC87" i="52"/>
  <c r="AD87" i="52"/>
  <c r="AE87" i="52"/>
  <c r="AF87" i="52"/>
  <c r="AG87" i="52"/>
  <c r="AH87" i="52"/>
  <c r="AI87" i="52"/>
  <c r="AJ87" i="52"/>
  <c r="AK87" i="52"/>
  <c r="AL87" i="52"/>
  <c r="AM87" i="52"/>
  <c r="AN87" i="52"/>
  <c r="AO87" i="52"/>
  <c r="AP87" i="52"/>
  <c r="AQ87" i="52"/>
  <c r="AR87" i="52"/>
  <c r="AS87" i="52"/>
  <c r="AT87" i="52"/>
  <c r="AU87" i="52"/>
  <c r="AV87" i="52"/>
  <c r="AW87" i="52"/>
  <c r="AX87" i="52"/>
  <c r="AY87" i="52"/>
  <c r="AZ87" i="52"/>
  <c r="BA87" i="52"/>
  <c r="BB87" i="52"/>
  <c r="BC87" i="52"/>
  <c r="BD87" i="52"/>
  <c r="BE87" i="52"/>
  <c r="BF87" i="52"/>
  <c r="BG87" i="52"/>
  <c r="BH87" i="52"/>
  <c r="BI87" i="52"/>
  <c r="BJ87" i="52"/>
  <c r="BK87" i="52"/>
  <c r="BL87" i="52"/>
  <c r="BM87" i="52"/>
  <c r="BN87" i="52"/>
  <c r="BO87" i="52"/>
  <c r="BP87" i="52"/>
  <c r="BQ87" i="52"/>
  <c r="BR87" i="52"/>
  <c r="BS87" i="52"/>
  <c r="BT87" i="52"/>
  <c r="BU87" i="52"/>
  <c r="D87" i="52"/>
  <c r="E86" i="52"/>
  <c r="F86" i="52"/>
  <c r="D86" i="52"/>
  <c r="D85" i="52"/>
  <c r="E85" i="52"/>
  <c r="F85" i="52"/>
  <c r="D92" i="83" l="1"/>
  <c r="D92" i="88"/>
  <c r="D92" i="87"/>
  <c r="D92" i="89"/>
  <c r="D92" i="85"/>
  <c r="D92" i="84"/>
  <c r="D92" i="86"/>
  <c r="D92" i="82"/>
  <c r="D92" i="81"/>
  <c r="D92" i="79"/>
  <c r="D92" i="78"/>
  <c r="D92" i="80"/>
  <c r="D92" i="76"/>
  <c r="D92" i="75"/>
  <c r="D92" i="77"/>
  <c r="D92" i="73"/>
  <c r="D92" i="72"/>
  <c r="D92" i="74"/>
  <c r="D92" i="70"/>
  <c r="D92" i="69"/>
  <c r="D92" i="71"/>
  <c r="D92" i="67"/>
  <c r="D92" i="66"/>
  <c r="D92" i="68"/>
  <c r="D92" i="64"/>
  <c r="D92" i="63"/>
  <c r="D92" i="65"/>
  <c r="D92" i="58"/>
  <c r="D92" i="61"/>
  <c r="D92" i="62"/>
  <c r="D92" i="57"/>
  <c r="D92" i="56"/>
  <c r="D92" i="55"/>
  <c r="D92" i="54"/>
  <c r="D92" i="53"/>
  <c r="D92" i="52"/>
  <c r="C111" i="59" l="1"/>
  <c r="B163" i="59" s="1"/>
  <c r="AB1" i="52" l="1"/>
  <c r="BC1" i="52"/>
  <c r="AB1" i="53"/>
  <c r="BC1" i="53"/>
  <c r="BC1" i="54"/>
  <c r="AB1" i="54"/>
  <c r="O18" i="59"/>
  <c r="O17" i="59"/>
  <c r="O16" i="59"/>
  <c r="C100" i="59"/>
  <c r="A100" i="59" l="1"/>
  <c r="A101" i="59"/>
  <c r="A102" i="59"/>
  <c r="C112" i="59"/>
  <c r="B164" i="59" s="1"/>
  <c r="H7" i="59"/>
  <c r="J49" i="60"/>
  <c r="K49" i="60" s="1"/>
  <c r="J48" i="60"/>
  <c r="K48" i="60" s="1"/>
  <c r="Q47" i="60"/>
  <c r="J47" i="60"/>
  <c r="K47" i="60" s="1"/>
  <c r="Q46" i="60"/>
  <c r="J46" i="60"/>
  <c r="K46" i="60" s="1"/>
  <c r="Q45" i="60"/>
  <c r="J45" i="60"/>
  <c r="K45" i="60" s="1"/>
  <c r="Q44" i="60"/>
  <c r="J44" i="60"/>
  <c r="K44" i="60" s="1"/>
  <c r="Q43" i="60"/>
  <c r="J43" i="60"/>
  <c r="K43" i="60" s="1"/>
  <c r="Q42" i="60"/>
  <c r="J42" i="60"/>
  <c r="K42" i="60" s="1"/>
  <c r="Q41" i="60"/>
  <c r="J41" i="60"/>
  <c r="K41" i="60" s="1"/>
  <c r="Q40" i="60"/>
  <c r="J40" i="60"/>
  <c r="K40" i="60" s="1"/>
  <c r="Q39" i="60"/>
  <c r="J39" i="60"/>
  <c r="K39" i="60" s="1"/>
  <c r="Q38" i="60"/>
  <c r="J38" i="60"/>
  <c r="K38" i="60" s="1"/>
  <c r="Q37" i="60"/>
  <c r="J37" i="60"/>
  <c r="K37" i="60" s="1"/>
  <c r="Q36" i="60"/>
  <c r="J36" i="60"/>
  <c r="K36" i="60" s="1"/>
  <c r="Q35" i="60"/>
  <c r="J35" i="60"/>
  <c r="K35" i="60" s="1"/>
  <c r="Q34" i="60"/>
  <c r="J34" i="60"/>
  <c r="K34" i="60" s="1"/>
  <c r="Q33" i="60"/>
  <c r="J33" i="60"/>
  <c r="K33" i="60" s="1"/>
  <c r="Q32" i="60"/>
  <c r="J32" i="60"/>
  <c r="K32" i="60" s="1"/>
  <c r="Q31" i="60"/>
  <c r="J31" i="60"/>
  <c r="K31" i="60" s="1"/>
  <c r="Q30" i="60"/>
  <c r="J30" i="60"/>
  <c r="K30" i="60" s="1"/>
  <c r="Q29" i="60"/>
  <c r="J29" i="60"/>
  <c r="K29" i="60" s="1"/>
  <c r="Q28" i="60"/>
  <c r="J28" i="60"/>
  <c r="K28" i="60" s="1"/>
  <c r="Q27" i="60"/>
  <c r="J27" i="60"/>
  <c r="K27" i="60" s="1"/>
  <c r="Q26" i="60"/>
  <c r="J26" i="60"/>
  <c r="K26" i="60" s="1"/>
  <c r="Q25" i="60"/>
  <c r="J25" i="60"/>
  <c r="K25" i="60" s="1"/>
  <c r="Q24" i="60"/>
  <c r="J24" i="60"/>
  <c r="K24" i="60" s="1"/>
  <c r="Q23" i="60"/>
  <c r="J23" i="60"/>
  <c r="K23" i="60" s="1"/>
  <c r="Q22" i="60"/>
  <c r="J22" i="60"/>
  <c r="K22" i="60" s="1"/>
  <c r="Q21" i="60"/>
  <c r="J21" i="60"/>
  <c r="K21" i="60" s="1"/>
  <c r="Q20" i="60"/>
  <c r="J20" i="60"/>
  <c r="K20" i="60" s="1"/>
  <c r="Q19" i="60"/>
  <c r="J19" i="60"/>
  <c r="K19" i="60" s="1"/>
  <c r="Q18" i="60"/>
  <c r="J18" i="60"/>
  <c r="K18" i="60" s="1"/>
  <c r="Q17" i="60"/>
  <c r="J17" i="60"/>
  <c r="K17" i="60" s="1"/>
  <c r="Q16" i="60"/>
  <c r="J16" i="60"/>
  <c r="K16" i="60" s="1"/>
  <c r="Q15" i="60"/>
  <c r="J15" i="60"/>
  <c r="K15" i="60" s="1"/>
  <c r="Q14" i="60"/>
  <c r="J14" i="60"/>
  <c r="K14" i="60" s="1"/>
  <c r="Q13" i="60"/>
  <c r="J13" i="60"/>
  <c r="K13" i="60" s="1"/>
  <c r="Q12" i="60"/>
  <c r="J12" i="60"/>
  <c r="K12" i="60" s="1"/>
  <c r="Q11" i="60"/>
  <c r="J11" i="60"/>
  <c r="K11" i="60" s="1"/>
  <c r="Q10" i="60"/>
  <c r="J10" i="60"/>
  <c r="K10" i="60" s="1"/>
  <c r="Q9" i="60"/>
  <c r="J9" i="60"/>
  <c r="K9" i="60" s="1"/>
  <c r="Q8" i="60"/>
  <c r="Q7" i="60"/>
  <c r="Q6" i="60"/>
  <c r="Q5" i="60"/>
  <c r="B111" i="59" l="1"/>
  <c r="B112" i="59" s="1"/>
  <c r="A9" i="59"/>
  <c r="C113" i="59"/>
  <c r="B165" i="59" s="1"/>
  <c r="C101" i="59"/>
  <c r="B100" i="59" l="1"/>
  <c r="D16" i="59"/>
  <c r="E17" i="59"/>
  <c r="AY111" i="59"/>
  <c r="BV111" i="59"/>
  <c r="S111" i="59"/>
  <c r="AK111" i="59"/>
  <c r="BD111" i="59"/>
  <c r="BT111" i="59"/>
  <c r="X111" i="59"/>
  <c r="BC111" i="59"/>
  <c r="BG111" i="59"/>
  <c r="L111" i="59"/>
  <c r="H111" i="59"/>
  <c r="AT111" i="59"/>
  <c r="BE111" i="59"/>
  <c r="AZ111" i="59"/>
  <c r="BN111" i="59"/>
  <c r="BM111" i="59"/>
  <c r="R111" i="59"/>
  <c r="L17" i="59"/>
  <c r="K16" i="59"/>
  <c r="I18" i="59"/>
  <c r="H17" i="59"/>
  <c r="G16" i="59"/>
  <c r="D18" i="59"/>
  <c r="AW111" i="59"/>
  <c r="AJ111" i="59"/>
  <c r="BP111" i="59"/>
  <c r="T111" i="59"/>
  <c r="H18" i="59"/>
  <c r="F18" i="59"/>
  <c r="D17" i="59"/>
  <c r="AM111" i="59"/>
  <c r="BJ111" i="59"/>
  <c r="BB111" i="59"/>
  <c r="BU111" i="59"/>
  <c r="Y111" i="59"/>
  <c r="AE111" i="59"/>
  <c r="BH111" i="59"/>
  <c r="M111" i="59"/>
  <c r="G111" i="59"/>
  <c r="AU111" i="59"/>
  <c r="BQ111" i="59"/>
  <c r="AN111" i="59"/>
  <c r="AH111" i="59"/>
  <c r="I111" i="59"/>
  <c r="AS111" i="59"/>
  <c r="E111" i="59"/>
  <c r="BA111" i="59"/>
  <c r="F111" i="59"/>
  <c r="N18" i="59"/>
  <c r="L16" i="59"/>
  <c r="J18" i="59"/>
  <c r="I17" i="59"/>
  <c r="H16" i="59"/>
  <c r="F17" i="59"/>
  <c r="E16" i="59"/>
  <c r="BK111" i="59"/>
  <c r="O111" i="59"/>
  <c r="BL111" i="59"/>
  <c r="BS111" i="59"/>
  <c r="BF111" i="59"/>
  <c r="AP111" i="59"/>
  <c r="AC111" i="59"/>
  <c r="L18" i="59"/>
  <c r="J16" i="59"/>
  <c r="F16" i="59"/>
  <c r="E18" i="59"/>
  <c r="A163" i="59"/>
  <c r="AA111" i="59"/>
  <c r="AL111" i="59"/>
  <c r="AX111" i="59"/>
  <c r="BI111" i="59"/>
  <c r="N111" i="59"/>
  <c r="AD111" i="59"/>
  <c r="AV111" i="59"/>
  <c r="AG111" i="59"/>
  <c r="AB111" i="59"/>
  <c r="AI111" i="59"/>
  <c r="J111" i="59"/>
  <c r="BR111" i="59"/>
  <c r="V111" i="59"/>
  <c r="BO111" i="59"/>
  <c r="AF111" i="59"/>
  <c r="AQ111" i="59"/>
  <c r="AO111" i="59"/>
  <c r="N17" i="59"/>
  <c r="K18" i="59"/>
  <c r="J17" i="59"/>
  <c r="I16" i="59"/>
  <c r="G18" i="59"/>
  <c r="P111" i="59"/>
  <c r="Z111" i="59"/>
  <c r="U111" i="59"/>
  <c r="AR111" i="59"/>
  <c r="W111" i="59"/>
  <c r="K111" i="59"/>
  <c r="Q111" i="59"/>
  <c r="N16" i="59"/>
  <c r="K17" i="59"/>
  <c r="G17" i="59"/>
  <c r="A164" i="59"/>
  <c r="BK112" i="59"/>
  <c r="AY112" i="59"/>
  <c r="AM112" i="59"/>
  <c r="BR112" i="59"/>
  <c r="BF112" i="59"/>
  <c r="AT112" i="59"/>
  <c r="AH112" i="59"/>
  <c r="BS112" i="59"/>
  <c r="BD112" i="59"/>
  <c r="AP112" i="59"/>
  <c r="AB112" i="59"/>
  <c r="Q112" i="59"/>
  <c r="E112" i="59"/>
  <c r="BQ112" i="59"/>
  <c r="AO112" i="59"/>
  <c r="AA112" i="59"/>
  <c r="I112" i="59"/>
  <c r="BH112" i="59"/>
  <c r="AQ112" i="59"/>
  <c r="BC112" i="59"/>
  <c r="P112" i="59"/>
  <c r="J112" i="59"/>
  <c r="BI112" i="59"/>
  <c r="T112" i="59"/>
  <c r="AC112" i="59"/>
  <c r="BP112" i="59"/>
  <c r="BB112" i="59"/>
  <c r="AN112" i="59"/>
  <c r="Z112" i="59"/>
  <c r="O112" i="59"/>
  <c r="K112" i="59"/>
  <c r="AV112" i="59"/>
  <c r="AS112" i="59"/>
  <c r="BO112" i="59"/>
  <c r="BA112" i="59"/>
  <c r="AL112" i="59"/>
  <c r="Y112" i="59"/>
  <c r="N112" i="59"/>
  <c r="V112" i="59"/>
  <c r="BJ112" i="59"/>
  <c r="H112" i="59"/>
  <c r="BN112" i="59"/>
  <c r="AZ112" i="59"/>
  <c r="AK112" i="59"/>
  <c r="X112" i="59"/>
  <c r="M112" i="59"/>
  <c r="AW112" i="59"/>
  <c r="BM112" i="59"/>
  <c r="AX112" i="59"/>
  <c r="AJ112" i="59"/>
  <c r="W112" i="59"/>
  <c r="L112" i="59"/>
  <c r="AI112" i="59"/>
  <c r="AG112" i="59"/>
  <c r="AU112" i="59"/>
  <c r="AE112" i="59"/>
  <c r="BL112" i="59"/>
  <c r="AF112" i="59"/>
  <c r="BV112" i="59"/>
  <c r="BE112" i="59"/>
  <c r="U112" i="59"/>
  <c r="R112" i="59"/>
  <c r="BT112" i="59"/>
  <c r="BU112" i="59"/>
  <c r="BG112" i="59"/>
  <c r="AR112" i="59"/>
  <c r="AD112" i="59"/>
  <c r="S112" i="59"/>
  <c r="G112" i="59"/>
  <c r="F112" i="59"/>
  <c r="B101" i="59"/>
  <c r="C114" i="59"/>
  <c r="C115" i="59" s="1"/>
  <c r="C116" i="59" s="1"/>
  <c r="C117" i="59" s="1"/>
  <c r="C118" i="59" s="1"/>
  <c r="C119" i="59" s="1"/>
  <c r="C120" i="59" s="1"/>
  <c r="C121" i="59" s="1"/>
  <c r="C122" i="59" s="1"/>
  <c r="C123" i="59" s="1"/>
  <c r="C124" i="59" s="1"/>
  <c r="C125" i="59" s="1"/>
  <c r="C126" i="59" s="1"/>
  <c r="C127" i="59" s="1"/>
  <c r="C128" i="59" s="1"/>
  <c r="C129" i="59" s="1"/>
  <c r="C130" i="59" s="1"/>
  <c r="C131" i="59" s="1"/>
  <c r="C132" i="59" s="1"/>
  <c r="C133" i="59" s="1"/>
  <c r="C134" i="59" s="1"/>
  <c r="C135" i="59" s="1"/>
  <c r="C136" i="59" s="1"/>
  <c r="C137" i="59" s="1"/>
  <c r="C138" i="59" s="1"/>
  <c r="C139" i="59" s="1"/>
  <c r="C140" i="59" s="1"/>
  <c r="C141" i="59" s="1"/>
  <c r="C142" i="59" s="1"/>
  <c r="C143" i="59" s="1"/>
  <c r="C144" i="59" s="1"/>
  <c r="C145" i="59" s="1"/>
  <c r="C146" i="59" s="1"/>
  <c r="C102" i="59"/>
  <c r="B113" i="59"/>
  <c r="O20" i="51"/>
  <c r="O21" i="51"/>
  <c r="O22" i="51"/>
  <c r="O11" i="51"/>
  <c r="O12" i="51"/>
  <c r="O13" i="51"/>
  <c r="G20" i="59" l="1"/>
  <c r="K20" i="59"/>
  <c r="K19" i="59"/>
  <c r="J21" i="59"/>
  <c r="F21" i="59"/>
  <c r="H20" i="59"/>
  <c r="I20" i="59"/>
  <c r="O20" i="59"/>
  <c r="G19" i="59"/>
  <c r="J20" i="59"/>
  <c r="E20" i="59"/>
  <c r="F20" i="59"/>
  <c r="M19" i="59"/>
  <c r="O21" i="59"/>
  <c r="G21" i="59"/>
  <c r="E21" i="59"/>
  <c r="O19" i="59"/>
  <c r="F19" i="59"/>
  <c r="L19" i="59"/>
  <c r="K21" i="59"/>
  <c r="L20" i="59"/>
  <c r="E19" i="59"/>
  <c r="N21" i="59"/>
  <c r="H19" i="59"/>
  <c r="I19" i="59"/>
  <c r="L21" i="59"/>
  <c r="M20" i="59"/>
  <c r="N20" i="59"/>
  <c r="F163" i="59"/>
  <c r="F22" i="59" s="1"/>
  <c r="I163" i="59"/>
  <c r="I22" i="59" s="1"/>
  <c r="E163" i="59"/>
  <c r="E22" i="59" s="1"/>
  <c r="O163" i="59"/>
  <c r="O22" i="59" s="1"/>
  <c r="L163" i="59"/>
  <c r="L22" i="59" s="1"/>
  <c r="H163" i="59"/>
  <c r="H22" i="59" s="1"/>
  <c r="N163" i="59"/>
  <c r="N22" i="59" s="1"/>
  <c r="K163" i="59"/>
  <c r="K22" i="59" s="1"/>
  <c r="G163" i="59"/>
  <c r="G22" i="59" s="1"/>
  <c r="M163" i="59"/>
  <c r="J163" i="59"/>
  <c r="J22" i="59" s="1"/>
  <c r="D163" i="59"/>
  <c r="D22" i="59" s="1"/>
  <c r="H21" i="59"/>
  <c r="J19" i="59"/>
  <c r="I21" i="59"/>
  <c r="M21" i="59"/>
  <c r="N19" i="59"/>
  <c r="O164" i="59"/>
  <c r="O23" i="59" s="1"/>
  <c r="N164" i="59"/>
  <c r="N23" i="59" s="1"/>
  <c r="M164" i="59"/>
  <c r="L164" i="59"/>
  <c r="L23" i="59" s="1"/>
  <c r="K164" i="59"/>
  <c r="K23" i="59" s="1"/>
  <c r="J164" i="59"/>
  <c r="J23" i="59" s="1"/>
  <c r="I164" i="59"/>
  <c r="I23" i="59" s="1"/>
  <c r="F164" i="59"/>
  <c r="F23" i="59" s="1"/>
  <c r="E164" i="59"/>
  <c r="E23" i="59" s="1"/>
  <c r="H164" i="59"/>
  <c r="H23" i="59" s="1"/>
  <c r="G164" i="59"/>
  <c r="G23" i="59" s="1"/>
  <c r="D164" i="59"/>
  <c r="D23" i="59" s="1"/>
  <c r="A165" i="59"/>
  <c r="BL113" i="59"/>
  <c r="AZ113" i="59"/>
  <c r="AN113" i="59"/>
  <c r="AB113" i="59"/>
  <c r="Q113" i="59"/>
  <c r="E113" i="59"/>
  <c r="BS113" i="59"/>
  <c r="BG113" i="59"/>
  <c r="AU113" i="59"/>
  <c r="AI113" i="59"/>
  <c r="W113" i="59"/>
  <c r="L113" i="59"/>
  <c r="BT113" i="59"/>
  <c r="BE113" i="59"/>
  <c r="AQ113" i="59"/>
  <c r="AC113" i="59"/>
  <c r="O113" i="59"/>
  <c r="BR113" i="59"/>
  <c r="BD113" i="59"/>
  <c r="AA113" i="59"/>
  <c r="AV113" i="59"/>
  <c r="AP113" i="59"/>
  <c r="N113" i="59"/>
  <c r="AF113" i="59"/>
  <c r="BF113" i="59"/>
  <c r="BQ113" i="59"/>
  <c r="BC113" i="59"/>
  <c r="AO113" i="59"/>
  <c r="Z113" i="59"/>
  <c r="M113" i="59"/>
  <c r="U113" i="59"/>
  <c r="BK113" i="59"/>
  <c r="F113" i="59"/>
  <c r="AD113" i="59"/>
  <c r="BP113" i="59"/>
  <c r="BB113" i="59"/>
  <c r="AM113" i="59"/>
  <c r="Y113" i="59"/>
  <c r="K113" i="59"/>
  <c r="H113" i="59"/>
  <c r="T113" i="59"/>
  <c r="P113" i="59"/>
  <c r="BO113" i="59"/>
  <c r="BA113" i="59"/>
  <c r="AL113" i="59"/>
  <c r="X113" i="59"/>
  <c r="J113" i="59"/>
  <c r="AH113" i="59"/>
  <c r="BN113" i="59"/>
  <c r="AY113" i="59"/>
  <c r="AK113" i="59"/>
  <c r="V113" i="59"/>
  <c r="I113" i="59"/>
  <c r="AX113" i="59"/>
  <c r="AJ113" i="59"/>
  <c r="BI113" i="59"/>
  <c r="AR113" i="59"/>
  <c r="BM113" i="59"/>
  <c r="G113" i="59"/>
  <c r="AW113" i="59"/>
  <c r="AT113" i="59"/>
  <c r="BU113" i="59"/>
  <c r="BJ113" i="59"/>
  <c r="AG113" i="59"/>
  <c r="S113" i="59"/>
  <c r="BV113" i="59"/>
  <c r="BH113" i="59"/>
  <c r="AS113" i="59"/>
  <c r="AE113" i="59"/>
  <c r="R113" i="59"/>
  <c r="B102" i="59"/>
  <c r="P16" i="59"/>
  <c r="B114" i="59"/>
  <c r="P17" i="59"/>
  <c r="N20" i="51"/>
  <c r="N21" i="51"/>
  <c r="N22" i="51"/>
  <c r="N11" i="51"/>
  <c r="N12" i="51"/>
  <c r="N13" i="51"/>
  <c r="L25" i="59" l="1"/>
  <c r="J28" i="59"/>
  <c r="E28" i="59"/>
  <c r="O25" i="59"/>
  <c r="O28" i="59"/>
  <c r="L28" i="59"/>
  <c r="H28" i="59"/>
  <c r="I28" i="59"/>
  <c r="N28" i="59"/>
  <c r="E25" i="59"/>
  <c r="J25" i="59"/>
  <c r="I25" i="59"/>
  <c r="N25" i="59"/>
  <c r="F25" i="59"/>
  <c r="G25" i="59"/>
  <c r="P22" i="59"/>
  <c r="H25" i="59"/>
  <c r="K25" i="59"/>
  <c r="D28" i="59"/>
  <c r="G28" i="59"/>
  <c r="F28" i="59"/>
  <c r="K28" i="59"/>
  <c r="M28" i="59"/>
  <c r="O29" i="59"/>
  <c r="N29" i="59"/>
  <c r="N26" i="59"/>
  <c r="O26" i="59"/>
  <c r="F29" i="59"/>
  <c r="I29" i="59"/>
  <c r="J29" i="59"/>
  <c r="K29" i="59"/>
  <c r="L29" i="59"/>
  <c r="M29" i="59"/>
  <c r="G29" i="59"/>
  <c r="H29" i="59"/>
  <c r="E29" i="59"/>
  <c r="I26" i="59"/>
  <c r="H26" i="59"/>
  <c r="D29" i="59"/>
  <c r="J26" i="59"/>
  <c r="M26" i="59"/>
  <c r="L26" i="59"/>
  <c r="K26" i="59"/>
  <c r="G26" i="59"/>
  <c r="E26" i="59"/>
  <c r="P23" i="59"/>
  <c r="F26" i="59"/>
  <c r="O165" i="59"/>
  <c r="O24" i="59" s="1"/>
  <c r="E165" i="59"/>
  <c r="E24" i="59" s="1"/>
  <c r="N165" i="59"/>
  <c r="N24" i="59" s="1"/>
  <c r="M165" i="59"/>
  <c r="L165" i="59"/>
  <c r="L24" i="59" s="1"/>
  <c r="K165" i="59"/>
  <c r="K24" i="59" s="1"/>
  <c r="J165" i="59"/>
  <c r="J24" i="59" s="1"/>
  <c r="I165" i="59"/>
  <c r="I24" i="59" s="1"/>
  <c r="H165" i="59"/>
  <c r="H24" i="59" s="1"/>
  <c r="G165" i="59"/>
  <c r="G24" i="59" s="1"/>
  <c r="F165" i="59"/>
  <c r="F24" i="59" s="1"/>
  <c r="D165" i="59"/>
  <c r="D24" i="59" s="1"/>
  <c r="BM114" i="59"/>
  <c r="BA114" i="59"/>
  <c r="AO114" i="59"/>
  <c r="AC114" i="59"/>
  <c r="R114" i="59"/>
  <c r="F114" i="59"/>
  <c r="BT114" i="59"/>
  <c r="BH114" i="59"/>
  <c r="AV114" i="59"/>
  <c r="AJ114" i="59"/>
  <c r="X114" i="59"/>
  <c r="M114" i="59"/>
  <c r="BU114" i="59"/>
  <c r="BF114" i="59"/>
  <c r="AR114" i="59"/>
  <c r="AD114" i="59"/>
  <c r="P114" i="59"/>
  <c r="BS114" i="59"/>
  <c r="BE114" i="59"/>
  <c r="AB114" i="59"/>
  <c r="BJ114" i="59"/>
  <c r="AS114" i="59"/>
  <c r="AQ114" i="59"/>
  <c r="O114" i="59"/>
  <c r="AU114" i="59"/>
  <c r="BR114" i="59"/>
  <c r="BD114" i="59"/>
  <c r="AP114" i="59"/>
  <c r="AA114" i="59"/>
  <c r="N114" i="59"/>
  <c r="BV114" i="59"/>
  <c r="BQ114" i="59"/>
  <c r="BC114" i="59"/>
  <c r="AN114" i="59"/>
  <c r="Z114" i="59"/>
  <c r="L114" i="59"/>
  <c r="U114" i="59"/>
  <c r="E114" i="59"/>
  <c r="BP114" i="59"/>
  <c r="BB114" i="59"/>
  <c r="AM114" i="59"/>
  <c r="Y114" i="59"/>
  <c r="K114" i="59"/>
  <c r="I114" i="59"/>
  <c r="T114" i="59"/>
  <c r="Q114" i="59"/>
  <c r="BO114" i="59"/>
  <c r="AZ114" i="59"/>
  <c r="AL114" i="59"/>
  <c r="W114" i="59"/>
  <c r="J114" i="59"/>
  <c r="AY114" i="59"/>
  <c r="V114" i="59"/>
  <c r="H114" i="59"/>
  <c r="BN114" i="59"/>
  <c r="AK114" i="59"/>
  <c r="AG114" i="59"/>
  <c r="BG114" i="59"/>
  <c r="BL114" i="59"/>
  <c r="AX114" i="59"/>
  <c r="AI114" i="59"/>
  <c r="BK114" i="59"/>
  <c r="AW114" i="59"/>
  <c r="AH114" i="59"/>
  <c r="G114" i="59"/>
  <c r="BI114" i="59"/>
  <c r="AT114" i="59"/>
  <c r="AF114" i="59"/>
  <c r="S114" i="59"/>
  <c r="AE114" i="59"/>
  <c r="B115" i="59"/>
  <c r="M20" i="51"/>
  <c r="M21" i="51"/>
  <c r="M22" i="51"/>
  <c r="M11" i="51"/>
  <c r="M12" i="51"/>
  <c r="M13" i="51"/>
  <c r="O31" i="59" l="1"/>
  <c r="P28" i="59"/>
  <c r="M31" i="59"/>
  <c r="F31" i="59"/>
  <c r="G31" i="59"/>
  <c r="N31" i="59"/>
  <c r="L31" i="59"/>
  <c r="E31" i="59"/>
  <c r="J31" i="59"/>
  <c r="I31" i="59"/>
  <c r="K31" i="59"/>
  <c r="H31" i="59"/>
  <c r="O30" i="59"/>
  <c r="N30" i="59"/>
  <c r="O27" i="59"/>
  <c r="N27" i="59"/>
  <c r="O32" i="59"/>
  <c r="N32" i="59"/>
  <c r="I32" i="59"/>
  <c r="K30" i="59"/>
  <c r="L30" i="59"/>
  <c r="E30" i="59"/>
  <c r="F30" i="59"/>
  <c r="G30" i="59"/>
  <c r="H30" i="59"/>
  <c r="J30" i="59"/>
  <c r="I30" i="59"/>
  <c r="H32" i="59"/>
  <c r="E32" i="59"/>
  <c r="F32" i="59"/>
  <c r="P29" i="59"/>
  <c r="G32" i="59"/>
  <c r="I27" i="59"/>
  <c r="F27" i="59"/>
  <c r="E27" i="59"/>
  <c r="L27" i="59"/>
  <c r="K27" i="59"/>
  <c r="J27" i="59"/>
  <c r="D30" i="59"/>
  <c r="J32" i="59"/>
  <c r="L32" i="59"/>
  <c r="M32" i="59"/>
  <c r="K32" i="59"/>
  <c r="H27" i="59"/>
  <c r="G27" i="59"/>
  <c r="BN115" i="59"/>
  <c r="BB115" i="59"/>
  <c r="AP115" i="59"/>
  <c r="AD115" i="59"/>
  <c r="S115" i="59"/>
  <c r="G115" i="59"/>
  <c r="BU115" i="59"/>
  <c r="BI115" i="59"/>
  <c r="AW115" i="59"/>
  <c r="AK115" i="59"/>
  <c r="Y115" i="59"/>
  <c r="N115" i="59"/>
  <c r="BV115" i="59"/>
  <c r="BG115" i="59"/>
  <c r="AS115" i="59"/>
  <c r="AE115" i="59"/>
  <c r="Q115" i="59"/>
  <c r="BT115" i="59"/>
  <c r="AR115" i="59"/>
  <c r="AC115" i="59"/>
  <c r="BF115" i="59"/>
  <c r="P115" i="59"/>
  <c r="AH115" i="59"/>
  <c r="AF115" i="59"/>
  <c r="BS115" i="59"/>
  <c r="BE115" i="59"/>
  <c r="AQ115" i="59"/>
  <c r="AB115" i="59"/>
  <c r="O115" i="59"/>
  <c r="F115" i="59"/>
  <c r="BR115" i="59"/>
  <c r="BD115" i="59"/>
  <c r="AO115" i="59"/>
  <c r="AA115" i="59"/>
  <c r="M115" i="59"/>
  <c r="BK115" i="59"/>
  <c r="R115" i="59"/>
  <c r="BQ115" i="59"/>
  <c r="BC115" i="59"/>
  <c r="AN115" i="59"/>
  <c r="Z115" i="59"/>
  <c r="L115" i="59"/>
  <c r="BP115" i="59"/>
  <c r="BA115" i="59"/>
  <c r="AM115" i="59"/>
  <c r="X115" i="59"/>
  <c r="K115" i="59"/>
  <c r="BO115" i="59"/>
  <c r="AZ115" i="59"/>
  <c r="W115" i="59"/>
  <c r="J115" i="59"/>
  <c r="AT115" i="59"/>
  <c r="AL115" i="59"/>
  <c r="AV115" i="59"/>
  <c r="BM115" i="59"/>
  <c r="AY115" i="59"/>
  <c r="AJ115" i="59"/>
  <c r="V115" i="59"/>
  <c r="I115" i="59"/>
  <c r="BL115" i="59"/>
  <c r="AX115" i="59"/>
  <c r="AI115" i="59"/>
  <c r="U115" i="59"/>
  <c r="H115" i="59"/>
  <c r="BJ115" i="59"/>
  <c r="AU115" i="59"/>
  <c r="AG115" i="59"/>
  <c r="T115" i="59"/>
  <c r="E115" i="59"/>
  <c r="BH115" i="59"/>
  <c r="P18" i="59"/>
  <c r="B116" i="59"/>
  <c r="L20" i="51"/>
  <c r="L21" i="51"/>
  <c r="L22" i="51"/>
  <c r="L11" i="51"/>
  <c r="L12" i="51"/>
  <c r="L13" i="51"/>
  <c r="N33" i="59" l="1"/>
  <c r="O33" i="59"/>
  <c r="I33" i="59"/>
  <c r="F33" i="59"/>
  <c r="L33" i="59"/>
  <c r="K33" i="59"/>
  <c r="J33" i="59"/>
  <c r="H33" i="59"/>
  <c r="G33" i="59"/>
  <c r="E33" i="59"/>
  <c r="BO116" i="59"/>
  <c r="BC116" i="59"/>
  <c r="AQ116" i="59"/>
  <c r="AE116" i="59"/>
  <c r="T116" i="59"/>
  <c r="H116" i="59"/>
  <c r="BM116" i="59"/>
  <c r="BL116" i="59"/>
  <c r="BK116" i="59"/>
  <c r="AY116" i="59"/>
  <c r="BV116" i="59"/>
  <c r="BJ116" i="59"/>
  <c r="AX116" i="59"/>
  <c r="AL116" i="59"/>
  <c r="Z116" i="59"/>
  <c r="O116" i="59"/>
  <c r="BQ116" i="59"/>
  <c r="BE116" i="59"/>
  <c r="BN116" i="59"/>
  <c r="AT116" i="59"/>
  <c r="AF116" i="59"/>
  <c r="R116" i="59"/>
  <c r="AS116" i="59"/>
  <c r="AD116" i="59"/>
  <c r="G116" i="59"/>
  <c r="BI116" i="59"/>
  <c r="Q116" i="59"/>
  <c r="AI116" i="59"/>
  <c r="AU116" i="59"/>
  <c r="BH116" i="59"/>
  <c r="AR116" i="59"/>
  <c r="AC116" i="59"/>
  <c r="P116" i="59"/>
  <c r="BS116" i="59"/>
  <c r="S116" i="59"/>
  <c r="BG116" i="59"/>
  <c r="AP116" i="59"/>
  <c r="AB116" i="59"/>
  <c r="N116" i="59"/>
  <c r="AG116" i="59"/>
  <c r="BF116" i="59"/>
  <c r="AO116" i="59"/>
  <c r="AA116" i="59"/>
  <c r="M116" i="59"/>
  <c r="BD116" i="59"/>
  <c r="AN116" i="59"/>
  <c r="Y116" i="59"/>
  <c r="L116" i="59"/>
  <c r="AM116" i="59"/>
  <c r="X116" i="59"/>
  <c r="U116" i="59"/>
  <c r="BB116" i="59"/>
  <c r="K116" i="59"/>
  <c r="AW116" i="59"/>
  <c r="BU116" i="59"/>
  <c r="BA116" i="59"/>
  <c r="AK116" i="59"/>
  <c r="W116" i="59"/>
  <c r="J116" i="59"/>
  <c r="BT116" i="59"/>
  <c r="AZ116" i="59"/>
  <c r="AJ116" i="59"/>
  <c r="V116" i="59"/>
  <c r="I116" i="59"/>
  <c r="BR116" i="59"/>
  <c r="AV116" i="59"/>
  <c r="AH116" i="59"/>
  <c r="F116" i="59"/>
  <c r="BP116" i="59"/>
  <c r="E116" i="59"/>
  <c r="B117" i="59"/>
  <c r="I22" i="51"/>
  <c r="J22" i="51"/>
  <c r="K22" i="51"/>
  <c r="I21" i="51"/>
  <c r="J21" i="51"/>
  <c r="K21" i="51"/>
  <c r="I20" i="51"/>
  <c r="J20" i="51"/>
  <c r="K20" i="51"/>
  <c r="P14" i="51"/>
  <c r="BP117" i="59" l="1"/>
  <c r="BD117" i="59"/>
  <c r="AR117" i="59"/>
  <c r="AF117" i="59"/>
  <c r="I117" i="59"/>
  <c r="BN117" i="59"/>
  <c r="BB117" i="59"/>
  <c r="AP117" i="59"/>
  <c r="AD117" i="59"/>
  <c r="S117" i="59"/>
  <c r="G117" i="59"/>
  <c r="BM117" i="59"/>
  <c r="BA117" i="59"/>
  <c r="AO117" i="59"/>
  <c r="AC117" i="59"/>
  <c r="R117" i="59"/>
  <c r="F117" i="59"/>
  <c r="BL117" i="59"/>
  <c r="AZ117" i="59"/>
  <c r="AN117" i="59"/>
  <c r="AB117" i="59"/>
  <c r="Q117" i="59"/>
  <c r="E117" i="59"/>
  <c r="BK117" i="59"/>
  <c r="AY117" i="59"/>
  <c r="AM117" i="59"/>
  <c r="AA117" i="59"/>
  <c r="P117" i="59"/>
  <c r="BR117" i="59"/>
  <c r="BF117" i="59"/>
  <c r="AT117" i="59"/>
  <c r="AH117" i="59"/>
  <c r="V117" i="59"/>
  <c r="K117" i="59"/>
  <c r="BO117" i="59"/>
  <c r="AQ117" i="59"/>
  <c r="T117" i="59"/>
  <c r="AL117" i="59"/>
  <c r="O117" i="59"/>
  <c r="X117" i="59"/>
  <c r="BQ117" i="59"/>
  <c r="BJ117" i="59"/>
  <c r="BT117" i="59"/>
  <c r="BI117" i="59"/>
  <c r="AK117" i="59"/>
  <c r="N117" i="59"/>
  <c r="BH117" i="59"/>
  <c r="AJ117" i="59"/>
  <c r="M117" i="59"/>
  <c r="BG117" i="59"/>
  <c r="AI117" i="59"/>
  <c r="L117" i="59"/>
  <c r="BE117" i="59"/>
  <c r="AG117" i="59"/>
  <c r="J117" i="59"/>
  <c r="AE117" i="59"/>
  <c r="H117" i="59"/>
  <c r="AV117" i="59"/>
  <c r="U117" i="59"/>
  <c r="BC117" i="59"/>
  <c r="AS117" i="59"/>
  <c r="BV117" i="59"/>
  <c r="AX117" i="59"/>
  <c r="Z117" i="59"/>
  <c r="BU117" i="59"/>
  <c r="AW117" i="59"/>
  <c r="Y117" i="59"/>
  <c r="BS117" i="59"/>
  <c r="AU117" i="59"/>
  <c r="W117" i="59"/>
  <c r="B118" i="59"/>
  <c r="E22" i="51"/>
  <c r="F22" i="51"/>
  <c r="G22" i="51"/>
  <c r="H22" i="51"/>
  <c r="E21" i="51"/>
  <c r="F21" i="51"/>
  <c r="G21" i="51"/>
  <c r="H21" i="51"/>
  <c r="E20" i="51"/>
  <c r="F20" i="51"/>
  <c r="G20" i="51"/>
  <c r="H20" i="51"/>
  <c r="F13" i="51"/>
  <c r="G13" i="51"/>
  <c r="H13" i="51"/>
  <c r="I13" i="51"/>
  <c r="J13" i="51"/>
  <c r="K13" i="51"/>
  <c r="E13" i="51"/>
  <c r="F12" i="51"/>
  <c r="G12" i="51"/>
  <c r="H12" i="51"/>
  <c r="I12" i="51"/>
  <c r="J12" i="51"/>
  <c r="K12" i="51"/>
  <c r="E12" i="51"/>
  <c r="F11" i="51"/>
  <c r="G11" i="51"/>
  <c r="H11" i="51"/>
  <c r="I11" i="51"/>
  <c r="J11" i="51"/>
  <c r="K11" i="51"/>
  <c r="E11" i="51"/>
  <c r="BQ118" i="59" l="1"/>
  <c r="BE118" i="59"/>
  <c r="AS118" i="59"/>
  <c r="AG118" i="59"/>
  <c r="U118" i="59"/>
  <c r="J118" i="59"/>
  <c r="BO118" i="59"/>
  <c r="BC118" i="59"/>
  <c r="AQ118" i="59"/>
  <c r="AE118" i="59"/>
  <c r="T118" i="59"/>
  <c r="H118" i="59"/>
  <c r="BN118" i="59"/>
  <c r="BB118" i="59"/>
  <c r="AP118" i="59"/>
  <c r="AD118" i="59"/>
  <c r="S118" i="59"/>
  <c r="G118" i="59"/>
  <c r="BM118" i="59"/>
  <c r="BA118" i="59"/>
  <c r="AO118" i="59"/>
  <c r="AC118" i="59"/>
  <c r="R118" i="59"/>
  <c r="F118" i="59"/>
  <c r="BL118" i="59"/>
  <c r="AZ118" i="59"/>
  <c r="AN118" i="59"/>
  <c r="AB118" i="59"/>
  <c r="Q118" i="59"/>
  <c r="E118" i="59"/>
  <c r="BS118" i="59"/>
  <c r="BG118" i="59"/>
  <c r="AU118" i="59"/>
  <c r="AI118" i="59"/>
  <c r="W118" i="59"/>
  <c r="L118" i="59"/>
  <c r="BP118" i="59"/>
  <c r="AR118" i="59"/>
  <c r="AM118" i="59"/>
  <c r="P118" i="59"/>
  <c r="BK118" i="59"/>
  <c r="BU118" i="59"/>
  <c r="BJ118" i="59"/>
  <c r="AL118" i="59"/>
  <c r="O118" i="59"/>
  <c r="BI118" i="59"/>
  <c r="AK118" i="59"/>
  <c r="N118" i="59"/>
  <c r="AW118" i="59"/>
  <c r="BH118" i="59"/>
  <c r="AJ118" i="59"/>
  <c r="M118" i="59"/>
  <c r="BF118" i="59"/>
  <c r="AH118" i="59"/>
  <c r="K118" i="59"/>
  <c r="AF118" i="59"/>
  <c r="I118" i="59"/>
  <c r="BD118" i="59"/>
  <c r="Y118" i="59"/>
  <c r="AY118" i="59"/>
  <c r="AA118" i="59"/>
  <c r="BV118" i="59"/>
  <c r="AX118" i="59"/>
  <c r="Z118" i="59"/>
  <c r="BT118" i="59"/>
  <c r="AV118" i="59"/>
  <c r="X118" i="59"/>
  <c r="BR118" i="59"/>
  <c r="AT118" i="59"/>
  <c r="V118" i="59"/>
  <c r="B119" i="59"/>
  <c r="D21" i="51"/>
  <c r="O24" i="51" s="1"/>
  <c r="D22" i="51"/>
  <c r="O25" i="51" s="1"/>
  <c r="D20" i="51"/>
  <c r="O23" i="51" s="1"/>
  <c r="O19" i="51"/>
  <c r="N19" i="51"/>
  <c r="M19" i="51"/>
  <c r="L19" i="51"/>
  <c r="K19" i="51"/>
  <c r="J19" i="51"/>
  <c r="I19" i="51"/>
  <c r="H19" i="51"/>
  <c r="G19" i="51"/>
  <c r="F19" i="51"/>
  <c r="E19" i="51"/>
  <c r="O18" i="51"/>
  <c r="N18" i="51"/>
  <c r="M18" i="51"/>
  <c r="L18" i="51"/>
  <c r="K18" i="51"/>
  <c r="J18" i="51"/>
  <c r="I18" i="51"/>
  <c r="H18" i="51"/>
  <c r="G18" i="51"/>
  <c r="F18" i="51"/>
  <c r="E18" i="51"/>
  <c r="O17" i="51"/>
  <c r="N17" i="51"/>
  <c r="M17" i="51"/>
  <c r="L17" i="51"/>
  <c r="K17" i="51"/>
  <c r="J17" i="51"/>
  <c r="I17" i="51"/>
  <c r="H17" i="51"/>
  <c r="G17" i="51"/>
  <c r="F17" i="51"/>
  <c r="E17" i="51"/>
  <c r="P9" i="51"/>
  <c r="P10" i="51"/>
  <c r="P15" i="51"/>
  <c r="P16" i="51"/>
  <c r="P8" i="51"/>
  <c r="BU119" i="59" l="1"/>
  <c r="BI119" i="59"/>
  <c r="AW119" i="59"/>
  <c r="BT119" i="59"/>
  <c r="BG119" i="59"/>
  <c r="AT119" i="59"/>
  <c r="AH119" i="59"/>
  <c r="V119" i="59"/>
  <c r="K119" i="59"/>
  <c r="BR119" i="59"/>
  <c r="BE119" i="59"/>
  <c r="AR119" i="59"/>
  <c r="AF119" i="59"/>
  <c r="I119" i="59"/>
  <c r="BQ119" i="59"/>
  <c r="BD119" i="59"/>
  <c r="AQ119" i="59"/>
  <c r="AE119" i="59"/>
  <c r="T119" i="59"/>
  <c r="H119" i="59"/>
  <c r="BP119" i="59"/>
  <c r="BC119" i="59"/>
  <c r="AP119" i="59"/>
  <c r="AD119" i="59"/>
  <c r="S119" i="59"/>
  <c r="G119" i="59"/>
  <c r="BO119" i="59"/>
  <c r="BB119" i="59"/>
  <c r="AO119" i="59"/>
  <c r="AC119" i="59"/>
  <c r="R119" i="59"/>
  <c r="F119" i="59"/>
  <c r="BJ119" i="59"/>
  <c r="AV119" i="59"/>
  <c r="AJ119" i="59"/>
  <c r="X119" i="59"/>
  <c r="M119" i="59"/>
  <c r="BS119" i="59"/>
  <c r="AS119" i="59"/>
  <c r="U119" i="59"/>
  <c r="BN119" i="59"/>
  <c r="Q119" i="59"/>
  <c r="Z119" i="59"/>
  <c r="AN119" i="59"/>
  <c r="BM119" i="59"/>
  <c r="AM119" i="59"/>
  <c r="P119" i="59"/>
  <c r="BL119" i="59"/>
  <c r="AL119" i="59"/>
  <c r="O119" i="59"/>
  <c r="BK119" i="59"/>
  <c r="AK119" i="59"/>
  <c r="N119" i="59"/>
  <c r="BH119" i="59"/>
  <c r="AI119" i="59"/>
  <c r="L119" i="59"/>
  <c r="BF119" i="59"/>
  <c r="J119" i="59"/>
  <c r="AY119" i="59"/>
  <c r="AG119" i="59"/>
  <c r="BA119" i="59"/>
  <c r="AB119" i="59"/>
  <c r="E119" i="59"/>
  <c r="AZ119" i="59"/>
  <c r="AA119" i="59"/>
  <c r="AX119" i="59"/>
  <c r="Y119" i="59"/>
  <c r="BV119" i="59"/>
  <c r="AU119" i="59"/>
  <c r="W119" i="59"/>
  <c r="B120" i="59"/>
  <c r="N25" i="51"/>
  <c r="M25" i="51"/>
  <c r="L25" i="51"/>
  <c r="P22" i="51"/>
  <c r="G25" i="51"/>
  <c r="H25" i="51"/>
  <c r="I25" i="51"/>
  <c r="F25" i="51"/>
  <c r="J25" i="51"/>
  <c r="E25" i="51"/>
  <c r="K25" i="51"/>
  <c r="N24" i="51"/>
  <c r="M24" i="51"/>
  <c r="L24" i="51"/>
  <c r="P21" i="51"/>
  <c r="E24" i="51"/>
  <c r="F24" i="51"/>
  <c r="G24" i="51"/>
  <c r="I24" i="51"/>
  <c r="K24" i="51"/>
  <c r="H24" i="51"/>
  <c r="J24" i="51"/>
  <c r="N23" i="51"/>
  <c r="M23" i="51"/>
  <c r="L23" i="51"/>
  <c r="P20" i="51"/>
  <c r="F23" i="51"/>
  <c r="G23" i="51"/>
  <c r="E23" i="51"/>
  <c r="H23" i="51"/>
  <c r="I23" i="51"/>
  <c r="K23" i="51"/>
  <c r="J23" i="51"/>
  <c r="BV120" i="59" l="1"/>
  <c r="BJ120" i="59"/>
  <c r="AX120" i="59"/>
  <c r="AL120" i="59"/>
  <c r="Z120" i="59"/>
  <c r="O120" i="59"/>
  <c r="BO120" i="59"/>
  <c r="BB120" i="59"/>
  <c r="AO120" i="59"/>
  <c r="AB120" i="59"/>
  <c r="P120" i="59"/>
  <c r="BM120" i="59"/>
  <c r="AZ120" i="59"/>
  <c r="AM120" i="59"/>
  <c r="Y120" i="59"/>
  <c r="M120" i="59"/>
  <c r="BL120" i="59"/>
  <c r="AY120" i="59"/>
  <c r="AK120" i="59"/>
  <c r="X120" i="59"/>
  <c r="L120" i="59"/>
  <c r="BK120" i="59"/>
  <c r="AW120" i="59"/>
  <c r="AJ120" i="59"/>
  <c r="W120" i="59"/>
  <c r="K120" i="59"/>
  <c r="BI120" i="59"/>
  <c r="AV120" i="59"/>
  <c r="AI120" i="59"/>
  <c r="V120" i="59"/>
  <c r="J120" i="59"/>
  <c r="BQ120" i="59"/>
  <c r="BD120" i="59"/>
  <c r="AQ120" i="59"/>
  <c r="AD120" i="59"/>
  <c r="R120" i="59"/>
  <c r="E120" i="59"/>
  <c r="BA120" i="59"/>
  <c r="AA120" i="59"/>
  <c r="BU120" i="59"/>
  <c r="AU120" i="59"/>
  <c r="U120" i="59"/>
  <c r="BT120" i="59"/>
  <c r="AT120" i="59"/>
  <c r="BS120" i="59"/>
  <c r="AS120" i="59"/>
  <c r="T120" i="59"/>
  <c r="BR120" i="59"/>
  <c r="AR120" i="59"/>
  <c r="S120" i="59"/>
  <c r="G120" i="59"/>
  <c r="BP120" i="59"/>
  <c r="AP120" i="59"/>
  <c r="Q120" i="59"/>
  <c r="BN120" i="59"/>
  <c r="AN120" i="59"/>
  <c r="N120" i="59"/>
  <c r="AF120" i="59"/>
  <c r="BH120" i="59"/>
  <c r="AH120" i="59"/>
  <c r="I120" i="59"/>
  <c r="BF120" i="59"/>
  <c r="BG120" i="59"/>
  <c r="AG120" i="59"/>
  <c r="H120" i="59"/>
  <c r="BE120" i="59"/>
  <c r="AE120" i="59"/>
  <c r="F120" i="59"/>
  <c r="BC120" i="59"/>
  <c r="AC120" i="59"/>
  <c r="B121" i="59"/>
  <c r="BM121" i="59" l="1"/>
  <c r="BA121" i="59"/>
  <c r="AO121" i="59"/>
  <c r="BK121" i="59"/>
  <c r="AY121" i="59"/>
  <c r="AM121" i="59"/>
  <c r="AA121" i="59"/>
  <c r="P121" i="59"/>
  <c r="BU121" i="59"/>
  <c r="BI121" i="59"/>
  <c r="AW121" i="59"/>
  <c r="AK121" i="59"/>
  <c r="Y121" i="59"/>
  <c r="BQ121" i="59"/>
  <c r="BE121" i="59"/>
  <c r="AS121" i="59"/>
  <c r="AG121" i="59"/>
  <c r="U121" i="59"/>
  <c r="BF121" i="59"/>
  <c r="AN121" i="59"/>
  <c r="W121" i="59"/>
  <c r="J121" i="59"/>
  <c r="BV121" i="59"/>
  <c r="BD121" i="59"/>
  <c r="AL121" i="59"/>
  <c r="V121" i="59"/>
  <c r="BT121" i="59"/>
  <c r="BC121" i="59"/>
  <c r="AJ121" i="59"/>
  <c r="H121" i="59"/>
  <c r="BS121" i="59"/>
  <c r="BB121" i="59"/>
  <c r="AI121" i="59"/>
  <c r="T121" i="59"/>
  <c r="G121" i="59"/>
  <c r="BR121" i="59"/>
  <c r="AZ121" i="59"/>
  <c r="AH121" i="59"/>
  <c r="S121" i="59"/>
  <c r="F121" i="59"/>
  <c r="BP121" i="59"/>
  <c r="AX121" i="59"/>
  <c r="AF121" i="59"/>
  <c r="R121" i="59"/>
  <c r="E121" i="59"/>
  <c r="BO121" i="59"/>
  <c r="AV121" i="59"/>
  <c r="AE121" i="59"/>
  <c r="BN121" i="59"/>
  <c r="BH121" i="59"/>
  <c r="AQ121" i="59"/>
  <c r="Z121" i="59"/>
  <c r="L121" i="59"/>
  <c r="AT121" i="59"/>
  <c r="I121" i="59"/>
  <c r="AR121" i="59"/>
  <c r="AP121" i="59"/>
  <c r="BJ121" i="59"/>
  <c r="AD121" i="59"/>
  <c r="AC121" i="59"/>
  <c r="AB121" i="59"/>
  <c r="X121" i="59"/>
  <c r="Q121" i="59"/>
  <c r="BL121" i="59"/>
  <c r="O121" i="59"/>
  <c r="N121" i="59"/>
  <c r="BG121" i="59"/>
  <c r="M121" i="59"/>
  <c r="AU121" i="59"/>
  <c r="K121" i="59"/>
  <c r="B122" i="59"/>
  <c r="BN122" i="59" l="1"/>
  <c r="BB122" i="59"/>
  <c r="AP122" i="59"/>
  <c r="AD122" i="59"/>
  <c r="S122" i="59"/>
  <c r="G122" i="59"/>
  <c r="BL122" i="59"/>
  <c r="AZ122" i="59"/>
  <c r="AN122" i="59"/>
  <c r="AB122" i="59"/>
  <c r="Q122" i="59"/>
  <c r="E122" i="59"/>
  <c r="BV122" i="59"/>
  <c r="BJ122" i="59"/>
  <c r="AX122" i="59"/>
  <c r="AL122" i="59"/>
  <c r="Z122" i="59"/>
  <c r="O122" i="59"/>
  <c r="BR122" i="59"/>
  <c r="BF122" i="59"/>
  <c r="AT122" i="59"/>
  <c r="AH122" i="59"/>
  <c r="V122" i="59"/>
  <c r="K122" i="59"/>
  <c r="BG122" i="59"/>
  <c r="AO122" i="59"/>
  <c r="W122" i="59"/>
  <c r="F122" i="59"/>
  <c r="BE122" i="59"/>
  <c r="AM122" i="59"/>
  <c r="U122" i="59"/>
  <c r="BU122" i="59"/>
  <c r="BD122" i="59"/>
  <c r="AK122" i="59"/>
  <c r="BT122" i="59"/>
  <c r="BC122" i="59"/>
  <c r="AJ122" i="59"/>
  <c r="T122" i="59"/>
  <c r="BS122" i="59"/>
  <c r="BA122" i="59"/>
  <c r="AI122" i="59"/>
  <c r="R122" i="59"/>
  <c r="BQ122" i="59"/>
  <c r="AY122" i="59"/>
  <c r="AG122" i="59"/>
  <c r="P122" i="59"/>
  <c r="BP122" i="59"/>
  <c r="AW122" i="59"/>
  <c r="AF122" i="59"/>
  <c r="N122" i="59"/>
  <c r="BO122" i="59"/>
  <c r="AV122" i="59"/>
  <c r="AE122" i="59"/>
  <c r="M122" i="59"/>
  <c r="BM122" i="59"/>
  <c r="AU122" i="59"/>
  <c r="AC122" i="59"/>
  <c r="L122" i="59"/>
  <c r="BI122" i="59"/>
  <c r="AR122" i="59"/>
  <c r="Y122" i="59"/>
  <c r="I122" i="59"/>
  <c r="BK122" i="59"/>
  <c r="BH122" i="59"/>
  <c r="AS122" i="59"/>
  <c r="AQ122" i="59"/>
  <c r="AA122" i="59"/>
  <c r="X122" i="59"/>
  <c r="J122" i="59"/>
  <c r="H122" i="59"/>
  <c r="B123" i="59"/>
  <c r="BO123" i="59" l="1"/>
  <c r="BC123" i="59"/>
  <c r="AQ123" i="59"/>
  <c r="AE123" i="59"/>
  <c r="T123" i="59"/>
  <c r="H123" i="59"/>
  <c r="BM123" i="59"/>
  <c r="BA123" i="59"/>
  <c r="AO123" i="59"/>
  <c r="AC123" i="59"/>
  <c r="R123" i="59"/>
  <c r="F123" i="59"/>
  <c r="BK123" i="59"/>
  <c r="AY123" i="59"/>
  <c r="AM123" i="59"/>
  <c r="AA123" i="59"/>
  <c r="P123" i="59"/>
  <c r="BS123" i="59"/>
  <c r="BG123" i="59"/>
  <c r="AU123" i="59"/>
  <c r="AI123" i="59"/>
  <c r="W123" i="59"/>
  <c r="L123" i="59"/>
  <c r="BH123" i="59"/>
  <c r="AP123" i="59"/>
  <c r="X123" i="59"/>
  <c r="G123" i="59"/>
  <c r="BF123" i="59"/>
  <c r="AN123" i="59"/>
  <c r="V123" i="59"/>
  <c r="E123" i="59"/>
  <c r="BV123" i="59"/>
  <c r="BE123" i="59"/>
  <c r="AL123" i="59"/>
  <c r="U123" i="59"/>
  <c r="BU123" i="59"/>
  <c r="BD123" i="59"/>
  <c r="AK123" i="59"/>
  <c r="BT123" i="59"/>
  <c r="BB123" i="59"/>
  <c r="AJ123" i="59"/>
  <c r="S123" i="59"/>
  <c r="BR123" i="59"/>
  <c r="AZ123" i="59"/>
  <c r="AH123" i="59"/>
  <c r="Q123" i="59"/>
  <c r="BQ123" i="59"/>
  <c r="AX123" i="59"/>
  <c r="AG123" i="59"/>
  <c r="O123" i="59"/>
  <c r="BP123" i="59"/>
  <c r="AW123" i="59"/>
  <c r="AF123" i="59"/>
  <c r="N123" i="59"/>
  <c r="BN123" i="59"/>
  <c r="AV123" i="59"/>
  <c r="AD123" i="59"/>
  <c r="M123" i="59"/>
  <c r="BJ123" i="59"/>
  <c r="AS123" i="59"/>
  <c r="Z123" i="59"/>
  <c r="J123" i="59"/>
  <c r="Y123" i="59"/>
  <c r="BL123" i="59"/>
  <c r="BI123" i="59"/>
  <c r="AT123" i="59"/>
  <c r="AR123" i="59"/>
  <c r="AB123" i="59"/>
  <c r="K123" i="59"/>
  <c r="I123" i="59"/>
  <c r="B124" i="59"/>
  <c r="BP124" i="59" l="1"/>
  <c r="BD124" i="59"/>
  <c r="AR124" i="59"/>
  <c r="AF124" i="59"/>
  <c r="I124" i="59"/>
  <c r="BN124" i="59"/>
  <c r="BB124" i="59"/>
  <c r="AP124" i="59"/>
  <c r="AD124" i="59"/>
  <c r="S124" i="59"/>
  <c r="G124" i="59"/>
  <c r="BL124" i="59"/>
  <c r="AZ124" i="59"/>
  <c r="AN124" i="59"/>
  <c r="AB124" i="59"/>
  <c r="Q124" i="59"/>
  <c r="E124" i="59"/>
  <c r="BK124" i="59"/>
  <c r="BV124" i="59"/>
  <c r="BJ124" i="59"/>
  <c r="BT124" i="59"/>
  <c r="BH124" i="59"/>
  <c r="AV124" i="59"/>
  <c r="AJ124" i="59"/>
  <c r="X124" i="59"/>
  <c r="M124" i="59"/>
  <c r="BI124" i="59"/>
  <c r="AQ124" i="59"/>
  <c r="Y124" i="59"/>
  <c r="H124" i="59"/>
  <c r="BG124" i="59"/>
  <c r="AO124" i="59"/>
  <c r="W124" i="59"/>
  <c r="F124" i="59"/>
  <c r="BF124" i="59"/>
  <c r="AM124" i="59"/>
  <c r="V124" i="59"/>
  <c r="BE124" i="59"/>
  <c r="AL124" i="59"/>
  <c r="U124" i="59"/>
  <c r="BC124" i="59"/>
  <c r="AK124" i="59"/>
  <c r="T124" i="59"/>
  <c r="BA124" i="59"/>
  <c r="AI124" i="59"/>
  <c r="R124" i="59"/>
  <c r="BU124" i="59"/>
  <c r="AY124" i="59"/>
  <c r="AH124" i="59"/>
  <c r="P124" i="59"/>
  <c r="BS124" i="59"/>
  <c r="AX124" i="59"/>
  <c r="AG124" i="59"/>
  <c r="O124" i="59"/>
  <c r="BR124" i="59"/>
  <c r="AW124" i="59"/>
  <c r="AE124" i="59"/>
  <c r="N124" i="59"/>
  <c r="BO124" i="59"/>
  <c r="AT124" i="59"/>
  <c r="AA124" i="59"/>
  <c r="K124" i="59"/>
  <c r="AC124" i="59"/>
  <c r="BM124" i="59"/>
  <c r="Z124" i="59"/>
  <c r="L124" i="59"/>
  <c r="J124" i="59"/>
  <c r="BQ124" i="59"/>
  <c r="AU124" i="59"/>
  <c r="AS124" i="59"/>
  <c r="B125" i="59"/>
  <c r="BQ125" i="59" l="1"/>
  <c r="BE125" i="59"/>
  <c r="AS125" i="59"/>
  <c r="AG125" i="59"/>
  <c r="U125" i="59"/>
  <c r="J125" i="59"/>
  <c r="BO125" i="59"/>
  <c r="BC125" i="59"/>
  <c r="AQ125" i="59"/>
  <c r="AE125" i="59"/>
  <c r="T125" i="59"/>
  <c r="H125" i="59"/>
  <c r="BM125" i="59"/>
  <c r="BA125" i="59"/>
  <c r="AO125" i="59"/>
  <c r="AC125" i="59"/>
  <c r="R125" i="59"/>
  <c r="F125" i="59"/>
  <c r="BL125" i="59"/>
  <c r="AZ125" i="59"/>
  <c r="AN125" i="59"/>
  <c r="AB125" i="59"/>
  <c r="Q125" i="59"/>
  <c r="E125" i="59"/>
  <c r="BK125" i="59"/>
  <c r="AY125" i="59"/>
  <c r="AM125" i="59"/>
  <c r="AA125" i="59"/>
  <c r="P125" i="59"/>
  <c r="BU125" i="59"/>
  <c r="BI125" i="59"/>
  <c r="AW125" i="59"/>
  <c r="AK125" i="59"/>
  <c r="Y125" i="59"/>
  <c r="N125" i="59"/>
  <c r="BJ125" i="59"/>
  <c r="AL125" i="59"/>
  <c r="O125" i="59"/>
  <c r="BH125" i="59"/>
  <c r="AJ125" i="59"/>
  <c r="M125" i="59"/>
  <c r="BG125" i="59"/>
  <c r="AI125" i="59"/>
  <c r="L125" i="59"/>
  <c r="BF125" i="59"/>
  <c r="AH125" i="59"/>
  <c r="K125" i="59"/>
  <c r="BD125" i="59"/>
  <c r="AF125" i="59"/>
  <c r="I125" i="59"/>
  <c r="BB125" i="59"/>
  <c r="AD125" i="59"/>
  <c r="G125" i="59"/>
  <c r="BV125" i="59"/>
  <c r="AX125" i="59"/>
  <c r="Z125" i="59"/>
  <c r="BT125" i="59"/>
  <c r="AV125" i="59"/>
  <c r="X125" i="59"/>
  <c r="BS125" i="59"/>
  <c r="AU125" i="59"/>
  <c r="W125" i="59"/>
  <c r="BP125" i="59"/>
  <c r="AR125" i="59"/>
  <c r="BR125" i="59"/>
  <c r="BN125" i="59"/>
  <c r="AT125" i="59"/>
  <c r="AP125" i="59"/>
  <c r="V125" i="59"/>
  <c r="S125" i="59"/>
  <c r="B126" i="59"/>
  <c r="BR126" i="59" l="1"/>
  <c r="BF126" i="59"/>
  <c r="AT126" i="59"/>
  <c r="AH126" i="59"/>
  <c r="V126" i="59"/>
  <c r="K126" i="59"/>
  <c r="BP126" i="59"/>
  <c r="BD126" i="59"/>
  <c r="AR126" i="59"/>
  <c r="AF126" i="59"/>
  <c r="I126" i="59"/>
  <c r="BN126" i="59"/>
  <c r="BB126" i="59"/>
  <c r="AP126" i="59"/>
  <c r="AD126" i="59"/>
  <c r="S126" i="59"/>
  <c r="G126" i="59"/>
  <c r="BM126" i="59"/>
  <c r="BA126" i="59"/>
  <c r="AO126" i="59"/>
  <c r="AC126" i="59"/>
  <c r="R126" i="59"/>
  <c r="F126" i="59"/>
  <c r="BL126" i="59"/>
  <c r="AZ126" i="59"/>
  <c r="AN126" i="59"/>
  <c r="AB126" i="59"/>
  <c r="Q126" i="59"/>
  <c r="E126" i="59"/>
  <c r="BV126" i="59"/>
  <c r="BJ126" i="59"/>
  <c r="AX126" i="59"/>
  <c r="AL126" i="59"/>
  <c r="Z126" i="59"/>
  <c r="O126" i="59"/>
  <c r="BK126" i="59"/>
  <c r="AM126" i="59"/>
  <c r="P126" i="59"/>
  <c r="BI126" i="59"/>
  <c r="AK126" i="59"/>
  <c r="N126" i="59"/>
  <c r="BH126" i="59"/>
  <c r="AJ126" i="59"/>
  <c r="M126" i="59"/>
  <c r="BG126" i="59"/>
  <c r="AI126" i="59"/>
  <c r="L126" i="59"/>
  <c r="BE126" i="59"/>
  <c r="AG126" i="59"/>
  <c r="J126" i="59"/>
  <c r="BC126" i="59"/>
  <c r="AE126" i="59"/>
  <c r="H126" i="59"/>
  <c r="AY126" i="59"/>
  <c r="AA126" i="59"/>
  <c r="BU126" i="59"/>
  <c r="AW126" i="59"/>
  <c r="Y126" i="59"/>
  <c r="BT126" i="59"/>
  <c r="AV126" i="59"/>
  <c r="X126" i="59"/>
  <c r="BQ126" i="59"/>
  <c r="AS126" i="59"/>
  <c r="U126" i="59"/>
  <c r="W126" i="59"/>
  <c r="T126" i="59"/>
  <c r="BO126" i="59"/>
  <c r="BS126" i="59"/>
  <c r="AU126" i="59"/>
  <c r="AQ126" i="59"/>
  <c r="B127" i="59"/>
  <c r="BS127" i="59" l="1"/>
  <c r="BG127" i="59"/>
  <c r="AU127" i="59"/>
  <c r="AI127" i="59"/>
  <c r="W127" i="59"/>
  <c r="L127" i="59"/>
  <c r="BQ127" i="59"/>
  <c r="BE127" i="59"/>
  <c r="AS127" i="59"/>
  <c r="AG127" i="59"/>
  <c r="U127" i="59"/>
  <c r="J127" i="59"/>
  <c r="BO127" i="59"/>
  <c r="BC127" i="59"/>
  <c r="AQ127" i="59"/>
  <c r="AE127" i="59"/>
  <c r="T127" i="59"/>
  <c r="H127" i="59"/>
  <c r="BN127" i="59"/>
  <c r="BB127" i="59"/>
  <c r="AP127" i="59"/>
  <c r="AD127" i="59"/>
  <c r="S127" i="59"/>
  <c r="G127" i="59"/>
  <c r="BM127" i="59"/>
  <c r="BA127" i="59"/>
  <c r="AO127" i="59"/>
  <c r="AC127" i="59"/>
  <c r="R127" i="59"/>
  <c r="F127" i="59"/>
  <c r="BK127" i="59"/>
  <c r="AY127" i="59"/>
  <c r="AM127" i="59"/>
  <c r="AA127" i="59"/>
  <c r="P127" i="59"/>
  <c r="BL127" i="59"/>
  <c r="AN127" i="59"/>
  <c r="Q127" i="59"/>
  <c r="BJ127" i="59"/>
  <c r="AL127" i="59"/>
  <c r="O127" i="59"/>
  <c r="BI127" i="59"/>
  <c r="AK127" i="59"/>
  <c r="N127" i="59"/>
  <c r="BH127" i="59"/>
  <c r="AJ127" i="59"/>
  <c r="M127" i="59"/>
  <c r="BF127" i="59"/>
  <c r="AH127" i="59"/>
  <c r="K127" i="59"/>
  <c r="BD127" i="59"/>
  <c r="AF127" i="59"/>
  <c r="I127" i="59"/>
  <c r="AZ127" i="59"/>
  <c r="AB127" i="59"/>
  <c r="E127" i="59"/>
  <c r="BV127" i="59"/>
  <c r="AX127" i="59"/>
  <c r="Z127" i="59"/>
  <c r="BU127" i="59"/>
  <c r="AW127" i="59"/>
  <c r="Y127" i="59"/>
  <c r="BR127" i="59"/>
  <c r="AT127" i="59"/>
  <c r="V127" i="59"/>
  <c r="BT127" i="59"/>
  <c r="BP127" i="59"/>
  <c r="AV127" i="59"/>
  <c r="AR127" i="59"/>
  <c r="X127" i="59"/>
  <c r="B128" i="59"/>
  <c r="BU128" i="59" l="1"/>
  <c r="BI128" i="59"/>
  <c r="AW128" i="59"/>
  <c r="AK128" i="59"/>
  <c r="BT128" i="59"/>
  <c r="BH128" i="59"/>
  <c r="AV128" i="59"/>
  <c r="AJ128" i="59"/>
  <c r="X128" i="59"/>
  <c r="M128" i="59"/>
  <c r="BR128" i="59"/>
  <c r="BF128" i="59"/>
  <c r="AT128" i="59"/>
  <c r="AH128" i="59"/>
  <c r="V128" i="59"/>
  <c r="K128" i="59"/>
  <c r="BP128" i="59"/>
  <c r="BD128" i="59"/>
  <c r="AR128" i="59"/>
  <c r="AF128" i="59"/>
  <c r="I128" i="59"/>
  <c r="BO128" i="59"/>
  <c r="BC128" i="59"/>
  <c r="AQ128" i="59"/>
  <c r="AE128" i="59"/>
  <c r="T128" i="59"/>
  <c r="H128" i="59"/>
  <c r="BN128" i="59"/>
  <c r="BB128" i="59"/>
  <c r="AP128" i="59"/>
  <c r="AD128" i="59"/>
  <c r="S128" i="59"/>
  <c r="G128" i="59"/>
  <c r="BL128" i="59"/>
  <c r="AZ128" i="59"/>
  <c r="AN128" i="59"/>
  <c r="AB128" i="59"/>
  <c r="Q128" i="59"/>
  <c r="E128" i="59"/>
  <c r="BV128" i="59"/>
  <c r="AS128" i="59"/>
  <c r="R128" i="59"/>
  <c r="BS128" i="59"/>
  <c r="AO128" i="59"/>
  <c r="P128" i="59"/>
  <c r="BQ128" i="59"/>
  <c r="AM128" i="59"/>
  <c r="O128" i="59"/>
  <c r="BM128" i="59"/>
  <c r="AL128" i="59"/>
  <c r="N128" i="59"/>
  <c r="BK128" i="59"/>
  <c r="AI128" i="59"/>
  <c r="L128" i="59"/>
  <c r="BJ128" i="59"/>
  <c r="AG128" i="59"/>
  <c r="J128" i="59"/>
  <c r="BG128" i="59"/>
  <c r="AC128" i="59"/>
  <c r="F128" i="59"/>
  <c r="BE128" i="59"/>
  <c r="AA128" i="59"/>
  <c r="BA128" i="59"/>
  <c r="Z128" i="59"/>
  <c r="AX128" i="59"/>
  <c r="W128" i="59"/>
  <c r="Y128" i="59"/>
  <c r="U128" i="59"/>
  <c r="AY128" i="59"/>
  <c r="AU128" i="59"/>
  <c r="B129" i="59"/>
  <c r="BV129" i="59" l="1"/>
  <c r="BJ129" i="59"/>
  <c r="AX129" i="59"/>
  <c r="AL129" i="59"/>
  <c r="Z129" i="59"/>
  <c r="O129" i="59"/>
  <c r="BU129" i="59"/>
  <c r="BI129" i="59"/>
  <c r="AW129" i="59"/>
  <c r="AK129" i="59"/>
  <c r="Y129" i="59"/>
  <c r="N129" i="59"/>
  <c r="BS129" i="59"/>
  <c r="BG129" i="59"/>
  <c r="AU129" i="59"/>
  <c r="AI129" i="59"/>
  <c r="W129" i="59"/>
  <c r="L129" i="59"/>
  <c r="BQ129" i="59"/>
  <c r="BE129" i="59"/>
  <c r="AS129" i="59"/>
  <c r="AG129" i="59"/>
  <c r="U129" i="59"/>
  <c r="J129" i="59"/>
  <c r="BP129" i="59"/>
  <c r="BD129" i="59"/>
  <c r="AR129" i="59"/>
  <c r="AF129" i="59"/>
  <c r="I129" i="59"/>
  <c r="BO129" i="59"/>
  <c r="BC129" i="59"/>
  <c r="AQ129" i="59"/>
  <c r="AE129" i="59"/>
  <c r="T129" i="59"/>
  <c r="H129" i="59"/>
  <c r="BN129" i="59"/>
  <c r="BM129" i="59"/>
  <c r="BA129" i="59"/>
  <c r="AO129" i="59"/>
  <c r="AC129" i="59"/>
  <c r="R129" i="59"/>
  <c r="F129" i="59"/>
  <c r="BH129" i="59"/>
  <c r="AD129" i="59"/>
  <c r="BF129" i="59"/>
  <c r="AB129" i="59"/>
  <c r="BB129" i="59"/>
  <c r="AA129" i="59"/>
  <c r="AZ129" i="59"/>
  <c r="X129" i="59"/>
  <c r="AY129" i="59"/>
  <c r="V129" i="59"/>
  <c r="AV129" i="59"/>
  <c r="S129" i="59"/>
  <c r="AT129" i="59"/>
  <c r="Q129" i="59"/>
  <c r="AP129" i="59"/>
  <c r="P129" i="59"/>
  <c r="BT129" i="59"/>
  <c r="AN129" i="59"/>
  <c r="M129" i="59"/>
  <c r="BL129" i="59"/>
  <c r="AJ129" i="59"/>
  <c r="G129" i="59"/>
  <c r="E129" i="59"/>
  <c r="BR129" i="59"/>
  <c r="BK129" i="59"/>
  <c r="AM129" i="59"/>
  <c r="AH129" i="59"/>
  <c r="K129" i="59"/>
  <c r="B130" i="59"/>
  <c r="BK130" i="59" l="1"/>
  <c r="AY130" i="59"/>
  <c r="AM130" i="59"/>
  <c r="AA130" i="59"/>
  <c r="P130" i="59"/>
  <c r="BV130" i="59"/>
  <c r="BJ130" i="59"/>
  <c r="AX130" i="59"/>
  <c r="AL130" i="59"/>
  <c r="Z130" i="59"/>
  <c r="O130" i="59"/>
  <c r="BT130" i="59"/>
  <c r="BH130" i="59"/>
  <c r="AV130" i="59"/>
  <c r="AJ130" i="59"/>
  <c r="X130" i="59"/>
  <c r="M130" i="59"/>
  <c r="BR130" i="59"/>
  <c r="BF130" i="59"/>
  <c r="AT130" i="59"/>
  <c r="AH130" i="59"/>
  <c r="V130" i="59"/>
  <c r="K130" i="59"/>
  <c r="BQ130" i="59"/>
  <c r="BE130" i="59"/>
  <c r="AS130" i="59"/>
  <c r="AG130" i="59"/>
  <c r="U130" i="59"/>
  <c r="J130" i="59"/>
  <c r="BP130" i="59"/>
  <c r="BD130" i="59"/>
  <c r="AR130" i="59"/>
  <c r="AF130" i="59"/>
  <c r="I130" i="59"/>
  <c r="BO130" i="59"/>
  <c r="BC130" i="59"/>
  <c r="AQ130" i="59"/>
  <c r="AE130" i="59"/>
  <c r="T130" i="59"/>
  <c r="H130" i="59"/>
  <c r="BN130" i="59"/>
  <c r="BB130" i="59"/>
  <c r="AP130" i="59"/>
  <c r="AD130" i="59"/>
  <c r="S130" i="59"/>
  <c r="G130" i="59"/>
  <c r="BI130" i="59"/>
  <c r="Y130" i="59"/>
  <c r="BG130" i="59"/>
  <c r="W130" i="59"/>
  <c r="BA130" i="59"/>
  <c r="R130" i="59"/>
  <c r="AZ130" i="59"/>
  <c r="Q130" i="59"/>
  <c r="AW130" i="59"/>
  <c r="N130" i="59"/>
  <c r="AU130" i="59"/>
  <c r="L130" i="59"/>
  <c r="AO130" i="59"/>
  <c r="F130" i="59"/>
  <c r="AN130" i="59"/>
  <c r="E130" i="59"/>
  <c r="BU130" i="59"/>
  <c r="AK130" i="59"/>
  <c r="BM130" i="59"/>
  <c r="AC130" i="59"/>
  <c r="BS130" i="59"/>
  <c r="BL130" i="59"/>
  <c r="AI130" i="59"/>
  <c r="AB130" i="59"/>
  <c r="B131" i="59"/>
  <c r="BL131" i="59" l="1"/>
  <c r="AZ131" i="59"/>
  <c r="AN131" i="59"/>
  <c r="AB131" i="59"/>
  <c r="Q131" i="59"/>
  <c r="E131" i="59"/>
  <c r="BK131" i="59"/>
  <c r="AY131" i="59"/>
  <c r="AM131" i="59"/>
  <c r="AA131" i="59"/>
  <c r="P131" i="59"/>
  <c r="BV131" i="59"/>
  <c r="BJ131" i="59"/>
  <c r="AX131" i="59"/>
  <c r="AL131" i="59"/>
  <c r="Z131" i="59"/>
  <c r="BU131" i="59"/>
  <c r="BI131" i="59"/>
  <c r="AW131" i="59"/>
  <c r="AK131" i="59"/>
  <c r="Y131" i="59"/>
  <c r="N131" i="59"/>
  <c r="BT131" i="59"/>
  <c r="BH131" i="59"/>
  <c r="AV131" i="59"/>
  <c r="AJ131" i="59"/>
  <c r="X131" i="59"/>
  <c r="BS131" i="59"/>
  <c r="BG131" i="59"/>
  <c r="AU131" i="59"/>
  <c r="AI131" i="59"/>
  <c r="W131" i="59"/>
  <c r="L131" i="59"/>
  <c r="BR131" i="59"/>
  <c r="BF131" i="59"/>
  <c r="AT131" i="59"/>
  <c r="AH131" i="59"/>
  <c r="V131" i="59"/>
  <c r="K131" i="59"/>
  <c r="BQ131" i="59"/>
  <c r="BE131" i="59"/>
  <c r="AS131" i="59"/>
  <c r="AG131" i="59"/>
  <c r="U131" i="59"/>
  <c r="J131" i="59"/>
  <c r="BP131" i="59"/>
  <c r="BD131" i="59"/>
  <c r="AR131" i="59"/>
  <c r="AF131" i="59"/>
  <c r="I131" i="59"/>
  <c r="BO131" i="59"/>
  <c r="BC131" i="59"/>
  <c r="AQ131" i="59"/>
  <c r="AE131" i="59"/>
  <c r="T131" i="59"/>
  <c r="H131" i="59"/>
  <c r="AD131" i="59"/>
  <c r="AC131" i="59"/>
  <c r="S131" i="59"/>
  <c r="R131" i="59"/>
  <c r="O131" i="59"/>
  <c r="M131" i="59"/>
  <c r="BN131" i="59"/>
  <c r="G131" i="59"/>
  <c r="BM131" i="59"/>
  <c r="F131" i="59"/>
  <c r="BB131" i="59"/>
  <c r="AP131" i="59"/>
  <c r="BA131" i="59"/>
  <c r="AO131" i="59"/>
  <c r="B132" i="59"/>
  <c r="BN132" i="59" l="1"/>
  <c r="BB132" i="59"/>
  <c r="BM132" i="59"/>
  <c r="BA132" i="59"/>
  <c r="BL132" i="59"/>
  <c r="AZ132" i="59"/>
  <c r="BK132" i="59"/>
  <c r="AY132" i="59"/>
  <c r="BV132" i="59"/>
  <c r="BJ132" i="59"/>
  <c r="BU132" i="59"/>
  <c r="BI132" i="59"/>
  <c r="BT132" i="59"/>
  <c r="BH132" i="59"/>
  <c r="BO132" i="59"/>
  <c r="BC132" i="59"/>
  <c r="BF132" i="59"/>
  <c r="AO132" i="59"/>
  <c r="AC132" i="59"/>
  <c r="R132" i="59"/>
  <c r="F132" i="59"/>
  <c r="BE132" i="59"/>
  <c r="AN132" i="59"/>
  <c r="AB132" i="59"/>
  <c r="Q132" i="59"/>
  <c r="E132" i="59"/>
  <c r="BD132" i="59"/>
  <c r="AM132" i="59"/>
  <c r="AA132" i="59"/>
  <c r="P132" i="59"/>
  <c r="AX132" i="59"/>
  <c r="AL132" i="59"/>
  <c r="Z132" i="59"/>
  <c r="O132" i="59"/>
  <c r="AW132" i="59"/>
  <c r="AK132" i="59"/>
  <c r="Y132" i="59"/>
  <c r="N132" i="59"/>
  <c r="AV132" i="59"/>
  <c r="AJ132" i="59"/>
  <c r="X132" i="59"/>
  <c r="M132" i="59"/>
  <c r="AU132" i="59"/>
  <c r="AI132" i="59"/>
  <c r="W132" i="59"/>
  <c r="L132" i="59"/>
  <c r="BS132" i="59"/>
  <c r="AT132" i="59"/>
  <c r="AH132" i="59"/>
  <c r="V132" i="59"/>
  <c r="K132" i="59"/>
  <c r="BR132" i="59"/>
  <c r="AS132" i="59"/>
  <c r="AG132" i="59"/>
  <c r="U132" i="59"/>
  <c r="J132" i="59"/>
  <c r="BQ132" i="59"/>
  <c r="AR132" i="59"/>
  <c r="AF132" i="59"/>
  <c r="I132" i="59"/>
  <c r="AE132" i="59"/>
  <c r="AD132" i="59"/>
  <c r="T132" i="59"/>
  <c r="S132" i="59"/>
  <c r="H132" i="59"/>
  <c r="G132" i="59"/>
  <c r="BP132" i="59"/>
  <c r="AQ132" i="59"/>
  <c r="AP132" i="59"/>
  <c r="BG132" i="59"/>
  <c r="B133" i="59"/>
  <c r="BO133" i="59" l="1"/>
  <c r="BC133" i="59"/>
  <c r="AQ133" i="59"/>
  <c r="AE133" i="59"/>
  <c r="T133" i="59"/>
  <c r="H133" i="59"/>
  <c r="BN133" i="59"/>
  <c r="BB133" i="59"/>
  <c r="AP133" i="59"/>
  <c r="AD133" i="59"/>
  <c r="S133" i="59"/>
  <c r="G133" i="59"/>
  <c r="BM133" i="59"/>
  <c r="BA133" i="59"/>
  <c r="AO133" i="59"/>
  <c r="AC133" i="59"/>
  <c r="R133" i="59"/>
  <c r="F133" i="59"/>
  <c r="BL133" i="59"/>
  <c r="AZ133" i="59"/>
  <c r="AN133" i="59"/>
  <c r="AB133" i="59"/>
  <c r="Q133" i="59"/>
  <c r="E133" i="59"/>
  <c r="BK133" i="59"/>
  <c r="AY133" i="59"/>
  <c r="AM133" i="59"/>
  <c r="AA133" i="59"/>
  <c r="P133" i="59"/>
  <c r="BV133" i="59"/>
  <c r="BJ133" i="59"/>
  <c r="AX133" i="59"/>
  <c r="AL133" i="59"/>
  <c r="Z133" i="59"/>
  <c r="O133" i="59"/>
  <c r="BU133" i="59"/>
  <c r="BI133" i="59"/>
  <c r="AW133" i="59"/>
  <c r="AK133" i="59"/>
  <c r="Y133" i="59"/>
  <c r="N133" i="59"/>
  <c r="BT133" i="59"/>
  <c r="BH133" i="59"/>
  <c r="AV133" i="59"/>
  <c r="AJ133" i="59"/>
  <c r="BS133" i="59"/>
  <c r="BG133" i="59"/>
  <c r="AU133" i="59"/>
  <c r="AI133" i="59"/>
  <c r="W133" i="59"/>
  <c r="L133" i="59"/>
  <c r="BR133" i="59"/>
  <c r="BF133" i="59"/>
  <c r="AT133" i="59"/>
  <c r="AH133" i="59"/>
  <c r="V133" i="59"/>
  <c r="K133" i="59"/>
  <c r="BP133" i="59"/>
  <c r="BD133" i="59"/>
  <c r="AR133" i="59"/>
  <c r="AF133" i="59"/>
  <c r="I133" i="59"/>
  <c r="BE133" i="59"/>
  <c r="AS133" i="59"/>
  <c r="AG133" i="59"/>
  <c r="X133" i="59"/>
  <c r="U133" i="59"/>
  <c r="M133" i="59"/>
  <c r="J133" i="59"/>
  <c r="BQ133" i="59"/>
  <c r="B134" i="59"/>
  <c r="BP134" i="59" l="1"/>
  <c r="BD134" i="59"/>
  <c r="AR134" i="59"/>
  <c r="AF134" i="59"/>
  <c r="I134" i="59"/>
  <c r="BO134" i="59"/>
  <c r="BC134" i="59"/>
  <c r="AQ134" i="59"/>
  <c r="AE134" i="59"/>
  <c r="T134" i="59"/>
  <c r="H134" i="59"/>
  <c r="BN134" i="59"/>
  <c r="BB134" i="59"/>
  <c r="AP134" i="59"/>
  <c r="AD134" i="59"/>
  <c r="S134" i="59"/>
  <c r="G134" i="59"/>
  <c r="BM134" i="59"/>
  <c r="BA134" i="59"/>
  <c r="AO134" i="59"/>
  <c r="AC134" i="59"/>
  <c r="R134" i="59"/>
  <c r="F134" i="59"/>
  <c r="BL134" i="59"/>
  <c r="AZ134" i="59"/>
  <c r="AN134" i="59"/>
  <c r="AB134" i="59"/>
  <c r="Q134" i="59"/>
  <c r="E134" i="59"/>
  <c r="BK134" i="59"/>
  <c r="AY134" i="59"/>
  <c r="AM134" i="59"/>
  <c r="AA134" i="59"/>
  <c r="P134" i="59"/>
  <c r="BV134" i="59"/>
  <c r="BJ134" i="59"/>
  <c r="AX134" i="59"/>
  <c r="AL134" i="59"/>
  <c r="Z134" i="59"/>
  <c r="O134" i="59"/>
  <c r="BU134" i="59"/>
  <c r="BI134" i="59"/>
  <c r="AW134" i="59"/>
  <c r="AK134" i="59"/>
  <c r="Y134" i="59"/>
  <c r="N134" i="59"/>
  <c r="BT134" i="59"/>
  <c r="BH134" i="59"/>
  <c r="AV134" i="59"/>
  <c r="AJ134" i="59"/>
  <c r="X134" i="59"/>
  <c r="M134" i="59"/>
  <c r="BS134" i="59"/>
  <c r="BG134" i="59"/>
  <c r="AU134" i="59"/>
  <c r="AI134" i="59"/>
  <c r="W134" i="59"/>
  <c r="L134" i="59"/>
  <c r="BQ134" i="59"/>
  <c r="BE134" i="59"/>
  <c r="AS134" i="59"/>
  <c r="AG134" i="59"/>
  <c r="U134" i="59"/>
  <c r="J134" i="59"/>
  <c r="BR134" i="59"/>
  <c r="BF134" i="59"/>
  <c r="AT134" i="59"/>
  <c r="AH134" i="59"/>
  <c r="V134" i="59"/>
  <c r="K134" i="59"/>
  <c r="B135" i="59"/>
  <c r="BQ135" i="59" l="1"/>
  <c r="BE135" i="59"/>
  <c r="AS135" i="59"/>
  <c r="AG135" i="59"/>
  <c r="U135" i="59"/>
  <c r="J135" i="59"/>
  <c r="BP135" i="59"/>
  <c r="BD135" i="59"/>
  <c r="AR135" i="59"/>
  <c r="AF135" i="59"/>
  <c r="I135" i="59"/>
  <c r="BO135" i="59"/>
  <c r="BC135" i="59"/>
  <c r="AQ135" i="59"/>
  <c r="AE135" i="59"/>
  <c r="T135" i="59"/>
  <c r="H135" i="59"/>
  <c r="BN135" i="59"/>
  <c r="BB135" i="59"/>
  <c r="AP135" i="59"/>
  <c r="AD135" i="59"/>
  <c r="S135" i="59"/>
  <c r="G135" i="59"/>
  <c r="BM135" i="59"/>
  <c r="BA135" i="59"/>
  <c r="AO135" i="59"/>
  <c r="AC135" i="59"/>
  <c r="R135" i="59"/>
  <c r="F135" i="59"/>
  <c r="BL135" i="59"/>
  <c r="AZ135" i="59"/>
  <c r="AN135" i="59"/>
  <c r="AB135" i="59"/>
  <c r="Q135" i="59"/>
  <c r="E135" i="59"/>
  <c r="BK135" i="59"/>
  <c r="AY135" i="59"/>
  <c r="AM135" i="59"/>
  <c r="AA135" i="59"/>
  <c r="P135" i="59"/>
  <c r="BV135" i="59"/>
  <c r="BJ135" i="59"/>
  <c r="AX135" i="59"/>
  <c r="AL135" i="59"/>
  <c r="Z135" i="59"/>
  <c r="O135" i="59"/>
  <c r="BU135" i="59"/>
  <c r="BI135" i="59"/>
  <c r="AW135" i="59"/>
  <c r="AK135" i="59"/>
  <c r="Y135" i="59"/>
  <c r="N135" i="59"/>
  <c r="BT135" i="59"/>
  <c r="BH135" i="59"/>
  <c r="AV135" i="59"/>
  <c r="AJ135" i="59"/>
  <c r="X135" i="59"/>
  <c r="M135" i="59"/>
  <c r="BR135" i="59"/>
  <c r="BF135" i="59"/>
  <c r="AT135" i="59"/>
  <c r="AH135" i="59"/>
  <c r="V135" i="59"/>
  <c r="K135" i="59"/>
  <c r="BG135" i="59"/>
  <c r="AU135" i="59"/>
  <c r="AI135" i="59"/>
  <c r="W135" i="59"/>
  <c r="L135" i="59"/>
  <c r="BS135" i="59"/>
  <c r="B136" i="59"/>
  <c r="BR136" i="59" l="1"/>
  <c r="BF136" i="59"/>
  <c r="AT136" i="59"/>
  <c r="AH136" i="59"/>
  <c r="V136" i="59"/>
  <c r="K136" i="59"/>
  <c r="BQ136" i="59"/>
  <c r="BE136" i="59"/>
  <c r="AS136" i="59"/>
  <c r="AG136" i="59"/>
  <c r="U136" i="59"/>
  <c r="J136" i="59"/>
  <c r="BP136" i="59"/>
  <c r="BD136" i="59"/>
  <c r="AR136" i="59"/>
  <c r="AF136" i="59"/>
  <c r="I136" i="59"/>
  <c r="BO136" i="59"/>
  <c r="BC136" i="59"/>
  <c r="AQ136" i="59"/>
  <c r="AE136" i="59"/>
  <c r="T136" i="59"/>
  <c r="H136" i="59"/>
  <c r="BN136" i="59"/>
  <c r="BB136" i="59"/>
  <c r="AP136" i="59"/>
  <c r="AD136" i="59"/>
  <c r="S136" i="59"/>
  <c r="G136" i="59"/>
  <c r="BM136" i="59"/>
  <c r="BA136" i="59"/>
  <c r="AO136" i="59"/>
  <c r="AC136" i="59"/>
  <c r="R136" i="59"/>
  <c r="F136" i="59"/>
  <c r="BL136" i="59"/>
  <c r="AZ136" i="59"/>
  <c r="AN136" i="59"/>
  <c r="AB136" i="59"/>
  <c r="Q136" i="59"/>
  <c r="E136" i="59"/>
  <c r="BK136" i="59"/>
  <c r="AY136" i="59"/>
  <c r="AM136" i="59"/>
  <c r="AA136" i="59"/>
  <c r="P136" i="59"/>
  <c r="BV136" i="59"/>
  <c r="BJ136" i="59"/>
  <c r="AX136" i="59"/>
  <c r="AL136" i="59"/>
  <c r="Z136" i="59"/>
  <c r="O136" i="59"/>
  <c r="BU136" i="59"/>
  <c r="BI136" i="59"/>
  <c r="AW136" i="59"/>
  <c r="AK136" i="59"/>
  <c r="Y136" i="59"/>
  <c r="N136" i="59"/>
  <c r="BS136" i="59"/>
  <c r="BG136" i="59"/>
  <c r="AU136" i="59"/>
  <c r="AI136" i="59"/>
  <c r="W136" i="59"/>
  <c r="L136" i="59"/>
  <c r="BT136" i="59"/>
  <c r="BH136" i="59"/>
  <c r="AV136" i="59"/>
  <c r="AJ136" i="59"/>
  <c r="X136" i="59"/>
  <c r="M136" i="59"/>
  <c r="B137" i="59"/>
  <c r="BS137" i="59" l="1"/>
  <c r="BG137" i="59"/>
  <c r="AU137" i="59"/>
  <c r="AI137" i="59"/>
  <c r="W137" i="59"/>
  <c r="L137" i="59"/>
  <c r="BR137" i="59"/>
  <c r="BF137" i="59"/>
  <c r="AT137" i="59"/>
  <c r="AH137" i="59"/>
  <c r="V137" i="59"/>
  <c r="K137" i="59"/>
  <c r="BQ137" i="59"/>
  <c r="BE137" i="59"/>
  <c r="AS137" i="59"/>
  <c r="AG137" i="59"/>
  <c r="U137" i="59"/>
  <c r="J137" i="59"/>
  <c r="BP137" i="59"/>
  <c r="BD137" i="59"/>
  <c r="AR137" i="59"/>
  <c r="AF137" i="59"/>
  <c r="I137" i="59"/>
  <c r="BO137" i="59"/>
  <c r="BC137" i="59"/>
  <c r="AQ137" i="59"/>
  <c r="AE137" i="59"/>
  <c r="T137" i="59"/>
  <c r="H137" i="59"/>
  <c r="BN137" i="59"/>
  <c r="BB137" i="59"/>
  <c r="AP137" i="59"/>
  <c r="AD137" i="59"/>
  <c r="S137" i="59"/>
  <c r="G137" i="59"/>
  <c r="BM137" i="59"/>
  <c r="BA137" i="59"/>
  <c r="AO137" i="59"/>
  <c r="AC137" i="59"/>
  <c r="R137" i="59"/>
  <c r="F137" i="59"/>
  <c r="BL137" i="59"/>
  <c r="AZ137" i="59"/>
  <c r="AN137" i="59"/>
  <c r="AB137" i="59"/>
  <c r="Q137" i="59"/>
  <c r="E137" i="59"/>
  <c r="BK137" i="59"/>
  <c r="AY137" i="59"/>
  <c r="AM137" i="59"/>
  <c r="AA137" i="59"/>
  <c r="P137" i="59"/>
  <c r="BV137" i="59"/>
  <c r="BJ137" i="59"/>
  <c r="AX137" i="59"/>
  <c r="AL137" i="59"/>
  <c r="Z137" i="59"/>
  <c r="O137" i="59"/>
  <c r="BT137" i="59"/>
  <c r="BH137" i="59"/>
  <c r="AV137" i="59"/>
  <c r="AJ137" i="59"/>
  <c r="X137" i="59"/>
  <c r="M137" i="59"/>
  <c r="BI137" i="59"/>
  <c r="AW137" i="59"/>
  <c r="AK137" i="59"/>
  <c r="Y137" i="59"/>
  <c r="N137" i="59"/>
  <c r="BU137" i="59"/>
  <c r="B138" i="59"/>
  <c r="BT138" i="59" l="1"/>
  <c r="BH138" i="59"/>
  <c r="AV138" i="59"/>
  <c r="AJ138" i="59"/>
  <c r="X138" i="59"/>
  <c r="M138" i="59"/>
  <c r="BS138" i="59"/>
  <c r="BG138" i="59"/>
  <c r="AU138" i="59"/>
  <c r="AI138" i="59"/>
  <c r="W138" i="59"/>
  <c r="L138" i="59"/>
  <c r="BR138" i="59"/>
  <c r="BF138" i="59"/>
  <c r="AT138" i="59"/>
  <c r="AH138" i="59"/>
  <c r="V138" i="59"/>
  <c r="K138" i="59"/>
  <c r="BQ138" i="59"/>
  <c r="BE138" i="59"/>
  <c r="AS138" i="59"/>
  <c r="AG138" i="59"/>
  <c r="U138" i="59"/>
  <c r="J138" i="59"/>
  <c r="BP138" i="59"/>
  <c r="BD138" i="59"/>
  <c r="AR138" i="59"/>
  <c r="AF138" i="59"/>
  <c r="I138" i="59"/>
  <c r="BO138" i="59"/>
  <c r="BC138" i="59"/>
  <c r="AQ138" i="59"/>
  <c r="AE138" i="59"/>
  <c r="T138" i="59"/>
  <c r="H138" i="59"/>
  <c r="BN138" i="59"/>
  <c r="BB138" i="59"/>
  <c r="AP138" i="59"/>
  <c r="AD138" i="59"/>
  <c r="S138" i="59"/>
  <c r="G138" i="59"/>
  <c r="BM138" i="59"/>
  <c r="BA138" i="59"/>
  <c r="AO138" i="59"/>
  <c r="AC138" i="59"/>
  <c r="R138" i="59"/>
  <c r="F138" i="59"/>
  <c r="BL138" i="59"/>
  <c r="AZ138" i="59"/>
  <c r="AN138" i="59"/>
  <c r="AB138" i="59"/>
  <c r="Q138" i="59"/>
  <c r="E138" i="59"/>
  <c r="BK138" i="59"/>
  <c r="AY138" i="59"/>
  <c r="AM138" i="59"/>
  <c r="AA138" i="59"/>
  <c r="P138" i="59"/>
  <c r="BU138" i="59"/>
  <c r="BI138" i="59"/>
  <c r="AW138" i="59"/>
  <c r="AK138" i="59"/>
  <c r="Y138" i="59"/>
  <c r="N138" i="59"/>
  <c r="BV138" i="59"/>
  <c r="BJ138" i="59"/>
  <c r="AX138" i="59"/>
  <c r="AL138" i="59"/>
  <c r="Z138" i="59"/>
  <c r="O138" i="59"/>
  <c r="B139" i="59"/>
  <c r="BU139" i="59" l="1"/>
  <c r="BI139" i="59"/>
  <c r="AW139" i="59"/>
  <c r="AK139" i="59"/>
  <c r="Y139" i="59"/>
  <c r="N139" i="59"/>
  <c r="BT139" i="59"/>
  <c r="BH139" i="59"/>
  <c r="AV139" i="59"/>
  <c r="AJ139" i="59"/>
  <c r="X139" i="59"/>
  <c r="M139" i="59"/>
  <c r="BS139" i="59"/>
  <c r="BG139" i="59"/>
  <c r="AU139" i="59"/>
  <c r="AI139" i="59"/>
  <c r="W139" i="59"/>
  <c r="L139" i="59"/>
  <c r="BR139" i="59"/>
  <c r="BF139" i="59"/>
  <c r="AT139" i="59"/>
  <c r="AH139" i="59"/>
  <c r="V139" i="59"/>
  <c r="K139" i="59"/>
  <c r="BQ139" i="59"/>
  <c r="BE139" i="59"/>
  <c r="AS139" i="59"/>
  <c r="AG139" i="59"/>
  <c r="U139" i="59"/>
  <c r="J139" i="59"/>
  <c r="BP139" i="59"/>
  <c r="BD139" i="59"/>
  <c r="AR139" i="59"/>
  <c r="AF139" i="59"/>
  <c r="I139" i="59"/>
  <c r="BO139" i="59"/>
  <c r="BC139" i="59"/>
  <c r="AQ139" i="59"/>
  <c r="AE139" i="59"/>
  <c r="T139" i="59"/>
  <c r="H139" i="59"/>
  <c r="BN139" i="59"/>
  <c r="BB139" i="59"/>
  <c r="AP139" i="59"/>
  <c r="AD139" i="59"/>
  <c r="S139" i="59"/>
  <c r="G139" i="59"/>
  <c r="BM139" i="59"/>
  <c r="BA139" i="59"/>
  <c r="AO139" i="59"/>
  <c r="AC139" i="59"/>
  <c r="R139" i="59"/>
  <c r="F139" i="59"/>
  <c r="BL139" i="59"/>
  <c r="AZ139" i="59"/>
  <c r="AN139" i="59"/>
  <c r="AB139" i="59"/>
  <c r="Q139" i="59"/>
  <c r="E139" i="59"/>
  <c r="BV139" i="59"/>
  <c r="BJ139" i="59"/>
  <c r="AX139" i="59"/>
  <c r="AL139" i="59"/>
  <c r="Z139" i="59"/>
  <c r="O139" i="59"/>
  <c r="BK139" i="59"/>
  <c r="AY139" i="59"/>
  <c r="AM139" i="59"/>
  <c r="AA139" i="59"/>
  <c r="P139" i="59"/>
  <c r="B140" i="59"/>
  <c r="BV140" i="59" l="1"/>
  <c r="BJ140" i="59"/>
  <c r="AX140" i="59"/>
  <c r="AL140" i="59"/>
  <c r="Z140" i="59"/>
  <c r="O140" i="59"/>
  <c r="BU140" i="59"/>
  <c r="BI140" i="59"/>
  <c r="AW140" i="59"/>
  <c r="AK140" i="59"/>
  <c r="Y140" i="59"/>
  <c r="N140" i="59"/>
  <c r="BT140" i="59"/>
  <c r="BH140" i="59"/>
  <c r="AV140" i="59"/>
  <c r="AJ140" i="59"/>
  <c r="X140" i="59"/>
  <c r="M140" i="59"/>
  <c r="BS140" i="59"/>
  <c r="BG140" i="59"/>
  <c r="AU140" i="59"/>
  <c r="AI140" i="59"/>
  <c r="W140" i="59"/>
  <c r="L140" i="59"/>
  <c r="BR140" i="59"/>
  <c r="BF140" i="59"/>
  <c r="AT140" i="59"/>
  <c r="AH140" i="59"/>
  <c r="V140" i="59"/>
  <c r="K140" i="59"/>
  <c r="BQ140" i="59"/>
  <c r="BE140" i="59"/>
  <c r="AS140" i="59"/>
  <c r="AG140" i="59"/>
  <c r="U140" i="59"/>
  <c r="J140" i="59"/>
  <c r="BP140" i="59"/>
  <c r="BD140" i="59"/>
  <c r="AR140" i="59"/>
  <c r="AF140" i="59"/>
  <c r="I140" i="59"/>
  <c r="BO140" i="59"/>
  <c r="BC140" i="59"/>
  <c r="AQ140" i="59"/>
  <c r="AE140" i="59"/>
  <c r="T140" i="59"/>
  <c r="H140" i="59"/>
  <c r="BN140" i="59"/>
  <c r="BB140" i="59"/>
  <c r="AP140" i="59"/>
  <c r="AD140" i="59"/>
  <c r="S140" i="59"/>
  <c r="G140" i="59"/>
  <c r="BM140" i="59"/>
  <c r="BA140" i="59"/>
  <c r="AO140" i="59"/>
  <c r="AC140" i="59"/>
  <c r="R140" i="59"/>
  <c r="F140" i="59"/>
  <c r="BK140" i="59"/>
  <c r="AY140" i="59"/>
  <c r="AM140" i="59"/>
  <c r="AA140" i="59"/>
  <c r="P140" i="59"/>
  <c r="BL140" i="59"/>
  <c r="AZ140" i="59"/>
  <c r="AN140" i="59"/>
  <c r="AB140" i="59"/>
  <c r="Q140" i="59"/>
  <c r="E140" i="59"/>
  <c r="B141" i="59"/>
  <c r="BK141" i="59" l="1"/>
  <c r="AY141" i="59"/>
  <c r="AM141" i="59"/>
  <c r="AA141" i="59"/>
  <c r="P141" i="59"/>
  <c r="BV141" i="59"/>
  <c r="BJ141" i="59"/>
  <c r="AX141" i="59"/>
  <c r="AL141" i="59"/>
  <c r="Z141" i="59"/>
  <c r="O141" i="59"/>
  <c r="BU141" i="59"/>
  <c r="BI141" i="59"/>
  <c r="AW141" i="59"/>
  <c r="AK141" i="59"/>
  <c r="Y141" i="59"/>
  <c r="N141" i="59"/>
  <c r="BT141" i="59"/>
  <c r="BH141" i="59"/>
  <c r="AV141" i="59"/>
  <c r="AJ141" i="59"/>
  <c r="X141" i="59"/>
  <c r="M141" i="59"/>
  <c r="BS141" i="59"/>
  <c r="BG141" i="59"/>
  <c r="AU141" i="59"/>
  <c r="AI141" i="59"/>
  <c r="W141" i="59"/>
  <c r="L141" i="59"/>
  <c r="BR141" i="59"/>
  <c r="BF141" i="59"/>
  <c r="AT141" i="59"/>
  <c r="AH141" i="59"/>
  <c r="V141" i="59"/>
  <c r="K141" i="59"/>
  <c r="BQ141" i="59"/>
  <c r="BE141" i="59"/>
  <c r="AS141" i="59"/>
  <c r="AG141" i="59"/>
  <c r="U141" i="59"/>
  <c r="J141" i="59"/>
  <c r="BP141" i="59"/>
  <c r="BD141" i="59"/>
  <c r="AR141" i="59"/>
  <c r="AF141" i="59"/>
  <c r="I141" i="59"/>
  <c r="BO141" i="59"/>
  <c r="BC141" i="59"/>
  <c r="AQ141" i="59"/>
  <c r="AE141" i="59"/>
  <c r="T141" i="59"/>
  <c r="H141" i="59"/>
  <c r="BN141" i="59"/>
  <c r="BB141" i="59"/>
  <c r="AP141" i="59"/>
  <c r="AD141" i="59"/>
  <c r="S141" i="59"/>
  <c r="G141" i="59"/>
  <c r="BL141" i="59"/>
  <c r="AZ141" i="59"/>
  <c r="AN141" i="59"/>
  <c r="AB141" i="59"/>
  <c r="Q141" i="59"/>
  <c r="E141" i="59"/>
  <c r="BM141" i="59"/>
  <c r="BA141" i="59"/>
  <c r="AO141" i="59"/>
  <c r="AC141" i="59"/>
  <c r="R141" i="59"/>
  <c r="F141" i="59"/>
  <c r="B142" i="59"/>
  <c r="BL142" i="59" l="1"/>
  <c r="AZ142" i="59"/>
  <c r="AN142" i="59"/>
  <c r="AB142" i="59"/>
  <c r="Q142" i="59"/>
  <c r="E142" i="59"/>
  <c r="BK142" i="59"/>
  <c r="AY142" i="59"/>
  <c r="AM142" i="59"/>
  <c r="AA142" i="59"/>
  <c r="P142" i="59"/>
  <c r="BV142" i="59"/>
  <c r="BJ142" i="59"/>
  <c r="AX142" i="59"/>
  <c r="AL142" i="59"/>
  <c r="Z142" i="59"/>
  <c r="O142" i="59"/>
  <c r="BU142" i="59"/>
  <c r="BI142" i="59"/>
  <c r="AW142" i="59"/>
  <c r="AK142" i="59"/>
  <c r="Y142" i="59"/>
  <c r="N142" i="59"/>
  <c r="BT142" i="59"/>
  <c r="BH142" i="59"/>
  <c r="AV142" i="59"/>
  <c r="AJ142" i="59"/>
  <c r="X142" i="59"/>
  <c r="M142" i="59"/>
  <c r="BS142" i="59"/>
  <c r="BG142" i="59"/>
  <c r="AU142" i="59"/>
  <c r="AI142" i="59"/>
  <c r="W142" i="59"/>
  <c r="L142" i="59"/>
  <c r="BR142" i="59"/>
  <c r="BF142" i="59"/>
  <c r="AT142" i="59"/>
  <c r="AH142" i="59"/>
  <c r="V142" i="59"/>
  <c r="K142" i="59"/>
  <c r="BQ142" i="59"/>
  <c r="BE142" i="59"/>
  <c r="AS142" i="59"/>
  <c r="AG142" i="59"/>
  <c r="U142" i="59"/>
  <c r="J142" i="59"/>
  <c r="BP142" i="59"/>
  <c r="BD142" i="59"/>
  <c r="AR142" i="59"/>
  <c r="AF142" i="59"/>
  <c r="I142" i="59"/>
  <c r="BO142" i="59"/>
  <c r="BC142" i="59"/>
  <c r="AQ142" i="59"/>
  <c r="AE142" i="59"/>
  <c r="T142" i="59"/>
  <c r="H142" i="59"/>
  <c r="BM142" i="59"/>
  <c r="BA142" i="59"/>
  <c r="AO142" i="59"/>
  <c r="AC142" i="59"/>
  <c r="R142" i="59"/>
  <c r="F142" i="59"/>
  <c r="BN142" i="59"/>
  <c r="BB142" i="59"/>
  <c r="AP142" i="59"/>
  <c r="AD142" i="59"/>
  <c r="S142" i="59"/>
  <c r="G142" i="59"/>
  <c r="B143" i="59"/>
  <c r="BM143" i="59" l="1"/>
  <c r="BA143" i="59"/>
  <c r="AO143" i="59"/>
  <c r="AC143" i="59"/>
  <c r="R143" i="59"/>
  <c r="F143" i="59"/>
  <c r="BL143" i="59"/>
  <c r="AZ143" i="59"/>
  <c r="AN143" i="59"/>
  <c r="AB143" i="59"/>
  <c r="Q143" i="59"/>
  <c r="E143" i="59"/>
  <c r="BK143" i="59"/>
  <c r="AY143" i="59"/>
  <c r="AM143" i="59"/>
  <c r="AA143" i="59"/>
  <c r="P143" i="59"/>
  <c r="BV143" i="59"/>
  <c r="BJ143" i="59"/>
  <c r="AX143" i="59"/>
  <c r="AL143" i="59"/>
  <c r="Z143" i="59"/>
  <c r="O143" i="59"/>
  <c r="BU143" i="59"/>
  <c r="BI143" i="59"/>
  <c r="AW143" i="59"/>
  <c r="AK143" i="59"/>
  <c r="Y143" i="59"/>
  <c r="N143" i="59"/>
  <c r="BT143" i="59"/>
  <c r="BH143" i="59"/>
  <c r="AV143" i="59"/>
  <c r="AJ143" i="59"/>
  <c r="X143" i="59"/>
  <c r="M143" i="59"/>
  <c r="BS143" i="59"/>
  <c r="BG143" i="59"/>
  <c r="AU143" i="59"/>
  <c r="AI143" i="59"/>
  <c r="W143" i="59"/>
  <c r="L143" i="59"/>
  <c r="BR143" i="59"/>
  <c r="BF143" i="59"/>
  <c r="AT143" i="59"/>
  <c r="AH143" i="59"/>
  <c r="V143" i="59"/>
  <c r="K143" i="59"/>
  <c r="BQ143" i="59"/>
  <c r="BE143" i="59"/>
  <c r="AS143" i="59"/>
  <c r="AG143" i="59"/>
  <c r="U143" i="59"/>
  <c r="J143" i="59"/>
  <c r="BP143" i="59"/>
  <c r="BD143" i="59"/>
  <c r="AR143" i="59"/>
  <c r="AF143" i="59"/>
  <c r="I143" i="59"/>
  <c r="BN143" i="59"/>
  <c r="BB143" i="59"/>
  <c r="AP143" i="59"/>
  <c r="AD143" i="59"/>
  <c r="S143" i="59"/>
  <c r="G143" i="59"/>
  <c r="BO143" i="59"/>
  <c r="BC143" i="59"/>
  <c r="AQ143" i="59"/>
  <c r="AE143" i="59"/>
  <c r="T143" i="59"/>
  <c r="H143" i="59"/>
  <c r="B144" i="59"/>
  <c r="BN144" i="59" l="1"/>
  <c r="BB144" i="59"/>
  <c r="AP144" i="59"/>
  <c r="AD144" i="59"/>
  <c r="S144" i="59"/>
  <c r="G144" i="59"/>
  <c r="G100" i="59" s="1"/>
  <c r="BM144" i="59"/>
  <c r="BA144" i="59"/>
  <c r="AO144" i="59"/>
  <c r="AC144" i="59"/>
  <c r="R144" i="59"/>
  <c r="F144" i="59"/>
  <c r="F100" i="59" s="1"/>
  <c r="BL144" i="59"/>
  <c r="AZ144" i="59"/>
  <c r="AN144" i="59"/>
  <c r="AB144" i="59"/>
  <c r="Q144" i="59"/>
  <c r="E144" i="59"/>
  <c r="BK144" i="59"/>
  <c r="AY144" i="59"/>
  <c r="AM144" i="59"/>
  <c r="AA144" i="59"/>
  <c r="P144" i="59"/>
  <c r="BV144" i="59"/>
  <c r="BJ144" i="59"/>
  <c r="AX144" i="59"/>
  <c r="AL144" i="59"/>
  <c r="Z144" i="59"/>
  <c r="O144" i="59"/>
  <c r="BU144" i="59"/>
  <c r="BI144" i="59"/>
  <c r="AW144" i="59"/>
  <c r="AK144" i="59"/>
  <c r="Y144" i="59"/>
  <c r="N144" i="59"/>
  <c r="BT144" i="59"/>
  <c r="BH144" i="59"/>
  <c r="AV144" i="59"/>
  <c r="AJ144" i="59"/>
  <c r="X144" i="59"/>
  <c r="M144" i="59"/>
  <c r="BS144" i="59"/>
  <c r="BG144" i="59"/>
  <c r="AU144" i="59"/>
  <c r="AI144" i="59"/>
  <c r="W144" i="59"/>
  <c r="W100" i="59" s="1"/>
  <c r="L144" i="59"/>
  <c r="BR144" i="59"/>
  <c r="BF144" i="59"/>
  <c r="AT144" i="59"/>
  <c r="AH144" i="59"/>
  <c r="V144" i="59"/>
  <c r="K144" i="59"/>
  <c r="BQ144" i="59"/>
  <c r="BE144" i="59"/>
  <c r="AS144" i="59"/>
  <c r="AG144" i="59"/>
  <c r="U144" i="59"/>
  <c r="U100" i="59" s="1"/>
  <c r="J144" i="59"/>
  <c r="BO144" i="59"/>
  <c r="BC144" i="59"/>
  <c r="AQ144" i="59"/>
  <c r="AE144" i="59"/>
  <c r="T144" i="59"/>
  <c r="H144" i="59"/>
  <c r="BP144" i="59"/>
  <c r="BD144" i="59"/>
  <c r="AR144" i="59"/>
  <c r="AF144" i="59"/>
  <c r="I144" i="59"/>
  <c r="B145" i="59"/>
  <c r="AP100" i="59" l="1"/>
  <c r="AQ100" i="59"/>
  <c r="D73" i="59" s="1"/>
  <c r="AT100" i="59"/>
  <c r="G73" i="59" s="1"/>
  <c r="AV100" i="59"/>
  <c r="I73" i="59" s="1"/>
  <c r="AX100" i="59"/>
  <c r="K73" i="59" s="1"/>
  <c r="AZ100" i="59"/>
  <c r="M73" i="59" s="1"/>
  <c r="BB100" i="59"/>
  <c r="O73" i="59" s="1"/>
  <c r="AJ100" i="59"/>
  <c r="BC100" i="59"/>
  <c r="P73" i="59" s="1"/>
  <c r="BF100" i="59"/>
  <c r="F78" i="59" s="1"/>
  <c r="BH100" i="59"/>
  <c r="H78" i="59" s="1"/>
  <c r="BJ100" i="59"/>
  <c r="J78" i="59" s="1"/>
  <c r="BL100" i="59"/>
  <c r="BN100" i="59"/>
  <c r="BR100" i="59"/>
  <c r="BT100" i="59"/>
  <c r="BV100" i="59"/>
  <c r="AE100" i="59"/>
  <c r="I100" i="59"/>
  <c r="E41" i="59" s="1"/>
  <c r="J100" i="59"/>
  <c r="F41" i="59" s="1"/>
  <c r="L100" i="59"/>
  <c r="H41" i="59" s="1"/>
  <c r="N100" i="59"/>
  <c r="J41" i="59" s="1"/>
  <c r="P100" i="59"/>
  <c r="L41" i="59" s="1"/>
  <c r="R100" i="59"/>
  <c r="E46" i="59" s="1"/>
  <c r="Y100" i="59"/>
  <c r="AA100" i="59"/>
  <c r="AC100" i="59"/>
  <c r="BO100" i="59"/>
  <c r="AI100" i="59"/>
  <c r="AK100" i="59"/>
  <c r="AM100" i="59"/>
  <c r="AO100" i="59"/>
  <c r="AF100" i="59"/>
  <c r="AR100" i="59"/>
  <c r="E73" i="59" s="1"/>
  <c r="AS100" i="59"/>
  <c r="F73" i="59" s="1"/>
  <c r="AU100" i="59"/>
  <c r="H73" i="59" s="1"/>
  <c r="AW100" i="59"/>
  <c r="J73" i="59" s="1"/>
  <c r="AY100" i="59"/>
  <c r="L73" i="59" s="1"/>
  <c r="BA100" i="59"/>
  <c r="N73" i="59" s="1"/>
  <c r="AL100" i="59"/>
  <c r="BE100" i="59"/>
  <c r="E78" i="59" s="1"/>
  <c r="BI100" i="59"/>
  <c r="I78" i="59" s="1"/>
  <c r="BK100" i="59"/>
  <c r="K78" i="59" s="1"/>
  <c r="BM100" i="59"/>
  <c r="AN100" i="59"/>
  <c r="BG100" i="59"/>
  <c r="G78" i="59" s="1"/>
  <c r="BS100" i="59"/>
  <c r="E100" i="59"/>
  <c r="C83" i="59" s="1"/>
  <c r="AH100" i="59"/>
  <c r="AG100" i="59"/>
  <c r="BP100" i="59"/>
  <c r="BU100" i="59"/>
  <c r="H100" i="59"/>
  <c r="D41" i="59" s="1"/>
  <c r="K100" i="59"/>
  <c r="G41" i="59" s="1"/>
  <c r="M100" i="59"/>
  <c r="I41" i="59" s="1"/>
  <c r="O100" i="59"/>
  <c r="K41" i="59" s="1"/>
  <c r="Q100" i="59"/>
  <c r="D46" i="59" s="1"/>
  <c r="S100" i="59"/>
  <c r="F46" i="59" s="1"/>
  <c r="BD100" i="59"/>
  <c r="D78" i="59" s="1"/>
  <c r="BQ100" i="59"/>
  <c r="T100" i="59"/>
  <c r="V100" i="59"/>
  <c r="X100" i="59"/>
  <c r="Z100" i="59"/>
  <c r="AB100" i="59"/>
  <c r="AD100" i="59"/>
  <c r="BO145" i="59"/>
  <c r="BC145" i="59"/>
  <c r="AQ145" i="59"/>
  <c r="AE145" i="59"/>
  <c r="T145" i="59"/>
  <c r="H145" i="59"/>
  <c r="BN145" i="59"/>
  <c r="BB145" i="59"/>
  <c r="AP145" i="59"/>
  <c r="AD145" i="59"/>
  <c r="S145" i="59"/>
  <c r="G145" i="59"/>
  <c r="G101" i="59" s="1"/>
  <c r="BM145" i="59"/>
  <c r="BA145" i="59"/>
  <c r="AO145" i="59"/>
  <c r="AC145" i="59"/>
  <c r="R145" i="59"/>
  <c r="F145" i="59"/>
  <c r="F101" i="59" s="1"/>
  <c r="BL145" i="59"/>
  <c r="AZ145" i="59"/>
  <c r="AN145" i="59"/>
  <c r="AB145" i="59"/>
  <c r="Q145" i="59"/>
  <c r="E145" i="59"/>
  <c r="BK145" i="59"/>
  <c r="AY145" i="59"/>
  <c r="AM145" i="59"/>
  <c r="AA145" i="59"/>
  <c r="P145" i="59"/>
  <c r="BV145" i="59"/>
  <c r="BJ145" i="59"/>
  <c r="AX145" i="59"/>
  <c r="AL145" i="59"/>
  <c r="Z145" i="59"/>
  <c r="O145" i="59"/>
  <c r="BU145" i="59"/>
  <c r="BI145" i="59"/>
  <c r="AW145" i="59"/>
  <c r="AK145" i="59"/>
  <c r="Y145" i="59"/>
  <c r="N145" i="59"/>
  <c r="BT145" i="59"/>
  <c r="BH145" i="59"/>
  <c r="AV145" i="59"/>
  <c r="AJ145" i="59"/>
  <c r="X145" i="59"/>
  <c r="M145" i="59"/>
  <c r="BS145" i="59"/>
  <c r="BG145" i="59"/>
  <c r="AU145" i="59"/>
  <c r="AI145" i="59"/>
  <c r="W145" i="59"/>
  <c r="W101" i="59" s="1"/>
  <c r="L145" i="59"/>
  <c r="BR145" i="59"/>
  <c r="BF145" i="59"/>
  <c r="AT145" i="59"/>
  <c r="AH145" i="59"/>
  <c r="V145" i="59"/>
  <c r="K145" i="59"/>
  <c r="BP145" i="59"/>
  <c r="BD145" i="59"/>
  <c r="AR145" i="59"/>
  <c r="AF145" i="59"/>
  <c r="I145" i="59"/>
  <c r="BQ145" i="59"/>
  <c r="BE145" i="59"/>
  <c r="AS145" i="59"/>
  <c r="AG145" i="59"/>
  <c r="U145" i="59"/>
  <c r="U101" i="59" s="1"/>
  <c r="J145" i="59"/>
  <c r="B146" i="59"/>
  <c r="AW101" i="59" l="1"/>
  <c r="J74" i="59" s="1"/>
  <c r="BG101" i="59"/>
  <c r="G79" i="59" s="1"/>
  <c r="AU101" i="59"/>
  <c r="H74" i="59" s="1"/>
  <c r="BD101" i="59"/>
  <c r="D79" i="59" s="1"/>
  <c r="BU101" i="59"/>
  <c r="E101" i="59"/>
  <c r="C84" i="59" s="1"/>
  <c r="J101" i="59"/>
  <c r="F42" i="59" s="1"/>
  <c r="K101" i="59"/>
  <c r="G42" i="59" s="1"/>
  <c r="M101" i="59"/>
  <c r="I42" i="59" s="1"/>
  <c r="O101" i="59"/>
  <c r="K42" i="59" s="1"/>
  <c r="Q101" i="59"/>
  <c r="D47" i="59" s="1"/>
  <c r="S101" i="59"/>
  <c r="F47" i="59" s="1"/>
  <c r="BC101" i="59"/>
  <c r="P74" i="59" s="1"/>
  <c r="X101" i="59"/>
  <c r="AD101" i="59"/>
  <c r="BA101" i="59"/>
  <c r="N74" i="59" s="1"/>
  <c r="BS101" i="59"/>
  <c r="V101" i="59"/>
  <c r="Z101" i="59"/>
  <c r="AB101" i="59"/>
  <c r="AG101" i="59"/>
  <c r="AH101" i="59"/>
  <c r="AJ101" i="59"/>
  <c r="AL101" i="59"/>
  <c r="AN101" i="59"/>
  <c r="AP101" i="59"/>
  <c r="BM101" i="59"/>
  <c r="AS101" i="59"/>
  <c r="F74" i="59" s="1"/>
  <c r="AX101" i="59"/>
  <c r="K74" i="59" s="1"/>
  <c r="BB101" i="59"/>
  <c r="O74" i="59" s="1"/>
  <c r="AT101" i="59"/>
  <c r="G74" i="59" s="1"/>
  <c r="AV101" i="59"/>
  <c r="I74" i="59" s="1"/>
  <c r="AZ101" i="59"/>
  <c r="M74" i="59" s="1"/>
  <c r="BE101" i="59"/>
  <c r="E79" i="59" s="1"/>
  <c r="BF101" i="59"/>
  <c r="F79" i="59" s="1"/>
  <c r="BH101" i="59"/>
  <c r="H79" i="59" s="1"/>
  <c r="BJ101" i="59"/>
  <c r="J79" i="59" s="1"/>
  <c r="BL101" i="59"/>
  <c r="BN101" i="59"/>
  <c r="BO101" i="59"/>
  <c r="BQ101" i="59"/>
  <c r="BT101" i="59"/>
  <c r="BV101" i="59"/>
  <c r="H101" i="59"/>
  <c r="D42" i="59" s="1"/>
  <c r="BP101" i="59"/>
  <c r="I101" i="59"/>
  <c r="E42" i="59" s="1"/>
  <c r="L101" i="59"/>
  <c r="H42" i="59" s="1"/>
  <c r="N101" i="59"/>
  <c r="J42" i="59" s="1"/>
  <c r="P101" i="59"/>
  <c r="L42" i="59" s="1"/>
  <c r="R101" i="59"/>
  <c r="E47" i="59" s="1"/>
  <c r="T101" i="59"/>
  <c r="AR101" i="59"/>
  <c r="E74" i="59" s="1"/>
  <c r="BI101" i="59"/>
  <c r="I79" i="59" s="1"/>
  <c r="BR101" i="59"/>
  <c r="Y101" i="59"/>
  <c r="AA101" i="59"/>
  <c r="AE101" i="59"/>
  <c r="AY101" i="59"/>
  <c r="L74" i="59" s="1"/>
  <c r="BK101" i="59"/>
  <c r="K79" i="59" s="1"/>
  <c r="AC101" i="59"/>
  <c r="AF101" i="59"/>
  <c r="AI101" i="59"/>
  <c r="AK101" i="59"/>
  <c r="AM101" i="59"/>
  <c r="AO101" i="59"/>
  <c r="AQ101" i="59"/>
  <c r="D74" i="59" s="1"/>
  <c r="C61" i="59"/>
  <c r="C91" i="59"/>
  <c r="C55" i="59"/>
  <c r="C73" i="59"/>
  <c r="C67" i="59"/>
  <c r="C78" i="59"/>
  <c r="C35" i="59"/>
  <c r="C41" i="59"/>
  <c r="C46" i="59"/>
  <c r="BP146" i="59"/>
  <c r="BD146" i="59"/>
  <c r="AR146" i="59"/>
  <c r="AF146" i="59"/>
  <c r="I146" i="59"/>
  <c r="BO146" i="59"/>
  <c r="BC146" i="59"/>
  <c r="AQ146" i="59"/>
  <c r="AE146" i="59"/>
  <c r="T146" i="59"/>
  <c r="H146" i="59"/>
  <c r="BN146" i="59"/>
  <c r="BB146" i="59"/>
  <c r="AP146" i="59"/>
  <c r="AD146" i="59"/>
  <c r="S146" i="59"/>
  <c r="G146" i="59"/>
  <c r="G102" i="59" s="1"/>
  <c r="BM146" i="59"/>
  <c r="BA146" i="59"/>
  <c r="AO146" i="59"/>
  <c r="AC146" i="59"/>
  <c r="R146" i="59"/>
  <c r="F146" i="59"/>
  <c r="F102" i="59" s="1"/>
  <c r="BL146" i="59"/>
  <c r="AZ146" i="59"/>
  <c r="AN146" i="59"/>
  <c r="AB146" i="59"/>
  <c r="Q146" i="59"/>
  <c r="E146" i="59"/>
  <c r="BK146" i="59"/>
  <c r="AY146" i="59"/>
  <c r="AM146" i="59"/>
  <c r="AA146" i="59"/>
  <c r="P146" i="59"/>
  <c r="BV146" i="59"/>
  <c r="BJ146" i="59"/>
  <c r="AX146" i="59"/>
  <c r="AL146" i="59"/>
  <c r="Z146" i="59"/>
  <c r="O146" i="59"/>
  <c r="BU146" i="59"/>
  <c r="BI146" i="59"/>
  <c r="AW146" i="59"/>
  <c r="AK146" i="59"/>
  <c r="Y146" i="59"/>
  <c r="N146" i="59"/>
  <c r="BT146" i="59"/>
  <c r="BH146" i="59"/>
  <c r="AV146" i="59"/>
  <c r="AJ146" i="59"/>
  <c r="X146" i="59"/>
  <c r="M146" i="59"/>
  <c r="BS146" i="59"/>
  <c r="BG146" i="59"/>
  <c r="AU146" i="59"/>
  <c r="AI146" i="59"/>
  <c r="W146" i="59"/>
  <c r="W102" i="59" s="1"/>
  <c r="L146" i="59"/>
  <c r="BQ146" i="59"/>
  <c r="BE146" i="59"/>
  <c r="AS146" i="59"/>
  <c r="AG146" i="59"/>
  <c r="U146" i="59"/>
  <c r="U102" i="59" s="1"/>
  <c r="J146" i="59"/>
  <c r="BR146" i="59"/>
  <c r="BF146" i="59"/>
  <c r="AT146" i="59"/>
  <c r="AH146" i="59"/>
  <c r="V146" i="59"/>
  <c r="K146" i="59"/>
  <c r="J55" i="59" l="1"/>
  <c r="I55" i="59"/>
  <c r="H55" i="59"/>
  <c r="G55" i="59"/>
  <c r="F55" i="59"/>
  <c r="D55" i="59"/>
  <c r="E55" i="59"/>
  <c r="C36" i="59"/>
  <c r="C47" i="59"/>
  <c r="C79" i="59"/>
  <c r="C92" i="59"/>
  <c r="C74" i="59"/>
  <c r="C42" i="59"/>
  <c r="C68" i="59"/>
  <c r="C56" i="59"/>
  <c r="C62" i="59"/>
  <c r="F83" i="59"/>
  <c r="G83" i="59"/>
  <c r="K83" i="59"/>
  <c r="J83" i="59"/>
  <c r="H83" i="59"/>
  <c r="I83" i="59"/>
  <c r="D83" i="59"/>
  <c r="E83" i="59"/>
  <c r="D67" i="59"/>
  <c r="E67" i="59"/>
  <c r="H67" i="59"/>
  <c r="G67" i="59"/>
  <c r="F67" i="59"/>
  <c r="J67" i="59"/>
  <c r="I67" i="59"/>
  <c r="F91" i="59"/>
  <c r="E91" i="59"/>
  <c r="D91" i="59"/>
  <c r="J61" i="59"/>
  <c r="I61" i="59"/>
  <c r="H61" i="59"/>
  <c r="D61" i="59"/>
  <c r="F61" i="59"/>
  <c r="G61" i="59"/>
  <c r="E61" i="59"/>
  <c r="AX102" i="59"/>
  <c r="K75" i="59" s="1"/>
  <c r="BP102" i="59"/>
  <c r="H85" i="59" s="1"/>
  <c r="BV102" i="59"/>
  <c r="F93" i="59" s="1"/>
  <c r="H102" i="59"/>
  <c r="D43" i="59" s="1"/>
  <c r="BJ102" i="59"/>
  <c r="J80" i="59" s="1"/>
  <c r="BT102" i="59"/>
  <c r="D93" i="59" s="1"/>
  <c r="K102" i="59"/>
  <c r="G43" i="59" s="1"/>
  <c r="L102" i="59"/>
  <c r="H43" i="59" s="1"/>
  <c r="N102" i="59"/>
  <c r="J43" i="59" s="1"/>
  <c r="P102" i="59"/>
  <c r="L43" i="59" s="1"/>
  <c r="R102" i="59"/>
  <c r="E48" i="59" s="1"/>
  <c r="T102" i="59"/>
  <c r="BB102" i="59"/>
  <c r="O75" i="59" s="1"/>
  <c r="Y102" i="59"/>
  <c r="AA102" i="59"/>
  <c r="AC102" i="59"/>
  <c r="D63" i="59" s="1"/>
  <c r="AE102" i="59"/>
  <c r="F63" i="59" s="1"/>
  <c r="AS102" i="59"/>
  <c r="F75" i="59" s="1"/>
  <c r="BH102" i="59"/>
  <c r="H80" i="59" s="1"/>
  <c r="BQ102" i="59"/>
  <c r="I85" i="59" s="1"/>
  <c r="V102" i="59"/>
  <c r="AH102" i="59"/>
  <c r="I63" i="59" s="1"/>
  <c r="AI102" i="59"/>
  <c r="J63" i="59" s="1"/>
  <c r="AK102" i="59"/>
  <c r="E69" i="59" s="1"/>
  <c r="AM102" i="59"/>
  <c r="G69" i="59" s="1"/>
  <c r="AO102" i="59"/>
  <c r="I69" i="59" s="1"/>
  <c r="AQ102" i="59"/>
  <c r="D75" i="59" s="1"/>
  <c r="BE102" i="59"/>
  <c r="E80" i="59" s="1"/>
  <c r="AU102" i="59"/>
  <c r="H75" i="59" s="1"/>
  <c r="AW102" i="59"/>
  <c r="J75" i="59" s="1"/>
  <c r="AY102" i="59"/>
  <c r="L75" i="59" s="1"/>
  <c r="BA102" i="59"/>
  <c r="N75" i="59" s="1"/>
  <c r="BC102" i="59"/>
  <c r="P75" i="59" s="1"/>
  <c r="BN102" i="59"/>
  <c r="F85" i="59" s="1"/>
  <c r="BF102" i="59"/>
  <c r="F80" i="59" s="1"/>
  <c r="BG102" i="59"/>
  <c r="G80" i="59" s="1"/>
  <c r="BI102" i="59"/>
  <c r="I80" i="59" s="1"/>
  <c r="BK102" i="59"/>
  <c r="K80" i="59" s="1"/>
  <c r="BM102" i="59"/>
  <c r="E85" i="59" s="1"/>
  <c r="BO102" i="59"/>
  <c r="G85" i="59" s="1"/>
  <c r="AZ102" i="59"/>
  <c r="M75" i="59" s="1"/>
  <c r="AT102" i="59"/>
  <c r="G75" i="59" s="1"/>
  <c r="BU102" i="59"/>
  <c r="E93" i="59" s="1"/>
  <c r="E102" i="59"/>
  <c r="C85" i="59" s="1"/>
  <c r="I102" i="59"/>
  <c r="E43" i="59" s="1"/>
  <c r="BD102" i="59"/>
  <c r="D80" i="59" s="1"/>
  <c r="BR102" i="59"/>
  <c r="J85" i="59" s="1"/>
  <c r="J102" i="59"/>
  <c r="F43" i="59" s="1"/>
  <c r="O102" i="59"/>
  <c r="K43" i="59" s="1"/>
  <c r="S102" i="59"/>
  <c r="F48" i="59" s="1"/>
  <c r="BL102" i="59"/>
  <c r="X102" i="59"/>
  <c r="Z102" i="59"/>
  <c r="AB102" i="59"/>
  <c r="AD102" i="59"/>
  <c r="E63" i="59" s="1"/>
  <c r="AF102" i="59"/>
  <c r="G63" i="59" s="1"/>
  <c r="AV102" i="59"/>
  <c r="I75" i="59" s="1"/>
  <c r="BS102" i="59"/>
  <c r="K85" i="59" s="1"/>
  <c r="M102" i="59"/>
  <c r="I43" i="59" s="1"/>
  <c r="Q102" i="59"/>
  <c r="D48" i="59" s="1"/>
  <c r="AG102" i="59"/>
  <c r="H63" i="59" s="1"/>
  <c r="AJ102" i="59"/>
  <c r="D69" i="59" s="1"/>
  <c r="AL102" i="59"/>
  <c r="F69" i="59" s="1"/>
  <c r="AN102" i="59"/>
  <c r="H69" i="59" s="1"/>
  <c r="AP102" i="59"/>
  <c r="J69" i="59" s="1"/>
  <c r="AR102" i="59"/>
  <c r="E75" i="59" s="1"/>
  <c r="D85" i="59" l="1"/>
  <c r="F56" i="59"/>
  <c r="E56" i="59"/>
  <c r="D56" i="59"/>
  <c r="J56" i="59"/>
  <c r="G56" i="59"/>
  <c r="I56" i="59"/>
  <c r="H56" i="59"/>
  <c r="I62" i="59"/>
  <c r="E62" i="59"/>
  <c r="H62" i="59"/>
  <c r="G62" i="59"/>
  <c r="F62" i="59"/>
  <c r="J62" i="59"/>
  <c r="D62" i="59"/>
  <c r="J68" i="59"/>
  <c r="E68" i="59"/>
  <c r="G68" i="59"/>
  <c r="H68" i="59"/>
  <c r="F68" i="59"/>
  <c r="I68" i="59"/>
  <c r="D68" i="59"/>
  <c r="H84" i="59"/>
  <c r="G84" i="59"/>
  <c r="F84" i="59"/>
  <c r="J84" i="59"/>
  <c r="I84" i="59"/>
  <c r="D84" i="59"/>
  <c r="E84" i="59"/>
  <c r="K84" i="59"/>
  <c r="F92" i="59"/>
  <c r="D92" i="59"/>
  <c r="E92" i="59"/>
  <c r="C69" i="59"/>
  <c r="C93" i="59"/>
  <c r="C80" i="59"/>
  <c r="C43" i="59"/>
  <c r="C63" i="59"/>
  <c r="C48" i="59"/>
  <c r="C75" i="59"/>
  <c r="C37" i="59"/>
  <c r="C57" i="59"/>
  <c r="J57" i="59" l="1"/>
  <c r="I57" i="59"/>
  <c r="H57" i="59"/>
  <c r="G57" i="59"/>
  <c r="E57" i="59"/>
  <c r="F57" i="59"/>
  <c r="D57" i="59"/>
  <c r="P30" i="59" l="1"/>
  <c r="M30" i="59"/>
  <c r="M33" i="59"/>
  <c r="M27" i="59"/>
  <c r="P24" i="59"/>
</calcChain>
</file>

<file path=xl/sharedStrings.xml><?xml version="1.0" encoding="utf-8"?>
<sst xmlns="http://schemas.openxmlformats.org/spreadsheetml/2006/main" count="39290" uniqueCount="566">
  <si>
    <t>家庭問題</t>
  </si>
  <si>
    <t>健康問題</t>
  </si>
  <si>
    <t>勤務問題</t>
  </si>
  <si>
    <t>男女問題</t>
  </si>
  <si>
    <t>学校問題</t>
  </si>
  <si>
    <t>その他</t>
  </si>
  <si>
    <t>不詳</t>
  </si>
  <si>
    <t>年齢(10歳階級）別</t>
    <rPh sb="0" eb="2">
      <t>ネンレイ</t>
    </rPh>
    <rPh sb="5" eb="6">
      <t>サイ</t>
    </rPh>
    <rPh sb="6" eb="8">
      <t>カイキュウ</t>
    </rPh>
    <rPh sb="9" eb="10">
      <t>ベツ</t>
    </rPh>
    <phoneticPr fontId="15"/>
  </si>
  <si>
    <t>20歳未満</t>
    <rPh sb="2" eb="3">
      <t>サイ</t>
    </rPh>
    <rPh sb="3" eb="5">
      <t>ミマン</t>
    </rPh>
    <phoneticPr fontId="15"/>
  </si>
  <si>
    <t>20～29歳</t>
    <rPh sb="5" eb="6">
      <t>サイ</t>
    </rPh>
    <phoneticPr fontId="15"/>
  </si>
  <si>
    <t>30～39歳</t>
    <rPh sb="5" eb="6">
      <t>サイ</t>
    </rPh>
    <phoneticPr fontId="15"/>
  </si>
  <si>
    <t>40～49歳</t>
    <rPh sb="5" eb="6">
      <t>サイ</t>
    </rPh>
    <phoneticPr fontId="15"/>
  </si>
  <si>
    <t>50～59歳</t>
    <rPh sb="5" eb="6">
      <t>サイ</t>
    </rPh>
    <phoneticPr fontId="15"/>
  </si>
  <si>
    <t>60～69歳</t>
    <rPh sb="5" eb="6">
      <t>サイ</t>
    </rPh>
    <phoneticPr fontId="15"/>
  </si>
  <si>
    <t>70～79歳</t>
    <rPh sb="5" eb="6">
      <t>サイ</t>
    </rPh>
    <phoneticPr fontId="15"/>
  </si>
  <si>
    <t>80歳以上</t>
    <rPh sb="2" eb="3">
      <t>サイ</t>
    </rPh>
    <rPh sb="3" eb="5">
      <t>イジョウ</t>
    </rPh>
    <phoneticPr fontId="15"/>
  </si>
  <si>
    <t>不詳</t>
    <rPh sb="0" eb="2">
      <t>フショウ</t>
    </rPh>
    <phoneticPr fontId="15"/>
  </si>
  <si>
    <t>男</t>
    <rPh sb="0" eb="1">
      <t>オトコ</t>
    </rPh>
    <phoneticPr fontId="15"/>
  </si>
  <si>
    <t>女</t>
    <rPh sb="0" eb="1">
      <t>オンナ</t>
    </rPh>
    <phoneticPr fontId="15"/>
  </si>
  <si>
    <t>主婦</t>
    <rPh sb="0" eb="2">
      <t>シュフ</t>
    </rPh>
    <phoneticPr fontId="15"/>
  </si>
  <si>
    <t>失業者</t>
    <rPh sb="0" eb="3">
      <t>シツギョウシャ</t>
    </rPh>
    <phoneticPr fontId="15"/>
  </si>
  <si>
    <t>年金・雇用保険等生活者</t>
    <rPh sb="0" eb="2">
      <t>ネンキン</t>
    </rPh>
    <rPh sb="3" eb="5">
      <t>コヨウ</t>
    </rPh>
    <rPh sb="5" eb="7">
      <t>ホケン</t>
    </rPh>
    <rPh sb="7" eb="8">
      <t>トウ</t>
    </rPh>
    <rPh sb="8" eb="11">
      <t>セイカツシャ</t>
    </rPh>
    <phoneticPr fontId="15"/>
  </si>
  <si>
    <t>その他の無職者</t>
    <rPh sb="2" eb="3">
      <t>タ</t>
    </rPh>
    <rPh sb="4" eb="6">
      <t>ムショク</t>
    </rPh>
    <rPh sb="6" eb="7">
      <t>シャ</t>
    </rPh>
    <phoneticPr fontId="15"/>
  </si>
  <si>
    <t>女</t>
    <rPh sb="0" eb="1">
      <t>ジョ</t>
    </rPh>
    <phoneticPr fontId="15"/>
  </si>
  <si>
    <t>総数</t>
    <rPh sb="0" eb="2">
      <t>ソウスウ</t>
    </rPh>
    <phoneticPr fontId="15"/>
  </si>
  <si>
    <t>0－2時</t>
    <rPh sb="3" eb="4">
      <t>ジ</t>
    </rPh>
    <phoneticPr fontId="15"/>
  </si>
  <si>
    <t>2-4時</t>
    <rPh sb="3" eb="4">
      <t>ジ</t>
    </rPh>
    <phoneticPr fontId="15"/>
  </si>
  <si>
    <t>4-6時</t>
    <rPh sb="3" eb="4">
      <t>ジ</t>
    </rPh>
    <phoneticPr fontId="15"/>
  </si>
  <si>
    <t>6-8時</t>
    <rPh sb="3" eb="4">
      <t>ジ</t>
    </rPh>
    <phoneticPr fontId="15"/>
  </si>
  <si>
    <t>8-10時</t>
    <rPh sb="4" eb="5">
      <t>ジ</t>
    </rPh>
    <phoneticPr fontId="15"/>
  </si>
  <si>
    <t>10-12時</t>
    <rPh sb="5" eb="6">
      <t>ジ</t>
    </rPh>
    <phoneticPr fontId="15"/>
  </si>
  <si>
    <t>12-14時</t>
    <rPh sb="5" eb="6">
      <t>ジ</t>
    </rPh>
    <phoneticPr fontId="15"/>
  </si>
  <si>
    <t>14-16時</t>
    <rPh sb="5" eb="6">
      <t>ジ</t>
    </rPh>
    <phoneticPr fontId="15"/>
  </si>
  <si>
    <t>16-18時</t>
    <rPh sb="5" eb="6">
      <t>ジ</t>
    </rPh>
    <phoneticPr fontId="15"/>
  </si>
  <si>
    <t>18-20時</t>
    <rPh sb="5" eb="6">
      <t>ジ</t>
    </rPh>
    <phoneticPr fontId="15"/>
  </si>
  <si>
    <t>日曜</t>
    <rPh sb="0" eb="2">
      <t>ニチヨウ</t>
    </rPh>
    <phoneticPr fontId="15"/>
  </si>
  <si>
    <t>月曜</t>
    <rPh sb="0" eb="2">
      <t>ゲツヨウ</t>
    </rPh>
    <phoneticPr fontId="15"/>
  </si>
  <si>
    <t>火曜</t>
    <rPh sb="0" eb="2">
      <t>カヨウ</t>
    </rPh>
    <phoneticPr fontId="15"/>
  </si>
  <si>
    <t>水曜</t>
    <rPh sb="0" eb="2">
      <t>スイヨウ</t>
    </rPh>
    <phoneticPr fontId="15"/>
  </si>
  <si>
    <t>木曜</t>
    <rPh sb="0" eb="2">
      <t>モクヨウ</t>
    </rPh>
    <phoneticPr fontId="15"/>
  </si>
  <si>
    <t>金曜</t>
    <rPh sb="0" eb="2">
      <t>キンヨウ</t>
    </rPh>
    <phoneticPr fontId="15"/>
  </si>
  <si>
    <t>土曜</t>
    <rPh sb="0" eb="2">
      <t>ドヨウ</t>
    </rPh>
    <phoneticPr fontId="15"/>
  </si>
  <si>
    <t>男</t>
    <phoneticPr fontId="15"/>
  </si>
  <si>
    <t>あり</t>
    <phoneticPr fontId="15"/>
  </si>
  <si>
    <t>なし</t>
    <phoneticPr fontId="15"/>
  </si>
  <si>
    <t>女</t>
    <phoneticPr fontId="15"/>
  </si>
  <si>
    <t>総数</t>
    <rPh sb="0" eb="2">
      <t>ソウスウ</t>
    </rPh>
    <phoneticPr fontId="15"/>
  </si>
  <si>
    <t>　　表2　男女別自殺者数</t>
    <rPh sb="2" eb="3">
      <t>ヒョウ</t>
    </rPh>
    <rPh sb="5" eb="7">
      <t>ダンジョ</t>
    </rPh>
    <rPh sb="7" eb="8">
      <t>ベツ</t>
    </rPh>
    <rPh sb="8" eb="10">
      <t>ジサツ</t>
    </rPh>
    <rPh sb="10" eb="11">
      <t>シャ</t>
    </rPh>
    <rPh sb="11" eb="12">
      <t>スウ</t>
    </rPh>
    <phoneticPr fontId="15"/>
  </si>
  <si>
    <t>　　表4　同居人の有無別自殺者数</t>
    <rPh sb="2" eb="3">
      <t>ヒョウ</t>
    </rPh>
    <rPh sb="5" eb="7">
      <t>ドウキョ</t>
    </rPh>
    <rPh sb="7" eb="8">
      <t>ニン</t>
    </rPh>
    <rPh sb="9" eb="11">
      <t>ウム</t>
    </rPh>
    <rPh sb="11" eb="12">
      <t>ベツ</t>
    </rPh>
    <rPh sb="12" eb="14">
      <t>ジサツ</t>
    </rPh>
    <rPh sb="14" eb="15">
      <t>シャ</t>
    </rPh>
    <rPh sb="15" eb="16">
      <t>スウ</t>
    </rPh>
    <phoneticPr fontId="14"/>
  </si>
  <si>
    <t>　　表5　職業別自殺者数</t>
    <rPh sb="2" eb="3">
      <t>ヒョウ</t>
    </rPh>
    <rPh sb="5" eb="7">
      <t>ショクギョウ</t>
    </rPh>
    <rPh sb="7" eb="8">
      <t>ベツ</t>
    </rPh>
    <rPh sb="8" eb="10">
      <t>ジサツ</t>
    </rPh>
    <rPh sb="10" eb="11">
      <t>シャ</t>
    </rPh>
    <rPh sb="11" eb="12">
      <t>スウ</t>
    </rPh>
    <phoneticPr fontId="15"/>
  </si>
  <si>
    <t>　　表6　場所別自殺者数</t>
    <rPh sb="2" eb="3">
      <t>ヒョウ</t>
    </rPh>
    <rPh sb="5" eb="7">
      <t>バショ</t>
    </rPh>
    <rPh sb="7" eb="8">
      <t>ベツ</t>
    </rPh>
    <rPh sb="8" eb="10">
      <t>ジサツ</t>
    </rPh>
    <rPh sb="10" eb="11">
      <t>シャ</t>
    </rPh>
    <rPh sb="11" eb="12">
      <t>スウ</t>
    </rPh>
    <phoneticPr fontId="14"/>
  </si>
  <si>
    <t>　　表7　手段別自殺者数</t>
    <rPh sb="2" eb="3">
      <t>ヒョウ</t>
    </rPh>
    <rPh sb="5" eb="7">
      <t>シュダン</t>
    </rPh>
    <rPh sb="7" eb="8">
      <t>ベツ</t>
    </rPh>
    <rPh sb="8" eb="10">
      <t>ジサツ</t>
    </rPh>
    <rPh sb="10" eb="11">
      <t>シャ</t>
    </rPh>
    <rPh sb="11" eb="12">
      <t>スウ</t>
    </rPh>
    <phoneticPr fontId="15"/>
  </si>
  <si>
    <t>　　表9　曜日別自殺者数</t>
    <rPh sb="2" eb="3">
      <t>ヒョウ</t>
    </rPh>
    <rPh sb="5" eb="7">
      <t>ヨウビ</t>
    </rPh>
    <rPh sb="7" eb="8">
      <t>ベツ</t>
    </rPh>
    <rPh sb="8" eb="10">
      <t>ジサツ</t>
    </rPh>
    <rPh sb="10" eb="11">
      <t>シャ</t>
    </rPh>
    <rPh sb="11" eb="12">
      <t>スウ</t>
    </rPh>
    <phoneticPr fontId="15"/>
  </si>
  <si>
    <t>　　表10　原因動機別自殺者数</t>
    <rPh sb="2" eb="3">
      <t>ヒョウ</t>
    </rPh>
    <rPh sb="6" eb="8">
      <t>ゲンイン</t>
    </rPh>
    <rPh sb="8" eb="10">
      <t>ドウキ</t>
    </rPh>
    <rPh sb="10" eb="11">
      <t>ベツ</t>
    </rPh>
    <rPh sb="11" eb="13">
      <t>ジサツ</t>
    </rPh>
    <rPh sb="13" eb="14">
      <t>シャ</t>
    </rPh>
    <rPh sb="14" eb="15">
      <t>スウ</t>
    </rPh>
    <phoneticPr fontId="15"/>
  </si>
  <si>
    <t>　　表11　自殺未遂歴の有無別</t>
    <rPh sb="2" eb="3">
      <t>ヒョウ</t>
    </rPh>
    <rPh sb="6" eb="8">
      <t>ジサツ</t>
    </rPh>
    <rPh sb="8" eb="10">
      <t>ミスイ</t>
    </rPh>
    <rPh sb="10" eb="11">
      <t>レキ</t>
    </rPh>
    <rPh sb="12" eb="14">
      <t>ウム</t>
    </rPh>
    <rPh sb="14" eb="15">
      <t>ベツ</t>
    </rPh>
    <phoneticPr fontId="15"/>
  </si>
  <si>
    <t>累計</t>
    <rPh sb="0" eb="2">
      <t>ルイケイ</t>
    </rPh>
    <phoneticPr fontId="15"/>
  </si>
  <si>
    <t>1月</t>
    <rPh sb="1" eb="2">
      <t>ガツ</t>
    </rPh>
    <phoneticPr fontId="15"/>
  </si>
  <si>
    <t>2月</t>
    <rPh sb="1" eb="2">
      <t>ガツ</t>
    </rPh>
    <phoneticPr fontId="15"/>
  </si>
  <si>
    <t>3月</t>
    <rPh sb="1" eb="2">
      <t>ガツ</t>
    </rPh>
    <phoneticPr fontId="15"/>
  </si>
  <si>
    <t>4月</t>
  </si>
  <si>
    <t>5月</t>
  </si>
  <si>
    <t>6月</t>
  </si>
  <si>
    <t>7月</t>
  </si>
  <si>
    <t>8月</t>
  </si>
  <si>
    <t>9月</t>
  </si>
  <si>
    <t>10月</t>
  </si>
  <si>
    <t>11月</t>
  </si>
  <si>
    <t>12月</t>
  </si>
  <si>
    <t>http://www8.cao.go.jp/jisatsutaisaku/toukei/index.html</t>
  </si>
  <si>
    <t>※自殺の統計（内閣府自殺対策推進室）から抜粋</t>
    <rPh sb="1" eb="3">
      <t>ジサツ</t>
    </rPh>
    <rPh sb="4" eb="6">
      <t>トウケイ</t>
    </rPh>
    <rPh sb="7" eb="9">
      <t>ナイカク</t>
    </rPh>
    <rPh sb="9" eb="10">
      <t>フ</t>
    </rPh>
    <rPh sb="10" eb="12">
      <t>ジサツ</t>
    </rPh>
    <rPh sb="12" eb="14">
      <t>タイサク</t>
    </rPh>
    <rPh sb="14" eb="17">
      <t>スイシンシツ</t>
    </rPh>
    <rPh sb="20" eb="22">
      <t>バッスイ</t>
    </rPh>
    <phoneticPr fontId="15"/>
  </si>
  <si>
    <t>　　表8  時間帯別自殺者数</t>
    <rPh sb="2" eb="3">
      <t>ヒョウ</t>
    </rPh>
    <rPh sb="6" eb="9">
      <t>ジカンタイ</t>
    </rPh>
    <rPh sb="9" eb="10">
      <t>ベツ</t>
    </rPh>
    <rPh sb="10" eb="12">
      <t>ジサツ</t>
    </rPh>
    <rPh sb="12" eb="13">
      <t>シャ</t>
    </rPh>
    <rPh sb="13" eb="14">
      <t>スウ</t>
    </rPh>
    <phoneticPr fontId="15"/>
  </si>
  <si>
    <t>　　表3  年齢別自殺者数</t>
    <rPh sb="2" eb="3">
      <t>ヒョウ</t>
    </rPh>
    <rPh sb="6" eb="8">
      <t>ネンレイ</t>
    </rPh>
    <rPh sb="8" eb="9">
      <t>ベツ</t>
    </rPh>
    <rPh sb="9" eb="11">
      <t>ジサツ</t>
    </rPh>
    <rPh sb="11" eb="12">
      <t>シャ</t>
    </rPh>
    <rPh sb="12" eb="13">
      <t>スウ</t>
    </rPh>
    <phoneticPr fontId="15"/>
  </si>
  <si>
    <t>合計</t>
    <rPh sb="0" eb="2">
      <t>ゴウケイ</t>
    </rPh>
    <phoneticPr fontId="15"/>
  </si>
  <si>
    <t>　　表1　月別自殺者数の推移(男女別）</t>
    <rPh sb="2" eb="3">
      <t>ヒョウ</t>
    </rPh>
    <rPh sb="5" eb="7">
      <t>ツキベツ</t>
    </rPh>
    <rPh sb="7" eb="9">
      <t>ジサツ</t>
    </rPh>
    <rPh sb="9" eb="10">
      <t>シャ</t>
    </rPh>
    <rPh sb="10" eb="11">
      <t>スウ</t>
    </rPh>
    <rPh sb="12" eb="14">
      <t>スイイ</t>
    </rPh>
    <rPh sb="15" eb="17">
      <t>ダンジョ</t>
    </rPh>
    <rPh sb="17" eb="18">
      <t>ベツ</t>
    </rPh>
    <phoneticPr fontId="15"/>
  </si>
  <si>
    <t>－</t>
    <phoneticPr fontId="15"/>
  </si>
  <si>
    <t>自宅等</t>
    <phoneticPr fontId="15"/>
  </si>
  <si>
    <t>高層ビル</t>
    <phoneticPr fontId="15"/>
  </si>
  <si>
    <t>乗物</t>
    <phoneticPr fontId="15"/>
  </si>
  <si>
    <t>海（湖）・河川等</t>
    <phoneticPr fontId="15"/>
  </si>
  <si>
    <t>山</t>
    <phoneticPr fontId="15"/>
  </si>
  <si>
    <t>その他</t>
    <phoneticPr fontId="15"/>
  </si>
  <si>
    <t>不詳</t>
    <phoneticPr fontId="15"/>
  </si>
  <si>
    <t>男</t>
    <phoneticPr fontId="15"/>
  </si>
  <si>
    <t>女</t>
    <phoneticPr fontId="15"/>
  </si>
  <si>
    <t>首つり</t>
    <phoneticPr fontId="15"/>
  </si>
  <si>
    <t>服毒</t>
    <phoneticPr fontId="15"/>
  </si>
  <si>
    <t>練炭等</t>
    <phoneticPr fontId="15"/>
  </si>
  <si>
    <t>飛降り</t>
    <phoneticPr fontId="15"/>
  </si>
  <si>
    <t>飛込み</t>
    <phoneticPr fontId="15"/>
  </si>
  <si>
    <t>20-22時</t>
    <phoneticPr fontId="15"/>
  </si>
  <si>
    <t>22-24時</t>
    <phoneticPr fontId="15"/>
  </si>
  <si>
    <t>男</t>
    <phoneticPr fontId="15"/>
  </si>
  <si>
    <t>女</t>
    <phoneticPr fontId="15"/>
  </si>
  <si>
    <t>経済・生活問題</t>
    <phoneticPr fontId="15"/>
  </si>
  <si>
    <t>※平成19年に自殺統計原票を改正し、遺書等の自殺を裏付ける資料により明らかに推定できる原因・動機を3つまで計上することとしたため、原因・動機特定者の原因・動機別の和と原因・動機特定者数とは一致しない。</t>
    <phoneticPr fontId="15"/>
  </si>
  <si>
    <t>あり</t>
    <phoneticPr fontId="15"/>
  </si>
  <si>
    <t>なし</t>
    <phoneticPr fontId="15"/>
  </si>
  <si>
    <t>男</t>
    <phoneticPr fontId="15"/>
  </si>
  <si>
    <t>女</t>
    <phoneticPr fontId="15"/>
  </si>
  <si>
    <t>自営業・家族従事者　</t>
    <phoneticPr fontId="15"/>
  </si>
  <si>
    <t>被雇用・勤め人</t>
    <phoneticPr fontId="15"/>
  </si>
  <si>
    <t>学生・生徒等</t>
    <phoneticPr fontId="15"/>
  </si>
  <si>
    <t>※「地域における自殺の基礎資料（平成○年○月暫定値）」[発見日・住所地]から抜粋</t>
    <rPh sb="2" eb="4">
      <t>チイキ</t>
    </rPh>
    <rPh sb="8" eb="10">
      <t>ジサツ</t>
    </rPh>
    <rPh sb="11" eb="13">
      <t>キソ</t>
    </rPh>
    <rPh sb="13" eb="15">
      <t>シリョウ</t>
    </rPh>
    <rPh sb="16" eb="18">
      <t>ヘイセイ</t>
    </rPh>
    <rPh sb="19" eb="20">
      <t>ネン</t>
    </rPh>
    <rPh sb="21" eb="22">
      <t>ガツ</t>
    </rPh>
    <rPh sb="22" eb="25">
      <t>ザンテイチ</t>
    </rPh>
    <rPh sb="28" eb="30">
      <t>ハッケン</t>
    </rPh>
    <rPh sb="30" eb="31">
      <t>ビ</t>
    </rPh>
    <rPh sb="32" eb="34">
      <t>ジュウショ</t>
    </rPh>
    <rPh sb="34" eb="35">
      <t>チ</t>
    </rPh>
    <rPh sb="38" eb="40">
      <t>バッスイ</t>
    </rPh>
    <phoneticPr fontId="15"/>
  </si>
  <si>
    <t>警察庁自殺データ（平成○年○月（速報値））を内閣府自殺対策推進室が再集計</t>
    <rPh sb="0" eb="3">
      <t>ケイサツチョウ</t>
    </rPh>
    <rPh sb="3" eb="5">
      <t>ジサツ</t>
    </rPh>
    <rPh sb="9" eb="11">
      <t>ヘイセイ</t>
    </rPh>
    <rPh sb="12" eb="13">
      <t>ネン</t>
    </rPh>
    <rPh sb="14" eb="15">
      <t>ガツ</t>
    </rPh>
    <rPh sb="16" eb="19">
      <t>ソクホウチ</t>
    </rPh>
    <rPh sb="22" eb="24">
      <t>ナイカク</t>
    </rPh>
    <rPh sb="24" eb="25">
      <t>フ</t>
    </rPh>
    <rPh sb="25" eb="27">
      <t>ジサツ</t>
    </rPh>
    <rPh sb="27" eb="29">
      <t>タイサク</t>
    </rPh>
    <rPh sb="29" eb="32">
      <t>スイシンシツ</t>
    </rPh>
    <rPh sb="33" eb="36">
      <t>サイシュウケイ</t>
    </rPh>
    <phoneticPr fontId="15"/>
  </si>
  <si>
    <t>平成26年
(暫定値）</t>
    <rPh sb="0" eb="2">
      <t>ヘイセイ</t>
    </rPh>
    <rPh sb="4" eb="5">
      <t>ネン</t>
    </rPh>
    <rPh sb="7" eb="10">
      <t>ザンテイチ</t>
    </rPh>
    <phoneticPr fontId="15"/>
  </si>
  <si>
    <t>平成25年
（暫定値）</t>
    <rPh sb="0" eb="2">
      <t>ヘイセイ</t>
    </rPh>
    <rPh sb="4" eb="5">
      <t>ネン</t>
    </rPh>
    <rPh sb="7" eb="10">
      <t>ザンテイチ</t>
    </rPh>
    <phoneticPr fontId="15"/>
  </si>
  <si>
    <t>対前年増減数（月別）
(26－25）</t>
    <rPh sb="0" eb="1">
      <t>タイ</t>
    </rPh>
    <rPh sb="1" eb="3">
      <t>ゼンネン</t>
    </rPh>
    <rPh sb="3" eb="5">
      <t>ゾウゲン</t>
    </rPh>
    <rPh sb="5" eb="6">
      <t>スウ</t>
    </rPh>
    <rPh sb="7" eb="9">
      <t>ツキベツ</t>
    </rPh>
    <phoneticPr fontId="15"/>
  </si>
  <si>
    <t>対前年増減数（累計）
(26－25）</t>
    <rPh sb="0" eb="1">
      <t>タイ</t>
    </rPh>
    <rPh sb="1" eb="3">
      <t>ゼンネン</t>
    </rPh>
    <rPh sb="3" eb="5">
      <t>ゾウゲン</t>
    </rPh>
    <rPh sb="5" eb="6">
      <t>スウ</t>
    </rPh>
    <rPh sb="7" eb="9">
      <t>ルイケイ</t>
    </rPh>
    <phoneticPr fontId="15"/>
  </si>
  <si>
    <t>市区町村コード</t>
  </si>
  <si>
    <t>市区町村名</t>
  </si>
  <si>
    <t>政令指定都市詳細</t>
  </si>
  <si>
    <t>自殺者数</t>
  </si>
  <si>
    <t>自殺死亡率</t>
  </si>
  <si>
    <t>年換算した自殺死亡率</t>
  </si>
  <si>
    <t>年齢 (10歳階級）別</t>
  </si>
  <si>
    <t>同居人の有無</t>
  </si>
  <si>
    <t>職業別</t>
  </si>
  <si>
    <t>場所別</t>
  </si>
  <si>
    <t>手段別</t>
  </si>
  <si>
    <t>自殺の時間帯別</t>
  </si>
  <si>
    <t>自殺の曜日別</t>
  </si>
  <si>
    <t>原因・動機別</t>
  </si>
  <si>
    <t>自殺未遂歴の有無</t>
  </si>
  <si>
    <t>20歳未満</t>
  </si>
  <si>
    <t>20-29</t>
  </si>
  <si>
    <t>30-39</t>
  </si>
  <si>
    <t>40-49</t>
  </si>
  <si>
    <t>50-59</t>
  </si>
  <si>
    <t>60-69</t>
  </si>
  <si>
    <t>70-79</t>
  </si>
  <si>
    <t>80歳以上</t>
  </si>
  <si>
    <t>あり</t>
  </si>
  <si>
    <t>なし</t>
  </si>
  <si>
    <t>自営業・家族従業者</t>
  </si>
  <si>
    <t>被雇用・勤め人</t>
  </si>
  <si>
    <t>自宅等</t>
  </si>
  <si>
    <t>高層ビル</t>
  </si>
  <si>
    <t>乗物</t>
  </si>
  <si>
    <t>海（湖）・河川等</t>
  </si>
  <si>
    <t>山</t>
  </si>
  <si>
    <t>首つり</t>
  </si>
  <si>
    <t>服毒</t>
  </si>
  <si>
    <t>練炭等</t>
  </si>
  <si>
    <t>飛降り</t>
  </si>
  <si>
    <t>飛込み</t>
  </si>
  <si>
    <t>0-2時</t>
  </si>
  <si>
    <t>2-4時</t>
  </si>
  <si>
    <t>4-6時</t>
  </si>
  <si>
    <t>6-8時</t>
  </si>
  <si>
    <t>8-10時</t>
  </si>
  <si>
    <t>10-12時</t>
  </si>
  <si>
    <t>12-14時</t>
  </si>
  <si>
    <t>14-16時</t>
  </si>
  <si>
    <t>16-18時</t>
  </si>
  <si>
    <t>18-20時</t>
  </si>
  <si>
    <t>20-22時</t>
  </si>
  <si>
    <t>22-24時</t>
  </si>
  <si>
    <t>日曜</t>
  </si>
  <si>
    <t>月曜</t>
  </si>
  <si>
    <t>火曜</t>
  </si>
  <si>
    <t>水曜</t>
  </si>
  <si>
    <t>木曜</t>
  </si>
  <si>
    <t>金曜</t>
  </si>
  <si>
    <t>土曜</t>
  </si>
  <si>
    <t>経済・生活問題</t>
  </si>
  <si>
    <t>学生・生徒等</t>
  </si>
  <si>
    <t>主婦</t>
  </si>
  <si>
    <t>失業者</t>
  </si>
  <si>
    <t>年金・雇用保険等生活者</t>
  </si>
  <si>
    <t>その他の無職者</t>
  </si>
  <si>
    <t xml:space="preserve"> </t>
  </si>
  <si>
    <t>大阪府門真市</t>
  </si>
  <si>
    <t>大阪府大阪市 （計）</t>
  </si>
  <si>
    <t>大阪府堺市 （計）</t>
  </si>
  <si>
    <t>大阪府豊中市</t>
  </si>
  <si>
    <t>大阪府池田市</t>
  </si>
  <si>
    <t>大阪府吹田市</t>
  </si>
  <si>
    <t>大阪府高槻市</t>
  </si>
  <si>
    <t>大阪府貝塚市</t>
  </si>
  <si>
    <t>大阪府守口市</t>
  </si>
  <si>
    <t>大阪府枚方市</t>
  </si>
  <si>
    <t>大阪府茨木市</t>
  </si>
  <si>
    <t>大阪府八尾市</t>
  </si>
  <si>
    <t>大阪府泉佐野市</t>
  </si>
  <si>
    <t>大阪府寝屋川市</t>
  </si>
  <si>
    <t>大阪府河内長野市</t>
  </si>
  <si>
    <t>大阪府松原市</t>
  </si>
  <si>
    <t>大阪府大東市</t>
  </si>
  <si>
    <t>大阪府箕面市</t>
  </si>
  <si>
    <t>大阪府羽曳野市</t>
  </si>
  <si>
    <t>大阪府摂津市</t>
  </si>
  <si>
    <t>大阪府高石市</t>
  </si>
  <si>
    <t>大阪府藤井寺市</t>
  </si>
  <si>
    <t>大阪府東大阪市</t>
  </si>
  <si>
    <t>大阪府泉南市</t>
  </si>
  <si>
    <t>大阪府四條畷市</t>
  </si>
  <si>
    <t>大阪府交野市</t>
  </si>
  <si>
    <t>大阪府大阪狭山市</t>
  </si>
  <si>
    <t>大阪府阪南市</t>
  </si>
  <si>
    <t>大阪府泉南郡熊取町</t>
  </si>
  <si>
    <t xml:space="preserve"> 1.大阪市</t>
  </si>
  <si>
    <t xml:space="preserve"> 2.堺市</t>
  </si>
  <si>
    <t xml:space="preserve"> 3.池田市</t>
  </si>
  <si>
    <t xml:space="preserve"> 4.箕面市</t>
  </si>
  <si>
    <t xml:space="preserve"> 5.豊中市</t>
  </si>
  <si>
    <t xml:space="preserve"> 6.吹田市</t>
  </si>
  <si>
    <t xml:space="preserve"> 7.豊能町</t>
  </si>
  <si>
    <t xml:space="preserve"> 8.能勢町</t>
  </si>
  <si>
    <t xml:space="preserve"> 9.高槻市</t>
  </si>
  <si>
    <t>10.茨木市</t>
  </si>
  <si>
    <t>11.摂津市</t>
  </si>
  <si>
    <t>12.島本町</t>
  </si>
  <si>
    <t>13.守口市</t>
  </si>
  <si>
    <t>14.枚方市</t>
  </si>
  <si>
    <t>15.寝屋川市</t>
  </si>
  <si>
    <t>16.大東市</t>
  </si>
  <si>
    <t>17.門真市</t>
  </si>
  <si>
    <t>18.四條畷市</t>
  </si>
  <si>
    <t>19.交野市</t>
  </si>
  <si>
    <t>20.八尾市</t>
  </si>
  <si>
    <t>21.柏原市</t>
  </si>
  <si>
    <t>22.東大阪市</t>
  </si>
  <si>
    <t>23.富田林市</t>
  </si>
  <si>
    <t>24.河内長野市</t>
  </si>
  <si>
    <t>25.松原市</t>
  </si>
  <si>
    <t>26.羽曳野市</t>
  </si>
  <si>
    <t>27.藤井寺市</t>
  </si>
  <si>
    <t>28.大阪狭山市</t>
  </si>
  <si>
    <t>29.太子町</t>
  </si>
  <si>
    <t>30.河南町</t>
  </si>
  <si>
    <t>31.千早赤阪村</t>
  </si>
  <si>
    <t>32.高石市</t>
  </si>
  <si>
    <t>33.和泉市</t>
  </si>
  <si>
    <t>34.泉大津市</t>
  </si>
  <si>
    <t>35.忠岡町</t>
  </si>
  <si>
    <t>36.岸和田市</t>
  </si>
  <si>
    <t>37.貝塚市</t>
  </si>
  <si>
    <t>38.泉佐野市</t>
  </si>
  <si>
    <t>39.泉南市</t>
  </si>
  <si>
    <t>40.阪南市</t>
  </si>
  <si>
    <t>41.田尻町</t>
  </si>
  <si>
    <t>42.熊取町</t>
  </si>
  <si>
    <t>43.岬町</t>
  </si>
  <si>
    <t>50.大阪府集計</t>
    <rPh sb="3" eb="6">
      <t>オオサカフ</t>
    </rPh>
    <rPh sb="6" eb="8">
      <t>シュウケイ</t>
    </rPh>
    <phoneticPr fontId="23"/>
  </si>
  <si>
    <t>市町村の番号を入力して下さい。</t>
    <rPh sb="0" eb="3">
      <t>シチョウソン</t>
    </rPh>
    <rPh sb="4" eb="6">
      <t>バンゴウ</t>
    </rPh>
    <rPh sb="7" eb="9">
      <t>ニュウリョク</t>
    </rPh>
    <rPh sb="11" eb="12">
      <t>クダ</t>
    </rPh>
    <phoneticPr fontId="14"/>
  </si>
  <si>
    <t>.</t>
    <phoneticPr fontId="14"/>
  </si>
  <si>
    <t>1.大阪市</t>
  </si>
  <si>
    <t>,</t>
    <phoneticPr fontId="14"/>
  </si>
  <si>
    <t>2.堺市</t>
  </si>
  <si>
    <t>大阪市</t>
    <rPh sb="0" eb="3">
      <t>オオサカシ</t>
    </rPh>
    <phoneticPr fontId="14"/>
  </si>
  <si>
    <t>3.池田市</t>
  </si>
  <si>
    <t>堺市</t>
    <rPh sb="0" eb="2">
      <t>サカイシ</t>
    </rPh>
    <phoneticPr fontId="14"/>
  </si>
  <si>
    <t>4.箕面市</t>
  </si>
  <si>
    <t>大阪府岸和田市</t>
  </si>
  <si>
    <t>池田市</t>
    <rPh sb="0" eb="3">
      <t>イケダシ</t>
    </rPh>
    <phoneticPr fontId="15"/>
  </si>
  <si>
    <t>5.豊中市</t>
  </si>
  <si>
    <t>箕面市</t>
    <rPh sb="0" eb="2">
      <t>ミノオ</t>
    </rPh>
    <rPh sb="2" eb="3">
      <t>シ</t>
    </rPh>
    <phoneticPr fontId="15"/>
  </si>
  <si>
    <t>6.吹田市</t>
  </si>
  <si>
    <t>豊中市</t>
  </si>
  <si>
    <t>7.豊能町</t>
  </si>
  <si>
    <t>吹田市</t>
    <rPh sb="0" eb="3">
      <t>スイタシ</t>
    </rPh>
    <phoneticPr fontId="15"/>
  </si>
  <si>
    <t>8.能勢町</t>
  </si>
  <si>
    <t>大阪府泉大津市</t>
  </si>
  <si>
    <t>豊能町</t>
    <rPh sb="0" eb="3">
      <t>トヨノチョウ</t>
    </rPh>
    <phoneticPr fontId="15"/>
  </si>
  <si>
    <t>9.高槻市</t>
  </si>
  <si>
    <t>能勢町</t>
    <rPh sb="0" eb="3">
      <t>ノセチョウ</t>
    </rPh>
    <phoneticPr fontId="15"/>
  </si>
  <si>
    <t>高槻市</t>
    <rPh sb="0" eb="3">
      <t>タカツキシ</t>
    </rPh>
    <phoneticPr fontId="15"/>
  </si>
  <si>
    <t>茨木市</t>
    <rPh sb="0" eb="2">
      <t>イバラギ</t>
    </rPh>
    <rPh sb="2" eb="3">
      <t>シ</t>
    </rPh>
    <phoneticPr fontId="15"/>
  </si>
  <si>
    <t>摂津市</t>
    <rPh sb="0" eb="3">
      <t>セッツシ</t>
    </rPh>
    <phoneticPr fontId="15"/>
  </si>
  <si>
    <t>島本町</t>
    <rPh sb="0" eb="3">
      <t>シマモトチョウ</t>
    </rPh>
    <phoneticPr fontId="15"/>
  </si>
  <si>
    <t>守口市</t>
    <rPh sb="0" eb="3">
      <t>モリグチシ</t>
    </rPh>
    <phoneticPr fontId="15"/>
  </si>
  <si>
    <t>枚方市</t>
    <rPh sb="0" eb="3">
      <t>ヒラカタシ</t>
    </rPh>
    <phoneticPr fontId="15"/>
  </si>
  <si>
    <t>大阪府富田林市</t>
  </si>
  <si>
    <t>寝屋川市</t>
    <rPh sb="0" eb="4">
      <t>ネヤガワシ</t>
    </rPh>
    <phoneticPr fontId="15"/>
  </si>
  <si>
    <t>大東市</t>
    <rPh sb="0" eb="3">
      <t>ダイトウシ</t>
    </rPh>
    <phoneticPr fontId="15"/>
  </si>
  <si>
    <t>門真市</t>
    <rPh sb="0" eb="3">
      <t>カドマシ</t>
    </rPh>
    <phoneticPr fontId="15"/>
  </si>
  <si>
    <t>四條畷市</t>
  </si>
  <si>
    <t>交野市</t>
    <rPh sb="0" eb="3">
      <t>カタノシ</t>
    </rPh>
    <phoneticPr fontId="15"/>
  </si>
  <si>
    <t>大阪府和泉市</t>
  </si>
  <si>
    <t>八尾市</t>
    <rPh sb="0" eb="3">
      <t>ヤオシ</t>
    </rPh>
    <phoneticPr fontId="15"/>
  </si>
  <si>
    <t>柏原市</t>
    <rPh sb="0" eb="3">
      <t>カシワラシ</t>
    </rPh>
    <phoneticPr fontId="15"/>
  </si>
  <si>
    <t>大阪府柏原市</t>
  </si>
  <si>
    <t>東大阪市</t>
    <rPh sb="0" eb="4">
      <t>ヒガシオオサカシ</t>
    </rPh>
    <phoneticPr fontId="15"/>
  </si>
  <si>
    <t>富田林市</t>
    <rPh sb="0" eb="4">
      <t>トンダバヤシシ</t>
    </rPh>
    <phoneticPr fontId="15"/>
  </si>
  <si>
    <t>河内長野市</t>
    <rPh sb="0" eb="5">
      <t>カワチナガノシ</t>
    </rPh>
    <phoneticPr fontId="15"/>
  </si>
  <si>
    <t>松原市</t>
    <rPh sb="0" eb="3">
      <t>マツバラシ</t>
    </rPh>
    <phoneticPr fontId="15"/>
  </si>
  <si>
    <t>羽曳野市</t>
    <rPh sb="0" eb="4">
      <t>ハビキノシ</t>
    </rPh>
    <phoneticPr fontId="15"/>
  </si>
  <si>
    <t>藤井寺市</t>
    <rPh sb="0" eb="4">
      <t>フジイデラシ</t>
    </rPh>
    <phoneticPr fontId="15"/>
  </si>
  <si>
    <t>大阪狭山市</t>
    <rPh sb="0" eb="5">
      <t>オオサカサヤマシ</t>
    </rPh>
    <phoneticPr fontId="15"/>
  </si>
  <si>
    <t>太子町</t>
    <rPh sb="0" eb="3">
      <t>タイシチョウ</t>
    </rPh>
    <phoneticPr fontId="15"/>
  </si>
  <si>
    <t>河南町</t>
    <rPh sb="0" eb="3">
      <t>カナンチョウ</t>
    </rPh>
    <phoneticPr fontId="15"/>
  </si>
  <si>
    <t>千早赤阪村</t>
    <rPh sb="0" eb="5">
      <t>チハヤアカサカムラ</t>
    </rPh>
    <phoneticPr fontId="15"/>
  </si>
  <si>
    <t>高石市</t>
    <rPh sb="0" eb="3">
      <t>タカイシシ</t>
    </rPh>
    <phoneticPr fontId="15"/>
  </si>
  <si>
    <t>和泉市</t>
    <rPh sb="0" eb="3">
      <t>イズミシ</t>
    </rPh>
    <phoneticPr fontId="15"/>
  </si>
  <si>
    <t>大阪府三島郡島本町</t>
  </si>
  <si>
    <t>泉大津市</t>
    <rPh sb="0" eb="4">
      <t>イズミオオツシ</t>
    </rPh>
    <phoneticPr fontId="15"/>
  </si>
  <si>
    <t>大阪府豊能郡豊能町</t>
  </si>
  <si>
    <t>忠岡町</t>
    <rPh sb="0" eb="3">
      <t>タダオカチョウ</t>
    </rPh>
    <phoneticPr fontId="15"/>
  </si>
  <si>
    <t>大阪府豊能郡能勢町</t>
  </si>
  <si>
    <t>岸和田市</t>
    <rPh sb="0" eb="4">
      <t>キシワダシ</t>
    </rPh>
    <phoneticPr fontId="15"/>
  </si>
  <si>
    <t>大阪府泉北郡忠岡町</t>
  </si>
  <si>
    <t>貝塚市</t>
    <rPh sb="0" eb="3">
      <t>カイヅカシ</t>
    </rPh>
    <phoneticPr fontId="15"/>
  </si>
  <si>
    <t>泉佐野市</t>
    <rPh sb="0" eb="4">
      <t>イズミサノシ</t>
    </rPh>
    <phoneticPr fontId="15"/>
  </si>
  <si>
    <t>大阪府泉南郡田尻町</t>
  </si>
  <si>
    <t>泉南市</t>
    <rPh sb="0" eb="3">
      <t>センナンシ</t>
    </rPh>
    <phoneticPr fontId="15"/>
  </si>
  <si>
    <t>大阪府泉南郡岬町</t>
  </si>
  <si>
    <t>阪南市</t>
    <rPh sb="0" eb="3">
      <t>ハンナンシ</t>
    </rPh>
    <phoneticPr fontId="15"/>
  </si>
  <si>
    <t>大阪府南河内郡太子町</t>
  </si>
  <si>
    <t>田尻町</t>
    <rPh sb="0" eb="3">
      <t>タジリチョウ</t>
    </rPh>
    <phoneticPr fontId="15"/>
  </si>
  <si>
    <t>大阪府南河内郡河南町</t>
    <rPh sb="7" eb="10">
      <t>カナンチョウ</t>
    </rPh>
    <phoneticPr fontId="14"/>
  </si>
  <si>
    <t>熊取町</t>
    <rPh sb="0" eb="2">
      <t>クマトリ</t>
    </rPh>
    <rPh sb="2" eb="3">
      <t>チョウ</t>
    </rPh>
    <phoneticPr fontId="15"/>
  </si>
  <si>
    <t>大阪府南河内郡千早赤阪村</t>
  </si>
  <si>
    <t>岬町</t>
    <rPh sb="0" eb="2">
      <t>ミサキチョウ</t>
    </rPh>
    <phoneticPr fontId="15"/>
  </si>
  <si>
    <t>大阪府集計</t>
    <rPh sb="0" eb="3">
      <t>オオサカフ</t>
    </rPh>
    <rPh sb="3" eb="5">
      <t>シュウケイ</t>
    </rPh>
    <phoneticPr fontId="14"/>
  </si>
  <si>
    <t>無職</t>
  </si>
  <si>
    <t>*</t>
  </si>
  <si>
    <t>出力月を入力して下さい</t>
    <rPh sb="0" eb="2">
      <t>シュツリョク</t>
    </rPh>
    <rPh sb="2" eb="3">
      <t>ツキ</t>
    </rPh>
    <rPh sb="4" eb="6">
      <t>ニュウリョク</t>
    </rPh>
    <rPh sb="8" eb="9">
      <t>クダ</t>
    </rPh>
    <phoneticPr fontId="23"/>
  </si>
  <si>
    <t>月</t>
    <rPh sb="0" eb="1">
      <t>ガツ</t>
    </rPh>
    <phoneticPr fontId="23"/>
  </si>
  <si>
    <t>1a</t>
    <phoneticPr fontId="23"/>
  </si>
  <si>
    <t>1b</t>
    <phoneticPr fontId="23"/>
  </si>
  <si>
    <t>1c</t>
    <phoneticPr fontId="23"/>
  </si>
  <si>
    <t>2a</t>
    <phoneticPr fontId="23"/>
  </si>
  <si>
    <t>2b</t>
    <phoneticPr fontId="23"/>
  </si>
  <si>
    <t>2c</t>
    <phoneticPr fontId="23"/>
  </si>
  <si>
    <t>3a</t>
    <phoneticPr fontId="23"/>
  </si>
  <si>
    <t>3b</t>
    <phoneticPr fontId="23"/>
  </si>
  <si>
    <t>3c</t>
    <phoneticPr fontId="23"/>
  </si>
  <si>
    <t>4a</t>
    <phoneticPr fontId="23"/>
  </si>
  <si>
    <t>4b</t>
    <phoneticPr fontId="23"/>
  </si>
  <si>
    <t>4c</t>
    <phoneticPr fontId="23"/>
  </si>
  <si>
    <t>5a</t>
    <phoneticPr fontId="23"/>
  </si>
  <si>
    <t>5b</t>
    <phoneticPr fontId="23"/>
  </si>
  <si>
    <t>5c</t>
    <phoneticPr fontId="23"/>
  </si>
  <si>
    <t>6a</t>
    <phoneticPr fontId="23"/>
  </si>
  <si>
    <t>6b</t>
    <phoneticPr fontId="23"/>
  </si>
  <si>
    <t>6c</t>
    <phoneticPr fontId="23"/>
  </si>
  <si>
    <t>7a</t>
    <phoneticPr fontId="23"/>
  </si>
  <si>
    <t>7b</t>
    <phoneticPr fontId="23"/>
  </si>
  <si>
    <t>7c</t>
    <phoneticPr fontId="23"/>
  </si>
  <si>
    <t>8a</t>
    <phoneticPr fontId="23"/>
  </si>
  <si>
    <t>8b</t>
    <phoneticPr fontId="23"/>
  </si>
  <si>
    <t>8c</t>
    <phoneticPr fontId="23"/>
  </si>
  <si>
    <t>9a</t>
    <phoneticPr fontId="23"/>
  </si>
  <si>
    <t>9b</t>
    <phoneticPr fontId="23"/>
  </si>
  <si>
    <t>9c</t>
    <phoneticPr fontId="23"/>
  </si>
  <si>
    <t>10a</t>
    <phoneticPr fontId="23"/>
  </si>
  <si>
    <t>10b</t>
    <phoneticPr fontId="23"/>
  </si>
  <si>
    <t>10c</t>
    <phoneticPr fontId="23"/>
  </si>
  <si>
    <t>11a</t>
    <phoneticPr fontId="23"/>
  </si>
  <si>
    <t>11b</t>
    <phoneticPr fontId="23"/>
  </si>
  <si>
    <t>11c</t>
    <phoneticPr fontId="23"/>
  </si>
  <si>
    <t>12a</t>
    <phoneticPr fontId="23"/>
  </si>
  <si>
    <t>12b</t>
    <phoneticPr fontId="23"/>
  </si>
  <si>
    <t>12c</t>
    <phoneticPr fontId="23"/>
  </si>
  <si>
    <t>無職者</t>
  </si>
  <si>
    <t>　　表10　原因動機別自殺者数（複数回答）</t>
    <rPh sb="2" eb="3">
      <t>ヒョウ</t>
    </rPh>
    <rPh sb="6" eb="8">
      <t>ゲンイン</t>
    </rPh>
    <rPh sb="8" eb="10">
      <t>ドウキ</t>
    </rPh>
    <rPh sb="10" eb="11">
      <t>ベツ</t>
    </rPh>
    <rPh sb="11" eb="13">
      <t>ジサツ</t>
    </rPh>
    <rPh sb="13" eb="14">
      <t>シャ</t>
    </rPh>
    <rPh sb="14" eb="15">
      <t>スウ</t>
    </rPh>
    <rPh sb="16" eb="20">
      <t>フクスウカイトウ</t>
    </rPh>
    <phoneticPr fontId="15"/>
  </si>
  <si>
    <t>総数</t>
  </si>
  <si>
    <t>男性</t>
    <rPh sb="0" eb="2">
      <t>ダンセイ</t>
    </rPh>
    <phoneticPr fontId="14"/>
  </si>
  <si>
    <t>女性</t>
    <rPh sb="0" eb="2">
      <t>ジョセイ</t>
    </rPh>
    <phoneticPr fontId="14"/>
  </si>
  <si>
    <t>女性</t>
    <rPh sb="0" eb="2">
      <t>ジョセイ</t>
    </rPh>
    <phoneticPr fontId="14"/>
  </si>
  <si>
    <t>総数</t>
    <rPh sb="0" eb="2">
      <t>ソウスウ</t>
    </rPh>
    <phoneticPr fontId="23"/>
  </si>
  <si>
    <t>男</t>
    <rPh sb="0" eb="1">
      <t>オトコ</t>
    </rPh>
    <phoneticPr fontId="23"/>
  </si>
  <si>
    <t>女</t>
    <rPh sb="0" eb="1">
      <t>オンナ</t>
    </rPh>
    <phoneticPr fontId="23"/>
  </si>
  <si>
    <t>堺市堺区</t>
    <rPh sb="0" eb="2">
      <t>サカイシ</t>
    </rPh>
    <rPh sb="2" eb="4">
      <t>サカイク</t>
    </rPh>
    <phoneticPr fontId="15"/>
  </si>
  <si>
    <t>堺市中区</t>
    <rPh sb="0" eb="2">
      <t>サカイシ</t>
    </rPh>
    <rPh sb="2" eb="4">
      <t>ナカク</t>
    </rPh>
    <phoneticPr fontId="15"/>
  </si>
  <si>
    <t>堺市東区</t>
    <rPh sb="0" eb="2">
      <t>サカイシ</t>
    </rPh>
    <rPh sb="2" eb="4">
      <t>ヒガシク</t>
    </rPh>
    <phoneticPr fontId="15"/>
  </si>
  <si>
    <t>堺市西区</t>
    <rPh sb="0" eb="2">
      <t>サカイシ</t>
    </rPh>
    <rPh sb="2" eb="4">
      <t>ニシク</t>
    </rPh>
    <phoneticPr fontId="15"/>
  </si>
  <si>
    <t>堺市南区</t>
    <rPh sb="0" eb="2">
      <t>サカイシ</t>
    </rPh>
    <rPh sb="2" eb="4">
      <t>ミナミク</t>
    </rPh>
    <phoneticPr fontId="15"/>
  </si>
  <si>
    <t>堺市北区</t>
    <rPh sb="0" eb="2">
      <t>サカイシ</t>
    </rPh>
    <rPh sb="2" eb="4">
      <t>キタク</t>
    </rPh>
    <phoneticPr fontId="15"/>
  </si>
  <si>
    <t>堺市美原区</t>
    <rPh sb="0" eb="2">
      <t>サカイシ</t>
    </rPh>
    <rPh sb="2" eb="5">
      <t>ミハラク</t>
    </rPh>
    <phoneticPr fontId="15"/>
  </si>
  <si>
    <t>北区</t>
    <rPh sb="0" eb="2">
      <t>キタク</t>
    </rPh>
    <phoneticPr fontId="15"/>
  </si>
  <si>
    <t>都島区</t>
    <rPh sb="0" eb="3">
      <t>ミヤコジマク</t>
    </rPh>
    <phoneticPr fontId="15"/>
  </si>
  <si>
    <t>福島区</t>
    <rPh sb="0" eb="3">
      <t>フクシマク</t>
    </rPh>
    <phoneticPr fontId="15"/>
  </si>
  <si>
    <t>淀川区</t>
    <rPh sb="0" eb="3">
      <t>ヨドガワク</t>
    </rPh>
    <phoneticPr fontId="15"/>
  </si>
  <si>
    <t>東淀川区</t>
    <rPh sb="0" eb="4">
      <t>ヒガシヨドガワク</t>
    </rPh>
    <phoneticPr fontId="15"/>
  </si>
  <si>
    <t>此花区</t>
    <rPh sb="0" eb="3">
      <t>コノハナク</t>
    </rPh>
    <phoneticPr fontId="15"/>
  </si>
  <si>
    <t>大正区</t>
    <rPh sb="0" eb="2">
      <t>タイショウ</t>
    </rPh>
    <rPh sb="2" eb="3">
      <t>ク</t>
    </rPh>
    <phoneticPr fontId="15"/>
  </si>
  <si>
    <t>港区</t>
    <rPh sb="0" eb="2">
      <t>ミナトク</t>
    </rPh>
    <phoneticPr fontId="15"/>
  </si>
  <si>
    <t>西淀川区</t>
    <rPh sb="0" eb="4">
      <t>ニシヨドガワク</t>
    </rPh>
    <phoneticPr fontId="15"/>
  </si>
  <si>
    <t>東成区</t>
    <rPh sb="0" eb="3">
      <t>ヒガシナリク</t>
    </rPh>
    <phoneticPr fontId="15"/>
  </si>
  <si>
    <t>旭区</t>
    <rPh sb="0" eb="2">
      <t>アサヒク</t>
    </rPh>
    <phoneticPr fontId="15"/>
  </si>
  <si>
    <t>鶴見区</t>
    <rPh sb="0" eb="3">
      <t>ツルミク</t>
    </rPh>
    <phoneticPr fontId="15"/>
  </si>
  <si>
    <t>生野区</t>
    <rPh sb="0" eb="3">
      <t>イクノク</t>
    </rPh>
    <phoneticPr fontId="15"/>
  </si>
  <si>
    <t>城東区</t>
    <rPh sb="0" eb="3">
      <t>ジョウトウク</t>
    </rPh>
    <phoneticPr fontId="15"/>
  </si>
  <si>
    <t>中央区</t>
    <rPh sb="0" eb="3">
      <t>チュウオウク</t>
    </rPh>
    <phoneticPr fontId="15"/>
  </si>
  <si>
    <t>西区</t>
    <rPh sb="0" eb="2">
      <t>ニシク</t>
    </rPh>
    <phoneticPr fontId="15"/>
  </si>
  <si>
    <t>天王寺区</t>
    <rPh sb="0" eb="4">
      <t>テンノウジク</t>
    </rPh>
    <phoneticPr fontId="15"/>
  </si>
  <si>
    <t>浪速区</t>
    <rPh sb="0" eb="3">
      <t>ナニワク</t>
    </rPh>
    <phoneticPr fontId="15"/>
  </si>
  <si>
    <t>阿倍野区</t>
    <rPh sb="0" eb="4">
      <t>アベノク</t>
    </rPh>
    <phoneticPr fontId="15"/>
  </si>
  <si>
    <t>住之江区</t>
    <rPh sb="0" eb="4">
      <t>スミノエク</t>
    </rPh>
    <phoneticPr fontId="15"/>
  </si>
  <si>
    <t>住吉区</t>
    <rPh sb="0" eb="3">
      <t>スミヨシク</t>
    </rPh>
    <phoneticPr fontId="15"/>
  </si>
  <si>
    <t>東住吉区</t>
    <rPh sb="0" eb="4">
      <t>ヒガシスミヨシク</t>
    </rPh>
    <phoneticPr fontId="15"/>
  </si>
  <si>
    <t>平野区</t>
    <rPh sb="0" eb="3">
      <t>ヒラノク</t>
    </rPh>
    <phoneticPr fontId="15"/>
  </si>
  <si>
    <t>西成区</t>
    <rPh sb="0" eb="3">
      <t>ニシナリク</t>
    </rPh>
    <phoneticPr fontId="15"/>
  </si>
  <si>
    <t>大阪府集計</t>
    <rPh sb="0" eb="3">
      <t>オオサカフ</t>
    </rPh>
    <rPh sb="3" eb="5">
      <t>シュウケイ</t>
    </rPh>
    <phoneticPr fontId="14"/>
  </si>
  <si>
    <t>大阪市</t>
    <rPh sb="0" eb="3">
      <t>オオサカシ</t>
    </rPh>
    <phoneticPr fontId="14"/>
  </si>
  <si>
    <t>堺市</t>
    <rPh sb="0" eb="2">
      <t>サカイシ</t>
    </rPh>
    <phoneticPr fontId="14"/>
  </si>
  <si>
    <t>府下計</t>
    <rPh sb="0" eb="2">
      <t>フカ</t>
    </rPh>
    <rPh sb="2" eb="3">
      <t>ケイ</t>
    </rPh>
    <phoneticPr fontId="14"/>
  </si>
  <si>
    <t>当月分一覧</t>
    <rPh sb="0" eb="3">
      <t>トウゲツブン</t>
    </rPh>
    <rPh sb="3" eb="5">
      <t>イチラン</t>
    </rPh>
    <phoneticPr fontId="23"/>
  </si>
  <si>
    <t>前年度表1用</t>
    <rPh sb="0" eb="3">
      <t>ゼンネンド</t>
    </rPh>
    <rPh sb="3" eb="4">
      <t>ヒョウ</t>
    </rPh>
    <rPh sb="5" eb="6">
      <t>ヨウ</t>
    </rPh>
    <phoneticPr fontId="23"/>
  </si>
  <si>
    <t>【平成２７年１月中における○○市の自殺者数の内訳】</t>
    <rPh sb="7" eb="8">
      <t>ガツ</t>
    </rPh>
    <rPh sb="15" eb="16">
      <t>シ</t>
    </rPh>
    <rPh sb="16" eb="17">
      <t>トヨイチ</t>
    </rPh>
    <rPh sb="19" eb="20">
      <t>シャ</t>
    </rPh>
    <rPh sb="20" eb="21">
      <t>スウ</t>
    </rPh>
    <phoneticPr fontId="15"/>
  </si>
  <si>
    <t>１．市町村の番号を上記１～５０から選択して7列F行目に入力</t>
    <rPh sb="2" eb="5">
      <t>シチョウソン</t>
    </rPh>
    <rPh sb="6" eb="8">
      <t>バンゴウ</t>
    </rPh>
    <rPh sb="9" eb="11">
      <t>ジョウキ</t>
    </rPh>
    <rPh sb="17" eb="19">
      <t>センタク</t>
    </rPh>
    <rPh sb="22" eb="23">
      <t>レツ</t>
    </rPh>
    <rPh sb="24" eb="26">
      <t>ギョウメ</t>
    </rPh>
    <rPh sb="27" eb="29">
      <t>ニュウリョク</t>
    </rPh>
    <phoneticPr fontId="23"/>
  </si>
  <si>
    <t>２．必要な月を7行N列に入力</t>
    <rPh sb="2" eb="4">
      <t>ヒツヨウ</t>
    </rPh>
    <rPh sb="5" eb="6">
      <t>ツキ</t>
    </rPh>
    <rPh sb="8" eb="9">
      <t>ギョウ</t>
    </rPh>
    <rPh sb="10" eb="11">
      <t>レツ</t>
    </rPh>
    <rPh sb="12" eb="14">
      <t>ニュウリョク</t>
    </rPh>
    <phoneticPr fontId="23"/>
  </si>
  <si>
    <t>３．表2以下の大阪府集計は一部集計を公表していない市町村があるので注意して下さい</t>
    <rPh sb="2" eb="3">
      <t>ヒョウ</t>
    </rPh>
    <rPh sb="4" eb="6">
      <t>イカ</t>
    </rPh>
    <rPh sb="7" eb="10">
      <t>オオサカフ</t>
    </rPh>
    <rPh sb="10" eb="12">
      <t>シュウケイ</t>
    </rPh>
    <rPh sb="13" eb="15">
      <t>イチブ</t>
    </rPh>
    <rPh sb="15" eb="17">
      <t>シュウケイ</t>
    </rPh>
    <rPh sb="18" eb="20">
      <t>コウヒョウ</t>
    </rPh>
    <rPh sb="25" eb="28">
      <t>シチョウソン</t>
    </rPh>
    <rPh sb="33" eb="35">
      <t>チュウイ</t>
    </rPh>
    <rPh sb="37" eb="38">
      <t>クダ</t>
    </rPh>
    <phoneticPr fontId="23"/>
  </si>
  <si>
    <t>　　すべての項目において府全体の集計ができているものではありません。</t>
    <rPh sb="6" eb="8">
      <t>コウモク</t>
    </rPh>
    <rPh sb="12" eb="13">
      <t>フ</t>
    </rPh>
    <rPh sb="13" eb="15">
      <t>ゼンタイ</t>
    </rPh>
    <rPh sb="16" eb="18">
      <t>シュウケイ</t>
    </rPh>
    <phoneticPr fontId="23"/>
  </si>
  <si>
    <t>　　更新ボタンを押すと月別のデータはすべて消去されて元に戻すことはできません</t>
    <rPh sb="2" eb="4">
      <t>コウシン</t>
    </rPh>
    <rPh sb="8" eb="9">
      <t>オ</t>
    </rPh>
    <rPh sb="11" eb="13">
      <t>ツキベツ</t>
    </rPh>
    <rPh sb="21" eb="23">
      <t>ショウキョ</t>
    </rPh>
    <rPh sb="26" eb="27">
      <t>モト</t>
    </rPh>
    <rPh sb="28" eb="29">
      <t>モド</t>
    </rPh>
    <phoneticPr fontId="23"/>
  </si>
  <si>
    <t>大阪府</t>
  </si>
  <si>
    <t>7月</t>
    <rPh sb="1" eb="2">
      <t>ガツ</t>
    </rPh>
    <phoneticPr fontId="15"/>
  </si>
  <si>
    <t>8月</t>
    <rPh sb="1" eb="2">
      <t>ガツ</t>
    </rPh>
    <phoneticPr fontId="15"/>
  </si>
  <si>
    <t>9月</t>
    <rPh sb="1" eb="2">
      <t>ガツ</t>
    </rPh>
    <phoneticPr fontId="15"/>
  </si>
  <si>
    <t>10月</t>
    <rPh sb="2" eb="3">
      <t>ガツ</t>
    </rPh>
    <phoneticPr fontId="15"/>
  </si>
  <si>
    <t>計</t>
    <rPh sb="0" eb="1">
      <t>ケイ</t>
    </rPh>
    <phoneticPr fontId="15"/>
  </si>
  <si>
    <t>各月分一覧</t>
    <rPh sb="0" eb="1">
      <t>カク</t>
    </rPh>
    <rPh sb="2" eb="3">
      <t>ブン</t>
    </rPh>
    <rPh sb="3" eb="5">
      <t>イチラン</t>
    </rPh>
    <phoneticPr fontId="23"/>
  </si>
  <si>
    <t>月別市町村別自殺者集計表（発見日・発見地）の使い方</t>
    <rPh sb="0" eb="2">
      <t>ツキベツ</t>
    </rPh>
    <rPh sb="2" eb="6">
      <t>シチョウソンベツ</t>
    </rPh>
    <rPh sb="6" eb="9">
      <t>ジサツシャ</t>
    </rPh>
    <rPh sb="9" eb="11">
      <t>シュウケイ</t>
    </rPh>
    <rPh sb="11" eb="12">
      <t>ヒョウ</t>
    </rPh>
    <rPh sb="13" eb="16">
      <t>ハッケンビ</t>
    </rPh>
    <rPh sb="17" eb="19">
      <t>ハッケン</t>
    </rPh>
    <rPh sb="19" eb="20">
      <t>チ</t>
    </rPh>
    <rPh sb="22" eb="23">
      <t>ツカ</t>
    </rPh>
    <rPh sb="24" eb="25">
      <t>カタ</t>
    </rPh>
    <phoneticPr fontId="23"/>
  </si>
  <si>
    <t>５．大阪府集計のデータ（B６表)を月別シートの90行目に貼り付ける</t>
    <rPh sb="2" eb="7">
      <t>オオサカフシュウケイ</t>
    </rPh>
    <rPh sb="14" eb="15">
      <t>ヒョウ</t>
    </rPh>
    <rPh sb="17" eb="19">
      <t>ツキベツ</t>
    </rPh>
    <rPh sb="25" eb="26">
      <t>ギョウ</t>
    </rPh>
    <rPh sb="26" eb="27">
      <t>メ</t>
    </rPh>
    <rPh sb="28" eb="29">
      <t>ハ</t>
    </rPh>
    <rPh sb="30" eb="31">
      <t>ツ</t>
    </rPh>
    <phoneticPr fontId="23"/>
  </si>
  <si>
    <t>発見日・発見地</t>
    <rPh sb="4" eb="7">
      <t>ハッケンチ</t>
    </rPh>
    <phoneticPr fontId="14"/>
  </si>
  <si>
    <t>B8表 市区町村別集計</t>
  </si>
  <si>
    <t>B8表 市区町村別集計</t>
    <phoneticPr fontId="14"/>
  </si>
  <si>
    <t>B8表 市区町村別集計</t>
    <phoneticPr fontId="14"/>
  </si>
  <si>
    <t/>
  </si>
  <si>
    <t>７．年間数値グラフシートは集計表（本シート）に連動しています</t>
    <rPh sb="2" eb="4">
      <t>ネンカン</t>
    </rPh>
    <rPh sb="4" eb="6">
      <t>スウチ</t>
    </rPh>
    <rPh sb="13" eb="15">
      <t>シュウケイ</t>
    </rPh>
    <rPh sb="15" eb="16">
      <t>ヒョウ</t>
    </rPh>
    <rPh sb="17" eb="18">
      <t>ホン</t>
    </rPh>
    <rPh sb="23" eb="25">
      <t>レンドウ</t>
    </rPh>
    <phoneticPr fontId="23"/>
  </si>
  <si>
    <t>４．厚生労働省の月別自殺集計が出た時点で随時大阪のデータ（B８表)を月別シートに貼り付ける</t>
    <rPh sb="2" eb="7">
      <t>コウセイロウドウショウ</t>
    </rPh>
    <rPh sb="8" eb="10">
      <t>ツキベツ</t>
    </rPh>
    <rPh sb="10" eb="12">
      <t>ジサツ</t>
    </rPh>
    <rPh sb="12" eb="14">
      <t>シュウケイ</t>
    </rPh>
    <rPh sb="15" eb="16">
      <t>デ</t>
    </rPh>
    <rPh sb="17" eb="19">
      <t>ジテン</t>
    </rPh>
    <rPh sb="20" eb="22">
      <t>ズイジ</t>
    </rPh>
    <rPh sb="22" eb="24">
      <t>オオサカ</t>
    </rPh>
    <rPh sb="31" eb="32">
      <t>ヒョウ</t>
    </rPh>
    <rPh sb="34" eb="36">
      <t>ツキベツ</t>
    </rPh>
    <rPh sb="40" eb="41">
      <t>ハ</t>
    </rPh>
    <rPh sb="42" eb="43">
      <t>ツ</t>
    </rPh>
    <phoneticPr fontId="23"/>
  </si>
  <si>
    <t>※自殺の統計（厚生労働省自殺対策推進室）から抜粋</t>
    <rPh sb="1" eb="3">
      <t>ジサツ</t>
    </rPh>
    <rPh sb="4" eb="6">
      <t>トウケイ</t>
    </rPh>
    <rPh sb="7" eb="12">
      <t>コウセイロウドウショウ</t>
    </rPh>
    <rPh sb="12" eb="14">
      <t>ジサツ</t>
    </rPh>
    <rPh sb="14" eb="16">
      <t>タイサク</t>
    </rPh>
    <rPh sb="16" eb="19">
      <t>スイシンシツ</t>
    </rPh>
    <rPh sb="22" eb="24">
      <t>バッスイ</t>
    </rPh>
    <phoneticPr fontId="15"/>
  </si>
  <si>
    <t>男</t>
  </si>
  <si>
    <t>女</t>
  </si>
  <si>
    <t>B6表</t>
    <rPh sb="2" eb="3">
      <t>ヒョウ</t>
    </rPh>
    <phoneticPr fontId="14"/>
  </si>
  <si>
    <t>月別市町村別自殺者集計表の使い方</t>
    <rPh sb="0" eb="2">
      <t>ツキベツ</t>
    </rPh>
    <rPh sb="2" eb="6">
      <t>シチョウソンベツ</t>
    </rPh>
    <rPh sb="6" eb="9">
      <t>ジサツシャ</t>
    </rPh>
    <rPh sb="9" eb="11">
      <t>シュウケイ</t>
    </rPh>
    <rPh sb="11" eb="12">
      <t>ヒョウ</t>
    </rPh>
    <rPh sb="13" eb="14">
      <t>ツカ</t>
    </rPh>
    <rPh sb="15" eb="16">
      <t>カタ</t>
    </rPh>
    <phoneticPr fontId="23"/>
  </si>
  <si>
    <t xml:space="preserve">  ※月によって市町村不明の自殺者があります。　集計表の最後尾に記載されているので注意して下さい。</t>
    <rPh sb="3" eb="4">
      <t>ツキ</t>
    </rPh>
    <rPh sb="8" eb="13">
      <t>シチョウソンフメイ</t>
    </rPh>
    <rPh sb="14" eb="17">
      <t>ジサツシャ</t>
    </rPh>
    <rPh sb="24" eb="26">
      <t>シュウケイ</t>
    </rPh>
    <rPh sb="26" eb="27">
      <t>ヒョウ</t>
    </rPh>
    <rPh sb="28" eb="31">
      <t>サイコウビ</t>
    </rPh>
    <rPh sb="32" eb="34">
      <t>キサイ</t>
    </rPh>
    <rPh sb="41" eb="43">
      <t>チュウイ</t>
    </rPh>
    <rPh sb="45" eb="46">
      <t>クダ</t>
    </rPh>
    <phoneticPr fontId="14"/>
  </si>
  <si>
    <t>　　　D90とD92の数値が異なっている場合市町村不明の自殺者があります</t>
    <rPh sb="11" eb="13">
      <t>スウチ</t>
    </rPh>
    <rPh sb="14" eb="15">
      <t>コト</t>
    </rPh>
    <rPh sb="20" eb="22">
      <t>バアイ</t>
    </rPh>
    <phoneticPr fontId="14"/>
  </si>
  <si>
    <t>　　※更新ボタンを押すと月別のデータはすべて消去されて元に戻すことはできません</t>
    <rPh sb="3" eb="5">
      <t>コウシン</t>
    </rPh>
    <rPh sb="9" eb="10">
      <t>オ</t>
    </rPh>
    <rPh sb="12" eb="14">
      <t>ツキベツ</t>
    </rPh>
    <rPh sb="22" eb="24">
      <t>ショウキョ</t>
    </rPh>
    <rPh sb="27" eb="28">
      <t>モト</t>
    </rPh>
    <rPh sb="29" eb="30">
      <t>モド</t>
    </rPh>
    <phoneticPr fontId="23"/>
  </si>
  <si>
    <r>
      <t>４．厚生労働省の月別自殺集計が出た時点で随時大阪のデータ</t>
    </r>
    <r>
      <rPr>
        <b/>
        <sz val="11"/>
        <color theme="1"/>
        <rFont val="ＭＳ Ｐゴシック"/>
        <family val="3"/>
        <charset val="128"/>
        <scheme val="minor"/>
      </rPr>
      <t>（B8表)</t>
    </r>
    <r>
      <rPr>
        <sz val="11"/>
        <color theme="1"/>
        <rFont val="ＭＳ Ｐゴシック"/>
        <family val="2"/>
        <scheme val="minor"/>
      </rPr>
      <t>を月別シートに貼り付ける</t>
    </r>
    <rPh sb="2" eb="7">
      <t>コウセイロウドウショウ</t>
    </rPh>
    <rPh sb="8" eb="10">
      <t>ツキベツ</t>
    </rPh>
    <rPh sb="10" eb="12">
      <t>ジサツ</t>
    </rPh>
    <rPh sb="12" eb="14">
      <t>シュウケイ</t>
    </rPh>
    <rPh sb="15" eb="16">
      <t>デ</t>
    </rPh>
    <rPh sb="17" eb="19">
      <t>ジテン</t>
    </rPh>
    <rPh sb="20" eb="22">
      <t>ズイジ</t>
    </rPh>
    <rPh sb="22" eb="24">
      <t>オオサカ</t>
    </rPh>
    <rPh sb="31" eb="32">
      <t>ヒョウ</t>
    </rPh>
    <rPh sb="34" eb="36">
      <t>ツキベツ</t>
    </rPh>
    <rPh sb="40" eb="41">
      <t>ハ</t>
    </rPh>
    <rPh sb="42" eb="43">
      <t>ツ</t>
    </rPh>
    <phoneticPr fontId="23"/>
  </si>
  <si>
    <r>
      <t>５．大阪府集計のデータ</t>
    </r>
    <r>
      <rPr>
        <b/>
        <sz val="11"/>
        <color theme="1"/>
        <rFont val="ＭＳ Ｐゴシック"/>
        <family val="3"/>
        <charset val="128"/>
        <scheme val="minor"/>
      </rPr>
      <t>（B6表)</t>
    </r>
    <r>
      <rPr>
        <sz val="11"/>
        <color theme="1"/>
        <rFont val="ＭＳ Ｐゴシック"/>
        <family val="2"/>
        <scheme val="minor"/>
      </rPr>
      <t>を月別シートの90行目に貼り付ける</t>
    </r>
    <rPh sb="2" eb="7">
      <t>オオサカフシュウケイ</t>
    </rPh>
    <rPh sb="14" eb="15">
      <t>ヒョウ</t>
    </rPh>
    <rPh sb="17" eb="19">
      <t>ツキベツ</t>
    </rPh>
    <rPh sb="25" eb="26">
      <t>ギョウ</t>
    </rPh>
    <rPh sb="26" eb="27">
      <t>メ</t>
    </rPh>
    <rPh sb="28" eb="29">
      <t>ハ</t>
    </rPh>
    <rPh sb="30" eb="31">
      <t>ツ</t>
    </rPh>
    <phoneticPr fontId="23"/>
  </si>
  <si>
    <t>(単位：人)</t>
    <rPh sb="1" eb="3">
      <t>タンイ</t>
    </rPh>
    <rPh sb="4" eb="5">
      <t>ヒト</t>
    </rPh>
    <phoneticPr fontId="24"/>
  </si>
  <si>
    <t>総数</t>
    <rPh sb="0" eb="2">
      <t>ソウスウ</t>
    </rPh>
    <phoneticPr fontId="24"/>
  </si>
  <si>
    <t>0－2時</t>
    <rPh sb="3" eb="4">
      <t>ジ</t>
    </rPh>
    <phoneticPr fontId="24"/>
  </si>
  <si>
    <t>2-4時</t>
    <rPh sb="3" eb="4">
      <t>ジ</t>
    </rPh>
    <phoneticPr fontId="24"/>
  </si>
  <si>
    <t>4-6時</t>
    <rPh sb="3" eb="4">
      <t>ジ</t>
    </rPh>
    <phoneticPr fontId="24"/>
  </si>
  <si>
    <t>6-8時</t>
    <rPh sb="3" eb="4">
      <t>ジ</t>
    </rPh>
    <phoneticPr fontId="24"/>
  </si>
  <si>
    <t>8-10時</t>
    <rPh sb="4" eb="5">
      <t>ジ</t>
    </rPh>
    <phoneticPr fontId="24"/>
  </si>
  <si>
    <t>10-12時</t>
    <rPh sb="5" eb="6">
      <t>ジ</t>
    </rPh>
    <phoneticPr fontId="24"/>
  </si>
  <si>
    <t>12-14時</t>
    <rPh sb="5" eb="6">
      <t>ジ</t>
    </rPh>
    <phoneticPr fontId="24"/>
  </si>
  <si>
    <t>14-16時</t>
    <rPh sb="5" eb="6">
      <t>ジ</t>
    </rPh>
    <phoneticPr fontId="24"/>
  </si>
  <si>
    <t>16-18時</t>
    <rPh sb="5" eb="6">
      <t>ジ</t>
    </rPh>
    <phoneticPr fontId="24"/>
  </si>
  <si>
    <t>18-20時</t>
    <rPh sb="5" eb="6">
      <t>ジ</t>
    </rPh>
    <phoneticPr fontId="24"/>
  </si>
  <si>
    <t>日曜</t>
    <rPh sb="0" eb="2">
      <t>ニチヨウ</t>
    </rPh>
    <phoneticPr fontId="24"/>
  </si>
  <si>
    <t>月曜</t>
    <rPh sb="0" eb="2">
      <t>ゲツヨウ</t>
    </rPh>
    <phoneticPr fontId="24"/>
  </si>
  <si>
    <t>火曜</t>
    <rPh sb="0" eb="2">
      <t>カヨウ</t>
    </rPh>
    <phoneticPr fontId="24"/>
  </si>
  <si>
    <t>水曜</t>
    <rPh sb="0" eb="2">
      <t>スイヨウ</t>
    </rPh>
    <phoneticPr fontId="24"/>
  </si>
  <si>
    <t>木曜</t>
    <rPh sb="0" eb="2">
      <t>モクヨウ</t>
    </rPh>
    <phoneticPr fontId="24"/>
  </si>
  <si>
    <t>金曜</t>
    <rPh sb="0" eb="2">
      <t>キンヨウ</t>
    </rPh>
    <phoneticPr fontId="24"/>
  </si>
  <si>
    <t>土曜</t>
    <rPh sb="0" eb="2">
      <t>ドヨウ</t>
    </rPh>
    <phoneticPr fontId="24"/>
  </si>
  <si>
    <t>不詳</t>
    <rPh sb="0" eb="2">
      <t>フショウ</t>
    </rPh>
    <phoneticPr fontId="24"/>
  </si>
  <si>
    <t>男性</t>
  </si>
  <si>
    <t>女性</t>
  </si>
  <si>
    <t>年齢(10歳階級）別</t>
    <rPh sb="0" eb="2">
      <t>ネンレイ</t>
    </rPh>
    <rPh sb="5" eb="6">
      <t>サイ</t>
    </rPh>
    <rPh sb="6" eb="8">
      <t>カイキュウ</t>
    </rPh>
    <rPh sb="9" eb="10">
      <t>ベツ</t>
    </rPh>
    <phoneticPr fontId="24"/>
  </si>
  <si>
    <t>20歳未満</t>
    <rPh sb="2" eb="3">
      <t>サイ</t>
    </rPh>
    <rPh sb="3" eb="5">
      <t>ミマン</t>
    </rPh>
    <phoneticPr fontId="24"/>
  </si>
  <si>
    <t>20～29歳</t>
    <rPh sb="5" eb="6">
      <t>サイ</t>
    </rPh>
    <phoneticPr fontId="24"/>
  </si>
  <si>
    <t>30～39歳</t>
    <rPh sb="5" eb="6">
      <t>サイ</t>
    </rPh>
    <phoneticPr fontId="24"/>
  </si>
  <si>
    <t>40～49歳</t>
    <rPh sb="5" eb="6">
      <t>サイ</t>
    </rPh>
    <phoneticPr fontId="24"/>
  </si>
  <si>
    <t>50～59歳</t>
    <rPh sb="5" eb="6">
      <t>サイ</t>
    </rPh>
    <phoneticPr fontId="24"/>
  </si>
  <si>
    <t>60～69歳</t>
    <rPh sb="5" eb="6">
      <t>サイ</t>
    </rPh>
    <phoneticPr fontId="24"/>
  </si>
  <si>
    <t>70～79歳</t>
    <rPh sb="5" eb="6">
      <t>サイ</t>
    </rPh>
    <phoneticPr fontId="24"/>
  </si>
  <si>
    <t>80歳以上</t>
    <rPh sb="2" eb="3">
      <t>サイ</t>
    </rPh>
    <rPh sb="3" eb="5">
      <t>イジョウ</t>
    </rPh>
    <phoneticPr fontId="24"/>
  </si>
  <si>
    <t>男</t>
    <rPh sb="0" eb="1">
      <t>オトコ</t>
    </rPh>
    <phoneticPr fontId="24"/>
  </si>
  <si>
    <t>女</t>
    <rPh sb="0" eb="1">
      <t>オンナ</t>
    </rPh>
    <phoneticPr fontId="24"/>
  </si>
  <si>
    <t>　　から大阪府の集計部分を旧市町村総、旧市町村男、旧市町村女のそれぞれのシートに値貼付けする</t>
    <rPh sb="14" eb="17">
      <t>シチョウソン</t>
    </rPh>
    <rPh sb="17" eb="18">
      <t>ソウ</t>
    </rPh>
    <rPh sb="19" eb="23">
      <t>キュウシチョウソン</t>
    </rPh>
    <rPh sb="23" eb="24">
      <t>オトコ</t>
    </rPh>
    <rPh sb="25" eb="29">
      <t>キュウシチョウソン</t>
    </rPh>
    <rPh sb="29" eb="30">
      <t>オンナ</t>
    </rPh>
    <phoneticPr fontId="15"/>
  </si>
  <si>
    <t>９．年間数値グラフシートは市町村別自殺者集計表シートに連動しています</t>
    <rPh sb="2" eb="4">
      <t>ネンカン</t>
    </rPh>
    <rPh sb="4" eb="6">
      <t>スウチ</t>
    </rPh>
    <rPh sb="13" eb="22">
      <t>シチョウソンベツジサツシャシュウケイ</t>
    </rPh>
    <rPh sb="22" eb="23">
      <t>ヒョウ</t>
    </rPh>
    <rPh sb="27" eb="29">
      <t>レンドウ</t>
    </rPh>
    <phoneticPr fontId="24"/>
  </si>
  <si>
    <t>大阪府</t>
    <rPh sb="0" eb="3">
      <t>オオサカフ</t>
    </rPh>
    <phoneticPr fontId="14"/>
  </si>
  <si>
    <t>令和</t>
    <rPh sb="0" eb="2">
      <t>レイワ</t>
    </rPh>
    <phoneticPr fontId="23"/>
  </si>
  <si>
    <t>※前年度のデータ（確定値）は３月２０日頃に公表されるので　７・８の作業ほそれ以降になります。（確定値ファイル作成後）</t>
    <rPh sb="1" eb="4">
      <t>ゼンネンド</t>
    </rPh>
    <rPh sb="9" eb="12">
      <t>カクテイチ</t>
    </rPh>
    <rPh sb="15" eb="16">
      <t>ガツ</t>
    </rPh>
    <rPh sb="18" eb="19">
      <t>ニチ</t>
    </rPh>
    <rPh sb="19" eb="20">
      <t>コロ</t>
    </rPh>
    <rPh sb="21" eb="23">
      <t>コウヒョウ</t>
    </rPh>
    <rPh sb="33" eb="35">
      <t>サギョウ</t>
    </rPh>
    <rPh sb="38" eb="40">
      <t>イコウ</t>
    </rPh>
    <rPh sb="47" eb="50">
      <t>カクテイチ</t>
    </rPh>
    <rPh sb="54" eb="56">
      <t>サクセイ</t>
    </rPh>
    <rPh sb="56" eb="57">
      <t>ゴ</t>
    </rPh>
    <phoneticPr fontId="14"/>
  </si>
  <si>
    <t>７．前年度のデータ（R○○発見地全市町村自殺統計B８確定値ファイルの各市町村別シートの大阪府集計）を旧年度集計シートに値貼付けする</t>
    <rPh sb="2" eb="5">
      <t>ゼンネンド</t>
    </rPh>
    <rPh sb="13" eb="16">
      <t>ハッケンチ</t>
    </rPh>
    <rPh sb="16" eb="17">
      <t>ゼン</t>
    </rPh>
    <rPh sb="17" eb="20">
      <t>シチョウソン</t>
    </rPh>
    <rPh sb="20" eb="22">
      <t>ジサツ</t>
    </rPh>
    <rPh sb="22" eb="24">
      <t>トウケイ</t>
    </rPh>
    <rPh sb="26" eb="29">
      <t>カクテイチ</t>
    </rPh>
    <rPh sb="34" eb="39">
      <t>カクシチョウソンベツ</t>
    </rPh>
    <rPh sb="43" eb="46">
      <t>オオサカフ</t>
    </rPh>
    <rPh sb="46" eb="48">
      <t>シュウケイ</t>
    </rPh>
    <rPh sb="50" eb="55">
      <t>キュウネンドシュウケイ</t>
    </rPh>
    <rPh sb="59" eb="60">
      <t>アタイ</t>
    </rPh>
    <rPh sb="60" eb="62">
      <t>ハリツ</t>
    </rPh>
    <phoneticPr fontId="24"/>
  </si>
  <si>
    <t>８．前年度のデータ（R○○発見地全市町村自殺統計B８確定値ファイルの(総数)、(男)、(女)の各シート）</t>
    <rPh sb="2" eb="5">
      <t>ゼンネンド</t>
    </rPh>
    <rPh sb="13" eb="16">
      <t>ハッケンチ</t>
    </rPh>
    <rPh sb="16" eb="17">
      <t>ゼン</t>
    </rPh>
    <rPh sb="17" eb="20">
      <t>シチョウソン</t>
    </rPh>
    <rPh sb="20" eb="22">
      <t>ジサツ</t>
    </rPh>
    <rPh sb="22" eb="24">
      <t>トウケイ</t>
    </rPh>
    <rPh sb="26" eb="29">
      <t>カクテイチ</t>
    </rPh>
    <rPh sb="35" eb="37">
      <t>ソウスウ</t>
    </rPh>
    <rPh sb="40" eb="41">
      <t>オトコ</t>
    </rPh>
    <rPh sb="42" eb="43">
      <t>クニオ</t>
    </rPh>
    <rPh sb="44" eb="45">
      <t>オンナ</t>
    </rPh>
    <rPh sb="47" eb="48">
      <t>カク</t>
    </rPh>
    <phoneticPr fontId="24"/>
  </si>
  <si>
    <t>旧年は総数、今年は当該月までの累計です</t>
    <rPh sb="0" eb="1">
      <t>キュウ</t>
    </rPh>
    <rPh sb="1" eb="2">
      <t>トシ</t>
    </rPh>
    <rPh sb="3" eb="5">
      <t>ソウスウ</t>
    </rPh>
    <rPh sb="6" eb="8">
      <t>コトシ</t>
    </rPh>
    <rPh sb="9" eb="11">
      <t>トウガイ</t>
    </rPh>
    <rPh sb="11" eb="12">
      <t>ツキ</t>
    </rPh>
    <rPh sb="15" eb="17">
      <t>ルイケイ</t>
    </rPh>
    <phoneticPr fontId="15"/>
  </si>
  <si>
    <t>有職者</t>
    <rPh sb="0" eb="3">
      <t>ユウショクシャ</t>
    </rPh>
    <phoneticPr fontId="23"/>
  </si>
  <si>
    <t>有職者</t>
    <rPh sb="0" eb="3">
      <t>ユウショクシャ</t>
    </rPh>
    <phoneticPr fontId="14"/>
  </si>
  <si>
    <t>有職者</t>
    <rPh sb="0" eb="3">
      <t>ユウショクシャ</t>
    </rPh>
    <phoneticPr fontId="15"/>
  </si>
  <si>
    <t>交際問題</t>
    <rPh sb="0" eb="2">
      <t>コウサイ</t>
    </rPh>
    <rPh sb="2" eb="4">
      <t>モンダイ</t>
    </rPh>
    <phoneticPr fontId="23"/>
  </si>
  <si>
    <t>　　表1　自殺者の年次比較</t>
    <rPh sb="2" eb="3">
      <t>ヒョウ</t>
    </rPh>
    <rPh sb="5" eb="7">
      <t>ジサツ</t>
    </rPh>
    <rPh sb="7" eb="8">
      <t>シャ</t>
    </rPh>
    <rPh sb="9" eb="11">
      <t>ネンジ</t>
    </rPh>
    <rPh sb="11" eb="13">
      <t>ヒカク</t>
    </rPh>
    <phoneticPr fontId="24"/>
  </si>
  <si>
    <t>令和3年</t>
  </si>
  <si>
    <t>増減数</t>
    <rPh sb="0" eb="2">
      <t>ゾウゲン</t>
    </rPh>
    <rPh sb="2" eb="3">
      <t>スウ</t>
    </rPh>
    <phoneticPr fontId="24"/>
  </si>
  <si>
    <t>増減率(％)</t>
    <rPh sb="0" eb="2">
      <t>ゾウゲン</t>
    </rPh>
    <rPh sb="2" eb="3">
      <t>リツ</t>
    </rPh>
    <phoneticPr fontId="24"/>
  </si>
  <si>
    <t>　　表2　男女別自殺者数</t>
    <rPh sb="2" eb="3">
      <t>ヒョウ</t>
    </rPh>
    <rPh sb="5" eb="7">
      <t>ダンジョ</t>
    </rPh>
    <rPh sb="7" eb="8">
      <t>ベツ</t>
    </rPh>
    <rPh sb="8" eb="10">
      <t>ジサツ</t>
    </rPh>
    <rPh sb="10" eb="11">
      <t>シャ</t>
    </rPh>
    <rPh sb="11" eb="12">
      <t>スウ</t>
    </rPh>
    <phoneticPr fontId="24"/>
  </si>
  <si>
    <t>　　表3 年齢別自殺者数</t>
    <rPh sb="2" eb="3">
      <t>ヒョウ</t>
    </rPh>
    <rPh sb="5" eb="7">
      <t>ネンレイ</t>
    </rPh>
    <rPh sb="7" eb="8">
      <t>ベツ</t>
    </rPh>
    <rPh sb="8" eb="10">
      <t>ジサツ</t>
    </rPh>
    <rPh sb="10" eb="11">
      <t>シャ</t>
    </rPh>
    <rPh sb="11" eb="12">
      <t>スウ</t>
    </rPh>
    <phoneticPr fontId="24"/>
  </si>
  <si>
    <t>　　表4　同居人の有無別自殺者数</t>
    <rPh sb="2" eb="3">
      <t>ヒョウ</t>
    </rPh>
    <rPh sb="5" eb="7">
      <t>ドウキョ</t>
    </rPh>
    <rPh sb="7" eb="8">
      <t>ニン</t>
    </rPh>
    <rPh sb="9" eb="11">
      <t>ウム</t>
    </rPh>
    <rPh sb="11" eb="12">
      <t>ベツ</t>
    </rPh>
    <rPh sb="12" eb="14">
      <t>ジサツ</t>
    </rPh>
    <rPh sb="14" eb="15">
      <t>シャ</t>
    </rPh>
    <rPh sb="15" eb="16">
      <t>スウ</t>
    </rPh>
    <phoneticPr fontId="23"/>
  </si>
  <si>
    <t>　　表5　職業別自殺者数</t>
    <rPh sb="2" eb="3">
      <t>ヒョウ</t>
    </rPh>
    <rPh sb="5" eb="7">
      <t>ショクギョウ</t>
    </rPh>
    <rPh sb="7" eb="8">
      <t>ベツ</t>
    </rPh>
    <rPh sb="8" eb="10">
      <t>ジサツ</t>
    </rPh>
    <rPh sb="10" eb="11">
      <t>シャ</t>
    </rPh>
    <rPh sb="11" eb="12">
      <t>スウ</t>
    </rPh>
    <phoneticPr fontId="24"/>
  </si>
  <si>
    <t>女</t>
    <rPh sb="0" eb="1">
      <t>ジョ</t>
    </rPh>
    <phoneticPr fontId="24"/>
  </si>
  <si>
    <t>　　表6　場所別自殺者数</t>
    <rPh sb="2" eb="3">
      <t>ヒョウ</t>
    </rPh>
    <rPh sb="5" eb="7">
      <t>バショ</t>
    </rPh>
    <rPh sb="7" eb="8">
      <t>ベツ</t>
    </rPh>
    <rPh sb="8" eb="10">
      <t>ジサツ</t>
    </rPh>
    <rPh sb="10" eb="11">
      <t>シャ</t>
    </rPh>
    <rPh sb="11" eb="12">
      <t>スウ</t>
    </rPh>
    <phoneticPr fontId="23"/>
  </si>
  <si>
    <t>　　表7　手段別自殺者数</t>
    <rPh sb="2" eb="3">
      <t>ヒョウ</t>
    </rPh>
    <rPh sb="5" eb="7">
      <t>シュダン</t>
    </rPh>
    <rPh sb="7" eb="8">
      <t>ベツ</t>
    </rPh>
    <rPh sb="8" eb="10">
      <t>ジサツ</t>
    </rPh>
    <rPh sb="10" eb="11">
      <t>シャ</t>
    </rPh>
    <rPh sb="11" eb="12">
      <t>スウ</t>
    </rPh>
    <phoneticPr fontId="24"/>
  </si>
  <si>
    <t>　　表8 時間帯別自殺者数</t>
    <rPh sb="2" eb="3">
      <t>ヒョウ</t>
    </rPh>
    <rPh sb="5" eb="8">
      <t>ジカンタイ</t>
    </rPh>
    <rPh sb="8" eb="9">
      <t>ベツ</t>
    </rPh>
    <rPh sb="9" eb="11">
      <t>ジサツ</t>
    </rPh>
    <rPh sb="11" eb="12">
      <t>シャ</t>
    </rPh>
    <rPh sb="12" eb="13">
      <t>スウ</t>
    </rPh>
    <phoneticPr fontId="24"/>
  </si>
  <si>
    <t>　　表9　曜日別自殺者数</t>
    <rPh sb="2" eb="3">
      <t>ヒョウ</t>
    </rPh>
    <rPh sb="5" eb="7">
      <t>ヨウビ</t>
    </rPh>
    <rPh sb="7" eb="8">
      <t>ベツ</t>
    </rPh>
    <rPh sb="8" eb="10">
      <t>ジサツ</t>
    </rPh>
    <rPh sb="10" eb="11">
      <t>シャ</t>
    </rPh>
    <rPh sb="11" eb="12">
      <t>スウ</t>
    </rPh>
    <phoneticPr fontId="24"/>
  </si>
  <si>
    <t>　　表10　原因動機別自殺者数(複数回答）</t>
    <rPh sb="2" eb="3">
      <t>ヒョウ</t>
    </rPh>
    <rPh sb="6" eb="8">
      <t>ゲンイン</t>
    </rPh>
    <rPh sb="8" eb="10">
      <t>ドウキ</t>
    </rPh>
    <rPh sb="10" eb="11">
      <t>ベツ</t>
    </rPh>
    <rPh sb="11" eb="13">
      <t>ジサツ</t>
    </rPh>
    <rPh sb="13" eb="14">
      <t>シャ</t>
    </rPh>
    <rPh sb="14" eb="15">
      <t>スウ</t>
    </rPh>
    <rPh sb="16" eb="18">
      <t>フクスウ</t>
    </rPh>
    <rPh sb="18" eb="20">
      <t>カイトウ</t>
    </rPh>
    <phoneticPr fontId="24"/>
  </si>
  <si>
    <t>　　表11　自殺未遂歴の有無別</t>
    <rPh sb="2" eb="3">
      <t>ヒョウ</t>
    </rPh>
    <rPh sb="6" eb="8">
      <t>ジサツ</t>
    </rPh>
    <rPh sb="8" eb="10">
      <t>ミスイ</t>
    </rPh>
    <rPh sb="10" eb="11">
      <t>レキ</t>
    </rPh>
    <rPh sb="12" eb="14">
      <t>ウム</t>
    </rPh>
    <rPh sb="14" eb="15">
      <t>ベツ</t>
    </rPh>
    <phoneticPr fontId="24"/>
  </si>
  <si>
    <t>年度更新の時にBY列をBW列にコピーして</t>
    <rPh sb="0" eb="2">
      <t>ネンド</t>
    </rPh>
    <rPh sb="2" eb="4">
      <t>コウシン</t>
    </rPh>
    <rPh sb="5" eb="6">
      <t>トキ</t>
    </rPh>
    <rPh sb="9" eb="10">
      <t>レツ</t>
    </rPh>
    <rPh sb="13" eb="14">
      <t>レツ</t>
    </rPh>
    <phoneticPr fontId="23"/>
  </si>
  <si>
    <t>新年度の自殺者数D列をBY列に貼り付ける</t>
    <rPh sb="9" eb="10">
      <t>レツ</t>
    </rPh>
    <phoneticPr fontId="23"/>
  </si>
  <si>
    <t>本年の自殺者数</t>
    <rPh sb="0" eb="2">
      <t>ホンネン</t>
    </rPh>
    <rPh sb="3" eb="6">
      <t>ジサツシャ</t>
    </rPh>
    <rPh sb="6" eb="7">
      <t>スウ</t>
    </rPh>
    <phoneticPr fontId="23"/>
  </si>
  <si>
    <t>D列</t>
    <rPh sb="1" eb="2">
      <t>レツ</t>
    </rPh>
    <phoneticPr fontId="23"/>
  </si>
  <si>
    <t>大阪府南河内郡河南町</t>
    <rPh sb="7" eb="10">
      <t>カナンチョウ</t>
    </rPh>
    <phoneticPr fontId="23"/>
  </si>
  <si>
    <t>大阪府（市町村不明）</t>
    <rPh sb="0" eb="3">
      <t>オオサカフ</t>
    </rPh>
    <rPh sb="4" eb="7">
      <t>シチョウソン</t>
    </rPh>
    <rPh sb="7" eb="9">
      <t>フメイ</t>
    </rPh>
    <phoneticPr fontId="23"/>
  </si>
  <si>
    <t>大阪府集計</t>
    <rPh sb="0" eb="3">
      <t>オオサカフ</t>
    </rPh>
    <rPh sb="3" eb="5">
      <t>シュウケイ</t>
    </rPh>
    <phoneticPr fontId="23"/>
  </si>
  <si>
    <t>※遺書等の自殺を裏付ける資料により明らかに推定できる原因・動機を4つまで計上することとしたため、原因・動機特定者の原因・動機別の和と原因・動機特定者数とは一致しない。</t>
    <phoneticPr fontId="15"/>
  </si>
  <si>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</si>
  <si>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</si>
  <si>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</si>
  <si>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</si>
  <si>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</si>
  <si>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</si>
  <si>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</si>
  <si>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</si>
  <si>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</si>
  <si>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</si>
  <si>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</si>
  <si>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</si>
  <si>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</si>
  <si>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</si>
  <si>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大阪市住吉区</t>
  </si>
  <si>
    <t>大阪市東住吉区</t>
  </si>
  <si>
    <t>大阪市西成区</t>
  </si>
  <si>
    <t>大阪市淀川区</t>
  </si>
  <si>
    <t>大阪市住之江区</t>
  </si>
  <si>
    <t>大阪市平野区</t>
  </si>
  <si>
    <t>大阪市北区</t>
  </si>
  <si>
    <t>大阪市中央区</t>
  </si>
  <si>
    <t>堺市堺区</t>
  </si>
  <si>
    <t>堺市東区</t>
  </si>
  <si>
    <t>堺市南区</t>
  </si>
  <si>
    <t>堺市北区</t>
  </si>
  <si>
    <t>大阪府岬町</t>
  </si>
  <si>
    <t>大阪市阿倍野区</t>
  </si>
  <si>
    <t>堺市中区</t>
  </si>
  <si>
    <t>堺市西区</t>
  </si>
  <si>
    <t>大阪市鶴見区</t>
  </si>
  <si>
    <t>大阪府豊能町</t>
  </si>
  <si>
    <t>大阪府能勢町</t>
  </si>
  <si>
    <t>大阪府島本町</t>
  </si>
  <si>
    <t>大阪府熊取町</t>
  </si>
  <si>
    <t>大阪府太子町</t>
  </si>
  <si>
    <t>大阪府千早赤阪村</t>
  </si>
  <si>
    <t>大阪府忠岡町</t>
  </si>
  <si>
    <t>大阪府田尻町</t>
  </si>
  <si>
    <t>堺市美原区</t>
  </si>
  <si>
    <t>年</t>
    <rPh sb="0" eb="1">
      <t>ネン</t>
    </rPh>
    <phoneticPr fontId="23"/>
  </si>
  <si>
    <t>６．年度更新は使い方フォルダーを参照</t>
    <rPh sb="2" eb="4">
      <t>ネンド</t>
    </rPh>
    <rPh sb="4" eb="6">
      <t>コウシン</t>
    </rPh>
    <rPh sb="7" eb="8">
      <t>ツカ</t>
    </rPh>
    <rPh sb="9" eb="10">
      <t>カタ</t>
    </rPh>
    <rPh sb="16" eb="18">
      <t>サンショウ</t>
    </rPh>
    <phoneticPr fontId="23"/>
  </si>
  <si>
    <t>６‐①．年度更新の前に市町村別自殺者集計表及び年間数値グラフシートの保護を解除をしてください。</t>
    <rPh sb="4" eb="8">
      <t>ネンドコウシン</t>
    </rPh>
    <rPh sb="9" eb="10">
      <t>マエ</t>
    </rPh>
    <rPh sb="11" eb="15">
      <t>シチョウソンベツ</t>
    </rPh>
    <rPh sb="15" eb="18">
      <t>ジサツシャ</t>
    </rPh>
    <rPh sb="18" eb="20">
      <t>シュウケイ</t>
    </rPh>
    <rPh sb="20" eb="21">
      <t>ヒョウ</t>
    </rPh>
    <rPh sb="21" eb="22">
      <t>オヨ</t>
    </rPh>
    <rPh sb="23" eb="27">
      <t>ネンカンスウチ</t>
    </rPh>
    <rPh sb="34" eb="36">
      <t>ホゴ</t>
    </rPh>
    <rPh sb="37" eb="39">
      <t>カイジョ</t>
    </rPh>
    <phoneticPr fontId="23"/>
  </si>
  <si>
    <r>
      <t>６‐③．年度更新の時は</t>
    </r>
    <r>
      <rPr>
        <b/>
        <u/>
        <sz val="10"/>
        <color theme="1"/>
        <rFont val="ＭＳ Ｐゴシック"/>
        <family val="3"/>
        <charset val="128"/>
        <scheme val="minor"/>
      </rPr>
      <t>必ず</t>
    </r>
    <r>
      <rPr>
        <b/>
        <u/>
        <sz val="11"/>
        <color theme="1"/>
        <rFont val="ＭＳ Ｐゴシック"/>
        <family val="3"/>
        <charset val="128"/>
        <scheme val="minor"/>
      </rPr>
      <t>バックアップ</t>
    </r>
    <r>
      <rPr>
        <sz val="11"/>
        <color theme="1"/>
        <rFont val="ＭＳ Ｐゴシック"/>
        <family val="3"/>
        <charset val="128"/>
        <scheme val="minor"/>
      </rPr>
      <t>をとってから市町村別自殺者集計シートの年度更新ボタンを押す</t>
    </r>
    <rPh sb="4" eb="6">
      <t>ネンド</t>
    </rPh>
    <rPh sb="6" eb="8">
      <t>コウシン</t>
    </rPh>
    <rPh sb="9" eb="10">
      <t>トキ</t>
    </rPh>
    <rPh sb="11" eb="12">
      <t>カナラ</t>
    </rPh>
    <rPh sb="25" eb="32">
      <t>シチョウソンベツジサツシャ</t>
    </rPh>
    <rPh sb="32" eb="34">
      <t>シュウケイ</t>
    </rPh>
    <rPh sb="38" eb="40">
      <t>ネンド</t>
    </rPh>
    <rPh sb="40" eb="42">
      <t>コウシン</t>
    </rPh>
    <rPh sb="46" eb="47">
      <t>オ</t>
    </rPh>
    <phoneticPr fontId="23"/>
  </si>
  <si>
    <t>年度更新</t>
    <rPh sb="0" eb="4">
      <t>ネンドコウシン</t>
    </rPh>
    <phoneticPr fontId="14"/>
  </si>
  <si>
    <t>６‐②．市町村別自殺者集計表フォルダーのAB3の数値（入力前年）を変更する。</t>
    <rPh sb="4" eb="7">
      <t>シチョウソン</t>
    </rPh>
    <rPh sb="7" eb="8">
      <t>ベツ</t>
    </rPh>
    <rPh sb="8" eb="11">
      <t>ジサツシャ</t>
    </rPh>
    <rPh sb="11" eb="13">
      <t>シュウケイ</t>
    </rPh>
    <rPh sb="13" eb="14">
      <t>ヒョウ</t>
    </rPh>
    <rPh sb="24" eb="26">
      <t>スウチ</t>
    </rPh>
    <rPh sb="27" eb="29">
      <t>ニュウリョク</t>
    </rPh>
    <rPh sb="29" eb="31">
      <t>ゼンネン</t>
    </rPh>
    <rPh sb="33" eb="35">
      <t>ヘンコウ</t>
    </rPh>
    <phoneticPr fontId="23"/>
  </si>
  <si>
    <r>
      <t>1月</t>
    </r>
    <r>
      <rPr>
        <sz val="9"/>
        <color theme="1"/>
        <rFont val="ＭＳ Ｐゴシック"/>
        <family val="3"/>
        <charset val="128"/>
        <scheme val="minor"/>
      </rPr>
      <t>の暫定値は令和5年2月17日更新の数値</t>
    </r>
    <rPh sb="1" eb="2">
      <t>ガツ</t>
    </rPh>
    <rPh sb="3" eb="6">
      <t>ザンテイチ</t>
    </rPh>
    <rPh sb="7" eb="9">
      <t>レイワ</t>
    </rPh>
    <rPh sb="10" eb="11">
      <t>ネン</t>
    </rPh>
    <rPh sb="12" eb="13">
      <t>ガツ</t>
    </rPh>
    <rPh sb="15" eb="16">
      <t>ニチ</t>
    </rPh>
    <rPh sb="16" eb="18">
      <t>コウシン</t>
    </rPh>
    <rPh sb="19" eb="21">
      <t>スウチ</t>
    </rPh>
    <phoneticPr fontId="23"/>
  </si>
  <si>
    <t>１．令和4年中における大阪府集計の自殺の内訳</t>
  </si>
  <si>
    <t>（発見日・発見地）</t>
    <rPh sb="1" eb="4">
      <t>ハッケンビ</t>
    </rPh>
    <rPh sb="5" eb="8">
      <t>ハッケンチ</t>
    </rPh>
    <phoneticPr fontId="23"/>
  </si>
  <si>
    <t>令和4年</t>
  </si>
  <si>
    <t>有職者</t>
    <rPh sb="0" eb="3">
      <t>ユウショクシャ</t>
    </rPh>
    <phoneticPr fontId="24"/>
  </si>
  <si>
    <t>B7表 市区町村別集計</t>
  </si>
  <si>
    <t>令和4年確定値</t>
  </si>
  <si>
    <t>発見日・住居地</t>
  </si>
  <si>
    <t>※最終行（54行目）の大阪府集計はＢ５表の大阪府をコピーして貼付け</t>
    <rPh sb="1" eb="4">
      <t>サイシュウギョウ</t>
    </rPh>
    <rPh sb="7" eb="8">
      <t>ギョウ</t>
    </rPh>
    <rPh sb="8" eb="9">
      <t>メ</t>
    </rPh>
    <rPh sb="11" eb="14">
      <t>オオサカフ</t>
    </rPh>
    <rPh sb="14" eb="16">
      <t>シュウケイ</t>
    </rPh>
    <rPh sb="19" eb="20">
      <t>ヒョウ</t>
    </rPh>
    <rPh sb="21" eb="24">
      <t>オオサカフ</t>
    </rPh>
    <rPh sb="30" eb="32">
      <t>ハリツ</t>
    </rPh>
    <phoneticPr fontId="24"/>
  </si>
  <si>
    <t>旧年度の自殺者数</t>
    <rPh sb="0" eb="3">
      <t>キュウネンド</t>
    </rPh>
    <rPh sb="4" eb="7">
      <t>ジサツシャ</t>
    </rPh>
    <rPh sb="7" eb="8">
      <t>スウ</t>
    </rPh>
    <phoneticPr fontId="23"/>
  </si>
  <si>
    <r>
      <t>（B</t>
    </r>
    <r>
      <rPr>
        <sz val="11"/>
        <color theme="1"/>
        <rFont val="ＭＳ Ｐゴシック"/>
        <family val="2"/>
        <charset val="128"/>
        <scheme val="minor"/>
      </rPr>
      <t>5表を貼付け）</t>
    </r>
    <rPh sb="3" eb="4">
      <t>ヒョウ</t>
    </rPh>
    <rPh sb="5" eb="7">
      <t>ハリツ</t>
    </rPh>
    <phoneticPr fontId="23"/>
  </si>
  <si>
    <t>新年度の自殺者数をBY列に貼り付ける</t>
  </si>
  <si>
    <t>大阪府河南町</t>
  </si>
  <si>
    <t>前年比</t>
    <rPh sb="0" eb="3">
      <t>ゼンネンヒ</t>
    </rPh>
    <phoneticPr fontId="15"/>
  </si>
  <si>
    <t>総数（R６)</t>
    <phoneticPr fontId="15"/>
  </si>
  <si>
    <t>総数（R５)</t>
    <phoneticPr fontId="15"/>
  </si>
  <si>
    <t>令和６年1月～10月における大阪府の自殺者の状況《令和６年各月暫定値》</t>
    <phoneticPr fontId="15"/>
  </si>
  <si>
    <t>令和６年【暫定値】</t>
    <rPh sb="3" eb="4">
      <t>ネン</t>
    </rPh>
    <rPh sb="5" eb="8">
      <t>ザンテイチ</t>
    </rPh>
    <phoneticPr fontId="15"/>
  </si>
  <si>
    <t>令和５年【確定値】</t>
    <phoneticPr fontId="14"/>
  </si>
  <si>
    <t>　　表1　月別自殺者数の推移</t>
    <rPh sb="2" eb="3">
      <t>ヒョウ</t>
    </rPh>
    <rPh sb="5" eb="7">
      <t>ツキベツ</t>
    </rPh>
    <rPh sb="7" eb="9">
      <t>ジサツ</t>
    </rPh>
    <rPh sb="9" eb="10">
      <t>シャ</t>
    </rPh>
    <rPh sb="10" eb="11">
      <t>スウ</t>
    </rPh>
    <rPh sb="12" eb="14">
      <t>スイイ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</si>
</sst>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quot;人&quot;"/>
    <numFmt numFmtId="178" formatCode="\(0.0%\)"/>
  </numFmts>
  <fonts count="7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u/>
      <sz val="11"/>
      <color theme="10"/>
      <name val="ＭＳ Ｐゴシック"/>
      <family val="2"/>
      <scheme val="minor"/>
    </font>
    <font>
      <u/>
      <sz val="9"/>
      <color theme="10"/>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sz val="14"/>
      <color theme="1"/>
      <name val="ＭＳ Ｐゴシック"/>
      <family val="3"/>
      <charset val="128"/>
      <scheme val="minor"/>
    </font>
    <font>
      <b/>
      <sz val="18"/>
      <color theme="1"/>
      <name val="ＭＳ Ｐゴシック"/>
      <family val="3"/>
      <charset val="128"/>
      <scheme val="minor"/>
    </font>
    <font>
      <sz val="11"/>
      <name val="ＭＳ Ｐゴシック"/>
      <family val="2"/>
      <scheme val="minor"/>
    </font>
    <font>
      <sz val="12"/>
      <color theme="1"/>
      <name val="ＭＳ Ｐゴシック"/>
      <family val="3"/>
      <charset val="128"/>
      <scheme val="minor"/>
    </font>
    <font>
      <sz val="11"/>
      <color rgb="FF00B050"/>
      <name val="ＭＳ Ｐゴシック"/>
      <family val="2"/>
      <scheme val="minor"/>
    </font>
    <font>
      <b/>
      <u/>
      <sz val="10"/>
      <color theme="1"/>
      <name val="ＭＳ Ｐゴシック"/>
      <family val="3"/>
      <charset val="128"/>
      <scheme val="minor"/>
    </font>
    <font>
      <sz val="18"/>
      <color rgb="FF000000"/>
      <name val="ＭＳ Ｐゴシック"/>
      <family val="3"/>
      <charset val="128"/>
    </font>
    <font>
      <b/>
      <u/>
      <sz val="14"/>
      <color theme="1"/>
      <name val="ＭＳ Ｐゴシック"/>
      <family val="3"/>
      <charset val="128"/>
      <scheme val="minor"/>
    </font>
    <font>
      <b/>
      <u/>
      <sz val="16"/>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8" tint="0.79998168889431442"/>
      <name val="ＭＳ Ｐゴシック"/>
      <family val="3"/>
      <charset val="128"/>
      <scheme val="minor"/>
    </font>
    <font>
      <sz val="10"/>
      <color theme="4" tint="0.59999389629810485"/>
      <name val="ＭＳ Ｐゴシック"/>
      <family val="3"/>
      <charset val="128"/>
      <scheme val="minor"/>
    </font>
    <font>
      <b/>
      <u/>
      <sz val="11"/>
      <color theme="1"/>
      <name val="ＭＳ Ｐゴシック"/>
      <family val="3"/>
      <charset val="128"/>
      <scheme val="minor"/>
    </font>
    <font>
      <sz val="11"/>
      <color theme="0" tint="-0.34998626667073579"/>
      <name val="ＭＳ Ｐゴシック"/>
      <family val="2"/>
      <charset val="128"/>
      <scheme val="minor"/>
    </font>
    <font>
      <b/>
      <sz val="14"/>
      <color rgb="FFFF0000"/>
      <name val="ＭＳ Ｐゴシック"/>
      <family val="3"/>
      <charset val="128"/>
      <scheme val="minor"/>
    </font>
    <font>
      <sz val="11"/>
      <color theme="3" tint="0.59999389629810485"/>
      <name val="ＭＳ Ｐゴシック"/>
      <family val="3"/>
      <charset val="128"/>
      <scheme val="minor"/>
    </font>
    <font>
      <sz val="10"/>
      <color theme="1"/>
      <name val="ＭＳ Ｐゴシック"/>
      <family val="2"/>
      <scheme val="minor"/>
    </font>
    <font>
      <b/>
      <sz val="12"/>
      <color rgb="FFFF0000"/>
      <name val="ＭＳ Ｐゴシック"/>
      <family val="3"/>
      <charset val="128"/>
      <scheme val="minor"/>
    </font>
    <font>
      <b/>
      <u/>
      <sz val="12"/>
      <color theme="1"/>
      <name val="ＭＳ Ｐゴシック"/>
      <family val="3"/>
      <charset val="128"/>
      <scheme val="minor"/>
    </font>
    <font>
      <u/>
      <sz val="12"/>
      <color theme="10"/>
      <name val="ＭＳ Ｐゴシック"/>
      <family val="3"/>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s>
  <cellStyleXfs count="63">
    <xf numFmtId="0" fontId="0" fillId="0" borderId="0"/>
    <xf numFmtId="0" fontId="16"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2" applyNumberFormat="0" applyAlignment="0" applyProtection="0">
      <alignment vertical="center"/>
    </xf>
    <xf numFmtId="0" fontId="21" fillId="21" borderId="0" applyNumberFormat="0" applyBorder="0" applyAlignment="0" applyProtection="0">
      <alignment vertical="center"/>
    </xf>
    <xf numFmtId="0" fontId="16" fillId="22" borderId="13" applyNumberFormat="0" applyFont="0" applyAlignment="0" applyProtection="0">
      <alignment vertical="center"/>
    </xf>
    <xf numFmtId="0" fontId="22" fillId="0" borderId="14" applyNumberFormat="0" applyFill="0" applyAlignment="0" applyProtection="0">
      <alignment vertical="center"/>
    </xf>
    <xf numFmtId="0" fontId="23" fillId="3" borderId="0" applyNumberFormat="0" applyBorder="0" applyAlignment="0" applyProtection="0">
      <alignment vertical="center"/>
    </xf>
    <xf numFmtId="0" fontId="24" fillId="23" borderId="15" applyNumberFormat="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0" borderId="19" applyNumberFormat="0" applyFill="0" applyAlignment="0" applyProtection="0">
      <alignment vertical="center"/>
    </xf>
    <xf numFmtId="0" fontId="30" fillId="23" borderId="20" applyNumberFormat="0" applyAlignment="0" applyProtection="0">
      <alignment vertical="center"/>
    </xf>
    <xf numFmtId="0" fontId="31" fillId="0" borderId="0" applyNumberFormat="0" applyFill="0" applyBorder="0" applyAlignment="0" applyProtection="0">
      <alignment vertical="center"/>
    </xf>
    <xf numFmtId="0" fontId="32" fillId="7" borderId="15" applyNumberFormat="0" applyAlignment="0" applyProtection="0">
      <alignment vertical="center"/>
    </xf>
    <xf numFmtId="0" fontId="33" fillId="4" borderId="0" applyNumberFormat="0" applyBorder="0" applyAlignment="0" applyProtection="0">
      <alignment vertical="center"/>
    </xf>
    <xf numFmtId="0" fontId="13" fillId="0" borderId="0">
      <alignment vertical="center"/>
    </xf>
    <xf numFmtId="0" fontId="12" fillId="0" borderId="0">
      <alignment vertical="center"/>
    </xf>
    <xf numFmtId="38" fontId="34" fillId="0" borderId="0" applyFont="0" applyFill="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41" fillId="0" borderId="0" applyNumberFormat="0" applyFill="0" applyBorder="0" applyAlignment="0" applyProtection="0"/>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4" fillId="0" borderId="0"/>
    <xf numFmtId="0" fontId="4" fillId="0" borderId="0">
      <alignment vertical="center"/>
    </xf>
    <xf numFmtId="38" fontId="34" fillId="0" borderId="0" applyFont="0" applyFill="0" applyBorder="0" applyAlignment="0" applyProtection="0">
      <alignment vertical="center"/>
    </xf>
    <xf numFmtId="0" fontId="4" fillId="0" borderId="0">
      <alignment vertical="center"/>
    </xf>
    <xf numFmtId="0" fontId="34" fillId="0" borderId="0"/>
    <xf numFmtId="0" fontId="4" fillId="0" borderId="0">
      <alignment vertical="center"/>
    </xf>
    <xf numFmtId="0" fontId="17" fillId="0" borderId="0">
      <alignment vertical="center"/>
    </xf>
  </cellStyleXfs>
  <cellXfs count="223">
    <xf numFmtId="0" fontId="0" fillId="0" borderId="0" xfId="0"/>
    <xf numFmtId="0" fontId="35" fillId="0" borderId="0" xfId="0" applyFont="1" applyFill="1"/>
    <xf numFmtId="0" fontId="36" fillId="0" borderId="0" xfId="0" applyFont="1" applyFill="1"/>
    <xf numFmtId="0" fontId="40" fillId="0" borderId="0" xfId="0" applyFont="1" applyFill="1" applyBorder="1"/>
    <xf numFmtId="0" fontId="40" fillId="0" borderId="0" xfId="0" applyFont="1" applyFill="1"/>
    <xf numFmtId="0" fontId="40" fillId="0" borderId="0" xfId="0" applyFont="1" applyFill="1" applyAlignment="1">
      <alignment horizontal="left"/>
    </xf>
    <xf numFmtId="0" fontId="40" fillId="0" borderId="0" xfId="0" applyFont="1" applyFill="1" applyBorder="1" applyAlignment="1">
      <alignment vertical="center"/>
    </xf>
    <xf numFmtId="0" fontId="40" fillId="0" borderId="0" xfId="0" applyFont="1" applyFill="1" applyAlignment="1">
      <alignment vertical="center"/>
    </xf>
    <xf numFmtId="177" fontId="40" fillId="0" borderId="0" xfId="45" applyNumberFormat="1" applyFont="1" applyFill="1" applyBorder="1">
      <alignment vertical="center"/>
    </xf>
    <xf numFmtId="0" fontId="40" fillId="0" borderId="23" xfId="0" applyFont="1" applyFill="1" applyBorder="1" applyAlignment="1">
      <alignment horizontal="center" vertical="center"/>
    </xf>
    <xf numFmtId="0" fontId="40" fillId="0" borderId="26" xfId="0" applyFont="1" applyFill="1" applyBorder="1" applyAlignment="1">
      <alignment horizontal="center" vertical="center"/>
    </xf>
    <xf numFmtId="0" fontId="40" fillId="0" borderId="0" xfId="0" applyNumberFormat="1" applyFont="1" applyFill="1"/>
    <xf numFmtId="0" fontId="40" fillId="0" borderId="22" xfId="0" applyNumberFormat="1" applyFont="1" applyFill="1" applyBorder="1" applyAlignment="1">
      <alignment vertical="center"/>
    </xf>
    <xf numFmtId="0" fontId="40" fillId="0" borderId="21" xfId="0" applyNumberFormat="1" applyFont="1" applyFill="1" applyBorder="1" applyAlignment="1">
      <alignment vertical="center"/>
    </xf>
    <xf numFmtId="0" fontId="36" fillId="0" borderId="0" xfId="0" applyNumberFormat="1" applyFont="1" applyFill="1"/>
    <xf numFmtId="0" fontId="40" fillId="0" borderId="26" xfId="0" applyNumberFormat="1" applyFont="1" applyFill="1" applyBorder="1" applyAlignment="1">
      <alignment vertical="center"/>
    </xf>
    <xf numFmtId="0" fontId="40" fillId="0" borderId="4" xfId="0" applyNumberFormat="1" applyFont="1" applyFill="1" applyBorder="1" applyAlignment="1">
      <alignment vertical="center"/>
    </xf>
    <xf numFmtId="0" fontId="40" fillId="0" borderId="1" xfId="0" applyNumberFormat="1" applyFont="1" applyFill="1" applyBorder="1"/>
    <xf numFmtId="0" fontId="40" fillId="0" borderId="1" xfId="0" applyNumberFormat="1" applyFont="1" applyFill="1" applyBorder="1" applyAlignment="1">
      <alignment horizontal="center" vertical="center"/>
    </xf>
    <xf numFmtId="0" fontId="40" fillId="0" borderId="0" xfId="0" applyNumberFormat="1" applyFont="1" applyFill="1" applyBorder="1" applyAlignment="1">
      <alignment vertical="center"/>
    </xf>
    <xf numFmtId="0" fontId="40" fillId="0" borderId="1" xfId="0" applyNumberFormat="1" applyFont="1" applyFill="1" applyBorder="1" applyAlignment="1">
      <alignment vertical="center"/>
    </xf>
    <xf numFmtId="0" fontId="40" fillId="0" borderId="27" xfId="0" applyNumberFormat="1" applyFont="1" applyFill="1" applyBorder="1" applyAlignment="1">
      <alignment vertical="center"/>
    </xf>
    <xf numFmtId="0" fontId="40" fillId="0" borderId="7" xfId="0" applyNumberFormat="1" applyFont="1" applyFill="1" applyBorder="1" applyAlignment="1">
      <alignment vertical="center"/>
    </xf>
    <xf numFmtId="0" fontId="40" fillId="0" borderId="3" xfId="0" applyNumberFormat="1" applyFont="1" applyFill="1" applyBorder="1" applyAlignment="1">
      <alignment vertical="center"/>
    </xf>
    <xf numFmtId="0" fontId="40" fillId="0" borderId="23" xfId="0" applyNumberFormat="1" applyFont="1" applyFill="1" applyBorder="1" applyAlignment="1">
      <alignment vertical="center"/>
    </xf>
    <xf numFmtId="0" fontId="40" fillId="0" borderId="29" xfId="0" applyNumberFormat="1" applyFont="1" applyFill="1" applyBorder="1" applyAlignment="1">
      <alignment vertical="center"/>
    </xf>
    <xf numFmtId="0" fontId="40" fillId="0" borderId="10" xfId="0" applyNumberFormat="1" applyFont="1" applyFill="1" applyBorder="1" applyAlignment="1">
      <alignment vertical="center"/>
    </xf>
    <xf numFmtId="0" fontId="0" fillId="0" borderId="23" xfId="0" applyNumberFormat="1" applyFill="1" applyBorder="1"/>
    <xf numFmtId="0" fontId="40" fillId="0" borderId="3" xfId="0" applyFont="1" applyFill="1" applyBorder="1" applyAlignment="1">
      <alignment horizontal="center" vertical="center"/>
    </xf>
    <xf numFmtId="0" fontId="39" fillId="0" borderId="0" xfId="46" applyFont="1" applyFill="1">
      <alignment vertical="center"/>
    </xf>
    <xf numFmtId="0" fontId="11" fillId="0" borderId="0" xfId="46" applyFill="1">
      <alignment vertical="center"/>
    </xf>
    <xf numFmtId="0" fontId="36" fillId="0" borderId="0" xfId="46" applyFont="1" applyFill="1">
      <alignment vertical="center"/>
    </xf>
    <xf numFmtId="0" fontId="42" fillId="0" borderId="0" xfId="49" applyFont="1" applyFill="1" applyAlignment="1">
      <alignment vertical="center"/>
    </xf>
    <xf numFmtId="0" fontId="40" fillId="0" borderId="0" xfId="0" applyFont="1" applyFill="1" applyAlignment="1"/>
    <xf numFmtId="0" fontId="40" fillId="0" borderId="8" xfId="0" applyNumberFormat="1" applyFont="1" applyFill="1" applyBorder="1" applyAlignment="1">
      <alignment horizontal="center" vertical="center"/>
    </xf>
    <xf numFmtId="0" fontId="40" fillId="0" borderId="0" xfId="0" applyNumberFormat="1" applyFont="1" applyFill="1" applyAlignment="1">
      <alignment horizontal="left" vertical="top"/>
    </xf>
    <xf numFmtId="0" fontId="40" fillId="0" borderId="0" xfId="0" applyNumberFormat="1" applyFont="1" applyFill="1" applyBorder="1"/>
    <xf numFmtId="0" fontId="37" fillId="0" borderId="0" xfId="0" applyFont="1" applyFill="1" applyAlignment="1">
      <alignment horizontal="right"/>
    </xf>
    <xf numFmtId="0" fontId="40" fillId="0" borderId="0" xfId="46" applyFont="1" applyFill="1">
      <alignment vertical="center"/>
    </xf>
    <xf numFmtId="0" fontId="37" fillId="0" borderId="0" xfId="46" applyFont="1" applyFill="1">
      <alignment vertical="center"/>
    </xf>
    <xf numFmtId="0" fontId="0" fillId="0" borderId="23" xfId="0" applyNumberFormat="1" applyFill="1" applyBorder="1" applyAlignment="1">
      <alignment vertical="center"/>
    </xf>
    <xf numFmtId="0" fontId="0" fillId="0" borderId="25" xfId="0" applyNumberFormat="1" applyFill="1" applyBorder="1" applyAlignment="1">
      <alignment vertical="center"/>
    </xf>
    <xf numFmtId="0" fontId="40" fillId="0" borderId="21" xfId="45" applyNumberFormat="1" applyFont="1" applyFill="1" applyBorder="1">
      <alignment vertical="center"/>
    </xf>
    <xf numFmtId="0" fontId="0" fillId="0" borderId="26" xfId="0" applyNumberFormat="1" applyFill="1" applyBorder="1"/>
    <xf numFmtId="0" fontId="0" fillId="0" borderId="26" xfId="0" applyNumberFormat="1" applyFill="1" applyBorder="1" applyAlignment="1">
      <alignment vertical="center"/>
    </xf>
    <xf numFmtId="0" fontId="0" fillId="0" borderId="28" xfId="0" applyNumberFormat="1" applyFill="1" applyBorder="1"/>
    <xf numFmtId="0" fontId="0" fillId="0" borderId="3" xfId="0" applyNumberFormat="1" applyFill="1" applyBorder="1"/>
    <xf numFmtId="0" fontId="0" fillId="0" borderId="1" xfId="0" applyNumberFormat="1" applyFill="1" applyBorder="1" applyAlignment="1">
      <alignment vertical="center"/>
    </xf>
    <xf numFmtId="0" fontId="0" fillId="0" borderId="5" xfId="0" applyNumberFormat="1" applyFill="1" applyBorder="1" applyAlignment="1">
      <alignment vertical="center"/>
    </xf>
    <xf numFmtId="0" fontId="40" fillId="0" borderId="26" xfId="45" applyNumberFormat="1" applyFont="1" applyFill="1" applyBorder="1">
      <alignment vertical="center"/>
    </xf>
    <xf numFmtId="0" fontId="40" fillId="0" borderId="1" xfId="45" applyNumberFormat="1" applyFont="1" applyFill="1" applyBorder="1">
      <alignment vertical="center"/>
    </xf>
    <xf numFmtId="0" fontId="40" fillId="0" borderId="4" xfId="45" applyNumberFormat="1" applyFont="1" applyFill="1" applyBorder="1">
      <alignment vertical="center"/>
    </xf>
    <xf numFmtId="0" fontId="0" fillId="0" borderId="0" xfId="0" applyAlignment="1">
      <alignment vertical="center"/>
    </xf>
    <xf numFmtId="176" fontId="43" fillId="0" borderId="24" xfId="45" applyNumberFormat="1" applyFont="1" applyFill="1" applyBorder="1" applyAlignment="1">
      <alignment vertical="center"/>
    </xf>
    <xf numFmtId="176" fontId="43" fillId="0" borderId="21" xfId="45" applyNumberFormat="1" applyFont="1" applyFill="1" applyBorder="1" applyAlignment="1">
      <alignment vertical="center"/>
    </xf>
    <xf numFmtId="176" fontId="43" fillId="0" borderId="9" xfId="45" applyNumberFormat="1" applyFont="1" applyFill="1" applyBorder="1" applyAlignment="1">
      <alignment horizontal="right" vertical="center"/>
    </xf>
    <xf numFmtId="176" fontId="43" fillId="0" borderId="4" xfId="45" applyNumberFormat="1" applyFont="1" applyFill="1" applyBorder="1" applyAlignment="1">
      <alignment horizontal="right" vertical="center"/>
    </xf>
    <xf numFmtId="176" fontId="43" fillId="0" borderId="8" xfId="45" applyNumberFormat="1" applyFont="1" applyFill="1" applyBorder="1">
      <alignment vertical="center"/>
    </xf>
    <xf numFmtId="176" fontId="43" fillId="0" borderId="1" xfId="45" applyNumberFormat="1" applyFont="1" applyFill="1" applyBorder="1">
      <alignment vertical="center"/>
    </xf>
    <xf numFmtId="0" fontId="43" fillId="0" borderId="24" xfId="0" applyFont="1" applyFill="1" applyBorder="1" applyAlignment="1">
      <alignment vertical="center"/>
    </xf>
    <xf numFmtId="0" fontId="43" fillId="0" borderId="21" xfId="0" applyFont="1" applyFill="1" applyBorder="1" applyAlignment="1">
      <alignment vertical="center"/>
    </xf>
    <xf numFmtId="0" fontId="43" fillId="0" borderId="9" xfId="0" applyFont="1" applyFill="1" applyBorder="1" applyAlignment="1">
      <alignment vertical="center"/>
    </xf>
    <xf numFmtId="0" fontId="43" fillId="0" borderId="4" xfId="0" applyFont="1" applyFill="1" applyBorder="1" applyAlignment="1">
      <alignment vertical="center"/>
    </xf>
    <xf numFmtId="0" fontId="43" fillId="0" borderId="8" xfId="0" applyFont="1" applyFill="1" applyBorder="1" applyAlignment="1">
      <alignment vertical="center"/>
    </xf>
    <xf numFmtId="0" fontId="43" fillId="0" borderId="1" xfId="0" applyFont="1" applyFill="1" applyBorder="1" applyAlignment="1">
      <alignment vertical="center"/>
    </xf>
    <xf numFmtId="0" fontId="43" fillId="0" borderId="25" xfId="0" applyFont="1" applyFill="1" applyBorder="1" applyAlignment="1">
      <alignment vertical="center"/>
    </xf>
    <xf numFmtId="0" fontId="43" fillId="0" borderId="26" xfId="0" applyFont="1" applyFill="1" applyBorder="1" applyAlignment="1">
      <alignment vertical="center"/>
    </xf>
    <xf numFmtId="0" fontId="43" fillId="0" borderId="6" xfId="0" applyFont="1" applyFill="1" applyBorder="1" applyAlignment="1">
      <alignment vertical="center"/>
    </xf>
    <xf numFmtId="0" fontId="43" fillId="0" borderId="3" xfId="0" applyFont="1" applyFill="1" applyBorder="1" applyAlignment="1">
      <alignment vertical="center"/>
    </xf>
    <xf numFmtId="0" fontId="43" fillId="0" borderId="28" xfId="0" applyFont="1" applyFill="1" applyBorder="1" applyAlignment="1">
      <alignment vertical="center"/>
    </xf>
    <xf numFmtId="0" fontId="43" fillId="0" borderId="25" xfId="45" applyNumberFormat="1" applyFont="1" applyFill="1" applyBorder="1">
      <alignment vertical="center"/>
    </xf>
    <xf numFmtId="176" fontId="44" fillId="0" borderId="0" xfId="45" applyNumberFormat="1" applyFont="1" applyFill="1">
      <alignment vertical="center"/>
    </xf>
    <xf numFmtId="176" fontId="44" fillId="0" borderId="0" xfId="45" applyNumberFormat="1" applyFont="1" applyFill="1" applyBorder="1">
      <alignment vertical="center"/>
    </xf>
    <xf numFmtId="0" fontId="44" fillId="0" borderId="0" xfId="0" applyFont="1" applyFill="1" applyAlignment="1"/>
    <xf numFmtId="0" fontId="44" fillId="0" borderId="0" xfId="0" applyFont="1" applyFill="1"/>
    <xf numFmtId="0" fontId="44" fillId="0" borderId="0" xfId="0" applyFont="1" applyFill="1" applyBorder="1"/>
    <xf numFmtId="176" fontId="44" fillId="0" borderId="2" xfId="45" applyNumberFormat="1" applyFont="1" applyFill="1" applyBorder="1" applyAlignment="1">
      <alignment horizontal="center" vertical="center"/>
    </xf>
    <xf numFmtId="176" fontId="44" fillId="0" borderId="3" xfId="45" applyNumberFormat="1" applyFont="1" applyFill="1" applyBorder="1" applyAlignment="1">
      <alignment horizontal="center" vertical="center"/>
    </xf>
    <xf numFmtId="176" fontId="45" fillId="0" borderId="8" xfId="45" applyNumberFormat="1" applyFont="1" applyFill="1" applyBorder="1">
      <alignment vertical="center"/>
    </xf>
    <xf numFmtId="176" fontId="45" fillId="0" borderId="1" xfId="45" applyNumberFormat="1" applyFont="1" applyFill="1" applyBorder="1">
      <alignment vertical="center"/>
    </xf>
    <xf numFmtId="176" fontId="44" fillId="0" borderId="21" xfId="45" applyNumberFormat="1" applyFont="1" applyFill="1" applyBorder="1" applyAlignment="1">
      <alignment horizontal="center" vertical="center"/>
    </xf>
    <xf numFmtId="176" fontId="44" fillId="0" borderId="21" xfId="0" applyNumberFormat="1" applyFont="1" applyFill="1" applyBorder="1" applyAlignment="1">
      <alignment horizontal="right" vertical="center"/>
    </xf>
    <xf numFmtId="176" fontId="44" fillId="0" borderId="4" xfId="45" applyNumberFormat="1" applyFont="1" applyFill="1" applyBorder="1" applyAlignment="1">
      <alignment horizontal="center" vertical="center"/>
    </xf>
    <xf numFmtId="176" fontId="44" fillId="0" borderId="4" xfId="0" applyNumberFormat="1" applyFont="1" applyFill="1" applyBorder="1" applyAlignment="1">
      <alignment horizontal="right" vertical="center"/>
    </xf>
    <xf numFmtId="176" fontId="44" fillId="0" borderId="1" xfId="45" applyNumberFormat="1" applyFont="1" applyFill="1" applyBorder="1" applyAlignment="1">
      <alignment horizontal="center" vertical="center"/>
    </xf>
    <xf numFmtId="176" fontId="44" fillId="0" borderId="1" xfId="0" applyNumberFormat="1" applyFont="1" applyFill="1" applyBorder="1" applyAlignment="1">
      <alignment horizontal="right" vertical="center"/>
    </xf>
    <xf numFmtId="0" fontId="44" fillId="0" borderId="0" xfId="0" applyFont="1" applyFill="1" applyAlignment="1">
      <alignment vertical="center"/>
    </xf>
    <xf numFmtId="0" fontId="44" fillId="0" borderId="1" xfId="0" applyFont="1" applyFill="1" applyBorder="1" applyAlignment="1">
      <alignment vertical="center"/>
    </xf>
    <xf numFmtId="0" fontId="44" fillId="0" borderId="1" xfId="0" applyFont="1" applyFill="1" applyBorder="1" applyAlignment="1">
      <alignment horizontal="center" vertical="center"/>
    </xf>
    <xf numFmtId="0" fontId="44" fillId="0" borderId="8" xfId="0" applyFont="1" applyFill="1" applyBorder="1" applyAlignment="1">
      <alignment horizontal="center" vertical="center"/>
    </xf>
    <xf numFmtId="177" fontId="44" fillId="0" borderId="0" xfId="45" applyNumberFormat="1" applyFont="1" applyFill="1" applyBorder="1">
      <alignment vertical="center"/>
    </xf>
    <xf numFmtId="0" fontId="44" fillId="0" borderId="21" xfId="0" applyFont="1" applyFill="1" applyBorder="1" applyAlignment="1">
      <alignment horizontal="center" vertical="center"/>
    </xf>
    <xf numFmtId="0" fontId="44" fillId="0" borderId="21" xfId="0" applyFont="1" applyFill="1" applyBorder="1" applyAlignment="1">
      <alignment vertical="center"/>
    </xf>
    <xf numFmtId="0" fontId="44" fillId="0" borderId="4" xfId="0" applyFont="1" applyFill="1" applyBorder="1" applyAlignment="1">
      <alignment horizontal="center" vertical="center"/>
    </xf>
    <xf numFmtId="0" fontId="44" fillId="0" borderId="4" xfId="0" applyFont="1" applyFill="1" applyBorder="1" applyAlignment="1">
      <alignment vertical="center"/>
    </xf>
    <xf numFmtId="176" fontId="44" fillId="0" borderId="0" xfId="45" applyNumberFormat="1" applyFont="1" applyFill="1" applyBorder="1" applyAlignment="1">
      <alignment horizontal="left" vertical="center"/>
    </xf>
    <xf numFmtId="178" fontId="44" fillId="0" borderId="0" xfId="0" applyNumberFormat="1" applyFont="1" applyFill="1" applyBorder="1" applyAlignment="1">
      <alignment vertical="center"/>
    </xf>
    <xf numFmtId="0" fontId="45" fillId="0" borderId="0" xfId="0" applyFont="1" applyFill="1"/>
    <xf numFmtId="0" fontId="45" fillId="0" borderId="1" xfId="0" applyFont="1" applyFill="1" applyBorder="1" applyAlignment="1">
      <alignment vertical="center"/>
    </xf>
    <xf numFmtId="0" fontId="45" fillId="0" borderId="1" xfId="0" applyFont="1" applyFill="1" applyBorder="1" applyAlignment="1">
      <alignment horizontal="center" vertical="center"/>
    </xf>
    <xf numFmtId="0" fontId="46" fillId="0" borderId="8"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5" fillId="0" borderId="8" xfId="0" applyFont="1" applyFill="1" applyBorder="1" applyAlignment="1">
      <alignment horizontal="center" vertical="center"/>
    </xf>
    <xf numFmtId="0" fontId="46" fillId="0" borderId="1" xfId="0" applyFont="1" applyFill="1" applyBorder="1" applyAlignment="1">
      <alignment horizontal="center" vertical="center" wrapText="1"/>
    </xf>
    <xf numFmtId="0" fontId="45" fillId="0" borderId="0" xfId="0" applyFont="1" applyFill="1" applyAlignment="1">
      <alignment vertical="center"/>
    </xf>
    <xf numFmtId="0" fontId="45" fillId="0" borderId="0" xfId="0" applyFont="1" applyFill="1" applyBorder="1"/>
    <xf numFmtId="0" fontId="44" fillId="0" borderId="23" xfId="0" applyFont="1" applyFill="1" applyBorder="1" applyAlignment="1">
      <alignment horizontal="center" vertical="center"/>
    </xf>
    <xf numFmtId="0" fontId="44" fillId="0" borderId="23" xfId="0" applyFont="1" applyFill="1" applyBorder="1" applyAlignment="1">
      <alignment vertical="center"/>
    </xf>
    <xf numFmtId="0" fontId="44" fillId="0" borderId="0" xfId="46" applyFont="1" applyFill="1">
      <alignment vertical="center"/>
    </xf>
    <xf numFmtId="0" fontId="46" fillId="0" borderId="0" xfId="46" applyFont="1" applyFill="1">
      <alignment vertical="center"/>
    </xf>
    <xf numFmtId="0" fontId="45" fillId="0" borderId="0" xfId="46" applyFont="1" applyFill="1">
      <alignment vertical="center"/>
    </xf>
    <xf numFmtId="0" fontId="14" fillId="0" borderId="1" xfId="0" applyFont="1" applyFill="1" applyBorder="1" applyAlignment="1">
      <alignment horizontal="center" vertical="center" wrapText="1"/>
    </xf>
    <xf numFmtId="0" fontId="44" fillId="0" borderId="0" xfId="0" applyFont="1" applyFill="1" applyBorder="1" applyAlignment="1">
      <alignment vertical="center"/>
    </xf>
    <xf numFmtId="0" fontId="44" fillId="0" borderId="26" xfId="0" applyFont="1" applyFill="1" applyBorder="1" applyAlignment="1">
      <alignment horizontal="center" vertical="center"/>
    </xf>
    <xf numFmtId="0" fontId="44" fillId="0" borderId="26" xfId="0" applyFont="1" applyFill="1" applyBorder="1" applyAlignment="1">
      <alignment vertical="center"/>
    </xf>
    <xf numFmtId="0" fontId="44" fillId="0" borderId="3" xfId="0" applyFont="1" applyFill="1" applyBorder="1" applyAlignment="1">
      <alignment vertical="center"/>
    </xf>
    <xf numFmtId="177" fontId="45" fillId="0" borderId="0" xfId="45" applyNumberFormat="1" applyFont="1" applyFill="1" applyBorder="1">
      <alignment vertical="center"/>
    </xf>
    <xf numFmtId="0" fontId="44" fillId="0" borderId="3" xfId="0" applyFont="1" applyFill="1" applyBorder="1" applyAlignment="1">
      <alignment horizontal="center" vertical="center"/>
    </xf>
    <xf numFmtId="177" fontId="44" fillId="0" borderId="11" xfId="45" applyNumberFormat="1" applyFont="1" applyFill="1" applyBorder="1">
      <alignment vertical="center"/>
    </xf>
    <xf numFmtId="0" fontId="47" fillId="24" borderId="0" xfId="0" applyFont="1" applyFill="1" applyAlignment="1">
      <alignment vertical="center"/>
    </xf>
    <xf numFmtId="0" fontId="48" fillId="0" borderId="0" xfId="0" applyFont="1" applyFill="1"/>
    <xf numFmtId="0" fontId="44" fillId="0" borderId="3" xfId="0" applyFont="1" applyFill="1" applyBorder="1" applyAlignment="1">
      <alignment horizontal="center" vertical="center"/>
    </xf>
    <xf numFmtId="0" fontId="49" fillId="0" borderId="0" xfId="0" applyFont="1"/>
    <xf numFmtId="0" fontId="35" fillId="0" borderId="0" xfId="0" applyFont="1"/>
    <xf numFmtId="0" fontId="50" fillId="25" borderId="0" xfId="0" applyFont="1" applyFill="1" applyBorder="1" applyAlignment="1">
      <alignment horizontal="center" vertical="center"/>
    </xf>
    <xf numFmtId="0" fontId="0" fillId="24" borderId="0" xfId="0" applyFill="1" applyAlignment="1">
      <alignment vertical="center"/>
    </xf>
    <xf numFmtId="0" fontId="47" fillId="0" borderId="0" xfId="0" applyFont="1" applyFill="1" applyAlignment="1">
      <alignment vertical="center"/>
    </xf>
    <xf numFmtId="0" fontId="51" fillId="0" borderId="0" xfId="0" applyFont="1" applyFill="1" applyAlignment="1">
      <alignment vertical="center"/>
    </xf>
    <xf numFmtId="0" fontId="51" fillId="0" borderId="0" xfId="0" applyFont="1" applyFill="1"/>
    <xf numFmtId="0" fontId="52" fillId="0" borderId="0" xfId="0" applyFont="1" applyFill="1"/>
    <xf numFmtId="0" fontId="49" fillId="0" borderId="0" xfId="0" applyFont="1" applyFill="1"/>
    <xf numFmtId="0" fontId="53" fillId="0" borderId="0" xfId="0" applyFont="1" applyAlignment="1">
      <alignment vertical="center"/>
    </xf>
    <xf numFmtId="0" fontId="44" fillId="0" borderId="25" xfId="45" applyNumberFormat="1" applyFont="1" applyFill="1" applyBorder="1">
      <alignment vertical="center"/>
    </xf>
    <xf numFmtId="0" fontId="44" fillId="0" borderId="28" xfId="0" applyFont="1" applyFill="1" applyBorder="1" applyAlignment="1">
      <alignment vertical="center"/>
    </xf>
    <xf numFmtId="0" fontId="44" fillId="0" borderId="6" xfId="0" applyFont="1" applyFill="1" applyBorder="1" applyAlignment="1">
      <alignment vertical="center"/>
    </xf>
    <xf numFmtId="176" fontId="44" fillId="0" borderId="24" xfId="45" applyNumberFormat="1" applyFont="1" applyFill="1" applyBorder="1" applyAlignment="1">
      <alignment vertical="center"/>
    </xf>
    <xf numFmtId="176" fontId="44" fillId="0" borderId="21" xfId="45" applyNumberFormat="1" applyFont="1" applyFill="1" applyBorder="1" applyAlignment="1">
      <alignment vertical="center"/>
    </xf>
    <xf numFmtId="176" fontId="44" fillId="0" borderId="9" xfId="45" applyNumberFormat="1" applyFont="1" applyFill="1" applyBorder="1" applyAlignment="1">
      <alignment horizontal="right" vertical="center"/>
    </xf>
    <xf numFmtId="176" fontId="44" fillId="0" borderId="4" xfId="45" applyNumberFormat="1" applyFont="1" applyFill="1" applyBorder="1" applyAlignment="1">
      <alignment horizontal="right" vertical="center"/>
    </xf>
    <xf numFmtId="176" fontId="44" fillId="0" borderId="8" xfId="45" applyNumberFormat="1" applyFont="1" applyFill="1" applyBorder="1">
      <alignment vertical="center"/>
    </xf>
    <xf numFmtId="176" fontId="44" fillId="0" borderId="1" xfId="45" applyNumberFormat="1" applyFont="1" applyFill="1" applyBorder="1">
      <alignment vertical="center"/>
    </xf>
    <xf numFmtId="0" fontId="44" fillId="0" borderId="24" xfId="0" applyFont="1" applyFill="1" applyBorder="1" applyAlignment="1">
      <alignment vertical="center"/>
    </xf>
    <xf numFmtId="0" fontId="44" fillId="0" borderId="9" xfId="0" applyFont="1" applyFill="1" applyBorder="1" applyAlignment="1">
      <alignment vertical="center"/>
    </xf>
    <xf numFmtId="0" fontId="44" fillId="0" borderId="8" xfId="0" applyFont="1" applyFill="1" applyBorder="1" applyAlignment="1">
      <alignment vertical="center"/>
    </xf>
    <xf numFmtId="0" fontId="44" fillId="0" borderId="25" xfId="0" applyFont="1" applyFill="1" applyBorder="1" applyAlignment="1">
      <alignment vertical="center"/>
    </xf>
    <xf numFmtId="0" fontId="0" fillId="26" borderId="0" xfId="0" applyFill="1" applyAlignment="1">
      <alignment vertical="center"/>
    </xf>
    <xf numFmtId="0" fontId="0" fillId="27" borderId="0" xfId="0" applyFill="1" applyAlignment="1">
      <alignment vertical="center"/>
    </xf>
    <xf numFmtId="0" fontId="0" fillId="24" borderId="0" xfId="0" applyFill="1"/>
    <xf numFmtId="0" fontId="47" fillId="0" borderId="0" xfId="0" applyFont="1" applyAlignment="1">
      <alignment vertical="center"/>
    </xf>
    <xf numFmtId="0" fontId="50" fillId="24" borderId="1" xfId="0" applyFont="1" applyFill="1" applyBorder="1" applyAlignment="1" applyProtection="1">
      <alignment horizontal="center" vertical="center"/>
      <protection locked="0"/>
    </xf>
    <xf numFmtId="0" fontId="52" fillId="0" borderId="0" xfId="0" applyFont="1" applyFill="1" applyAlignment="1" applyProtection="1">
      <alignment horizontal="center"/>
      <protection locked="0"/>
    </xf>
    <xf numFmtId="0" fontId="56" fillId="0" borderId="0" xfId="55" applyFont="1" applyAlignment="1">
      <alignment vertical="center"/>
    </xf>
    <xf numFmtId="0" fontId="4" fillId="0" borderId="0" xfId="55">
      <alignment vertical="center"/>
    </xf>
    <xf numFmtId="0" fontId="57" fillId="0" borderId="0" xfId="55" applyFont="1" applyAlignment="1">
      <alignment vertical="center"/>
    </xf>
    <xf numFmtId="0" fontId="56" fillId="0" borderId="0" xfId="55" applyFont="1">
      <alignment vertical="center"/>
    </xf>
    <xf numFmtId="0" fontId="59" fillId="0" borderId="0" xfId="56" applyFont="1" applyFill="1" applyAlignment="1">
      <alignment horizontal="left"/>
    </xf>
    <xf numFmtId="0" fontId="36" fillId="0" borderId="0" xfId="56" applyNumberFormat="1" applyFont="1" applyFill="1" applyBorder="1" applyAlignment="1">
      <alignment horizontal="center" vertical="center" wrapText="1"/>
    </xf>
    <xf numFmtId="0" fontId="40" fillId="0" borderId="0" xfId="56" applyNumberFormat="1" applyFont="1" applyFill="1" applyBorder="1" applyAlignment="1">
      <alignment vertical="center"/>
    </xf>
    <xf numFmtId="0" fontId="59" fillId="0" borderId="0" xfId="56" applyNumberFormat="1" applyFont="1" applyFill="1" applyBorder="1" applyAlignment="1">
      <alignment vertical="center"/>
    </xf>
    <xf numFmtId="0" fontId="59" fillId="0" borderId="0" xfId="55" applyFont="1" applyFill="1" applyBorder="1">
      <alignment vertical="center"/>
    </xf>
    <xf numFmtId="0" fontId="60" fillId="0" borderId="0" xfId="55" applyFont="1" applyFill="1" applyBorder="1" applyAlignment="1">
      <alignment vertical="center"/>
    </xf>
    <xf numFmtId="0" fontId="61" fillId="0" borderId="0" xfId="0" applyFont="1" applyFill="1"/>
    <xf numFmtId="0" fontId="60" fillId="0" borderId="11" xfId="55" applyFont="1" applyFill="1" applyBorder="1" applyAlignment="1">
      <alignment vertical="center"/>
    </xf>
    <xf numFmtId="0" fontId="35" fillId="0" borderId="0" xfId="46" applyFont="1" applyFill="1">
      <alignment vertical="center"/>
    </xf>
    <xf numFmtId="0" fontId="62" fillId="0" borderId="0" xfId="46" applyFont="1" applyFill="1">
      <alignment vertical="center"/>
    </xf>
    <xf numFmtId="0" fontId="64" fillId="0" borderId="0" xfId="55" applyFont="1">
      <alignment vertical="center"/>
    </xf>
    <xf numFmtId="0" fontId="65" fillId="0" borderId="0" xfId="55" applyFont="1">
      <alignment vertical="center"/>
    </xf>
    <xf numFmtId="0" fontId="66" fillId="0" borderId="0" xfId="0" applyFont="1" applyFill="1" applyProtection="1">
      <protection locked="0"/>
    </xf>
    <xf numFmtId="0" fontId="66" fillId="0" borderId="0" xfId="0" applyFont="1" applyFill="1"/>
    <xf numFmtId="0" fontId="60" fillId="0" borderId="0" xfId="0" applyFont="1" applyFill="1"/>
    <xf numFmtId="0" fontId="35" fillId="0" borderId="0" xfId="0" applyFont="1" applyFill="1" applyAlignment="1">
      <alignment horizontal="right"/>
    </xf>
    <xf numFmtId="0" fontId="67" fillId="0" borderId="23" xfId="0" applyNumberFormat="1" applyFont="1" applyFill="1" applyBorder="1"/>
    <xf numFmtId="0" fontId="67" fillId="0" borderId="23" xfId="0" applyNumberFormat="1" applyFont="1" applyFill="1" applyBorder="1" applyAlignment="1">
      <alignment vertical="center"/>
    </xf>
    <xf numFmtId="0" fontId="67" fillId="0" borderId="25" xfId="0" applyNumberFormat="1" applyFont="1" applyFill="1" applyBorder="1" applyAlignment="1">
      <alignment vertical="center"/>
    </xf>
    <xf numFmtId="0" fontId="67" fillId="0" borderId="21" xfId="45" applyNumberFormat="1" applyFont="1" applyFill="1" applyBorder="1">
      <alignment vertical="center"/>
    </xf>
    <xf numFmtId="0" fontId="67" fillId="0" borderId="21" xfId="0" applyNumberFormat="1" applyFont="1" applyFill="1" applyBorder="1" applyAlignment="1">
      <alignment vertical="center"/>
    </xf>
    <xf numFmtId="0" fontId="67" fillId="0" borderId="26" xfId="0" applyNumberFormat="1" applyFont="1" applyFill="1" applyBorder="1"/>
    <xf numFmtId="0" fontId="67" fillId="0" borderId="26" xfId="0" applyNumberFormat="1" applyFont="1" applyFill="1" applyBorder="1" applyAlignment="1">
      <alignment vertical="center"/>
    </xf>
    <xf numFmtId="0" fontId="67" fillId="0" borderId="28" xfId="0" applyNumberFormat="1" applyFont="1" applyFill="1" applyBorder="1"/>
    <xf numFmtId="0" fontId="67" fillId="0" borderId="3" xfId="0" applyNumberFormat="1" applyFont="1" applyFill="1" applyBorder="1"/>
    <xf numFmtId="0" fontId="67" fillId="0" borderId="1" xfId="0" applyNumberFormat="1" applyFont="1" applyFill="1" applyBorder="1" applyAlignment="1">
      <alignment vertical="center"/>
    </xf>
    <xf numFmtId="0" fontId="67" fillId="0" borderId="5" xfId="0" applyNumberFormat="1" applyFont="1" applyFill="1" applyBorder="1" applyAlignment="1">
      <alignment vertical="center"/>
    </xf>
    <xf numFmtId="0" fontId="3" fillId="0" borderId="0" xfId="55" applyFont="1">
      <alignment vertical="center"/>
    </xf>
    <xf numFmtId="0" fontId="40" fillId="0" borderId="0" xfId="0" applyFont="1" applyFill="1" applyAlignment="1" applyProtection="1">
      <alignment vertical="center"/>
      <protection locked="0"/>
    </xf>
    <xf numFmtId="0" fontId="45" fillId="0" borderId="8" xfId="0" applyFont="1" applyFill="1" applyBorder="1" applyAlignment="1">
      <alignment horizontal="center" vertical="center" wrapText="1"/>
    </xf>
    <xf numFmtId="0" fontId="57" fillId="0" borderId="0" xfId="55" applyFont="1" applyAlignment="1">
      <alignment vertical="center" wrapText="1"/>
    </xf>
    <xf numFmtId="0" fontId="4" fillId="0" borderId="0" xfId="55" applyAlignment="1">
      <alignment vertical="center" wrapText="1"/>
    </xf>
    <xf numFmtId="0" fontId="59" fillId="0" borderId="0" xfId="56" applyNumberFormat="1" applyFont="1" applyFill="1" applyBorder="1" applyAlignment="1">
      <alignment vertical="center" wrapText="1"/>
    </xf>
    <xf numFmtId="38" fontId="58" fillId="28" borderId="1" xfId="45" applyFont="1" applyFill="1" applyBorder="1" applyAlignment="1">
      <alignment vertical="center" wrapText="1"/>
    </xf>
    <xf numFmtId="38" fontId="58" fillId="28" borderId="1" xfId="45" applyFont="1" applyFill="1" applyBorder="1">
      <alignment vertical="center"/>
    </xf>
    <xf numFmtId="38" fontId="58" fillId="24" borderId="1" xfId="45" applyFont="1" applyFill="1" applyBorder="1" applyAlignment="1">
      <alignment vertical="center" wrapText="1"/>
    </xf>
    <xf numFmtId="38" fontId="58" fillId="24" borderId="1" xfId="45" applyFont="1" applyFill="1" applyBorder="1">
      <alignment vertical="center"/>
    </xf>
    <xf numFmtId="0" fontId="52" fillId="0" borderId="1" xfId="56" applyNumberFormat="1" applyFont="1" applyFill="1" applyBorder="1" applyAlignment="1">
      <alignment horizontal="center" vertical="center"/>
    </xf>
    <xf numFmtId="0" fontId="52" fillId="28" borderId="1" xfId="56" applyNumberFormat="1" applyFont="1" applyFill="1" applyBorder="1" applyAlignment="1">
      <alignment vertical="center"/>
    </xf>
    <xf numFmtId="0" fontId="52" fillId="24" borderId="1" xfId="56" applyNumberFormat="1" applyFont="1" applyFill="1" applyBorder="1" applyAlignment="1">
      <alignment vertical="center"/>
    </xf>
    <xf numFmtId="0" fontId="69" fillId="0" borderId="0" xfId="55" applyFont="1" applyAlignment="1">
      <alignment vertical="center"/>
    </xf>
    <xf numFmtId="0" fontId="52" fillId="0" borderId="0" xfId="55" applyFont="1">
      <alignment vertical="center"/>
    </xf>
    <xf numFmtId="0" fontId="58" fillId="0" borderId="1" xfId="55" applyFont="1" applyBorder="1" applyAlignment="1">
      <alignment horizontal="center" vertical="center"/>
    </xf>
    <xf numFmtId="0" fontId="58" fillId="0" borderId="0" xfId="55" applyFont="1" applyFill="1" applyBorder="1">
      <alignment vertical="center"/>
    </xf>
    <xf numFmtId="0" fontId="58" fillId="0" borderId="1" xfId="56" applyNumberFormat="1" applyFont="1" applyFill="1" applyBorder="1" applyAlignment="1">
      <alignment horizontal="center" vertical="center" wrapText="1"/>
    </xf>
    <xf numFmtId="0" fontId="58" fillId="0" borderId="1" xfId="56" applyNumberFormat="1" applyFont="1" applyFill="1" applyBorder="1" applyAlignment="1">
      <alignment horizontal="center" vertical="center"/>
    </xf>
    <xf numFmtId="0" fontId="58" fillId="0" borderId="0" xfId="55" applyFont="1" applyFill="1" applyBorder="1" applyAlignment="1">
      <alignment horizontal="center" vertical="center"/>
    </xf>
    <xf numFmtId="0" fontId="58" fillId="0" borderId="0" xfId="56" applyFont="1" applyFill="1" applyAlignment="1">
      <alignment horizontal="left"/>
    </xf>
    <xf numFmtId="0" fontId="52" fillId="0" borderId="0" xfId="55" applyFont="1" applyAlignment="1">
      <alignment vertical="center" wrapText="1"/>
    </xf>
    <xf numFmtId="0" fontId="70" fillId="0" borderId="0" xfId="49" applyFont="1" applyFill="1" applyAlignment="1">
      <alignment vertical="center"/>
    </xf>
    <xf numFmtId="38" fontId="68" fillId="0" borderId="11" xfId="55" applyNumberFormat="1" applyFont="1" applyFill="1" applyBorder="1" applyAlignment="1">
      <alignment vertical="center"/>
    </xf>
    <xf numFmtId="0" fontId="2" fillId="0" borderId="0" xfId="55" applyFont="1" applyAlignment="1">
      <alignment vertical="center" wrapText="1"/>
    </xf>
    <xf numFmtId="0" fontId="38" fillId="0" borderId="4" xfId="0" applyNumberFormat="1" applyFont="1" applyFill="1" applyBorder="1" applyAlignment="1">
      <alignment horizontal="center" vertical="center" wrapText="1"/>
    </xf>
    <xf numFmtId="0" fontId="38" fillId="0" borderId="4" xfId="0" applyNumberFormat="1" applyFont="1" applyFill="1" applyBorder="1" applyAlignment="1">
      <alignment horizontal="center" vertical="center"/>
    </xf>
    <xf numFmtId="0" fontId="38" fillId="0" borderId="3" xfId="0" applyNumberFormat="1"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176" fontId="44" fillId="0" borderId="5" xfId="45" applyNumberFormat="1" applyFont="1" applyFill="1" applyBorder="1" applyAlignment="1">
      <alignment horizontal="center" vertical="center"/>
    </xf>
    <xf numFmtId="176" fontId="44" fillId="0" borderId="8" xfId="45" applyNumberFormat="1" applyFont="1" applyFill="1" applyBorder="1" applyAlignment="1">
      <alignment horizontal="center" vertical="center"/>
    </xf>
    <xf numFmtId="0" fontId="46" fillId="0" borderId="0" xfId="0" applyFont="1" applyFill="1" applyBorder="1" applyAlignment="1">
      <alignment horizontal="left" vertical="center" wrapText="1"/>
    </xf>
    <xf numFmtId="0" fontId="39" fillId="0" borderId="0" xfId="46" applyFont="1" applyFill="1" applyAlignment="1">
      <alignment horizontal="left" vertical="center"/>
    </xf>
    <xf numFmtId="0" fontId="36" fillId="0" borderId="4" xfId="0" applyNumberFormat="1" applyFont="1" applyFill="1" applyBorder="1" applyAlignment="1">
      <alignment horizontal="center" vertical="center" wrapText="1"/>
    </xf>
    <xf numFmtId="0" fontId="36" fillId="0" borderId="4" xfId="0" applyNumberFormat="1" applyFont="1" applyFill="1" applyBorder="1" applyAlignment="1">
      <alignment horizontal="center" vertical="center"/>
    </xf>
    <xf numFmtId="0" fontId="36" fillId="0" borderId="3" xfId="0" applyNumberFormat="1" applyFont="1" applyFill="1" applyBorder="1" applyAlignment="1">
      <alignment horizontal="center" vertical="center"/>
    </xf>
    <xf numFmtId="0" fontId="38" fillId="0" borderId="2" xfId="0" applyNumberFormat="1" applyFont="1" applyFill="1" applyBorder="1" applyAlignment="1">
      <alignment horizontal="center" vertical="center" wrapText="1"/>
    </xf>
    <xf numFmtId="0" fontId="35" fillId="24" borderId="1" xfId="56" applyNumberFormat="1" applyFont="1" applyFill="1" applyBorder="1" applyAlignment="1">
      <alignment horizontal="center" vertical="center" wrapText="1"/>
    </xf>
    <xf numFmtId="0" fontId="35" fillId="28" borderId="1" xfId="56" applyNumberFormat="1" applyFont="1" applyFill="1" applyBorder="1" applyAlignment="1">
      <alignment horizontal="center" vertical="center" wrapText="1"/>
    </xf>
    <xf numFmtId="0" fontId="52" fillId="0" borderId="1" xfId="55" applyFont="1" applyBorder="1" applyAlignment="1">
      <alignment horizontal="center" vertical="center"/>
    </xf>
  </cellXfs>
  <cellStyles count="6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ハイパーリンク" xfId="49" builtinId="8"/>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警告文 2" xfId="33" xr:uid="{00000000-0005-0000-0000-000020000000}"/>
    <cellStyle name="桁区切り" xfId="45" builtinId="6"/>
    <cellStyle name="桁区切り 2" xfId="58" xr:uid="{00000000-0005-0000-0000-000022000000}"/>
    <cellStyle name="見出し 1 2" xfId="34" xr:uid="{00000000-0005-0000-0000-000023000000}"/>
    <cellStyle name="見出し 2 2" xfId="35" xr:uid="{00000000-0005-0000-0000-000024000000}"/>
    <cellStyle name="見出し 3 2" xfId="36" xr:uid="{00000000-0005-0000-0000-000025000000}"/>
    <cellStyle name="見出し 4 2" xfId="37" xr:uid="{00000000-0005-0000-0000-000026000000}"/>
    <cellStyle name="集計 2" xfId="38" xr:uid="{00000000-0005-0000-0000-000027000000}"/>
    <cellStyle name="出力 2" xfId="39" xr:uid="{00000000-0005-0000-0000-000028000000}"/>
    <cellStyle name="説明文 2" xfId="40" xr:uid="{00000000-0005-0000-0000-000029000000}"/>
    <cellStyle name="入力 2" xfId="41" xr:uid="{00000000-0005-0000-0000-00002A000000}"/>
    <cellStyle name="標準" xfId="0" builtinId="0"/>
    <cellStyle name="標準 10" xfId="55" xr:uid="{00000000-0005-0000-0000-00002C000000}"/>
    <cellStyle name="標準 10 2" xfId="59" xr:uid="{00000000-0005-0000-0000-00002D000000}"/>
    <cellStyle name="標準 11" xfId="56" xr:uid="{00000000-0005-0000-0000-00002E000000}"/>
    <cellStyle name="標準 2" xfId="1" xr:uid="{00000000-0005-0000-0000-00002F000000}"/>
    <cellStyle name="標準 2 2" xfId="60" xr:uid="{00000000-0005-0000-0000-000030000000}"/>
    <cellStyle name="標準 2 3" xfId="62" xr:uid="{00000000-0005-0000-0000-000031000000}"/>
    <cellStyle name="標準 3" xfId="43" xr:uid="{00000000-0005-0000-0000-000032000000}"/>
    <cellStyle name="標準 4" xfId="44" xr:uid="{00000000-0005-0000-0000-000033000000}"/>
    <cellStyle name="標準 4 2" xfId="46" xr:uid="{00000000-0005-0000-0000-000034000000}"/>
    <cellStyle name="標準 4 2 2" xfId="53" xr:uid="{00000000-0005-0000-0000-000035000000}"/>
    <cellStyle name="標準 4 2 3" xfId="57" xr:uid="{00000000-0005-0000-0000-000036000000}"/>
    <cellStyle name="標準 4 3" xfId="61" xr:uid="{00000000-0005-0000-0000-000037000000}"/>
    <cellStyle name="標準 5" xfId="47" xr:uid="{00000000-0005-0000-0000-000038000000}"/>
    <cellStyle name="標準 5 2" xfId="54" xr:uid="{00000000-0005-0000-0000-000039000000}"/>
    <cellStyle name="標準 6" xfId="48" xr:uid="{00000000-0005-0000-0000-00003A000000}"/>
    <cellStyle name="標準 7" xfId="50" xr:uid="{00000000-0005-0000-0000-00003B000000}"/>
    <cellStyle name="標準 8" xfId="51" xr:uid="{00000000-0005-0000-0000-00003C000000}"/>
    <cellStyle name="標準 9" xfId="52" xr:uid="{00000000-0005-0000-0000-00003D000000}"/>
    <cellStyle name="良い 2" xfId="42" xr:uid="{00000000-0005-0000-0000-00003E000000}"/>
  </cellStyles>
  <dxfs count="0"/>
  <tableStyles count="0" defaultTableStyle="TableStyleMedium2" defaultPivotStyle="PivotStyleMedium9"/>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図 </a:t>
            </a:r>
            <a:r>
              <a:rPr lang="en-US" altLang="ja-JP" sz="1100"/>
              <a:t>1</a:t>
            </a:r>
            <a:r>
              <a:rPr lang="en-US" altLang="ja-JP" sz="1100" baseline="0"/>
              <a:t> </a:t>
            </a:r>
            <a:r>
              <a:rPr lang="ja-JP" altLang="en-US" sz="1100" baseline="0"/>
              <a:t>　</a:t>
            </a:r>
            <a:r>
              <a:rPr lang="en-US" altLang="ja-JP" sz="1100" baseline="0"/>
              <a:t> </a:t>
            </a:r>
            <a:r>
              <a:rPr lang="ja-JP" altLang="en-US" sz="1100" baseline="0"/>
              <a:t>大阪府　</a:t>
            </a:r>
            <a:r>
              <a:rPr lang="ja-JP" altLang="en-US" sz="1100"/>
              <a:t>月別自殺者総数の推移　令和６年（暫定値）と令和５年（確定値）の比較</a:t>
            </a:r>
          </a:p>
        </c:rich>
      </c:tx>
      <c:layout>
        <c:manualLayout>
          <c:xMode val="edge"/>
          <c:yMode val="edge"/>
          <c:x val="0.10336839558554217"/>
          <c:y val="8.7082773509187753E-3"/>
        </c:manualLayout>
      </c:layout>
      <c:overlay val="0"/>
    </c:title>
    <c:autoTitleDeleted val="0"/>
    <c:plotArea>
      <c:layout>
        <c:manualLayout>
          <c:layoutTarget val="inner"/>
          <c:xMode val="edge"/>
          <c:yMode val="edge"/>
          <c:x val="6.0726466623261269E-2"/>
          <c:y val="0.14239604049493812"/>
          <c:w val="0.79474077885197458"/>
          <c:h val="0.74965489313835765"/>
        </c:manualLayout>
      </c:layout>
      <c:lineChart>
        <c:grouping val="standard"/>
        <c:varyColors val="0"/>
        <c:ser>
          <c:idx val="0"/>
          <c:order val="0"/>
          <c:tx>
            <c:strRef>
              <c:f>'年間数値グラフ (2)'!$C$5</c:f>
              <c:strCache>
                <c:ptCount val="1"/>
                <c:pt idx="0">
                  <c:v>総数（R６)</c:v>
                </c:pt>
              </c:strCache>
            </c:strRef>
          </c:tx>
          <c:spPr>
            <a:ln>
              <a:solidFill>
                <a:srgbClr val="00B050"/>
              </a:solidFill>
            </a:ln>
          </c:spPr>
          <c:marker>
            <c:spPr>
              <a:solidFill>
                <a:srgbClr val="00B050"/>
              </a:solidFill>
              <a:ln>
                <a:noFill/>
              </a:ln>
            </c:spPr>
          </c:marker>
          <c:dLbls>
            <c:dLbl>
              <c:idx val="0"/>
              <c:layout>
                <c:manualLayout>
                  <c:x val="-3.1675960381057695E-2"/>
                  <c:y val="7.37752980877390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CE-47EB-AF58-FEBE23143FB5}"/>
                </c:ext>
              </c:extLst>
            </c:dLbl>
            <c:dLbl>
              <c:idx val="1"/>
              <c:layout>
                <c:manualLayout>
                  <c:x val="-3.2018155722652146E-2"/>
                  <c:y val="4.8729988751406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CE-47EB-AF58-FEBE23143FB5}"/>
                </c:ext>
              </c:extLst>
            </c:dLbl>
            <c:dLbl>
              <c:idx val="2"/>
              <c:layout>
                <c:manualLayout>
                  <c:x val="-3.1675522231788066E-2"/>
                  <c:y val="-6.77046569178852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CE-47EB-AF58-FEBE23143FB5}"/>
                </c:ext>
              </c:extLst>
            </c:dLbl>
            <c:dLbl>
              <c:idx val="3"/>
              <c:layout>
                <c:manualLayout>
                  <c:x val="-3.5023179495016113E-2"/>
                  <c:y val="6.29913568496245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CE-47EB-AF58-FEBE23143FB5}"/>
                </c:ext>
              </c:extLst>
            </c:dLbl>
            <c:dLbl>
              <c:idx val="4"/>
              <c:layout>
                <c:manualLayout>
                  <c:x val="-3.1675994214640679E-2"/>
                  <c:y val="8.2527376385644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CE-47EB-AF58-FEBE23143FB5}"/>
                </c:ext>
              </c:extLst>
            </c:dLbl>
            <c:dLbl>
              <c:idx val="5"/>
              <c:layout>
                <c:manualLayout>
                  <c:x val="-2.4211121426764372E-2"/>
                  <c:y val="-6.10624071991001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CE-47EB-AF58-FEBE23143FB5}"/>
                </c:ext>
              </c:extLst>
            </c:dLbl>
            <c:dLbl>
              <c:idx val="6"/>
              <c:layout>
                <c:manualLayout>
                  <c:x val="-3.0714343727858959E-2"/>
                  <c:y val="8.741138126964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CE-47EB-AF58-FEBE23143FB5}"/>
                </c:ext>
              </c:extLst>
            </c:dLbl>
            <c:dLbl>
              <c:idx val="7"/>
              <c:layout>
                <c:manualLayout>
                  <c:x val="-2.9816851878557749E-2"/>
                  <c:y val="5.3223347081614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8CE-47EB-AF58-FEBE23143FB5}"/>
                </c:ext>
              </c:extLst>
            </c:dLbl>
            <c:dLbl>
              <c:idx val="8"/>
              <c:layout>
                <c:manualLayout>
                  <c:x val="-2.6981486380933489E-2"/>
                  <c:y val="7.7018132733408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8CE-47EB-AF58-FEBE23143FB5}"/>
                </c:ext>
              </c:extLst>
            </c:dLbl>
            <c:dLbl>
              <c:idx val="9"/>
              <c:layout>
                <c:manualLayout>
                  <c:x val="-1.9352819391734572E-2"/>
                  <c:y val="5.0164409448818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CE-47EB-AF58-FEBE23143FB5}"/>
                </c:ext>
              </c:extLst>
            </c:dLbl>
            <c:dLbl>
              <c:idx val="10"/>
              <c:layout>
                <c:manualLayout>
                  <c:x val="-3.624073545629404E-2"/>
                  <c:y val="4.65216466038102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CE-47EB-AF58-FEBE23143FB5}"/>
                </c:ext>
              </c:extLst>
            </c:dLbl>
            <c:dLbl>
              <c:idx val="11"/>
              <c:layout>
                <c:manualLayout>
                  <c:x val="-2.6317564067146724E-2"/>
                  <c:y val="5.95771533258694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CE-47EB-AF58-FEBE23143FB5}"/>
                </c:ext>
              </c:extLst>
            </c:dLbl>
            <c:spPr>
              <a:solidFill>
                <a:schemeClr val="lt1"/>
              </a:solidFill>
              <a:ln w="12700" cap="flat" cmpd="sng" algn="ctr">
                <a:solidFill>
                  <a:srgbClr val="00B050"/>
                </a:solidFill>
                <a:prstDash val="solid"/>
              </a:ln>
              <a:effectLst/>
            </c:spPr>
            <c:txPr>
              <a:bodyPr wrap="square" lIns="38100" tIns="19050" rIns="38100" bIns="19050" anchor="ctr">
                <a:spAutoFit/>
              </a:bodyPr>
              <a:lstStyle/>
              <a:p>
                <a:pPr>
                  <a:defRPr>
                    <a:solidFill>
                      <a:schemeClr val="dk1"/>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'年間数値グラフ (2)'!$D$4:$O$4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'年間数値グラフ (2)'!$D$5:$O$5</c:f>
              <c:numCache>
                <c:formatCode>#,##0_);[Red]\(#,##0\)</c:formatCode>
                <c:ptCount val="12"/>
                <c:pt idx="0">
                  <c:v>109</c:v>
                </c:pt>
                <c:pt idx="1">
                  <c:v>84</c:v>
                </c:pt>
                <c:pt idx="2">
                  <c:v>133</c:v>
                </c:pt>
                <c:pt idx="3">
                  <c:v>128</c:v>
                </c:pt>
                <c:pt idx="4">
                  <c:v>131</c:v>
                </c:pt>
                <c:pt idx="5">
                  <c:v>120</c:v>
                </c:pt>
                <c:pt idx="6">
                  <c:v>91</c:v>
                </c:pt>
                <c:pt idx="7">
                  <c:v>87</c:v>
                </c:pt>
                <c:pt idx="8">
                  <c:v>62</c:v>
                </c:pt>
                <c:pt idx="9">
                  <c:v>79</c:v>
                </c:pt>
              </c:numCache>
            </c:numRef>
          </c:val>
          <c:smooth val="0"/>
          <c:extLst>
            <c:ext xmlns:c16="http://schemas.microsoft.com/office/drawing/2014/chart" uri="{C3380CC4-5D6E-409C-BE32-E72D297353CC}">
              <c16:uniqueId val="{0000000C-08CE-47EB-AF58-FEBE23143FB5}"/>
            </c:ext>
          </c:extLst>
        </c:ser>
        <c:ser>
          <c:idx val="1"/>
          <c:order val="1"/>
          <c:tx>
            <c:strRef>
              <c:f>'年間数値グラフ (2)'!$C$6</c:f>
              <c:strCache>
                <c:ptCount val="1"/>
                <c:pt idx="0">
                  <c:v>総数（R５)</c:v>
                </c:pt>
              </c:strCache>
            </c:strRef>
          </c:tx>
          <c:spPr>
            <a:ln>
              <a:solidFill>
                <a:srgbClr val="FFC000"/>
              </a:solidFill>
            </a:ln>
          </c:spPr>
          <c:marker>
            <c:spPr>
              <a:solidFill>
                <a:srgbClr val="FFC000"/>
              </a:solidFill>
              <a:ln>
                <a:noFill/>
              </a:ln>
            </c:spPr>
          </c:marker>
          <c:dLbls>
            <c:dLbl>
              <c:idx val="0"/>
              <c:layout>
                <c:manualLayout>
                  <c:x val="-3.3509610890733593E-2"/>
                  <c:y val="-7.18999325084364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CE-47EB-AF58-FEBE23143FB5}"/>
                </c:ext>
              </c:extLst>
            </c:dLbl>
            <c:dLbl>
              <c:idx val="1"/>
              <c:layout>
                <c:manualLayout>
                  <c:x val="-3.4953816101699516E-2"/>
                  <c:y val="-9.1123329583802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8CE-47EB-AF58-FEBE23143FB5}"/>
                </c:ext>
              </c:extLst>
            </c:dLbl>
            <c:dLbl>
              <c:idx val="2"/>
              <c:layout>
                <c:manualLayout>
                  <c:x val="-2.9800581445291324E-2"/>
                  <c:y val="6.832989876265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8CE-47EB-AF58-FEBE23143FB5}"/>
                </c:ext>
              </c:extLst>
            </c:dLbl>
            <c:dLbl>
              <c:idx val="3"/>
              <c:layout>
                <c:manualLayout>
                  <c:x val="-3.4044914752713311E-2"/>
                  <c:y val="-7.79561754780652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8CE-47EB-AF58-FEBE23143FB5}"/>
                </c:ext>
              </c:extLst>
            </c:dLbl>
            <c:dLbl>
              <c:idx val="4"/>
              <c:layout>
                <c:manualLayout>
                  <c:x val="-3.3527845796464596E-2"/>
                  <c:y val="-5.8107351965619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8CE-47EB-AF58-FEBE23143FB5}"/>
                </c:ext>
              </c:extLst>
            </c:dLbl>
            <c:dLbl>
              <c:idx val="5"/>
              <c:layout>
                <c:manualLayout>
                  <c:x val="-3.6172580600720712E-2"/>
                  <c:y val="6.59462767154105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8CE-47EB-AF58-FEBE23143FB5}"/>
                </c:ext>
              </c:extLst>
            </c:dLbl>
            <c:dLbl>
              <c:idx val="6"/>
              <c:layout>
                <c:manualLayout>
                  <c:x val="-3.3195149219620003E-2"/>
                  <c:y val="-6.97506411698537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8CE-47EB-AF58-FEBE23143FB5}"/>
                </c:ext>
              </c:extLst>
            </c:dLbl>
            <c:dLbl>
              <c:idx val="7"/>
              <c:layout>
                <c:manualLayout>
                  <c:x val="-2.8687693268268831E-2"/>
                  <c:y val="-6.29913568496245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8CE-47EB-AF58-FEBE23143FB5}"/>
                </c:ext>
              </c:extLst>
            </c:dLbl>
            <c:dLbl>
              <c:idx val="8"/>
              <c:layout>
                <c:manualLayout>
                  <c:x val="-3.1675964261050106E-2"/>
                  <c:y val="-8.55357480314961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8CE-47EB-AF58-FEBE23143FB5}"/>
                </c:ext>
              </c:extLst>
            </c:dLbl>
            <c:dLbl>
              <c:idx val="9"/>
              <c:layout>
                <c:manualLayout>
                  <c:x val="-5.4114695690111554E-3"/>
                  <c:y val="-5.1285669291338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8CE-47EB-AF58-FEBE23143FB5}"/>
                </c:ext>
              </c:extLst>
            </c:dLbl>
            <c:dLbl>
              <c:idx val="10"/>
              <c:layout>
                <c:manualLayout>
                  <c:x val="-3.3527845796464596E-2"/>
                  <c:y val="-7.4723761762447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8CE-47EB-AF58-FEBE23143FB5}"/>
                </c:ext>
              </c:extLst>
            </c:dLbl>
            <c:dLbl>
              <c:idx val="11"/>
              <c:layout>
                <c:manualLayout>
                  <c:x val="-2.6317564067146724E-2"/>
                  <c:y val="-6.897748827225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8CE-47EB-AF58-FEBE23143FB5}"/>
                </c:ext>
              </c:extLst>
            </c:dLbl>
            <c:spPr>
              <a:solidFill>
                <a:schemeClr val="lt1"/>
              </a:solidFill>
              <a:ln w="25400" cap="flat" cmpd="sng" algn="ctr">
                <a:solidFill>
                  <a:srgbClr val="FFCC00"/>
                </a:solidFill>
                <a:prstDash val="solid"/>
              </a:ln>
              <a:effectLst/>
            </c:spPr>
            <c:txPr>
              <a:bodyPr wrap="square" lIns="38100" tIns="19050" rIns="38100" bIns="19050" anchor="ctr">
                <a:spAutoFit/>
              </a:bodyPr>
              <a:lstStyle/>
              <a:p>
                <a:pPr>
                  <a:defRPr>
                    <a:solidFill>
                      <a:schemeClr val="dk1"/>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'年間数値グラフ (2)'!$D$4:$O$4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'年間数値グラフ (2)'!$D$6:$O$6</c:f>
              <c:numCache>
                <c:formatCode>#,##0_);[Red]\(#,##0\)</c:formatCode>
                <c:ptCount val="12"/>
                <c:pt idx="0">
                  <c:v>118</c:v>
                </c:pt>
                <c:pt idx="1">
                  <c:v>128</c:v>
                </c:pt>
                <c:pt idx="2">
                  <c:v>118</c:v>
                </c:pt>
                <c:pt idx="3">
                  <c:v>130</c:v>
                </c:pt>
                <c:pt idx="4">
                  <c:v>140</c:v>
                </c:pt>
                <c:pt idx="5">
                  <c:v>105</c:v>
                </c:pt>
                <c:pt idx="6">
                  <c:v>119</c:v>
                </c:pt>
                <c:pt idx="7">
                  <c:v>110</c:v>
                </c:pt>
                <c:pt idx="8">
                  <c:v>120</c:v>
                </c:pt>
                <c:pt idx="9">
                  <c:v>137</c:v>
                </c:pt>
              </c:numCache>
            </c:numRef>
          </c:val>
          <c:smooth val="0"/>
          <c:extLst>
            <c:ext xmlns:c16="http://schemas.microsoft.com/office/drawing/2014/chart" uri="{C3380CC4-5D6E-409C-BE32-E72D297353CC}">
              <c16:uniqueId val="{00000019-08CE-47EB-AF58-FEBE23143FB5}"/>
            </c:ext>
          </c:extLst>
        </c:ser>
        <c:dLbls>
          <c:showLegendKey val="0"/>
          <c:showVal val="0"/>
          <c:showCatName val="0"/>
          <c:showSerName val="0"/>
          <c:showPercent val="0"/>
          <c:showBubbleSize val="0"/>
        </c:dLbls>
        <c:marker val="1"/>
        <c:smooth val="0"/>
        <c:axId val="210126336"/>
        <c:axId val="266536640"/>
      </c:lineChart>
      <c:dateAx>
        <c:axId val="210126336"/>
        <c:scaling>
          <c:orientation val="minMax"/>
        </c:scaling>
        <c:delete val="0"/>
        <c:axPos val="b"/>
        <c:numFmt formatCode="General" sourceLinked="1"/>
        <c:majorTickMark val="out"/>
        <c:minorTickMark val="none"/>
        <c:tickLblPos val="nextTo"/>
        <c:crossAx val="266536640"/>
        <c:crosses val="autoZero"/>
        <c:auto val="0"/>
        <c:lblOffset val="100"/>
        <c:baseTimeUnit val="days"/>
        <c:majorUnit val="1"/>
      </c:dateAx>
      <c:valAx>
        <c:axId val="266536640"/>
        <c:scaling>
          <c:orientation val="minMax"/>
        </c:scaling>
        <c:delete val="0"/>
        <c:axPos val="l"/>
        <c:majorGridlines/>
        <c:numFmt formatCode="#,##0_);[Red]\(#,##0\)" sourceLinked="1"/>
        <c:majorTickMark val="out"/>
        <c:minorTickMark val="none"/>
        <c:tickLblPos val="nextTo"/>
        <c:txPr>
          <a:bodyPr/>
          <a:lstStyle/>
          <a:p>
            <a:pPr>
              <a:defRPr sz="1050"/>
            </a:pPr>
            <a:endParaRPr lang="ja-JP"/>
          </a:p>
        </c:txPr>
        <c:crossAx val="210126336"/>
        <c:crosses val="autoZero"/>
        <c:crossBetween val="between"/>
      </c:valAx>
    </c:plotArea>
    <c:legend>
      <c:legendPos val="r"/>
      <c:layout>
        <c:manualLayout>
          <c:xMode val="edge"/>
          <c:yMode val="edge"/>
          <c:x val="0.86889618368142907"/>
          <c:y val="7.518846452766835E-2"/>
          <c:w val="9.8060916189002825E-2"/>
          <c:h val="0.36943962800183694"/>
        </c:manualLayout>
      </c:layout>
      <c:overlay val="0"/>
      <c:spPr>
        <a:ln>
          <a:solidFill>
            <a:sysClr val="windowText" lastClr="000000"/>
          </a:solidFill>
        </a:ln>
      </c:spPr>
    </c:legend>
    <c:plotVisOnly val="1"/>
    <c:dispBlanksAs val="gap"/>
    <c:showDLblsOverMax val="0"/>
  </c:chart>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0</xdr:colOff>
          <xdr:row>22</xdr:row>
          <xdr:rowOff>137160</xdr:rowOff>
        </xdr:from>
        <xdr:to>
          <xdr:col>23</xdr:col>
          <xdr:colOff>487680</xdr:colOff>
          <xdr:row>28</xdr:row>
          <xdr:rowOff>22860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800" b="0" i="0" u="none" strike="noStrike" baseline="0">
                  <a:solidFill>
                    <a:srgbClr val="000000"/>
                  </a:solidFill>
                  <a:latin typeface="ＭＳ Ｐゴシック"/>
                  <a:ea typeface="ＭＳ Ｐゴシック"/>
                </a:rPr>
                <a:t>月別集計表年度更新</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386079</xdr:colOff>
      <xdr:row>9</xdr:row>
      <xdr:rowOff>62229</xdr:rowOff>
    </xdr:from>
    <xdr:to>
      <xdr:col>13</xdr:col>
      <xdr:colOff>269240</xdr:colOff>
      <xdr:row>28</xdr:row>
      <xdr:rowOff>114300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287020</xdr:colOff>
      <xdr:row>0</xdr:row>
      <xdr:rowOff>43180</xdr:rowOff>
    </xdr:from>
    <xdr:to>
      <xdr:col>16</xdr:col>
      <xdr:colOff>622300</xdr:colOff>
      <xdr:row>1</xdr:row>
      <xdr:rowOff>177800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9773920" y="43180"/>
          <a:ext cx="1043940" cy="378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資料１－３</a:t>
          </a:r>
        </a:p>
      </xdr:txBody>
    </xdr:sp>
    <xdr:clientData/>
  </xdr:twoCellAnchor>
  <xdr:twoCellAnchor>
    <xdr:from>
      <xdr:col>9</xdr:col>
      <xdr:colOff>205740</xdr:colOff>
      <xdr:row>1</xdr:row>
      <xdr:rowOff>15240</xdr:rowOff>
    </xdr:from>
    <xdr:to>
      <xdr:col>16</xdr:col>
      <xdr:colOff>457200</xdr:colOff>
      <xdr:row>2</xdr:row>
      <xdr:rowOff>220980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989320" y="259080"/>
          <a:ext cx="4663440" cy="518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出典：警察庁「令和６年の月別自殺者数について（</a:t>
          </a:r>
          <a:r>
            <a:rPr kumimoji="1" lang="en-US" altLang="ja-JP" sz="900"/>
            <a:t>10</a:t>
          </a:r>
          <a:r>
            <a:rPr kumimoji="1" lang="ja-JP" altLang="en-US" sz="900"/>
            <a:t>月末の暫定値）」</a:t>
          </a:r>
          <a:endParaRPr kumimoji="1" lang="en-US" altLang="ja-JP" sz="900"/>
        </a:p>
        <a:p>
          <a:r>
            <a:rPr kumimoji="1" lang="ja-JP" altLang="en-US" sz="900"/>
            <a:t>　　　　自殺の統計（厚生労働省自殺対策推進室）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8.cao.go.jp/jisatsutaisaku/toukei/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BY167"/>
  <sheetViews>
    <sheetView showWhiteSpace="0" view="pageBreakPreview" topLeftCell="A13" zoomScaleNormal="100" zoomScaleSheetLayoutView="100" workbookViewId="0">
      <selection activeCell="D23" sqref="D23:M23"/>
    </sheetView>
  </sheetViews>
  <sheetFormatPr defaultColWidth="9" defaultRowHeight="13.2" x14ac:dyDescent="0.2"/>
  <cols>
    <col min="1" max="19" width="7.6640625" style="1" customWidth="1"/>
    <col min="20" max="20" width="7.6640625" style="1" hidden="1" customWidth="1"/>
    <col min="21" max="31" width="0" style="1" hidden="1" customWidth="1"/>
    <col min="32" max="16384" width="9" style="1"/>
  </cols>
  <sheetData>
    <row r="1" spans="1:30" ht="12.75" customHeight="1" x14ac:dyDescent="0.2">
      <c r="B1" s="30"/>
      <c r="C1" s="30"/>
      <c r="D1" s="30"/>
      <c r="E1" s="30"/>
      <c r="F1" s="30"/>
      <c r="G1" s="30"/>
      <c r="J1" s="2"/>
      <c r="K1" s="32"/>
      <c r="L1" s="31"/>
      <c r="M1" s="31"/>
      <c r="N1" s="31"/>
      <c r="O1" s="2"/>
      <c r="P1" s="31"/>
      <c r="Q1" s="2"/>
      <c r="R1" s="2"/>
    </row>
    <row r="2" spans="1:30" ht="12.75" customHeight="1" x14ac:dyDescent="0.2">
      <c r="A2" s="1" t="s">
        <v>200</v>
      </c>
      <c r="B2" s="30"/>
      <c r="C2" s="30" t="s">
        <v>201</v>
      </c>
      <c r="D2" s="30"/>
      <c r="E2" s="30" t="s">
        <v>202</v>
      </c>
      <c r="F2" s="30"/>
      <c r="G2" s="30" t="s">
        <v>203</v>
      </c>
      <c r="I2" s="1" t="s">
        <v>204</v>
      </c>
      <c r="J2" s="2"/>
      <c r="K2" s="1" t="s">
        <v>205</v>
      </c>
      <c r="L2" s="31"/>
      <c r="M2" s="163" t="s">
        <v>206</v>
      </c>
      <c r="N2" s="163"/>
      <c r="O2" s="1" t="s">
        <v>207</v>
      </c>
      <c r="P2" s="163"/>
      <c r="Q2" s="1" t="s">
        <v>208</v>
      </c>
      <c r="R2" s="2"/>
      <c r="S2" s="1" t="s">
        <v>209</v>
      </c>
    </row>
    <row r="3" spans="1:30" ht="12.75" customHeight="1" x14ac:dyDescent="0.2">
      <c r="A3" s="1" t="s">
        <v>210</v>
      </c>
      <c r="B3" s="30"/>
      <c r="C3" s="30" t="s">
        <v>211</v>
      </c>
      <c r="D3" s="30"/>
      <c r="E3" s="30" t="s">
        <v>212</v>
      </c>
      <c r="F3" s="30"/>
      <c r="G3" s="30" t="s">
        <v>213</v>
      </c>
      <c r="I3" s="1" t="s">
        <v>214</v>
      </c>
      <c r="J3" s="2"/>
      <c r="K3" s="1" t="s">
        <v>215</v>
      </c>
      <c r="L3" s="31"/>
      <c r="M3" s="163" t="s">
        <v>216</v>
      </c>
      <c r="N3" s="163"/>
      <c r="O3" s="1" t="s">
        <v>217</v>
      </c>
      <c r="P3" s="163"/>
      <c r="Q3" s="1" t="s">
        <v>218</v>
      </c>
      <c r="R3" s="2"/>
      <c r="S3" s="1" t="s">
        <v>219</v>
      </c>
      <c r="AC3" s="167">
        <v>4</v>
      </c>
      <c r="AD3" s="1">
        <v>5</v>
      </c>
    </row>
    <row r="4" spans="1:30" ht="12.75" customHeight="1" x14ac:dyDescent="0.2">
      <c r="A4" s="1" t="s">
        <v>220</v>
      </c>
      <c r="B4" s="30"/>
      <c r="C4" s="30" t="s">
        <v>221</v>
      </c>
      <c r="D4" s="30"/>
      <c r="E4" s="30" t="s">
        <v>222</v>
      </c>
      <c r="F4" s="30"/>
      <c r="G4" s="30" t="s">
        <v>223</v>
      </c>
      <c r="I4" s="1" t="s">
        <v>224</v>
      </c>
      <c r="J4" s="2"/>
      <c r="K4" s="1" t="s">
        <v>225</v>
      </c>
      <c r="L4" s="31"/>
      <c r="M4" s="163" t="s">
        <v>226</v>
      </c>
      <c r="N4" s="163"/>
      <c r="O4" s="1" t="s">
        <v>227</v>
      </c>
      <c r="P4" s="163"/>
      <c r="Q4" s="1" t="s">
        <v>228</v>
      </c>
      <c r="R4" s="2"/>
      <c r="S4" s="1" t="s">
        <v>229</v>
      </c>
      <c r="AC4" s="168">
        <f>AC3-1</f>
        <v>3</v>
      </c>
    </row>
    <row r="5" spans="1:30" ht="12.75" customHeight="1" x14ac:dyDescent="0.2">
      <c r="A5" s="1" t="s">
        <v>230</v>
      </c>
      <c r="B5" s="30"/>
      <c r="C5" s="30" t="s">
        <v>231</v>
      </c>
      <c r="D5" s="30"/>
      <c r="E5" s="30" t="s">
        <v>232</v>
      </c>
      <c r="F5" s="30"/>
      <c r="G5" s="30" t="s">
        <v>233</v>
      </c>
      <c r="I5" s="1" t="s">
        <v>234</v>
      </c>
      <c r="J5" s="2"/>
      <c r="K5" s="1" t="s">
        <v>235</v>
      </c>
      <c r="L5" s="31"/>
      <c r="M5" s="163" t="s">
        <v>236</v>
      </c>
      <c r="N5" s="163"/>
      <c r="O5" s="1" t="s">
        <v>237</v>
      </c>
      <c r="P5" s="163"/>
      <c r="Q5" s="1" t="s">
        <v>238</v>
      </c>
      <c r="R5" s="2"/>
      <c r="S5" s="1" t="s">
        <v>239</v>
      </c>
    </row>
    <row r="6" spans="1:30" ht="12.75" customHeight="1" x14ac:dyDescent="0.2">
      <c r="A6" s="1" t="s">
        <v>240</v>
      </c>
      <c r="B6" s="30"/>
      <c r="C6" s="30" t="s">
        <v>241</v>
      </c>
      <c r="D6" s="30"/>
      <c r="E6" s="30" t="s">
        <v>242</v>
      </c>
      <c r="F6" s="30"/>
      <c r="G6" s="30"/>
      <c r="I6" s="169" t="s">
        <v>243</v>
      </c>
      <c r="J6" s="2"/>
      <c r="L6" s="31"/>
      <c r="M6" s="31"/>
      <c r="N6" s="31"/>
      <c r="O6" s="2"/>
      <c r="P6" s="31"/>
      <c r="Q6" s="2"/>
      <c r="R6" s="2"/>
    </row>
    <row r="7" spans="1:30" ht="27.75" customHeight="1" x14ac:dyDescent="0.2">
      <c r="A7" s="122" t="s">
        <v>244</v>
      </c>
      <c r="B7" s="123"/>
      <c r="C7" s="123"/>
      <c r="D7" s="123"/>
      <c r="E7" s="123"/>
      <c r="F7" s="149">
        <v>50</v>
      </c>
      <c r="G7" s="123"/>
      <c r="H7" s="123" t="str">
        <f>VLOOKUP(F7,地域!M6:N51,2,FALSE)</f>
        <v>大阪府</v>
      </c>
      <c r="J7" s="130" t="s">
        <v>316</v>
      </c>
      <c r="K7" s="32"/>
      <c r="L7" s="31"/>
      <c r="M7" s="31"/>
      <c r="N7" s="149">
        <v>10</v>
      </c>
      <c r="O7" s="129" t="s">
        <v>317</v>
      </c>
      <c r="P7" s="31"/>
      <c r="Q7" s="170" t="s">
        <v>468</v>
      </c>
      <c r="R7" s="150">
        <f>AC3+1</f>
        <v>5</v>
      </c>
      <c r="S7" s="1" t="s">
        <v>540</v>
      </c>
    </row>
    <row r="8" spans="1:30" ht="9" customHeight="1" x14ac:dyDescent="0.2">
      <c r="A8" s="122"/>
      <c r="B8" s="123"/>
      <c r="C8" s="123"/>
      <c r="D8" s="123"/>
      <c r="E8" s="123"/>
      <c r="F8" s="124"/>
      <c r="G8" s="123"/>
      <c r="H8" s="123"/>
      <c r="J8" s="2"/>
      <c r="K8" s="32"/>
      <c r="L8" s="31"/>
      <c r="M8" s="31"/>
      <c r="N8" s="31"/>
      <c r="O8" s="2"/>
      <c r="P8" s="31"/>
      <c r="Q8" s="2"/>
      <c r="R8" s="2"/>
    </row>
    <row r="9" spans="1:30" ht="24.75" customHeight="1" x14ac:dyDescent="0.2">
      <c r="A9" s="215" t="str">
        <f>"【"&amp;Q7&amp;R7&amp;"年中における月別の"&amp;H7&amp;"の自殺の内訳】　（発見日・発見地）"</f>
        <v>【令和5年中における月別の大阪府の自殺の内訳】　（発見日・発見地）</v>
      </c>
      <c r="B9" s="215"/>
      <c r="C9" s="215"/>
      <c r="D9" s="215"/>
      <c r="E9" s="215"/>
      <c r="F9" s="215"/>
      <c r="G9" s="215"/>
      <c r="H9" s="215"/>
      <c r="I9" s="215"/>
      <c r="J9" s="215"/>
      <c r="K9" s="215"/>
      <c r="L9" s="215"/>
      <c r="M9" s="215"/>
      <c r="N9" s="215"/>
      <c r="O9" s="215"/>
      <c r="P9" s="215"/>
      <c r="Q9" s="215"/>
      <c r="R9" s="2"/>
    </row>
    <row r="10" spans="1:30" ht="12.75" customHeight="1" x14ac:dyDescent="0.2">
      <c r="A10" s="29"/>
      <c r="B10" s="30"/>
      <c r="C10" s="30"/>
      <c r="D10" s="30"/>
      <c r="E10" s="30"/>
      <c r="F10" s="30"/>
      <c r="G10" s="30"/>
      <c r="J10" s="2" t="str">
        <f>"※「地域における自殺の基礎資料（"&amp;Q7&amp;R7&amp;"年"&amp;N7&amp;"月暫定値）」[発見日・発見地]から抜粋"</f>
        <v>※「地域における自殺の基礎資料（令和5年10月暫定値）」[発見日・発見地]から抜粋</v>
      </c>
      <c r="K10" s="2"/>
      <c r="L10" s="2"/>
      <c r="M10" s="31"/>
      <c r="N10" s="31"/>
      <c r="O10" s="2"/>
      <c r="P10" s="31"/>
      <c r="Q10" s="2"/>
      <c r="R10" s="2"/>
      <c r="T10" s="1" t="s">
        <v>413</v>
      </c>
    </row>
    <row r="11" spans="1:30" ht="12.75" customHeight="1" x14ac:dyDescent="0.2">
      <c r="A11" s="29"/>
      <c r="B11" s="30"/>
      <c r="C11" s="30"/>
      <c r="D11" s="30"/>
      <c r="E11" s="30"/>
      <c r="F11" s="30"/>
      <c r="G11" s="30"/>
      <c r="J11" s="2" t="str">
        <f>"  警察庁自殺統計原票データ（令和"&amp;$R$7&amp;"年"&amp;$N$7&amp;"月）に基づき厚生労働省自殺対策推進室が再集計"</f>
        <v xml:space="preserve">  警察庁自殺統計原票データ（令和5年10月）に基づき厚生労働省自殺対策推進室が再集計</v>
      </c>
      <c r="K11" s="2"/>
      <c r="L11" s="2"/>
      <c r="M11" s="31"/>
      <c r="N11" s="31"/>
      <c r="O11" s="2"/>
      <c r="P11" s="31"/>
      <c r="Q11" s="2"/>
      <c r="R11" s="2"/>
    </row>
    <row r="12" spans="1:30" ht="12.75" customHeight="1" x14ac:dyDescent="0.2">
      <c r="A12" s="29"/>
      <c r="B12" s="30"/>
      <c r="C12" s="30"/>
      <c r="D12" s="30"/>
      <c r="E12" s="30"/>
      <c r="F12" s="30"/>
      <c r="G12" s="30"/>
      <c r="J12" s="31" t="s">
        <v>422</v>
      </c>
      <c r="K12" s="2"/>
      <c r="L12" s="2"/>
      <c r="M12" s="31"/>
      <c r="N12" s="31"/>
      <c r="O12" s="2"/>
      <c r="P12" s="31"/>
      <c r="Q12" s="2"/>
      <c r="R12" s="2"/>
      <c r="T12" s="1" t="s">
        <v>401</v>
      </c>
    </row>
    <row r="13" spans="1:30" ht="12.75" customHeight="1" x14ac:dyDescent="0.2">
      <c r="B13" s="30"/>
      <c r="C13" s="30"/>
      <c r="D13" s="30"/>
      <c r="E13" s="30"/>
      <c r="F13" s="30"/>
      <c r="G13" s="30"/>
      <c r="J13" s="2"/>
      <c r="K13" s="32"/>
      <c r="L13" s="31"/>
      <c r="M13" s="31"/>
      <c r="N13" s="31"/>
      <c r="O13" s="2"/>
      <c r="P13" s="31"/>
      <c r="Q13" s="2"/>
      <c r="R13" s="2"/>
      <c r="T13" s="1" t="s">
        <v>402</v>
      </c>
    </row>
    <row r="14" spans="1:30" s="2" customFormat="1" ht="12" customHeight="1" x14ac:dyDescent="0.15">
      <c r="A14" s="5" t="s">
        <v>73</v>
      </c>
      <c r="B14" s="4"/>
      <c r="C14" s="7"/>
      <c r="D14" s="7"/>
      <c r="E14" s="183" t="s">
        <v>546</v>
      </c>
      <c r="F14" s="7"/>
      <c r="G14" s="7"/>
      <c r="H14" s="33"/>
      <c r="I14" s="7"/>
      <c r="J14" s="7"/>
      <c r="K14" s="7"/>
      <c r="L14" s="4"/>
      <c r="M14" s="4"/>
      <c r="N14" s="33"/>
      <c r="O14" s="4"/>
      <c r="P14" s="4"/>
      <c r="Q14" s="4"/>
      <c r="T14" s="2" t="s">
        <v>403</v>
      </c>
    </row>
    <row r="15" spans="1:30" s="14" customFormat="1" ht="12" customHeight="1" x14ac:dyDescent="0.15">
      <c r="A15" s="11"/>
      <c r="B15" s="17"/>
      <c r="C15" s="18"/>
      <c r="D15" s="18" t="s">
        <v>56</v>
      </c>
      <c r="E15" s="34" t="s">
        <v>57</v>
      </c>
      <c r="F15" s="18" t="s">
        <v>58</v>
      </c>
      <c r="G15" s="18" t="s">
        <v>59</v>
      </c>
      <c r="H15" s="18" t="s">
        <v>60</v>
      </c>
      <c r="I15" s="18" t="s">
        <v>61</v>
      </c>
      <c r="J15" s="18" t="s">
        <v>62</v>
      </c>
      <c r="K15" s="18" t="s">
        <v>63</v>
      </c>
      <c r="L15" s="18" t="s">
        <v>64</v>
      </c>
      <c r="M15" s="18" t="s">
        <v>65</v>
      </c>
      <c r="N15" s="18" t="s">
        <v>66</v>
      </c>
      <c r="O15" s="18" t="s">
        <v>67</v>
      </c>
      <c r="P15" s="18" t="s">
        <v>72</v>
      </c>
      <c r="Q15" s="11"/>
      <c r="R15" s="11"/>
      <c r="S15" s="11"/>
      <c r="T15" s="14" t="s">
        <v>404</v>
      </c>
    </row>
    <row r="16" spans="1:30" s="14" customFormat="1" ht="12" customHeight="1" x14ac:dyDescent="0.15">
      <c r="A16" s="11"/>
      <c r="B16" s="216" t="str">
        <f>""&amp;Q7&amp;R7&amp;"年
(暫定値）"</f>
        <v>令和5年
(暫定値）</v>
      </c>
      <c r="C16" s="24" t="s">
        <v>17</v>
      </c>
      <c r="D16" s="171">
        <f>IF(D$150&gt;$N$7,"",IFERROR(VLOOKUP($B$111,'1月男'!$A$8:$F$98,4,FALSE),0))</f>
        <v>53</v>
      </c>
      <c r="E16" s="172">
        <f>IF(E$150&gt;$N$7,"",IFERROR(VLOOKUP($B$111,'2月男'!$A$8:$F$98,4,FALSE),0))</f>
        <v>54</v>
      </c>
      <c r="F16" s="173">
        <f>IF(F$150&gt;$N$7,"",IFERROR(VLOOKUP($B$111,'3月男'!$A$8:$F$98,4,FALSE),0))</f>
        <v>47</v>
      </c>
      <c r="G16" s="174">
        <f>IF(G$150&gt;$N$7,"",IFERROR(VLOOKUP($B$111,'4月男'!$A$1:$F$100,4,FALSE),0))</f>
        <v>53</v>
      </c>
      <c r="H16" s="175">
        <f>IF(H$150&gt;$N$7,"",IFERROR(VLOOKUP($B$111,'5月男'!$A$1:$F$100,4,FALSE),0))</f>
        <v>58</v>
      </c>
      <c r="I16" s="13">
        <f>IF(I$150&gt;$N$7,"",IFERROR(VLOOKUP($B$111,'6月男'!$A$1:$F$100,4,FALSE),0))</f>
        <v>42</v>
      </c>
      <c r="J16" s="13">
        <f>IF(J$150&gt;$N$7,"",IFERROR(VLOOKUP($B$111,'7月男'!$A$1:$F$100,4,FALSE),0))</f>
        <v>57</v>
      </c>
      <c r="K16" s="13">
        <f>IF(K$150&gt;$N$7,"",IFERROR(VLOOKUP($B$111,'8月男'!$A$1:$F$100,4,FALSE),0))</f>
        <v>48</v>
      </c>
      <c r="L16" s="13">
        <f>IF(L$150&gt;$N$7,"",IFERROR(VLOOKUP($B$111,'9月男'!$A$1:$F$100,4,FALSE),0))</f>
        <v>48</v>
      </c>
      <c r="M16" s="13">
        <v>65</v>
      </c>
      <c r="N16" s="13" t="str">
        <f>IF(N$150&gt;$N$7,"",IFERROR(VLOOKUP($B$111,'11月男'!$A$1:$F$100,4,FALSE),0))</f>
        <v/>
      </c>
      <c r="O16" s="13" t="str">
        <f>IF(O$150&gt;$N$7,"",IFERROR(VLOOKUP($B$111,'12月男'!$A$1:$F$100,4,FALSE),0))</f>
        <v/>
      </c>
      <c r="P16" s="13">
        <f>SUM(D16:O16)</f>
        <v>525</v>
      </c>
      <c r="Q16" s="11"/>
      <c r="R16" s="11"/>
      <c r="S16" s="11"/>
      <c r="T16" s="14" t="s">
        <v>421</v>
      </c>
    </row>
    <row r="17" spans="1:20" s="14" customFormat="1" ht="12" customHeight="1" x14ac:dyDescent="0.15">
      <c r="A17" s="11"/>
      <c r="B17" s="217"/>
      <c r="C17" s="16" t="s">
        <v>18</v>
      </c>
      <c r="D17" s="176">
        <f>IF(D$150&gt;$N$7,"",IFERROR(VLOOKUP($B$111,'1月女'!$A$8:$F$98,4,FALSE),0))</f>
        <v>36</v>
      </c>
      <c r="E17" s="177">
        <f>IF(E$150&gt;$N$7,"",IFERROR(VLOOKUP($B$111,'2月女'!$A$8:$F$98,4,FALSE),0))</f>
        <v>38</v>
      </c>
      <c r="F17" s="178">
        <f>IF(F$150&gt;$N$7,"",IFERROR(VLOOKUP($B$111,'3月女'!$A$1:$F$100,4,FALSE),0))</f>
        <v>28</v>
      </c>
      <c r="G17" s="177">
        <f>IF(G$150&gt;$N$7,"",IFERROR(VLOOKUP($B$111,'4月女'!$A$1:$F$100,4,FALSE),0))</f>
        <v>33</v>
      </c>
      <c r="H17" s="177">
        <f>IF(H$150&gt;$N$7,"",IFERROR(VLOOKUP($B$111,'5月女'!$A$1:$F$100,4,FALSE),0))</f>
        <v>32</v>
      </c>
      <c r="I17" s="15">
        <f>IF(I$150&gt;$N$7,"",IFERROR(VLOOKUP($B$111,'6月女'!$A$1:$F$100,4,FALSE),0))</f>
        <v>30</v>
      </c>
      <c r="J17" s="15">
        <f>IF(J$150&gt;$N$7,"",IFERROR(VLOOKUP($B$111,'7月女'!$A$1:$F$100,4,FALSE),0))</f>
        <v>31</v>
      </c>
      <c r="K17" s="15">
        <f>IF(K$150&gt;$N$7,"",IFERROR(VLOOKUP($B$111,'8月女'!$A$1:$F$100,4,FALSE),0))</f>
        <v>23</v>
      </c>
      <c r="L17" s="15">
        <f>IF(L$150&gt;$N$7,"",IFERROR(VLOOKUP($B$111,'9月女'!$A$1:$F$100,4,FALSE),0))</f>
        <v>34</v>
      </c>
      <c r="M17" s="15">
        <v>28</v>
      </c>
      <c r="N17" s="15" t="str">
        <f>IF(N$150&gt;$N$7,"",IFERROR(VLOOKUP($B$111,'11月女'!$A$1:$F$100,4,FALSE),0))</f>
        <v/>
      </c>
      <c r="O17" s="15" t="str">
        <f>IF(O$150&gt;$N$7,"",IFERROR(VLOOKUP($B$111,'12月女'!$A$1:$F$100,4,FALSE),0))</f>
        <v/>
      </c>
      <c r="P17" s="15">
        <f t="shared" ref="P17:P23" si="0">SUM(D17:O17)</f>
        <v>313</v>
      </c>
      <c r="Q17" s="11"/>
      <c r="R17" s="11"/>
      <c r="S17" s="11"/>
      <c r="T17" s="14" t="s">
        <v>414</v>
      </c>
    </row>
    <row r="18" spans="1:20" s="14" customFormat="1" ht="12" customHeight="1" x14ac:dyDescent="0.15">
      <c r="A18" s="11"/>
      <c r="B18" s="218"/>
      <c r="C18" s="20" t="s">
        <v>24</v>
      </c>
      <c r="D18" s="179">
        <f>IF(D$150&gt;$N$7,"",IFERROR(VLOOKUP($B$111,'1月総数'!$A$8:$F$98,4,FALSE),0))</f>
        <v>89</v>
      </c>
      <c r="E18" s="180">
        <f>IF(E$150&gt;$N$7,"",IFERROR(VLOOKUP($B$111,'2月総数'!$A$8:$F$98,4,FALSE),0))</f>
        <v>92</v>
      </c>
      <c r="F18" s="181">
        <f>IF(F$150&gt;$N$7,"",IFERROR(VLOOKUP($B$111,'3月総数'!$A$8:$F$98,4,FALSE),0))</f>
        <v>75</v>
      </c>
      <c r="G18" s="180">
        <f>IF(G$150&gt;$N$7,"",IFERROR(VLOOKUP($B$111,'4月総数'!$A$1:$F$100,4,FALSE),0))</f>
        <v>86</v>
      </c>
      <c r="H18" s="180">
        <f>IF(H$150&gt;$N$7,"",IFERROR(VLOOKUP($B$111,'5月総数'!$A$1:$F$100,4,FALSE),0))</f>
        <v>90</v>
      </c>
      <c r="I18" s="20">
        <f>IF(I$150&gt;$N$7,"",IFERROR(VLOOKUP($B$111,'6月総数'!$A$1:$F$100,4,FALSE),0))</f>
        <v>72</v>
      </c>
      <c r="J18" s="20">
        <f>IF(J$150&gt;$N$7,"",IFERROR(VLOOKUP($B$111,'7月総数'!$A$1:$F$100,4,FALSE),0))</f>
        <v>88</v>
      </c>
      <c r="K18" s="20">
        <f>IF(K$150&gt;$N$7,"",IFERROR(VLOOKUP($B$111,'8月総数'!$A$1:$F$100,4,FALSE),0))</f>
        <v>71</v>
      </c>
      <c r="L18" s="20">
        <f>IF(L$150&gt;$N$7,"",IFERROR(VLOOKUP($B$111,'9月総数'!$A$1:$F$100,4,FALSE),0))</f>
        <v>82</v>
      </c>
      <c r="M18" s="20">
        <v>93</v>
      </c>
      <c r="N18" s="20" t="str">
        <f>IF(N$150&gt;$N$7,"",IFERROR(VLOOKUP($B$111,'11月総数'!$A$1:$F$100,4,FALSE),0))</f>
        <v/>
      </c>
      <c r="O18" s="20" t="str">
        <f>IF(O$150&gt;$N$7,"",IFERROR(VLOOKUP($B$111,'12月総数'!$A$1:$F$100,4,FALSE),0))</f>
        <v/>
      </c>
      <c r="P18" s="20">
        <f t="shared" si="0"/>
        <v>838</v>
      </c>
      <c r="Q18" s="11"/>
      <c r="R18" s="11"/>
      <c r="S18" s="11"/>
      <c r="T18" s="14" t="s">
        <v>541</v>
      </c>
    </row>
    <row r="19" spans="1:20" s="14" customFormat="1" ht="12" customHeight="1" x14ac:dyDescent="0.15">
      <c r="A19" s="11"/>
      <c r="B19" s="217" t="s">
        <v>55</v>
      </c>
      <c r="C19" s="12" t="s">
        <v>17</v>
      </c>
      <c r="D19" s="175" t="s">
        <v>74</v>
      </c>
      <c r="E19" s="174">
        <f>IF(E$150&gt;$N$7,"",SUM($D$16:E16))</f>
        <v>107</v>
      </c>
      <c r="F19" s="174">
        <f>IF(F$150&gt;$N$7,"",SUM($D$16:F16))</f>
        <v>154</v>
      </c>
      <c r="G19" s="174">
        <f>IF(G$150&gt;$N$7,"",SUM($D$16:G16))</f>
        <v>207</v>
      </c>
      <c r="H19" s="174">
        <f>IF(H$150&gt;$N$7,"",SUM($D$16:H16))</f>
        <v>265</v>
      </c>
      <c r="I19" s="42">
        <f>IF(I$150&gt;$N$7,"",SUM($D$16:I16))</f>
        <v>307</v>
      </c>
      <c r="J19" s="42">
        <f>IF(J$150&gt;$N$7,"",SUM($D$16:J16))</f>
        <v>364</v>
      </c>
      <c r="K19" s="42">
        <f>IF(K$150&gt;$N$7,"",SUM($D$16:K16))</f>
        <v>412</v>
      </c>
      <c r="L19" s="42">
        <f>IF(L$150&gt;$N$7,"",SUM($D$16:L16))</f>
        <v>460</v>
      </c>
      <c r="M19" s="42">
        <f>IF(M$150&gt;$N$7,"",SUM($D$16:M16))</f>
        <v>525</v>
      </c>
      <c r="N19" s="42" t="str">
        <f>IF(N$150&gt;$N$7,"",SUM($D$16:N16))</f>
        <v/>
      </c>
      <c r="O19" s="42" t="str">
        <f>IF(O$150&gt;$N$7,"",SUM($D$16:O16))</f>
        <v/>
      </c>
      <c r="P19" s="13" t="s">
        <v>74</v>
      </c>
      <c r="Q19" s="11"/>
      <c r="R19" s="11"/>
      <c r="S19" s="11"/>
      <c r="T19" s="14" t="s">
        <v>405</v>
      </c>
    </row>
    <row r="20" spans="1:20" s="14" customFormat="1" ht="12" customHeight="1" x14ac:dyDescent="0.15">
      <c r="A20" s="11"/>
      <c r="B20" s="217"/>
      <c r="C20" s="21" t="s">
        <v>18</v>
      </c>
      <c r="D20" s="177" t="s">
        <v>74</v>
      </c>
      <c r="E20" s="49">
        <f>IF(E$150&gt;$N$7,"",SUM($D$17:E17))</f>
        <v>74</v>
      </c>
      <c r="F20" s="49">
        <f>IF(F$150&gt;$N$7,"",SUM($D$17:F17))</f>
        <v>102</v>
      </c>
      <c r="G20" s="49">
        <f>IF(G$150&gt;$N$7,"",SUM($D$17:G17))</f>
        <v>135</v>
      </c>
      <c r="H20" s="49">
        <f>IF(H$150&gt;$N$7,"",SUM($D$17:H17))</f>
        <v>167</v>
      </c>
      <c r="I20" s="49">
        <f>IF(I$150&gt;$N$7,"",SUM($D$17:I17))</f>
        <v>197</v>
      </c>
      <c r="J20" s="49">
        <f>IF(J$150&gt;$N$7,"",SUM($D$17:J17))</f>
        <v>228</v>
      </c>
      <c r="K20" s="49">
        <f>IF(K$150&gt;$N$7,"",SUM($D$17:K17))</f>
        <v>251</v>
      </c>
      <c r="L20" s="49">
        <f>IF(L$150&gt;$N$7,"",SUM($D$17:L17))</f>
        <v>285</v>
      </c>
      <c r="M20" s="49">
        <f>IF(M$150&gt;$N$7,"",SUM($D$17:M17))</f>
        <v>313</v>
      </c>
      <c r="N20" s="49" t="str">
        <f>IF(N$150&gt;$N$7,"",SUM($D$17:N17))</f>
        <v/>
      </c>
      <c r="O20" s="49" t="str">
        <f>IF(O$150&gt;$N$7,"",SUM($D$17:O17))</f>
        <v/>
      </c>
      <c r="P20" s="15" t="s">
        <v>74</v>
      </c>
      <c r="Q20" s="11"/>
      <c r="R20" s="11"/>
      <c r="S20" s="11"/>
      <c r="T20" s="14" t="s">
        <v>420</v>
      </c>
    </row>
    <row r="21" spans="1:20" s="14" customFormat="1" ht="12" customHeight="1" x14ac:dyDescent="0.15">
      <c r="A21" s="11"/>
      <c r="B21" s="218"/>
      <c r="C21" s="22" t="s">
        <v>24</v>
      </c>
      <c r="D21" s="23" t="s">
        <v>74</v>
      </c>
      <c r="E21" s="50">
        <f>IF(E$150&gt;$N$7,"",SUM($D$18:E18))</f>
        <v>181</v>
      </c>
      <c r="F21" s="50">
        <f>IF(F$150&gt;$N$7,"",SUM($D$18:F18))</f>
        <v>256</v>
      </c>
      <c r="G21" s="50">
        <f>IF(G$150&gt;$N$7,"",SUM($D$18:G18))</f>
        <v>342</v>
      </c>
      <c r="H21" s="50">
        <f>IF(H$150&gt;$N$7,"",SUM($D$18:H18))</f>
        <v>432</v>
      </c>
      <c r="I21" s="50">
        <f>IF(I$150&gt;$N$7,"",SUM($D$18:I18))</f>
        <v>504</v>
      </c>
      <c r="J21" s="50">
        <f>IF(J$150&gt;$N$7,"",SUM($D$18:J18))</f>
        <v>592</v>
      </c>
      <c r="K21" s="50">
        <f>IF(K$150&gt;$N$7,"",SUM($D$18:K18))</f>
        <v>663</v>
      </c>
      <c r="L21" s="50">
        <f>IF(L$150&gt;$N$7,"",SUM($D$18:L18))</f>
        <v>745</v>
      </c>
      <c r="M21" s="50">
        <f>IF(M$150&gt;$N$7,"",SUM($D$18:M18))</f>
        <v>838</v>
      </c>
      <c r="N21" s="50" t="str">
        <f>IF(N$150&gt;$N$7,"",SUM($D$18:N18))</f>
        <v/>
      </c>
      <c r="O21" s="50" t="str">
        <f>IF(O$150&gt;$N$7,"",SUM($D$18:O18))</f>
        <v/>
      </c>
      <c r="P21" s="20" t="s">
        <v>74</v>
      </c>
      <c r="Q21" s="11"/>
      <c r="R21" s="11"/>
      <c r="S21" s="11"/>
    </row>
    <row r="22" spans="1:20" s="14" customFormat="1" ht="12" customHeight="1" x14ac:dyDescent="0.15">
      <c r="A22" s="11"/>
      <c r="B22" s="216" t="e">
        <f>IF(#REF!&lt;4,"令和"&amp;市町村別自殺者集計表!R7-1&amp;"年　 (暫定値）","令和"&amp;市町村別自殺者集計表!R7-1&amp;"年　 (確定値）")</f>
        <v>#REF!</v>
      </c>
      <c r="C22" s="12" t="s">
        <v>17</v>
      </c>
      <c r="D22" s="13">
        <f>IF(D$150&gt;$N$7,"",D163)</f>
        <v>77</v>
      </c>
      <c r="E22" s="42">
        <f t="shared" ref="E22:O22" si="1">IF(E$150&gt;$N$7,"",E163)</f>
        <v>81</v>
      </c>
      <c r="F22" s="13">
        <f t="shared" si="1"/>
        <v>83</v>
      </c>
      <c r="G22" s="42">
        <f t="shared" si="1"/>
        <v>99</v>
      </c>
      <c r="H22" s="13">
        <f t="shared" si="1"/>
        <v>111</v>
      </c>
      <c r="I22" s="13">
        <f t="shared" si="1"/>
        <v>86</v>
      </c>
      <c r="J22" s="13">
        <f t="shared" si="1"/>
        <v>79</v>
      </c>
      <c r="K22" s="13">
        <f t="shared" si="1"/>
        <v>90</v>
      </c>
      <c r="L22" s="13">
        <f t="shared" si="1"/>
        <v>92</v>
      </c>
      <c r="M22" s="13">
        <v>67</v>
      </c>
      <c r="N22" s="13" t="str">
        <f t="shared" si="1"/>
        <v/>
      </c>
      <c r="O22" s="13" t="str">
        <f t="shared" si="1"/>
        <v/>
      </c>
      <c r="P22" s="13">
        <f>SUM(D22:O22)</f>
        <v>865</v>
      </c>
      <c r="Q22" s="11"/>
      <c r="R22" s="11"/>
      <c r="S22" s="11"/>
    </row>
    <row r="23" spans="1:20" s="14" customFormat="1" ht="12" customHeight="1" x14ac:dyDescent="0.15">
      <c r="A23" s="11"/>
      <c r="B23" s="217"/>
      <c r="C23" s="21" t="s">
        <v>18</v>
      </c>
      <c r="D23" s="15">
        <f t="shared" ref="D23:O23" si="2">IF(D$150&gt;$N$7,"",D164)</f>
        <v>40</v>
      </c>
      <c r="E23" s="15">
        <f t="shared" si="2"/>
        <v>28</v>
      </c>
      <c r="F23" s="15">
        <f t="shared" si="2"/>
        <v>44</v>
      </c>
      <c r="G23" s="15">
        <f t="shared" si="2"/>
        <v>31</v>
      </c>
      <c r="H23" s="15">
        <f t="shared" si="2"/>
        <v>64</v>
      </c>
      <c r="I23" s="15">
        <f t="shared" si="2"/>
        <v>52</v>
      </c>
      <c r="J23" s="15">
        <f t="shared" si="2"/>
        <v>42</v>
      </c>
      <c r="K23" s="15">
        <f t="shared" si="2"/>
        <v>38</v>
      </c>
      <c r="L23" s="15">
        <f t="shared" si="2"/>
        <v>48</v>
      </c>
      <c r="M23" s="15">
        <v>38</v>
      </c>
      <c r="N23" s="15" t="str">
        <f t="shared" si="2"/>
        <v/>
      </c>
      <c r="O23" s="15" t="str">
        <f t="shared" si="2"/>
        <v/>
      </c>
      <c r="P23" s="15">
        <f t="shared" si="0"/>
        <v>425</v>
      </c>
      <c r="Q23" s="11"/>
      <c r="R23" s="11"/>
      <c r="S23" s="11"/>
    </row>
    <row r="24" spans="1:20" s="14" customFormat="1" ht="12" customHeight="1" x14ac:dyDescent="0.15">
      <c r="A24" s="11"/>
      <c r="B24" s="218"/>
      <c r="C24" s="22" t="s">
        <v>24</v>
      </c>
      <c r="D24" s="23">
        <f t="shared" ref="D24:O24" si="3">IF(D$150&gt;$N$7,"",D165)</f>
        <v>117</v>
      </c>
      <c r="E24" s="23">
        <f t="shared" si="3"/>
        <v>109</v>
      </c>
      <c r="F24" s="23">
        <f t="shared" si="3"/>
        <v>127</v>
      </c>
      <c r="G24" s="23">
        <f t="shared" si="3"/>
        <v>130</v>
      </c>
      <c r="H24" s="23">
        <f t="shared" si="3"/>
        <v>175</v>
      </c>
      <c r="I24" s="23">
        <f t="shared" si="3"/>
        <v>138</v>
      </c>
      <c r="J24" s="23">
        <f t="shared" si="3"/>
        <v>121</v>
      </c>
      <c r="K24" s="23">
        <f t="shared" si="3"/>
        <v>128</v>
      </c>
      <c r="L24" s="23">
        <f t="shared" si="3"/>
        <v>140</v>
      </c>
      <c r="M24" s="23">
        <f t="shared" si="3"/>
        <v>105</v>
      </c>
      <c r="N24" s="23" t="str">
        <f t="shared" si="3"/>
        <v/>
      </c>
      <c r="O24" s="23" t="str">
        <f t="shared" si="3"/>
        <v/>
      </c>
      <c r="P24" s="20">
        <f>SUM(D24:O24)</f>
        <v>1290</v>
      </c>
      <c r="Q24" s="11"/>
      <c r="R24" s="35"/>
      <c r="S24" s="11"/>
    </row>
    <row r="25" spans="1:20" s="14" customFormat="1" ht="12" customHeight="1" x14ac:dyDescent="0.15">
      <c r="A25" s="11"/>
      <c r="B25" s="217" t="s">
        <v>55</v>
      </c>
      <c r="C25" s="12" t="s">
        <v>17</v>
      </c>
      <c r="D25" s="13" t="s">
        <v>74</v>
      </c>
      <c r="E25" s="42">
        <f>IF(E$150&gt;$N$7,"",SUM($D22:E22))</f>
        <v>158</v>
      </c>
      <c r="F25" s="13">
        <f>IF(F$150&gt;$N$7,"",SUM($D22:F22))</f>
        <v>241</v>
      </c>
      <c r="G25" s="42">
        <f>IF(G$150&gt;$N$7,"",SUM($D22:G22))</f>
        <v>340</v>
      </c>
      <c r="H25" s="13">
        <f>IF(H$150&gt;$N$7,"",SUM($D22:H22))</f>
        <v>451</v>
      </c>
      <c r="I25" s="13">
        <f>IF(I$150&gt;$N$7,"",SUM($D22:I22))</f>
        <v>537</v>
      </c>
      <c r="J25" s="13">
        <f>IF(J$150&gt;$N$7,"",SUM($D22:J22))</f>
        <v>616</v>
      </c>
      <c r="K25" s="13">
        <f>IF(K$150&gt;$N$7,"",SUM($D22:K22))</f>
        <v>706</v>
      </c>
      <c r="L25" s="13">
        <f>IF(L$150&gt;$N$7,"",SUM($D22:L22))</f>
        <v>798</v>
      </c>
      <c r="M25" s="13"/>
      <c r="N25" s="13" t="str">
        <f>IF(N$150&gt;$N$7,"",SUM($D22:N22))</f>
        <v/>
      </c>
      <c r="O25" s="13" t="str">
        <f>IF(O$150&gt;$N$7,"",SUM($D22:O22))</f>
        <v/>
      </c>
      <c r="P25" s="13" t="s">
        <v>74</v>
      </c>
      <c r="Q25" s="11"/>
      <c r="R25" s="11"/>
      <c r="S25" s="11"/>
    </row>
    <row r="26" spans="1:20" s="14" customFormat="1" ht="12" customHeight="1" x14ac:dyDescent="0.15">
      <c r="A26" s="11"/>
      <c r="B26" s="217"/>
      <c r="C26" s="21" t="s">
        <v>18</v>
      </c>
      <c r="D26" s="15" t="s">
        <v>74</v>
      </c>
      <c r="E26" s="15">
        <f>IF(E$150&gt;$N$7,"",SUM($D23:E23))</f>
        <v>68</v>
      </c>
      <c r="F26" s="15">
        <f>IF(F$150&gt;$N$7,"",SUM($D23:F23))</f>
        <v>112</v>
      </c>
      <c r="G26" s="15">
        <f>IF(G$150&gt;$N$7,"",SUM($D23:G23))</f>
        <v>143</v>
      </c>
      <c r="H26" s="15">
        <f>IF(H$150&gt;$N$7,"",SUM($D23:H23))</f>
        <v>207</v>
      </c>
      <c r="I26" s="15">
        <f>IF(I$150&gt;$N$7,"",SUM($D23:I23))</f>
        <v>259</v>
      </c>
      <c r="J26" s="15">
        <f>IF(J$150&gt;$N$7,"",SUM($D23:J23))</f>
        <v>301</v>
      </c>
      <c r="K26" s="15">
        <f>IF(K$150&gt;$N$7,"",SUM($D23:K23))</f>
        <v>339</v>
      </c>
      <c r="L26" s="15">
        <f>IF(L$150&gt;$N$7,"",SUM($D23:L23))</f>
        <v>387</v>
      </c>
      <c r="M26" s="15">
        <f>IF(M$150&gt;$N$7,"",SUM($D23:M23))</f>
        <v>425</v>
      </c>
      <c r="N26" s="15" t="str">
        <f>IF(N$150&gt;$N$7,"",SUM($D23:N23))</f>
        <v/>
      </c>
      <c r="O26" s="15" t="str">
        <f>IF(O$150&gt;$N$7,"",SUM($D23:O23))</f>
        <v/>
      </c>
      <c r="P26" s="15" t="s">
        <v>74</v>
      </c>
      <c r="Q26" s="11"/>
      <c r="R26" s="11"/>
      <c r="S26" s="11"/>
    </row>
    <row r="27" spans="1:20" s="14" customFormat="1" ht="12" customHeight="1" x14ac:dyDescent="0.15">
      <c r="A27" s="11"/>
      <c r="B27" s="217"/>
      <c r="C27" s="19" t="s">
        <v>24</v>
      </c>
      <c r="D27" s="16" t="s">
        <v>74</v>
      </c>
      <c r="E27" s="16">
        <f>IF(E$150&gt;$N$7,"",SUM($D24:E24))</f>
        <v>226</v>
      </c>
      <c r="F27" s="16">
        <f>IF(F$150&gt;$N$7,"",SUM($D24:F24))</f>
        <v>353</v>
      </c>
      <c r="G27" s="16">
        <f>IF(G$150&gt;$N$7,"",SUM($D24:G24))</f>
        <v>483</v>
      </c>
      <c r="H27" s="16">
        <f>IF(H$150&gt;$N$7,"",SUM($D24:H24))</f>
        <v>658</v>
      </c>
      <c r="I27" s="16">
        <f>IF(I$150&gt;$N$7,"",SUM($D24:I24))</f>
        <v>796</v>
      </c>
      <c r="J27" s="16">
        <f>IF(J$150&gt;$N$7,"",SUM($D24:J24))</f>
        <v>917</v>
      </c>
      <c r="K27" s="16">
        <f>IF(K$150&gt;$N$7,"",SUM($D24:K24))</f>
        <v>1045</v>
      </c>
      <c r="L27" s="16">
        <f>IF(L$150&gt;$N$7,"",SUM($D24:L24))</f>
        <v>1185</v>
      </c>
      <c r="M27" s="16">
        <f>IF(M$150&gt;$N$7,"",SUM($D24:M24))</f>
        <v>1290</v>
      </c>
      <c r="N27" s="16" t="str">
        <f>IF(N$150&gt;$N$7,"",SUM($D24:N24))</f>
        <v/>
      </c>
      <c r="O27" s="16" t="str">
        <f>IF(O$150&gt;$N$7,"",SUM($D24:O24))</f>
        <v/>
      </c>
      <c r="P27" s="20" t="s">
        <v>74</v>
      </c>
      <c r="Q27" s="11"/>
      <c r="R27" s="11"/>
      <c r="S27" s="11"/>
    </row>
    <row r="28" spans="1:20" s="14" customFormat="1" ht="12" customHeight="1" x14ac:dyDescent="0.15">
      <c r="A28" s="11"/>
      <c r="B28" s="219" t="str">
        <f>IF(N7&lt;5,"対前年増減数（月別）                  "&amp;R7&amp;"－"&amp;R7-1,"対前年増減数（月別）                 R"&amp;R7&amp;"-R"&amp;R7-1)</f>
        <v>対前年増減数（月別）                 R5-R4</v>
      </c>
      <c r="C28" s="25" t="s">
        <v>17</v>
      </c>
      <c r="D28" s="24">
        <f>IF(D$150&gt;$N$7,"",D16-D22)</f>
        <v>-24</v>
      </c>
      <c r="E28" s="24">
        <f t="shared" ref="E28:O28" si="4">IF(E$150&gt;$N$7,"",E16-E22)</f>
        <v>-27</v>
      </c>
      <c r="F28" s="24">
        <f t="shared" si="4"/>
        <v>-36</v>
      </c>
      <c r="G28" s="24">
        <f t="shared" si="4"/>
        <v>-46</v>
      </c>
      <c r="H28" s="24">
        <f t="shared" si="4"/>
        <v>-53</v>
      </c>
      <c r="I28" s="24">
        <f t="shared" si="4"/>
        <v>-44</v>
      </c>
      <c r="J28" s="24">
        <f t="shared" si="4"/>
        <v>-22</v>
      </c>
      <c r="K28" s="24">
        <f t="shared" si="4"/>
        <v>-42</v>
      </c>
      <c r="L28" s="24">
        <f t="shared" si="4"/>
        <v>-44</v>
      </c>
      <c r="M28" s="24">
        <f t="shared" si="4"/>
        <v>-2</v>
      </c>
      <c r="N28" s="24" t="str">
        <f t="shared" si="4"/>
        <v/>
      </c>
      <c r="O28" s="24" t="str">
        <f t="shared" si="4"/>
        <v/>
      </c>
      <c r="P28" s="13">
        <f>SUM(D28:O28)</f>
        <v>-340</v>
      </c>
      <c r="Q28" s="36"/>
      <c r="R28" s="11"/>
      <c r="S28" s="11"/>
    </row>
    <row r="29" spans="1:20" s="14" customFormat="1" ht="12" customHeight="1" x14ac:dyDescent="0.15">
      <c r="A29" s="11"/>
      <c r="B29" s="208"/>
      <c r="C29" s="26" t="s">
        <v>18</v>
      </c>
      <c r="D29" s="13">
        <f t="shared" ref="D29:O29" si="5">IF(D$150&gt;$N$7,"",D17-D23)</f>
        <v>-4</v>
      </c>
      <c r="E29" s="13">
        <f t="shared" si="5"/>
        <v>10</v>
      </c>
      <c r="F29" s="13">
        <f t="shared" si="5"/>
        <v>-16</v>
      </c>
      <c r="G29" s="13">
        <f t="shared" si="5"/>
        <v>2</v>
      </c>
      <c r="H29" s="13">
        <f t="shared" si="5"/>
        <v>-32</v>
      </c>
      <c r="I29" s="13">
        <f t="shared" si="5"/>
        <v>-22</v>
      </c>
      <c r="J29" s="13">
        <f t="shared" si="5"/>
        <v>-11</v>
      </c>
      <c r="K29" s="13">
        <f t="shared" si="5"/>
        <v>-15</v>
      </c>
      <c r="L29" s="13">
        <f t="shared" si="5"/>
        <v>-14</v>
      </c>
      <c r="M29" s="13">
        <f t="shared" si="5"/>
        <v>-10</v>
      </c>
      <c r="N29" s="13" t="str">
        <f t="shared" si="5"/>
        <v/>
      </c>
      <c r="O29" s="13" t="str">
        <f t="shared" si="5"/>
        <v/>
      </c>
      <c r="P29" s="15">
        <f>SUM(D29:O29)</f>
        <v>-112</v>
      </c>
      <c r="Q29" s="36"/>
      <c r="R29" s="11"/>
      <c r="S29" s="11"/>
    </row>
    <row r="30" spans="1:20" s="14" customFormat="1" ht="12" customHeight="1" x14ac:dyDescent="0.15">
      <c r="A30" s="11"/>
      <c r="B30" s="209"/>
      <c r="C30" s="22" t="s">
        <v>24</v>
      </c>
      <c r="D30" s="20">
        <f t="shared" ref="D30:O30" si="6">IF(D$150&gt;$N$7,"",D18-D24)</f>
        <v>-28</v>
      </c>
      <c r="E30" s="20">
        <f t="shared" si="6"/>
        <v>-17</v>
      </c>
      <c r="F30" s="20">
        <f t="shared" si="6"/>
        <v>-52</v>
      </c>
      <c r="G30" s="20">
        <f t="shared" si="6"/>
        <v>-44</v>
      </c>
      <c r="H30" s="20">
        <f t="shared" si="6"/>
        <v>-85</v>
      </c>
      <c r="I30" s="20">
        <f t="shared" si="6"/>
        <v>-66</v>
      </c>
      <c r="J30" s="20">
        <f t="shared" si="6"/>
        <v>-33</v>
      </c>
      <c r="K30" s="20">
        <f t="shared" si="6"/>
        <v>-57</v>
      </c>
      <c r="L30" s="20">
        <f t="shared" si="6"/>
        <v>-58</v>
      </c>
      <c r="M30" s="20">
        <f t="shared" si="6"/>
        <v>-12</v>
      </c>
      <c r="N30" s="20" t="str">
        <f t="shared" si="6"/>
        <v/>
      </c>
      <c r="O30" s="20" t="str">
        <f t="shared" si="6"/>
        <v/>
      </c>
      <c r="P30" s="20">
        <f>SUM(D30:O30)</f>
        <v>-452</v>
      </c>
      <c r="Q30" s="36"/>
      <c r="R30" s="11"/>
      <c r="S30" s="11"/>
    </row>
    <row r="31" spans="1:20" s="14" customFormat="1" ht="12" customHeight="1" x14ac:dyDescent="0.15">
      <c r="A31" s="11"/>
      <c r="B31" s="207" t="str">
        <f>IF(N7&lt;5,"対前年増減数（累計）                  "&amp;R7&amp;"－"&amp;R7-1,"対前年増減数（累計）                 R"&amp;R7&amp;"-R"&amp;R7-1)</f>
        <v>対前年増減数（累計）                 R5-R4</v>
      </c>
      <c r="C31" s="12" t="s">
        <v>17</v>
      </c>
      <c r="D31" s="13" t="s">
        <v>74</v>
      </c>
      <c r="E31" s="42">
        <f>IF(E$150&gt;$N$7,"",SUM($D28:E28))</f>
        <v>-51</v>
      </c>
      <c r="F31" s="42">
        <f>IF(F$150&gt;$N$7,"",SUM($D28:F28))</f>
        <v>-87</v>
      </c>
      <c r="G31" s="42">
        <f>IF(G$150&gt;$N$7,"",SUM($D28:G28))</f>
        <v>-133</v>
      </c>
      <c r="H31" s="42">
        <f>IF(H$150&gt;$N$7,"",SUM($D28:H28))</f>
        <v>-186</v>
      </c>
      <c r="I31" s="42">
        <f>IF(I$150&gt;$N$7,"",SUM($D28:I28))</f>
        <v>-230</v>
      </c>
      <c r="J31" s="42">
        <f>IF(J$150&gt;$N$7,"",SUM($D28:J28))</f>
        <v>-252</v>
      </c>
      <c r="K31" s="42">
        <f>IF(K$150&gt;$N$7,"",SUM($D28:K28))</f>
        <v>-294</v>
      </c>
      <c r="L31" s="42">
        <f>IF(L$150&gt;$N$7,"",SUM($D28:L28))</f>
        <v>-338</v>
      </c>
      <c r="M31" s="42">
        <f>IF(M$150&gt;$N$7,"",SUM($D28:M28))</f>
        <v>-340</v>
      </c>
      <c r="N31" s="42" t="str">
        <f>IF(N$150&gt;$N$7,"",SUM($D28:N28))</f>
        <v/>
      </c>
      <c r="O31" s="42" t="str">
        <f>IF(O$150&gt;$N$7,"",SUM($D28:O28))</f>
        <v/>
      </c>
      <c r="P31" s="13" t="s">
        <v>74</v>
      </c>
      <c r="Q31" s="11"/>
      <c r="R31" s="11"/>
      <c r="S31" s="11"/>
    </row>
    <row r="32" spans="1:20" s="14" customFormat="1" ht="12" customHeight="1" x14ac:dyDescent="0.15">
      <c r="A32" s="11"/>
      <c r="B32" s="208"/>
      <c r="C32" s="21" t="s">
        <v>18</v>
      </c>
      <c r="D32" s="15" t="s">
        <v>74</v>
      </c>
      <c r="E32" s="51">
        <f>IF(E$150&gt;$N$7,"",SUM($D29:E29))</f>
        <v>6</v>
      </c>
      <c r="F32" s="51">
        <f>IF(F$150&gt;$N$7,"",SUM($D29:F29))</f>
        <v>-10</v>
      </c>
      <c r="G32" s="51">
        <f>IF(G$150&gt;$N$7,"",SUM($D29:G29))</f>
        <v>-8</v>
      </c>
      <c r="H32" s="51">
        <f>IF(H$150&gt;$N$7,"",SUM($D29:H29))</f>
        <v>-40</v>
      </c>
      <c r="I32" s="51">
        <f>IF(I$150&gt;$N$7,"",SUM($D29:I29))</f>
        <v>-62</v>
      </c>
      <c r="J32" s="51">
        <f>IF(J$150&gt;$N$7,"",SUM($D29:J29))</f>
        <v>-73</v>
      </c>
      <c r="K32" s="51">
        <f>IF(K$150&gt;$N$7,"",SUM($D29:K29))</f>
        <v>-88</v>
      </c>
      <c r="L32" s="51">
        <f>IF(L$150&gt;$N$7,"",SUM($D29:L29))</f>
        <v>-102</v>
      </c>
      <c r="M32" s="51">
        <f>IF(M$150&gt;$N$7,"",SUM($D29:M29))</f>
        <v>-112</v>
      </c>
      <c r="N32" s="51" t="str">
        <f>IF(N$150&gt;$N$7,"",SUM($D29:N29))</f>
        <v/>
      </c>
      <c r="O32" s="51" t="str">
        <f>IF(O$150&gt;$N$7,"",SUM($D29:O29))</f>
        <v/>
      </c>
      <c r="P32" s="16" t="s">
        <v>74</v>
      </c>
      <c r="Q32" s="11"/>
      <c r="R32" s="11"/>
      <c r="S32" s="11"/>
    </row>
    <row r="33" spans="1:19" s="14" customFormat="1" ht="12" customHeight="1" x14ac:dyDescent="0.15">
      <c r="A33" s="11"/>
      <c r="B33" s="209"/>
      <c r="C33" s="22" t="s">
        <v>24</v>
      </c>
      <c r="D33" s="23" t="s">
        <v>74</v>
      </c>
      <c r="E33" s="50">
        <f>IF(E$150&gt;$N$7,"",SUM($D30:E30))</f>
        <v>-45</v>
      </c>
      <c r="F33" s="50">
        <f>IF(F$150&gt;$N$7,"",SUM($D30:F30))</f>
        <v>-97</v>
      </c>
      <c r="G33" s="50">
        <f>IF(G$150&gt;$N$7,"",SUM($D30:G30))</f>
        <v>-141</v>
      </c>
      <c r="H33" s="50">
        <f>IF(H$150&gt;$N$7,"",SUM($D30:H30))</f>
        <v>-226</v>
      </c>
      <c r="I33" s="50">
        <f>IF(I$150&gt;$N$7,"",SUM($D30:I30))</f>
        <v>-292</v>
      </c>
      <c r="J33" s="50">
        <f>IF(J$150&gt;$N$7,"",SUM($D30:J30))</f>
        <v>-325</v>
      </c>
      <c r="K33" s="50">
        <f>IF(K$150&gt;$N$7,"",SUM($D30:K30))</f>
        <v>-382</v>
      </c>
      <c r="L33" s="50">
        <f>IF(L$150&gt;$N$7,"",SUM($D30:L30))</f>
        <v>-440</v>
      </c>
      <c r="M33" s="50">
        <f>IF(M$150&gt;$N$7,"",SUM($D30:M30))</f>
        <v>-452</v>
      </c>
      <c r="N33" s="50" t="str">
        <f>IF(N$150&gt;$N$7,"",SUM($D30:N30))</f>
        <v/>
      </c>
      <c r="O33" s="50" t="str">
        <f>IF(O$150&gt;$N$7,"",SUM($D30:O30))</f>
        <v/>
      </c>
      <c r="P33" s="20" t="s">
        <v>74</v>
      </c>
      <c r="Q33" s="11"/>
      <c r="R33" s="11"/>
      <c r="S33" s="11"/>
    </row>
    <row r="34" spans="1:19" s="2" customFormat="1" ht="12" customHeight="1" x14ac:dyDescent="0.15">
      <c r="A34" s="7" t="s">
        <v>47</v>
      </c>
      <c r="B34" s="7"/>
      <c r="C34" s="37"/>
      <c r="D34" s="4"/>
      <c r="E34" s="7"/>
      <c r="F34" s="7"/>
      <c r="G34" s="7"/>
      <c r="H34" s="7"/>
      <c r="I34" s="7"/>
      <c r="J34" s="7"/>
      <c r="K34" s="4"/>
      <c r="L34" s="4"/>
      <c r="M34" s="4"/>
      <c r="N34" s="4"/>
      <c r="O34" s="4"/>
      <c r="P34" s="4"/>
      <c r="Q34" s="4"/>
    </row>
    <row r="35" spans="1:19" s="2" customFormat="1" ht="12" customHeight="1" x14ac:dyDescent="0.15">
      <c r="A35" s="4"/>
      <c r="B35" s="9" t="s">
        <v>17</v>
      </c>
      <c r="C35" s="132">
        <f>E100</f>
        <v>0</v>
      </c>
      <c r="D35" s="7"/>
      <c r="E35" s="7"/>
      <c r="F35" s="7"/>
      <c r="G35" s="7"/>
      <c r="H35" s="7"/>
      <c r="I35" s="7"/>
      <c r="J35" s="7"/>
      <c r="K35" s="4"/>
      <c r="L35" s="4"/>
      <c r="M35" s="4"/>
      <c r="N35" s="4"/>
      <c r="O35" s="4"/>
      <c r="P35" s="4"/>
      <c r="Q35" s="4"/>
    </row>
    <row r="36" spans="1:19" s="2" customFormat="1" ht="12" customHeight="1" x14ac:dyDescent="0.15">
      <c r="A36" s="4"/>
      <c r="B36" s="10" t="s">
        <v>18</v>
      </c>
      <c r="C36" s="133">
        <f>E101</f>
        <v>0</v>
      </c>
      <c r="D36" s="7"/>
      <c r="E36" s="7"/>
      <c r="F36" s="7"/>
      <c r="G36" s="7"/>
      <c r="H36" s="7"/>
      <c r="I36" s="7"/>
      <c r="J36" s="7"/>
      <c r="K36" s="4"/>
      <c r="L36" s="4"/>
      <c r="M36" s="4"/>
      <c r="N36" s="4"/>
      <c r="O36" s="4"/>
      <c r="P36" s="4"/>
      <c r="Q36" s="4"/>
    </row>
    <row r="37" spans="1:19" s="2" customFormat="1" ht="12" customHeight="1" x14ac:dyDescent="0.15">
      <c r="A37" s="4"/>
      <c r="B37" s="28" t="s">
        <v>24</v>
      </c>
      <c r="C37" s="134">
        <f>E102</f>
        <v>0</v>
      </c>
      <c r="D37" s="7"/>
      <c r="E37" s="7"/>
      <c r="F37" s="7"/>
      <c r="G37" s="7"/>
      <c r="H37" s="7"/>
      <c r="I37" s="7"/>
      <c r="J37" s="7"/>
      <c r="K37" s="4"/>
      <c r="L37" s="4"/>
      <c r="M37" s="4"/>
      <c r="N37" s="4"/>
      <c r="O37" s="4"/>
      <c r="P37" s="4"/>
      <c r="Q37" s="4"/>
    </row>
    <row r="38" spans="1:19" s="2" customFormat="1" ht="12" customHeight="1" x14ac:dyDescent="0.15">
      <c r="A38" s="71" t="s">
        <v>71</v>
      </c>
      <c r="B38" s="71"/>
      <c r="C38" s="72"/>
      <c r="D38" s="71"/>
      <c r="E38" s="71"/>
      <c r="F38" s="71"/>
      <c r="G38" s="71"/>
      <c r="H38" s="71"/>
      <c r="I38" s="71"/>
      <c r="J38" s="71"/>
      <c r="K38" s="71"/>
      <c r="L38" s="73"/>
      <c r="M38" s="74"/>
      <c r="N38" s="74"/>
      <c r="O38" s="75"/>
      <c r="P38" s="74"/>
      <c r="Q38" s="74"/>
    </row>
    <row r="39" spans="1:19" s="2" customFormat="1" ht="12" customHeight="1" x14ac:dyDescent="0.15">
      <c r="A39" s="74"/>
      <c r="B39" s="76"/>
      <c r="C39" s="210" t="s">
        <v>24</v>
      </c>
      <c r="D39" s="212" t="s">
        <v>7</v>
      </c>
      <c r="E39" s="212"/>
      <c r="F39" s="212"/>
      <c r="G39" s="212"/>
      <c r="H39" s="212"/>
      <c r="I39" s="212"/>
      <c r="J39" s="212"/>
      <c r="K39" s="212"/>
      <c r="L39" s="213"/>
      <c r="M39" s="74"/>
      <c r="N39" s="74"/>
      <c r="O39" s="74"/>
      <c r="P39" s="75"/>
      <c r="Q39" s="74"/>
    </row>
    <row r="40" spans="1:19" s="2" customFormat="1" ht="12" customHeight="1" x14ac:dyDescent="0.15">
      <c r="A40" s="74"/>
      <c r="B40" s="77"/>
      <c r="C40" s="211"/>
      <c r="D40" s="78" t="s">
        <v>8</v>
      </c>
      <c r="E40" s="79" t="s">
        <v>9</v>
      </c>
      <c r="F40" s="79" t="s">
        <v>10</v>
      </c>
      <c r="G40" s="79" t="s">
        <v>11</v>
      </c>
      <c r="H40" s="79" t="s">
        <v>12</v>
      </c>
      <c r="I40" s="79" t="s">
        <v>13</v>
      </c>
      <c r="J40" s="79" t="s">
        <v>14</v>
      </c>
      <c r="K40" s="79" t="s">
        <v>15</v>
      </c>
      <c r="L40" s="79" t="s">
        <v>16</v>
      </c>
      <c r="M40" s="74"/>
      <c r="N40" s="74"/>
      <c r="O40" s="74"/>
      <c r="P40" s="75"/>
      <c r="Q40" s="74"/>
    </row>
    <row r="41" spans="1:19" s="2" customFormat="1" ht="12" customHeight="1" x14ac:dyDescent="0.15">
      <c r="A41" s="74"/>
      <c r="B41" s="80" t="s">
        <v>17</v>
      </c>
      <c r="C41" s="81">
        <f>$E$100</f>
        <v>0</v>
      </c>
      <c r="D41" s="135">
        <f>H100</f>
        <v>0</v>
      </c>
      <c r="E41" s="136">
        <f t="shared" ref="E41:L41" si="7">I100</f>
        <v>0</v>
      </c>
      <c r="F41" s="136">
        <f t="shared" si="7"/>
        <v>0</v>
      </c>
      <c r="G41" s="136">
        <f t="shared" si="7"/>
        <v>0</v>
      </c>
      <c r="H41" s="136">
        <f t="shared" si="7"/>
        <v>0</v>
      </c>
      <c r="I41" s="136">
        <f t="shared" si="7"/>
        <v>0</v>
      </c>
      <c r="J41" s="136">
        <f t="shared" si="7"/>
        <v>0</v>
      </c>
      <c r="K41" s="136">
        <f t="shared" si="7"/>
        <v>0</v>
      </c>
      <c r="L41" s="136">
        <f t="shared" si="7"/>
        <v>0</v>
      </c>
      <c r="M41" s="74"/>
      <c r="N41" s="74"/>
      <c r="O41" s="74"/>
      <c r="P41" s="75"/>
      <c r="Q41" s="74"/>
    </row>
    <row r="42" spans="1:19" s="2" customFormat="1" ht="12" customHeight="1" x14ac:dyDescent="0.15">
      <c r="A42" s="74"/>
      <c r="B42" s="82" t="s">
        <v>18</v>
      </c>
      <c r="C42" s="83">
        <f>$E$101</f>
        <v>0</v>
      </c>
      <c r="D42" s="137">
        <f t="shared" ref="D42:D43" si="8">H101</f>
        <v>0</v>
      </c>
      <c r="E42" s="138">
        <f t="shared" ref="E42:E43" si="9">I101</f>
        <v>0</v>
      </c>
      <c r="F42" s="138">
        <f t="shared" ref="F42:F43" si="10">J101</f>
        <v>0</v>
      </c>
      <c r="G42" s="138">
        <f t="shared" ref="G42:G43" si="11">K101</f>
        <v>0</v>
      </c>
      <c r="H42" s="138">
        <f t="shared" ref="H42:H43" si="12">L101</f>
        <v>0</v>
      </c>
      <c r="I42" s="138">
        <f t="shared" ref="I42:I43" si="13">M101</f>
        <v>0</v>
      </c>
      <c r="J42" s="138">
        <f t="shared" ref="J42:J43" si="14">N101</f>
        <v>0</v>
      </c>
      <c r="K42" s="138">
        <f t="shared" ref="K42:K43" si="15">O101</f>
        <v>0</v>
      </c>
      <c r="L42" s="138">
        <f t="shared" ref="L42:L43" si="16">P101</f>
        <v>0</v>
      </c>
      <c r="M42" s="74"/>
      <c r="N42" s="74"/>
      <c r="O42" s="74"/>
      <c r="P42" s="74"/>
      <c r="Q42" s="74"/>
    </row>
    <row r="43" spans="1:19" s="2" customFormat="1" ht="12" customHeight="1" x14ac:dyDescent="0.15">
      <c r="A43" s="74"/>
      <c r="B43" s="84" t="s">
        <v>24</v>
      </c>
      <c r="C43" s="85">
        <f>$E$102</f>
        <v>0</v>
      </c>
      <c r="D43" s="139">
        <f t="shared" si="8"/>
        <v>0</v>
      </c>
      <c r="E43" s="140">
        <f t="shared" si="9"/>
        <v>0</v>
      </c>
      <c r="F43" s="140">
        <f t="shared" si="10"/>
        <v>0</v>
      </c>
      <c r="G43" s="140">
        <f t="shared" si="11"/>
        <v>0</v>
      </c>
      <c r="H43" s="140">
        <f t="shared" si="12"/>
        <v>0</v>
      </c>
      <c r="I43" s="140">
        <f t="shared" si="13"/>
        <v>0</v>
      </c>
      <c r="J43" s="140">
        <f t="shared" si="14"/>
        <v>0</v>
      </c>
      <c r="K43" s="140">
        <f t="shared" si="15"/>
        <v>0</v>
      </c>
      <c r="L43" s="140">
        <f t="shared" si="16"/>
        <v>0</v>
      </c>
      <c r="M43" s="74"/>
      <c r="N43" s="74"/>
      <c r="O43" s="74"/>
      <c r="P43" s="74"/>
      <c r="Q43" s="74"/>
    </row>
    <row r="44" spans="1:19" s="2" customFormat="1" ht="12" customHeight="1" x14ac:dyDescent="0.15">
      <c r="A44" s="86" t="s">
        <v>48</v>
      </c>
      <c r="B44" s="86"/>
      <c r="C44" s="86"/>
      <c r="D44" s="86"/>
      <c r="E44" s="86"/>
      <c r="F44" s="73"/>
      <c r="G44" s="86"/>
      <c r="H44" s="86"/>
      <c r="I44" s="86"/>
      <c r="J44" s="86"/>
      <c r="K44" s="86"/>
      <c r="L44" s="74"/>
      <c r="M44" s="74"/>
      <c r="N44" s="74"/>
      <c r="O44" s="74"/>
      <c r="P44" s="74"/>
      <c r="Q44" s="74"/>
    </row>
    <row r="45" spans="1:19" s="2" customFormat="1" ht="12" customHeight="1" x14ac:dyDescent="0.15">
      <c r="A45" s="74"/>
      <c r="B45" s="87"/>
      <c r="C45" s="88" t="s">
        <v>24</v>
      </c>
      <c r="D45" s="89" t="s">
        <v>43</v>
      </c>
      <c r="E45" s="88" t="s">
        <v>44</v>
      </c>
      <c r="F45" s="88" t="s">
        <v>6</v>
      </c>
      <c r="G45" s="90"/>
      <c r="H45" s="90"/>
      <c r="I45" s="90"/>
      <c r="J45" s="90"/>
      <c r="K45" s="90"/>
      <c r="L45" s="90"/>
      <c r="M45" s="90"/>
      <c r="N45" s="75"/>
      <c r="O45" s="75"/>
      <c r="P45" s="74"/>
      <c r="Q45" s="74"/>
    </row>
    <row r="46" spans="1:19" s="2" customFormat="1" ht="12" customHeight="1" x14ac:dyDescent="0.15">
      <c r="A46" s="74"/>
      <c r="B46" s="91" t="s">
        <v>42</v>
      </c>
      <c r="C46" s="92">
        <f>$E$100</f>
        <v>0</v>
      </c>
      <c r="D46" s="141">
        <f>Q100</f>
        <v>0</v>
      </c>
      <c r="E46" s="92">
        <f t="shared" ref="E46:F46" si="17">R100</f>
        <v>0</v>
      </c>
      <c r="F46" s="92">
        <f t="shared" si="17"/>
        <v>0</v>
      </c>
      <c r="G46" s="90"/>
      <c r="H46" s="90"/>
      <c r="I46" s="90"/>
      <c r="J46" s="90"/>
      <c r="K46" s="90"/>
      <c r="L46" s="90"/>
      <c r="M46" s="90"/>
      <c r="N46" s="75"/>
      <c r="O46" s="75"/>
      <c r="P46" s="75"/>
      <c r="Q46" s="74"/>
    </row>
    <row r="47" spans="1:19" s="2" customFormat="1" ht="12" customHeight="1" x14ac:dyDescent="0.15">
      <c r="A47" s="74"/>
      <c r="B47" s="93" t="s">
        <v>45</v>
      </c>
      <c r="C47" s="94">
        <f>$E$101</f>
        <v>0</v>
      </c>
      <c r="D47" s="142">
        <f t="shared" ref="D47:D48" si="18">Q101</f>
        <v>0</v>
      </c>
      <c r="E47" s="94">
        <f t="shared" ref="E47:E48" si="19">R101</f>
        <v>0</v>
      </c>
      <c r="F47" s="94">
        <f t="shared" ref="F47:F48" si="20">S101</f>
        <v>0</v>
      </c>
      <c r="G47" s="90"/>
      <c r="H47" s="90"/>
      <c r="I47" s="90"/>
      <c r="J47" s="90"/>
      <c r="K47" s="90"/>
      <c r="L47" s="90"/>
      <c r="M47" s="90"/>
      <c r="N47" s="75"/>
      <c r="O47" s="75"/>
      <c r="P47" s="74"/>
      <c r="Q47" s="74"/>
    </row>
    <row r="48" spans="1:19" s="2" customFormat="1" ht="12" customHeight="1" x14ac:dyDescent="0.15">
      <c r="A48" s="74"/>
      <c r="B48" s="84" t="s">
        <v>24</v>
      </c>
      <c r="C48" s="87">
        <f>$E$102</f>
        <v>0</v>
      </c>
      <c r="D48" s="143">
        <f t="shared" si="18"/>
        <v>0</v>
      </c>
      <c r="E48" s="87">
        <f t="shared" si="19"/>
        <v>0</v>
      </c>
      <c r="F48" s="87">
        <f t="shared" si="20"/>
        <v>0</v>
      </c>
      <c r="G48" s="90"/>
      <c r="H48" s="90"/>
      <c r="I48" s="90"/>
      <c r="J48" s="90"/>
      <c r="K48" s="90"/>
      <c r="L48" s="90"/>
      <c r="M48" s="90"/>
      <c r="N48" s="75"/>
      <c r="O48" s="75"/>
      <c r="P48" s="75"/>
      <c r="Q48" s="74"/>
    </row>
    <row r="49" spans="1:17" s="2" customFormat="1" ht="12" customHeight="1" x14ac:dyDescent="0.15">
      <c r="A49" s="74"/>
      <c r="B49" s="95"/>
      <c r="C49" s="96"/>
      <c r="D49" s="96"/>
      <c r="E49" s="96"/>
      <c r="F49" s="96"/>
      <c r="G49" s="96"/>
      <c r="H49" s="90"/>
      <c r="I49" s="90"/>
      <c r="J49" s="90"/>
      <c r="K49" s="90"/>
      <c r="L49" s="90"/>
      <c r="M49" s="75"/>
      <c r="N49" s="75"/>
      <c r="O49" s="75"/>
      <c r="P49" s="75"/>
      <c r="Q49" s="74"/>
    </row>
    <row r="50" spans="1:17" s="2" customFormat="1" ht="5.25" customHeight="1" x14ac:dyDescent="0.15">
      <c r="A50" s="74"/>
      <c r="B50" s="95"/>
      <c r="C50" s="96"/>
      <c r="D50" s="96"/>
      <c r="E50" s="96"/>
      <c r="F50" s="96"/>
      <c r="G50" s="96"/>
      <c r="H50" s="90"/>
      <c r="I50" s="90"/>
      <c r="J50" s="90"/>
      <c r="K50" s="90"/>
      <c r="L50" s="90"/>
      <c r="M50" s="75"/>
      <c r="N50" s="75"/>
      <c r="O50" s="75"/>
      <c r="P50" s="75"/>
      <c r="Q50" s="74"/>
    </row>
    <row r="51" spans="1:17" s="2" customFormat="1" ht="12" customHeight="1" x14ac:dyDescent="0.15">
      <c r="A51" s="74"/>
      <c r="B51" s="95"/>
      <c r="C51" s="96"/>
      <c r="D51" s="96"/>
      <c r="E51" s="96"/>
      <c r="F51" s="96"/>
      <c r="G51" s="96"/>
      <c r="H51" s="90"/>
      <c r="I51" s="90"/>
      <c r="J51" s="90"/>
      <c r="K51" s="90"/>
      <c r="L51" s="90"/>
      <c r="M51" s="75"/>
      <c r="N51" s="75"/>
      <c r="O51" s="75"/>
      <c r="P51" s="75"/>
      <c r="Q51" s="74"/>
    </row>
    <row r="52" spans="1:17" s="2" customFormat="1" ht="12" customHeight="1" x14ac:dyDescent="0.15">
      <c r="A52" s="74"/>
      <c r="B52" s="95"/>
      <c r="C52" s="96"/>
      <c r="D52" s="96"/>
      <c r="E52" s="96"/>
      <c r="F52" s="96"/>
      <c r="G52" s="96"/>
      <c r="H52" s="90"/>
      <c r="I52" s="90"/>
      <c r="J52" s="90"/>
      <c r="K52" s="90"/>
      <c r="L52" s="90"/>
      <c r="M52" s="75"/>
      <c r="N52" s="75"/>
      <c r="O52" s="75"/>
      <c r="P52" s="75"/>
      <c r="Q52" s="74"/>
    </row>
    <row r="53" spans="1:17" s="2" customFormat="1" ht="12" customHeight="1" x14ac:dyDescent="0.15">
      <c r="A53" s="86" t="s">
        <v>49</v>
      </c>
      <c r="B53" s="86"/>
      <c r="C53" s="86"/>
      <c r="D53" s="86"/>
      <c r="E53" s="86"/>
      <c r="F53" s="86"/>
      <c r="G53" s="86"/>
      <c r="H53" s="86"/>
      <c r="I53" s="86"/>
      <c r="J53" s="86"/>
      <c r="K53" s="73"/>
      <c r="L53" s="74"/>
      <c r="M53" s="74"/>
      <c r="N53" s="74"/>
      <c r="O53" s="75"/>
      <c r="P53" s="74"/>
      <c r="Q53" s="74"/>
    </row>
    <row r="54" spans="1:17" s="2" customFormat="1" ht="32.25" customHeight="1" x14ac:dyDescent="0.15">
      <c r="A54" s="97"/>
      <c r="B54" s="98"/>
      <c r="C54" s="99" t="s">
        <v>24</v>
      </c>
      <c r="D54" s="184" t="s">
        <v>475</v>
      </c>
      <c r="E54" s="101" t="s">
        <v>101</v>
      </c>
      <c r="F54" s="99" t="s">
        <v>19</v>
      </c>
      <c r="G54" s="102" t="s">
        <v>20</v>
      </c>
      <c r="H54" s="103" t="s">
        <v>21</v>
      </c>
      <c r="I54" s="101" t="s">
        <v>22</v>
      </c>
      <c r="J54" s="102" t="s">
        <v>16</v>
      </c>
      <c r="K54" s="104"/>
      <c r="L54" s="104"/>
      <c r="M54" s="97"/>
      <c r="N54" s="97"/>
      <c r="O54" s="105"/>
      <c r="P54" s="97"/>
    </row>
    <row r="55" spans="1:17" s="2" customFormat="1" ht="12" customHeight="1" x14ac:dyDescent="0.15">
      <c r="A55" s="74"/>
      <c r="B55" s="106" t="s">
        <v>17</v>
      </c>
      <c r="C55" s="107">
        <f>$E$100</f>
        <v>0</v>
      </c>
      <c r="D55" s="144" t="str">
        <f>IF($C55=0,"",T100)</f>
        <v/>
      </c>
      <c r="E55" s="144" t="str">
        <f>IF($C55=0,"",V100)</f>
        <v/>
      </c>
      <c r="F55" s="144" t="str">
        <f t="shared" ref="F55:J57" si="21">IF($C55=0,"",X100)</f>
        <v/>
      </c>
      <c r="G55" s="144" t="str">
        <f t="shared" si="21"/>
        <v/>
      </c>
      <c r="H55" s="144" t="str">
        <f t="shared" si="21"/>
        <v/>
      </c>
      <c r="I55" s="144" t="str">
        <f t="shared" si="21"/>
        <v/>
      </c>
      <c r="J55" s="144" t="str">
        <f t="shared" si="21"/>
        <v/>
      </c>
      <c r="K55" s="86"/>
      <c r="L55" s="86"/>
      <c r="M55" s="74"/>
      <c r="N55" s="161"/>
      <c r="O55" s="74"/>
      <c r="P55" s="74"/>
    </row>
    <row r="56" spans="1:17" s="31" customFormat="1" ht="12" customHeight="1" x14ac:dyDescent="0.15">
      <c r="A56" s="108"/>
      <c r="B56" s="93" t="s">
        <v>23</v>
      </c>
      <c r="C56" s="94">
        <f>$E$101</f>
        <v>0</v>
      </c>
      <c r="D56" s="142" t="str">
        <f t="shared" ref="D56:D57" si="22">IF($C56=0,"",T101)</f>
        <v/>
      </c>
      <c r="E56" s="142" t="str">
        <f>IF($C56=0,"",V101)</f>
        <v/>
      </c>
      <c r="F56" s="142" t="str">
        <f t="shared" si="21"/>
        <v/>
      </c>
      <c r="G56" s="142" t="str">
        <f t="shared" si="21"/>
        <v/>
      </c>
      <c r="H56" s="142" t="str">
        <f t="shared" si="21"/>
        <v/>
      </c>
      <c r="I56" s="142" t="str">
        <f t="shared" si="21"/>
        <v/>
      </c>
      <c r="J56" s="142" t="str">
        <f t="shared" si="21"/>
        <v/>
      </c>
      <c r="K56" s="86"/>
      <c r="L56" s="86"/>
      <c r="M56" s="74"/>
      <c r="N56" s="161"/>
      <c r="O56" s="108"/>
      <c r="P56" s="108"/>
    </row>
    <row r="57" spans="1:17" s="31" customFormat="1" ht="12" customHeight="1" x14ac:dyDescent="0.15">
      <c r="A57" s="108"/>
      <c r="B57" s="84" t="s">
        <v>24</v>
      </c>
      <c r="C57" s="87">
        <f>$E$102</f>
        <v>0</v>
      </c>
      <c r="D57" s="143" t="str">
        <f t="shared" si="22"/>
        <v/>
      </c>
      <c r="E57" s="143" t="str">
        <f>IF($C57=0,"",V102)</f>
        <v/>
      </c>
      <c r="F57" s="143" t="str">
        <f t="shared" si="21"/>
        <v/>
      </c>
      <c r="G57" s="143" t="str">
        <f t="shared" si="21"/>
        <v/>
      </c>
      <c r="H57" s="143" t="str">
        <f t="shared" si="21"/>
        <v/>
      </c>
      <c r="I57" s="143" t="str">
        <f t="shared" si="21"/>
        <v/>
      </c>
      <c r="J57" s="143" t="str">
        <f t="shared" si="21"/>
        <v/>
      </c>
      <c r="K57" s="86"/>
      <c r="L57" s="86"/>
      <c r="M57" s="74"/>
      <c r="N57" s="161"/>
      <c r="O57" s="108"/>
      <c r="P57" s="108"/>
    </row>
    <row r="58" spans="1:17" s="31" customFormat="1" ht="12" customHeight="1" x14ac:dyDescent="0.15">
      <c r="A58" s="108"/>
      <c r="B58" s="109"/>
      <c r="C58" s="110"/>
      <c r="D58" s="96"/>
      <c r="E58" s="96"/>
      <c r="F58" s="96"/>
      <c r="G58" s="96"/>
      <c r="H58" s="96"/>
      <c r="I58" s="96"/>
      <c r="J58" s="96"/>
      <c r="K58" s="96"/>
      <c r="L58" s="86"/>
      <c r="M58" s="86"/>
      <c r="N58" s="74"/>
      <c r="O58" s="74"/>
      <c r="P58" s="108"/>
      <c r="Q58" s="108"/>
    </row>
    <row r="59" spans="1:17" s="31" customFormat="1" ht="12" customHeight="1" x14ac:dyDescent="0.15">
      <c r="A59" s="90" t="s">
        <v>50</v>
      </c>
      <c r="B59" s="90"/>
      <c r="C59" s="90"/>
      <c r="D59" s="90"/>
      <c r="E59" s="90"/>
      <c r="F59" s="90"/>
      <c r="G59" s="90"/>
      <c r="H59" s="90"/>
      <c r="I59" s="90"/>
      <c r="J59" s="73"/>
      <c r="K59" s="90"/>
      <c r="L59" s="75"/>
      <c r="M59" s="75"/>
      <c r="N59" s="75"/>
      <c r="O59" s="108"/>
      <c r="P59" s="108"/>
      <c r="Q59" s="108"/>
    </row>
    <row r="60" spans="1:17" s="31" customFormat="1" ht="12" customHeight="1" x14ac:dyDescent="0.15">
      <c r="A60" s="108"/>
      <c r="B60" s="87"/>
      <c r="C60" s="88" t="s">
        <v>24</v>
      </c>
      <c r="D60" s="89" t="s">
        <v>75</v>
      </c>
      <c r="E60" s="88" t="s">
        <v>76</v>
      </c>
      <c r="F60" s="88" t="s">
        <v>77</v>
      </c>
      <c r="G60" s="111" t="s">
        <v>78</v>
      </c>
      <c r="H60" s="89" t="s">
        <v>79</v>
      </c>
      <c r="I60" s="88" t="s">
        <v>80</v>
      </c>
      <c r="J60" s="88" t="s">
        <v>81</v>
      </c>
      <c r="K60" s="90"/>
      <c r="L60" s="90"/>
      <c r="M60" s="90"/>
      <c r="N60" s="75"/>
      <c r="O60" s="75"/>
      <c r="P60" s="108"/>
      <c r="Q60" s="108"/>
    </row>
    <row r="61" spans="1:17" s="31" customFormat="1" ht="12" customHeight="1" x14ac:dyDescent="0.15">
      <c r="A61" s="108"/>
      <c r="B61" s="91" t="s">
        <v>82</v>
      </c>
      <c r="C61" s="92">
        <f>$E$100</f>
        <v>0</v>
      </c>
      <c r="D61" s="141" t="str">
        <f t="shared" ref="D61:J62" si="23">IF($C61=0,"",AC100)</f>
        <v/>
      </c>
      <c r="E61" s="141" t="str">
        <f t="shared" si="23"/>
        <v/>
      </c>
      <c r="F61" s="141" t="str">
        <f t="shared" si="23"/>
        <v/>
      </c>
      <c r="G61" s="141" t="str">
        <f t="shared" si="23"/>
        <v/>
      </c>
      <c r="H61" s="141" t="str">
        <f t="shared" si="23"/>
        <v/>
      </c>
      <c r="I61" s="141" t="str">
        <f t="shared" si="23"/>
        <v/>
      </c>
      <c r="J61" s="141" t="str">
        <f t="shared" si="23"/>
        <v/>
      </c>
      <c r="K61" s="90"/>
      <c r="L61" s="90"/>
      <c r="M61" s="90"/>
      <c r="N61" s="75"/>
      <c r="O61" s="75"/>
      <c r="P61" s="108"/>
      <c r="Q61" s="108"/>
    </row>
    <row r="62" spans="1:17" s="31" customFormat="1" ht="12" customHeight="1" x14ac:dyDescent="0.15">
      <c r="A62" s="108"/>
      <c r="B62" s="93" t="s">
        <v>83</v>
      </c>
      <c r="C62" s="94">
        <f>$E$101</f>
        <v>0</v>
      </c>
      <c r="D62" s="142" t="str">
        <f t="shared" si="23"/>
        <v/>
      </c>
      <c r="E62" s="142" t="str">
        <f t="shared" si="23"/>
        <v/>
      </c>
      <c r="F62" s="142" t="str">
        <f t="shared" si="23"/>
        <v/>
      </c>
      <c r="G62" s="142" t="str">
        <f t="shared" si="23"/>
        <v/>
      </c>
      <c r="H62" s="142" t="str">
        <f t="shared" si="23"/>
        <v/>
      </c>
      <c r="I62" s="142" t="str">
        <f t="shared" si="23"/>
        <v/>
      </c>
      <c r="J62" s="142" t="str">
        <f t="shared" si="23"/>
        <v/>
      </c>
      <c r="K62" s="90"/>
      <c r="L62" s="90"/>
      <c r="M62" s="90"/>
      <c r="N62" s="75"/>
      <c r="O62" s="75"/>
      <c r="P62" s="108"/>
      <c r="Q62" s="108"/>
    </row>
    <row r="63" spans="1:17" s="31" customFormat="1" ht="12" customHeight="1" x14ac:dyDescent="0.15">
      <c r="A63" s="108"/>
      <c r="B63" s="84" t="s">
        <v>24</v>
      </c>
      <c r="C63" s="87">
        <f>$E$102</f>
        <v>0</v>
      </c>
      <c r="D63" s="143">
        <f t="shared" ref="D63:J63" si="24">AC102</f>
        <v>0</v>
      </c>
      <c r="E63" s="143">
        <f t="shared" si="24"/>
        <v>0</v>
      </c>
      <c r="F63" s="143">
        <f t="shared" si="24"/>
        <v>0</v>
      </c>
      <c r="G63" s="143">
        <f t="shared" si="24"/>
        <v>0</v>
      </c>
      <c r="H63" s="143">
        <f t="shared" si="24"/>
        <v>0</v>
      </c>
      <c r="I63" s="143">
        <f t="shared" si="24"/>
        <v>0</v>
      </c>
      <c r="J63" s="143">
        <f t="shared" si="24"/>
        <v>0</v>
      </c>
      <c r="K63" s="112"/>
      <c r="L63" s="90"/>
      <c r="M63" s="90"/>
      <c r="N63" s="75"/>
      <c r="O63" s="75"/>
      <c r="P63" s="108"/>
      <c r="Q63" s="108"/>
    </row>
    <row r="64" spans="1:17" s="31" customFormat="1" ht="12" customHeight="1" x14ac:dyDescent="0.15">
      <c r="A64" s="108"/>
      <c r="B64" s="109"/>
      <c r="C64" s="112"/>
      <c r="D64" s="112"/>
      <c r="E64" s="112"/>
      <c r="F64" s="112"/>
      <c r="G64" s="112"/>
      <c r="H64" s="112"/>
      <c r="I64" s="112"/>
      <c r="J64" s="112"/>
      <c r="K64" s="90"/>
      <c r="L64" s="90"/>
      <c r="M64" s="90"/>
      <c r="N64" s="75"/>
      <c r="O64" s="75"/>
      <c r="P64" s="108"/>
      <c r="Q64" s="108"/>
    </row>
    <row r="65" spans="1:17" s="31" customFormat="1" ht="12" customHeight="1" x14ac:dyDescent="0.15">
      <c r="A65" s="90" t="s">
        <v>51</v>
      </c>
      <c r="B65" s="90"/>
      <c r="C65" s="90"/>
      <c r="D65" s="90"/>
      <c r="E65" s="90"/>
      <c r="F65" s="90"/>
      <c r="G65" s="90"/>
      <c r="H65" s="90"/>
      <c r="I65" s="90"/>
      <c r="J65" s="73"/>
      <c r="K65" s="90"/>
      <c r="L65" s="75"/>
      <c r="M65" s="75"/>
      <c r="N65" s="75"/>
      <c r="O65" s="108"/>
      <c r="P65" s="108"/>
      <c r="Q65" s="108"/>
    </row>
    <row r="66" spans="1:17" s="31" customFormat="1" ht="12" customHeight="1" x14ac:dyDescent="0.15">
      <c r="A66" s="108"/>
      <c r="B66" s="87"/>
      <c r="C66" s="88" t="s">
        <v>24</v>
      </c>
      <c r="D66" s="89" t="s">
        <v>84</v>
      </c>
      <c r="E66" s="88" t="s">
        <v>85</v>
      </c>
      <c r="F66" s="88" t="s">
        <v>86</v>
      </c>
      <c r="G66" s="88" t="s">
        <v>87</v>
      </c>
      <c r="H66" s="89" t="s">
        <v>88</v>
      </c>
      <c r="I66" s="88" t="s">
        <v>80</v>
      </c>
      <c r="J66" s="88" t="s">
        <v>81</v>
      </c>
      <c r="K66" s="90"/>
      <c r="L66" s="90"/>
      <c r="M66" s="90"/>
      <c r="N66" s="75"/>
      <c r="O66" s="75"/>
      <c r="P66" s="108"/>
      <c r="Q66" s="108"/>
    </row>
    <row r="67" spans="1:17" s="31" customFormat="1" ht="12" customHeight="1" x14ac:dyDescent="0.15">
      <c r="A67" s="108"/>
      <c r="B67" s="91" t="s">
        <v>82</v>
      </c>
      <c r="C67" s="92">
        <f>$E$100</f>
        <v>0</v>
      </c>
      <c r="D67" s="141" t="str">
        <f t="shared" ref="D67:J68" si="25">IF($C67=0,"",AJ100)</f>
        <v/>
      </c>
      <c r="E67" s="141" t="str">
        <f t="shared" si="25"/>
        <v/>
      </c>
      <c r="F67" s="141" t="str">
        <f t="shared" si="25"/>
        <v/>
      </c>
      <c r="G67" s="141" t="str">
        <f t="shared" si="25"/>
        <v/>
      </c>
      <c r="H67" s="141" t="str">
        <f t="shared" si="25"/>
        <v/>
      </c>
      <c r="I67" s="141" t="str">
        <f t="shared" si="25"/>
        <v/>
      </c>
      <c r="J67" s="141" t="str">
        <f t="shared" si="25"/>
        <v/>
      </c>
      <c r="K67" s="90"/>
      <c r="L67" s="90"/>
      <c r="M67" s="90"/>
      <c r="N67" s="75"/>
      <c r="O67" s="75"/>
      <c r="P67" s="108"/>
      <c r="Q67" s="108"/>
    </row>
    <row r="68" spans="1:17" s="31" customFormat="1" ht="12" customHeight="1" x14ac:dyDescent="0.15">
      <c r="A68" s="108"/>
      <c r="B68" s="93" t="s">
        <v>83</v>
      </c>
      <c r="C68" s="94">
        <f>$E$101</f>
        <v>0</v>
      </c>
      <c r="D68" s="142" t="str">
        <f t="shared" si="25"/>
        <v/>
      </c>
      <c r="E68" s="142" t="str">
        <f t="shared" si="25"/>
        <v/>
      </c>
      <c r="F68" s="142" t="str">
        <f t="shared" si="25"/>
        <v/>
      </c>
      <c r="G68" s="142" t="str">
        <f t="shared" si="25"/>
        <v/>
      </c>
      <c r="H68" s="142" t="str">
        <f t="shared" si="25"/>
        <v/>
      </c>
      <c r="I68" s="142" t="str">
        <f t="shared" si="25"/>
        <v/>
      </c>
      <c r="J68" s="142" t="str">
        <f t="shared" si="25"/>
        <v/>
      </c>
      <c r="K68" s="90"/>
      <c r="L68" s="90"/>
      <c r="M68" s="90"/>
      <c r="N68" s="75"/>
      <c r="O68" s="75"/>
      <c r="P68" s="108"/>
      <c r="Q68" s="108"/>
    </row>
    <row r="69" spans="1:17" s="31" customFormat="1" ht="12" customHeight="1" x14ac:dyDescent="0.15">
      <c r="A69" s="108"/>
      <c r="B69" s="84" t="s">
        <v>24</v>
      </c>
      <c r="C69" s="87">
        <f>$E$102</f>
        <v>0</v>
      </c>
      <c r="D69" s="143">
        <f t="shared" ref="D69:J69" si="26">AJ102</f>
        <v>0</v>
      </c>
      <c r="E69" s="143">
        <f t="shared" si="26"/>
        <v>0</v>
      </c>
      <c r="F69" s="143">
        <f t="shared" si="26"/>
        <v>0</v>
      </c>
      <c r="G69" s="143">
        <f t="shared" si="26"/>
        <v>0</v>
      </c>
      <c r="H69" s="143">
        <f t="shared" si="26"/>
        <v>0</v>
      </c>
      <c r="I69" s="143">
        <f t="shared" si="26"/>
        <v>0</v>
      </c>
      <c r="J69" s="143">
        <f t="shared" si="26"/>
        <v>0</v>
      </c>
      <c r="K69" s="90"/>
      <c r="L69" s="90"/>
      <c r="M69" s="90"/>
      <c r="N69" s="75"/>
      <c r="O69" s="75"/>
      <c r="P69" s="108"/>
      <c r="Q69" s="108"/>
    </row>
    <row r="70" spans="1:17" s="31" customFormat="1" ht="12" customHeight="1" x14ac:dyDescent="0.15">
      <c r="A70" s="108"/>
      <c r="B70" s="109"/>
      <c r="C70" s="96"/>
      <c r="D70" s="96"/>
      <c r="E70" s="96"/>
      <c r="F70" s="96"/>
      <c r="G70" s="96"/>
      <c r="H70" s="96"/>
      <c r="I70" s="96"/>
      <c r="J70" s="96"/>
      <c r="K70" s="90"/>
      <c r="L70" s="90"/>
      <c r="M70" s="90"/>
      <c r="N70" s="75"/>
      <c r="O70" s="75"/>
      <c r="P70" s="108"/>
      <c r="Q70" s="108"/>
    </row>
    <row r="71" spans="1:17" s="31" customFormat="1" ht="12" customHeight="1" x14ac:dyDescent="0.15">
      <c r="A71" s="90" t="s">
        <v>70</v>
      </c>
      <c r="B71" s="90"/>
      <c r="C71" s="90"/>
      <c r="D71" s="90"/>
      <c r="E71" s="90"/>
      <c r="F71" s="90"/>
      <c r="G71" s="90"/>
      <c r="H71" s="90"/>
      <c r="I71" s="90"/>
      <c r="J71" s="90"/>
      <c r="K71" s="90"/>
      <c r="L71" s="75"/>
      <c r="M71" s="75"/>
      <c r="N71" s="75"/>
      <c r="O71" s="108"/>
      <c r="P71" s="73"/>
      <c r="Q71" s="108"/>
    </row>
    <row r="72" spans="1:17" s="31" customFormat="1" ht="12" customHeight="1" x14ac:dyDescent="0.2">
      <c r="A72" s="108"/>
      <c r="B72" s="87"/>
      <c r="C72" s="88" t="s">
        <v>24</v>
      </c>
      <c r="D72" s="89" t="s">
        <v>25</v>
      </c>
      <c r="E72" s="88" t="s">
        <v>26</v>
      </c>
      <c r="F72" s="88" t="s">
        <v>27</v>
      </c>
      <c r="G72" s="88" t="s">
        <v>28</v>
      </c>
      <c r="H72" s="89" t="s">
        <v>29</v>
      </c>
      <c r="I72" s="88" t="s">
        <v>30</v>
      </c>
      <c r="J72" s="88" t="s">
        <v>31</v>
      </c>
      <c r="K72" s="88" t="s">
        <v>32</v>
      </c>
      <c r="L72" s="89" t="s">
        <v>33</v>
      </c>
      <c r="M72" s="88" t="s">
        <v>34</v>
      </c>
      <c r="N72" s="88" t="s">
        <v>89</v>
      </c>
      <c r="O72" s="88" t="s">
        <v>90</v>
      </c>
      <c r="P72" s="89" t="s">
        <v>81</v>
      </c>
      <c r="Q72" s="108"/>
    </row>
    <row r="73" spans="1:17" s="31" customFormat="1" ht="12" customHeight="1" x14ac:dyDescent="0.2">
      <c r="A73" s="108"/>
      <c r="B73" s="91" t="s">
        <v>82</v>
      </c>
      <c r="C73" s="92">
        <f>$E$100</f>
        <v>0</v>
      </c>
      <c r="D73" s="141">
        <f>AQ100</f>
        <v>0</v>
      </c>
      <c r="E73" s="92">
        <f t="shared" ref="E73:P73" si="27">AR100</f>
        <v>0</v>
      </c>
      <c r="F73" s="92">
        <f t="shared" si="27"/>
        <v>0</v>
      </c>
      <c r="G73" s="92">
        <f t="shared" si="27"/>
        <v>0</v>
      </c>
      <c r="H73" s="141">
        <f t="shared" si="27"/>
        <v>0</v>
      </c>
      <c r="I73" s="92">
        <f t="shared" si="27"/>
        <v>0</v>
      </c>
      <c r="J73" s="92">
        <f t="shared" si="27"/>
        <v>0</v>
      </c>
      <c r="K73" s="92">
        <f t="shared" si="27"/>
        <v>0</v>
      </c>
      <c r="L73" s="141">
        <f t="shared" si="27"/>
        <v>0</v>
      </c>
      <c r="M73" s="92">
        <f t="shared" si="27"/>
        <v>0</v>
      </c>
      <c r="N73" s="92">
        <f t="shared" si="27"/>
        <v>0</v>
      </c>
      <c r="O73" s="92">
        <f t="shared" si="27"/>
        <v>0</v>
      </c>
      <c r="P73" s="141">
        <f t="shared" si="27"/>
        <v>0</v>
      </c>
      <c r="Q73" s="108"/>
    </row>
    <row r="74" spans="1:17" s="31" customFormat="1" ht="12" customHeight="1" x14ac:dyDescent="0.2">
      <c r="A74" s="108"/>
      <c r="B74" s="113" t="s">
        <v>83</v>
      </c>
      <c r="C74" s="114">
        <f>$E$101</f>
        <v>0</v>
      </c>
      <c r="D74" s="114">
        <f t="shared" ref="D74:P74" si="28">AQ101</f>
        <v>0</v>
      </c>
      <c r="E74" s="114">
        <f t="shared" si="28"/>
        <v>0</v>
      </c>
      <c r="F74" s="114">
        <f t="shared" si="28"/>
        <v>0</v>
      </c>
      <c r="G74" s="114">
        <f t="shared" si="28"/>
        <v>0</v>
      </c>
      <c r="H74" s="114">
        <f t="shared" si="28"/>
        <v>0</v>
      </c>
      <c r="I74" s="114">
        <f t="shared" si="28"/>
        <v>0</v>
      </c>
      <c r="J74" s="114">
        <f t="shared" si="28"/>
        <v>0</v>
      </c>
      <c r="K74" s="114">
        <f t="shared" si="28"/>
        <v>0</v>
      </c>
      <c r="L74" s="114">
        <f t="shared" si="28"/>
        <v>0</v>
      </c>
      <c r="M74" s="114">
        <f t="shared" si="28"/>
        <v>0</v>
      </c>
      <c r="N74" s="114">
        <f t="shared" si="28"/>
        <v>0</v>
      </c>
      <c r="O74" s="114">
        <f t="shared" si="28"/>
        <v>0</v>
      </c>
      <c r="P74" s="114">
        <f t="shared" si="28"/>
        <v>0</v>
      </c>
      <c r="Q74" s="108"/>
    </row>
    <row r="75" spans="1:17" s="31" customFormat="1" ht="12" customHeight="1" x14ac:dyDescent="0.2">
      <c r="A75" s="108"/>
      <c r="B75" s="77" t="s">
        <v>24</v>
      </c>
      <c r="C75" s="115">
        <f>$E$102</f>
        <v>0</v>
      </c>
      <c r="D75" s="134">
        <f t="shared" ref="D75:P75" si="29">AQ102</f>
        <v>0</v>
      </c>
      <c r="E75" s="115">
        <f t="shared" si="29"/>
        <v>0</v>
      </c>
      <c r="F75" s="115">
        <f t="shared" si="29"/>
        <v>0</v>
      </c>
      <c r="G75" s="115">
        <f t="shared" si="29"/>
        <v>0</v>
      </c>
      <c r="H75" s="115">
        <f t="shared" si="29"/>
        <v>0</v>
      </c>
      <c r="I75" s="115">
        <f t="shared" si="29"/>
        <v>0</v>
      </c>
      <c r="J75" s="115">
        <f t="shared" si="29"/>
        <v>0</v>
      </c>
      <c r="K75" s="115">
        <f t="shared" si="29"/>
        <v>0</v>
      </c>
      <c r="L75" s="115">
        <f t="shared" si="29"/>
        <v>0</v>
      </c>
      <c r="M75" s="115">
        <f t="shared" si="29"/>
        <v>0</v>
      </c>
      <c r="N75" s="115">
        <f t="shared" si="29"/>
        <v>0</v>
      </c>
      <c r="O75" s="115">
        <f t="shared" si="29"/>
        <v>0</v>
      </c>
      <c r="P75" s="115">
        <f t="shared" si="29"/>
        <v>0</v>
      </c>
      <c r="Q75" s="108"/>
    </row>
    <row r="76" spans="1:17" s="31" customFormat="1" ht="12" customHeight="1" x14ac:dyDescent="0.15">
      <c r="A76" s="90" t="s">
        <v>52</v>
      </c>
      <c r="B76" s="90"/>
      <c r="C76" s="90"/>
      <c r="D76" s="90"/>
      <c r="E76" s="90"/>
      <c r="F76" s="90"/>
      <c r="G76" s="90"/>
      <c r="H76" s="90"/>
      <c r="I76" s="90"/>
      <c r="J76" s="90"/>
      <c r="K76" s="73"/>
      <c r="L76" s="75"/>
      <c r="M76" s="75"/>
      <c r="N76" s="75"/>
      <c r="O76" s="108"/>
      <c r="P76" s="108"/>
      <c r="Q76" s="108"/>
    </row>
    <row r="77" spans="1:17" s="31" customFormat="1" ht="12" customHeight="1" x14ac:dyDescent="0.15">
      <c r="A77" s="108"/>
      <c r="B77" s="87"/>
      <c r="C77" s="88" t="s">
        <v>24</v>
      </c>
      <c r="D77" s="89" t="s">
        <v>35</v>
      </c>
      <c r="E77" s="88" t="s">
        <v>36</v>
      </c>
      <c r="F77" s="88" t="s">
        <v>37</v>
      </c>
      <c r="G77" s="88" t="s">
        <v>38</v>
      </c>
      <c r="H77" s="89" t="s">
        <v>39</v>
      </c>
      <c r="I77" s="88" t="s">
        <v>40</v>
      </c>
      <c r="J77" s="88" t="s">
        <v>41</v>
      </c>
      <c r="K77" s="89" t="s">
        <v>16</v>
      </c>
      <c r="L77" s="90"/>
      <c r="M77" s="90"/>
      <c r="N77" s="75"/>
      <c r="O77" s="75"/>
      <c r="P77" s="108"/>
      <c r="Q77" s="108"/>
    </row>
    <row r="78" spans="1:17" s="31" customFormat="1" ht="12" customHeight="1" x14ac:dyDescent="0.15">
      <c r="A78" s="108"/>
      <c r="B78" s="91" t="s">
        <v>91</v>
      </c>
      <c r="C78" s="92">
        <f>$E$100</f>
        <v>0</v>
      </c>
      <c r="D78" s="141">
        <f>BD100</f>
        <v>0</v>
      </c>
      <c r="E78" s="92">
        <f t="shared" ref="E78:K78" si="30">BE100</f>
        <v>0</v>
      </c>
      <c r="F78" s="92">
        <f t="shared" si="30"/>
        <v>0</v>
      </c>
      <c r="G78" s="92">
        <f t="shared" si="30"/>
        <v>0</v>
      </c>
      <c r="H78" s="141">
        <f t="shared" si="30"/>
        <v>0</v>
      </c>
      <c r="I78" s="92">
        <f t="shared" si="30"/>
        <v>0</v>
      </c>
      <c r="J78" s="92">
        <f t="shared" si="30"/>
        <v>0</v>
      </c>
      <c r="K78" s="141">
        <f t="shared" si="30"/>
        <v>0</v>
      </c>
      <c r="L78" s="90"/>
      <c r="M78" s="90"/>
      <c r="N78" s="75"/>
      <c r="O78" s="75"/>
      <c r="P78" s="108"/>
      <c r="Q78" s="108"/>
    </row>
    <row r="79" spans="1:17" s="31" customFormat="1" ht="12" customHeight="1" x14ac:dyDescent="0.15">
      <c r="A79" s="108"/>
      <c r="B79" s="113" t="s">
        <v>92</v>
      </c>
      <c r="C79" s="114">
        <f>$E$101</f>
        <v>0</v>
      </c>
      <c r="D79" s="133">
        <f t="shared" ref="D79:K79" si="31">BD101</f>
        <v>0</v>
      </c>
      <c r="E79" s="133">
        <f t="shared" si="31"/>
        <v>0</v>
      </c>
      <c r="F79" s="133">
        <f t="shared" si="31"/>
        <v>0</v>
      </c>
      <c r="G79" s="133">
        <f t="shared" si="31"/>
        <v>0</v>
      </c>
      <c r="H79" s="133">
        <f t="shared" si="31"/>
        <v>0</v>
      </c>
      <c r="I79" s="133">
        <f t="shared" si="31"/>
        <v>0</v>
      </c>
      <c r="J79" s="133">
        <f t="shared" si="31"/>
        <v>0</v>
      </c>
      <c r="K79" s="133">
        <f t="shared" si="31"/>
        <v>0</v>
      </c>
      <c r="L79" s="90"/>
      <c r="M79" s="90"/>
      <c r="N79" s="75"/>
      <c r="O79" s="75"/>
      <c r="P79" s="108"/>
      <c r="Q79" s="108"/>
    </row>
    <row r="80" spans="1:17" s="31" customFormat="1" ht="12" customHeight="1" x14ac:dyDescent="0.2">
      <c r="A80" s="108"/>
      <c r="B80" s="77" t="s">
        <v>24</v>
      </c>
      <c r="C80" s="115">
        <f>$E$102</f>
        <v>0</v>
      </c>
      <c r="D80" s="134">
        <f t="shared" ref="D80:K80" si="32">BD102</f>
        <v>0</v>
      </c>
      <c r="E80" s="115">
        <f t="shared" si="32"/>
        <v>0</v>
      </c>
      <c r="F80" s="115">
        <f t="shared" si="32"/>
        <v>0</v>
      </c>
      <c r="G80" s="115">
        <f t="shared" si="32"/>
        <v>0</v>
      </c>
      <c r="H80" s="115">
        <f t="shared" si="32"/>
        <v>0</v>
      </c>
      <c r="I80" s="115">
        <f t="shared" si="32"/>
        <v>0</v>
      </c>
      <c r="J80" s="115">
        <f t="shared" si="32"/>
        <v>0</v>
      </c>
      <c r="K80" s="115">
        <f t="shared" si="32"/>
        <v>0</v>
      </c>
      <c r="L80" s="112"/>
      <c r="M80" s="112"/>
      <c r="N80" s="112"/>
      <c r="O80" s="112"/>
      <c r="P80" s="112"/>
      <c r="Q80" s="108"/>
    </row>
    <row r="81" spans="1:72" s="31" customFormat="1" ht="12" customHeight="1" x14ac:dyDescent="0.15">
      <c r="A81" s="112" t="s">
        <v>355</v>
      </c>
      <c r="B81" s="112"/>
      <c r="C81" s="112"/>
      <c r="D81" s="112"/>
      <c r="E81" s="112"/>
      <c r="F81" s="112"/>
      <c r="G81" s="112"/>
      <c r="H81" s="112"/>
      <c r="I81" s="112"/>
      <c r="J81" s="112"/>
      <c r="K81" s="73"/>
      <c r="L81" s="75"/>
      <c r="M81" s="75"/>
      <c r="N81" s="75"/>
      <c r="O81" s="108"/>
      <c r="P81" s="108"/>
      <c r="Q81" s="108"/>
    </row>
    <row r="82" spans="1:72" s="31" customFormat="1" ht="25.5" customHeight="1" x14ac:dyDescent="0.15">
      <c r="A82" s="110"/>
      <c r="B82" s="98"/>
      <c r="C82" s="99" t="s">
        <v>24</v>
      </c>
      <c r="D82" s="102" t="s">
        <v>0</v>
      </c>
      <c r="E82" s="99" t="s">
        <v>1</v>
      </c>
      <c r="F82" s="101" t="s">
        <v>93</v>
      </c>
      <c r="G82" s="99" t="s">
        <v>2</v>
      </c>
      <c r="H82" s="99" t="s">
        <v>476</v>
      </c>
      <c r="I82" s="99" t="s">
        <v>4</v>
      </c>
      <c r="J82" s="99" t="s">
        <v>5</v>
      </c>
      <c r="K82" s="99" t="s">
        <v>16</v>
      </c>
      <c r="L82" s="116"/>
      <c r="M82" s="105"/>
      <c r="N82" s="105"/>
      <c r="O82" s="105"/>
      <c r="P82" s="110"/>
      <c r="Q82" s="110"/>
    </row>
    <row r="83" spans="1:72" s="31" customFormat="1" ht="12" customHeight="1" x14ac:dyDescent="0.15">
      <c r="A83" s="108"/>
      <c r="B83" s="91" t="s">
        <v>17</v>
      </c>
      <c r="C83" s="92">
        <f>$E$100</f>
        <v>0</v>
      </c>
      <c r="D83" s="141">
        <f t="shared" ref="D83:K84" si="33">IF($C83="","",BL100)</f>
        <v>0</v>
      </c>
      <c r="E83" s="141">
        <f t="shared" si="33"/>
        <v>0</v>
      </c>
      <c r="F83" s="141">
        <f t="shared" si="33"/>
        <v>0</v>
      </c>
      <c r="G83" s="141">
        <f t="shared" si="33"/>
        <v>0</v>
      </c>
      <c r="H83" s="141">
        <f t="shared" si="33"/>
        <v>0</v>
      </c>
      <c r="I83" s="141">
        <f t="shared" si="33"/>
        <v>0</v>
      </c>
      <c r="J83" s="141">
        <f t="shared" si="33"/>
        <v>0</v>
      </c>
      <c r="K83" s="141">
        <f t="shared" si="33"/>
        <v>0</v>
      </c>
      <c r="L83" s="90"/>
      <c r="M83" s="75"/>
      <c r="N83" s="75"/>
      <c r="O83" s="75"/>
      <c r="P83" s="164"/>
      <c r="Q83" s="108"/>
    </row>
    <row r="84" spans="1:72" s="31" customFormat="1" ht="12" customHeight="1" x14ac:dyDescent="0.15">
      <c r="A84" s="108"/>
      <c r="B84" s="113" t="s">
        <v>18</v>
      </c>
      <c r="C84" s="114">
        <f>$E$101</f>
        <v>0</v>
      </c>
      <c r="D84" s="114">
        <f t="shared" si="33"/>
        <v>0</v>
      </c>
      <c r="E84" s="114">
        <f t="shared" si="33"/>
        <v>0</v>
      </c>
      <c r="F84" s="114">
        <f t="shared" si="33"/>
        <v>0</v>
      </c>
      <c r="G84" s="114">
        <f t="shared" si="33"/>
        <v>0</v>
      </c>
      <c r="H84" s="114">
        <f t="shared" si="33"/>
        <v>0</v>
      </c>
      <c r="I84" s="114">
        <f t="shared" si="33"/>
        <v>0</v>
      </c>
      <c r="J84" s="114">
        <f t="shared" si="33"/>
        <v>0</v>
      </c>
      <c r="K84" s="114">
        <f t="shared" si="33"/>
        <v>0</v>
      </c>
      <c r="L84" s="90"/>
      <c r="M84" s="75"/>
      <c r="N84" s="75"/>
      <c r="O84" s="75"/>
      <c r="P84" s="164"/>
      <c r="Q84" s="108"/>
    </row>
    <row r="85" spans="1:72" s="31" customFormat="1" ht="12" customHeight="1" x14ac:dyDescent="0.15">
      <c r="A85" s="108"/>
      <c r="B85" s="121" t="s">
        <v>24</v>
      </c>
      <c r="C85" s="115">
        <f>$E$102</f>
        <v>0</v>
      </c>
      <c r="D85" s="134">
        <f t="shared" ref="D85:K85" si="34">BL102</f>
        <v>0</v>
      </c>
      <c r="E85" s="134">
        <f t="shared" si="34"/>
        <v>0</v>
      </c>
      <c r="F85" s="134">
        <f t="shared" si="34"/>
        <v>0</v>
      </c>
      <c r="G85" s="134">
        <f t="shared" si="34"/>
        <v>0</v>
      </c>
      <c r="H85" s="134">
        <f t="shared" si="34"/>
        <v>0</v>
      </c>
      <c r="I85" s="134">
        <f t="shared" si="34"/>
        <v>0</v>
      </c>
      <c r="J85" s="134">
        <f t="shared" si="34"/>
        <v>0</v>
      </c>
      <c r="K85" s="134">
        <f t="shared" si="34"/>
        <v>0</v>
      </c>
      <c r="L85" s="90"/>
      <c r="M85" s="75"/>
      <c r="N85" s="75"/>
      <c r="O85" s="75"/>
      <c r="P85" s="164"/>
      <c r="Q85" s="108"/>
    </row>
    <row r="86" spans="1:72" s="31" customFormat="1" ht="12" customHeight="1" x14ac:dyDescent="0.2">
      <c r="A86" s="108"/>
      <c r="B86" s="214" t="s">
        <v>499</v>
      </c>
      <c r="C86" s="214"/>
      <c r="D86" s="214"/>
      <c r="E86" s="214"/>
      <c r="F86" s="214"/>
      <c r="G86" s="214"/>
      <c r="H86" s="214"/>
      <c r="I86" s="214"/>
      <c r="J86" s="214"/>
      <c r="K86" s="214"/>
      <c r="L86" s="214"/>
      <c r="M86" s="214"/>
      <c r="N86" s="214"/>
      <c r="O86" s="214"/>
      <c r="P86" s="214"/>
      <c r="Q86" s="214"/>
    </row>
    <row r="87" spans="1:72" s="31" customFormat="1" ht="12" customHeight="1" x14ac:dyDescent="0.2">
      <c r="A87" s="108"/>
      <c r="B87" s="214"/>
      <c r="C87" s="214"/>
      <c r="D87" s="214"/>
      <c r="E87" s="214"/>
      <c r="F87" s="214"/>
      <c r="G87" s="214"/>
      <c r="H87" s="214"/>
      <c r="I87" s="214"/>
      <c r="J87" s="214"/>
      <c r="K87" s="214"/>
      <c r="L87" s="214"/>
      <c r="M87" s="214"/>
      <c r="N87" s="214"/>
      <c r="O87" s="214"/>
      <c r="P87" s="214"/>
      <c r="Q87" s="214"/>
    </row>
    <row r="88" spans="1:72" s="31" customFormat="1" ht="12" customHeight="1" x14ac:dyDescent="0.15">
      <c r="A88" s="108"/>
      <c r="B88" s="109"/>
      <c r="C88" s="112"/>
      <c r="D88" s="112"/>
      <c r="E88" s="112"/>
      <c r="F88" s="112"/>
      <c r="G88" s="112"/>
      <c r="H88" s="112"/>
      <c r="I88" s="112"/>
      <c r="J88" s="112"/>
      <c r="K88" s="112"/>
      <c r="L88" s="90"/>
      <c r="M88" s="90"/>
      <c r="N88" s="75"/>
      <c r="O88" s="75"/>
      <c r="P88" s="108"/>
      <c r="Q88" s="108"/>
    </row>
    <row r="89" spans="1:72" s="31" customFormat="1" ht="12" customHeight="1" x14ac:dyDescent="0.15">
      <c r="A89" s="90" t="s">
        <v>54</v>
      </c>
      <c r="B89" s="90"/>
      <c r="C89" s="90"/>
      <c r="D89" s="90"/>
      <c r="E89" s="90"/>
      <c r="F89" s="73"/>
      <c r="G89" s="90"/>
      <c r="H89" s="90"/>
      <c r="I89" s="90"/>
      <c r="J89" s="90"/>
      <c r="K89" s="90"/>
      <c r="L89" s="75"/>
      <c r="M89" s="75"/>
      <c r="N89" s="75"/>
      <c r="O89" s="108"/>
      <c r="P89" s="108"/>
      <c r="Q89" s="108"/>
    </row>
    <row r="90" spans="1:72" s="31" customFormat="1" ht="12" customHeight="1" x14ac:dyDescent="0.15">
      <c r="A90" s="108"/>
      <c r="B90" s="87"/>
      <c r="C90" s="88" t="s">
        <v>24</v>
      </c>
      <c r="D90" s="89" t="s">
        <v>95</v>
      </c>
      <c r="E90" s="88" t="s">
        <v>96</v>
      </c>
      <c r="F90" s="88" t="s">
        <v>16</v>
      </c>
      <c r="G90" s="90"/>
      <c r="H90" s="90"/>
      <c r="I90" s="90"/>
      <c r="J90" s="90"/>
      <c r="K90" s="90"/>
      <c r="L90" s="90"/>
      <c r="M90" s="90"/>
      <c r="N90" s="75"/>
      <c r="O90" s="75"/>
      <c r="P90" s="108"/>
      <c r="Q90" s="108"/>
    </row>
    <row r="91" spans="1:72" s="31" customFormat="1" ht="12" customHeight="1" x14ac:dyDescent="0.15">
      <c r="A91" s="108"/>
      <c r="B91" s="91" t="s">
        <v>97</v>
      </c>
      <c r="C91" s="92">
        <f>$E$100</f>
        <v>0</v>
      </c>
      <c r="D91" s="141" t="str">
        <f t="shared" ref="D91:F92" si="35">IF($C91=0,"",BT100)</f>
        <v/>
      </c>
      <c r="E91" s="141" t="str">
        <f t="shared" si="35"/>
        <v/>
      </c>
      <c r="F91" s="141" t="str">
        <f t="shared" si="35"/>
        <v/>
      </c>
      <c r="G91" s="90"/>
      <c r="H91" s="90"/>
      <c r="I91" s="90"/>
      <c r="J91" s="90"/>
      <c r="K91" s="90"/>
      <c r="L91" s="90"/>
      <c r="M91" s="90"/>
      <c r="N91" s="75"/>
      <c r="O91" s="75"/>
      <c r="P91" s="108"/>
      <c r="Q91" s="108"/>
    </row>
    <row r="92" spans="1:72" s="31" customFormat="1" ht="12" customHeight="1" x14ac:dyDescent="0.15">
      <c r="A92" s="108"/>
      <c r="B92" s="113" t="s">
        <v>98</v>
      </c>
      <c r="C92" s="114">
        <f>$E$101</f>
        <v>0</v>
      </c>
      <c r="D92" s="114" t="str">
        <f t="shared" si="35"/>
        <v/>
      </c>
      <c r="E92" s="114" t="str">
        <f t="shared" si="35"/>
        <v/>
      </c>
      <c r="F92" s="114" t="str">
        <f t="shared" si="35"/>
        <v/>
      </c>
      <c r="G92" s="118"/>
      <c r="H92" s="90"/>
      <c r="I92" s="90"/>
      <c r="J92" s="90"/>
      <c r="K92" s="90"/>
      <c r="L92" s="90"/>
      <c r="M92" s="90"/>
      <c r="N92" s="75"/>
      <c r="O92" s="75"/>
      <c r="P92" s="108"/>
      <c r="Q92" s="108"/>
    </row>
    <row r="93" spans="1:72" s="31" customFormat="1" ht="12" customHeight="1" x14ac:dyDescent="0.15">
      <c r="A93" s="108"/>
      <c r="B93" s="77" t="s">
        <v>24</v>
      </c>
      <c r="C93" s="115">
        <f>$E$102</f>
        <v>0</v>
      </c>
      <c r="D93" s="134">
        <f t="shared" ref="D93:F93" si="36">BT102</f>
        <v>0</v>
      </c>
      <c r="E93" s="134">
        <f t="shared" si="36"/>
        <v>0</v>
      </c>
      <c r="F93" s="134">
        <f t="shared" si="36"/>
        <v>0</v>
      </c>
      <c r="G93" s="90"/>
      <c r="H93" s="90"/>
      <c r="I93" s="90"/>
      <c r="J93" s="90"/>
      <c r="K93" s="90"/>
      <c r="L93" s="90"/>
      <c r="M93" s="90"/>
      <c r="N93" s="75"/>
      <c r="O93" s="75"/>
      <c r="P93" s="108"/>
      <c r="Q93" s="108"/>
    </row>
    <row r="94" spans="1:72" s="31" customFormat="1" ht="12" customHeight="1" x14ac:dyDescent="0.15">
      <c r="A94" s="108"/>
      <c r="B94" s="109"/>
      <c r="C94" s="110"/>
      <c r="D94" s="110"/>
      <c r="E94" s="110"/>
      <c r="F94" s="110"/>
      <c r="G94" s="110"/>
      <c r="H94" s="110"/>
      <c r="I94" s="112"/>
      <c r="J94" s="112"/>
      <c r="K94" s="112"/>
      <c r="L94" s="90"/>
      <c r="M94" s="90"/>
      <c r="N94" s="75"/>
      <c r="O94" s="75"/>
      <c r="P94" s="112"/>
      <c r="Q94" s="108"/>
    </row>
    <row r="95" spans="1:72" s="31" customFormat="1" ht="34.5" customHeight="1" x14ac:dyDescent="0.15">
      <c r="A95" s="38"/>
      <c r="B95" s="39"/>
      <c r="I95" s="6"/>
      <c r="J95" s="6"/>
      <c r="K95" s="6"/>
      <c r="L95" s="8"/>
      <c r="M95" s="8"/>
      <c r="N95" s="3"/>
      <c r="O95" s="3"/>
      <c r="P95" s="6"/>
      <c r="Q95" s="38"/>
    </row>
    <row r="96" spans="1:72" s="31" customFormat="1" ht="12" hidden="1" customHeight="1" x14ac:dyDescent="0.15">
      <c r="B96" s="38" t="s">
        <v>108</v>
      </c>
      <c r="C96" s="39" t="s">
        <v>109</v>
      </c>
      <c r="D96" s="31" t="s">
        <v>110</v>
      </c>
      <c r="E96" s="31" t="s">
        <v>111</v>
      </c>
      <c r="F96" s="31" t="s">
        <v>112</v>
      </c>
      <c r="G96" s="31" t="s">
        <v>113</v>
      </c>
      <c r="H96" s="31" t="s">
        <v>114</v>
      </c>
      <c r="J96" s="6"/>
      <c r="K96" s="6"/>
      <c r="L96" s="6"/>
      <c r="M96" s="8"/>
      <c r="N96" s="8"/>
      <c r="O96" s="3"/>
      <c r="P96" s="3"/>
      <c r="Q96" s="6" t="s">
        <v>115</v>
      </c>
      <c r="R96" s="38"/>
      <c r="T96" s="31" t="s">
        <v>116</v>
      </c>
      <c r="AC96" s="31" t="s">
        <v>117</v>
      </c>
      <c r="AJ96" s="31" t="s">
        <v>118</v>
      </c>
      <c r="AQ96" s="31" t="s">
        <v>119</v>
      </c>
      <c r="BD96" s="31" t="s">
        <v>120</v>
      </c>
      <c r="BL96" s="31" t="s">
        <v>121</v>
      </c>
      <c r="BT96" s="31" t="s">
        <v>122</v>
      </c>
    </row>
    <row r="97" spans="1:77" s="52" customFormat="1" hidden="1" x14ac:dyDescent="0.2">
      <c r="H97" s="52" t="s">
        <v>123</v>
      </c>
      <c r="I97" s="52" t="s">
        <v>124</v>
      </c>
      <c r="J97" s="52" t="s">
        <v>125</v>
      </c>
      <c r="K97" s="52" t="s">
        <v>126</v>
      </c>
      <c r="L97" s="52" t="s">
        <v>127</v>
      </c>
      <c r="M97" s="52" t="s">
        <v>128</v>
      </c>
      <c r="N97" s="52" t="s">
        <v>129</v>
      </c>
      <c r="O97" s="52" t="s">
        <v>130</v>
      </c>
      <c r="P97" s="52" t="s">
        <v>6</v>
      </c>
      <c r="Q97" s="52" t="s">
        <v>131</v>
      </c>
      <c r="R97" s="52" t="s">
        <v>132</v>
      </c>
      <c r="S97" s="52" t="s">
        <v>6</v>
      </c>
      <c r="T97" s="52" t="s">
        <v>473</v>
      </c>
      <c r="U97" s="131" t="s">
        <v>314</v>
      </c>
      <c r="AB97" s="52" t="s">
        <v>6</v>
      </c>
      <c r="AC97" s="52" t="s">
        <v>135</v>
      </c>
      <c r="AD97" s="52" t="s">
        <v>136</v>
      </c>
      <c r="AE97" s="52" t="s">
        <v>137</v>
      </c>
      <c r="AF97" s="52" t="s">
        <v>138</v>
      </c>
      <c r="AG97" s="52" t="s">
        <v>139</v>
      </c>
      <c r="AH97" s="52" t="s">
        <v>5</v>
      </c>
      <c r="AI97" s="52" t="s">
        <v>6</v>
      </c>
      <c r="AJ97" s="52" t="s">
        <v>140</v>
      </c>
      <c r="AK97" s="52" t="s">
        <v>141</v>
      </c>
      <c r="AL97" s="52" t="s">
        <v>142</v>
      </c>
      <c r="AM97" s="52" t="s">
        <v>143</v>
      </c>
      <c r="AN97" s="52" t="s">
        <v>144</v>
      </c>
      <c r="AO97" s="52" t="s">
        <v>5</v>
      </c>
      <c r="AP97" s="52" t="s">
        <v>6</v>
      </c>
      <c r="AQ97" s="52" t="s">
        <v>145</v>
      </c>
      <c r="AR97" s="52" t="s">
        <v>146</v>
      </c>
      <c r="AS97" s="52" t="s">
        <v>147</v>
      </c>
      <c r="AT97" s="52" t="s">
        <v>148</v>
      </c>
      <c r="AU97" s="52" t="s">
        <v>149</v>
      </c>
      <c r="AV97" s="52" t="s">
        <v>150</v>
      </c>
      <c r="AW97" s="52" t="s">
        <v>151</v>
      </c>
      <c r="AX97" s="52" t="s">
        <v>152</v>
      </c>
      <c r="AY97" s="52" t="s">
        <v>153</v>
      </c>
      <c r="AZ97" s="52" t="s">
        <v>154</v>
      </c>
      <c r="BA97" s="52" t="s">
        <v>155</v>
      </c>
      <c r="BB97" s="52" t="s">
        <v>156</v>
      </c>
      <c r="BC97" s="52" t="s">
        <v>6</v>
      </c>
      <c r="BD97" s="52" t="s">
        <v>157</v>
      </c>
      <c r="BE97" s="52" t="s">
        <v>158</v>
      </c>
      <c r="BF97" s="52" t="s">
        <v>159</v>
      </c>
      <c r="BG97" s="52" t="s">
        <v>160</v>
      </c>
      <c r="BH97" s="52" t="s">
        <v>161</v>
      </c>
      <c r="BI97" s="52" t="s">
        <v>162</v>
      </c>
      <c r="BJ97" s="52" t="s">
        <v>163</v>
      </c>
      <c r="BK97" s="52" t="s">
        <v>6</v>
      </c>
      <c r="BL97" s="52" t="s">
        <v>0</v>
      </c>
      <c r="BM97" s="52" t="s">
        <v>1</v>
      </c>
      <c r="BN97" s="52" t="s">
        <v>164</v>
      </c>
      <c r="BO97" s="52" t="s">
        <v>2</v>
      </c>
      <c r="BP97" s="52" t="s">
        <v>3</v>
      </c>
      <c r="BQ97" s="52" t="s">
        <v>4</v>
      </c>
      <c r="BR97" s="52" t="s">
        <v>5</v>
      </c>
      <c r="BS97" s="52" t="s">
        <v>6</v>
      </c>
      <c r="BT97" s="52" t="s">
        <v>131</v>
      </c>
      <c r="BU97" s="52" t="s">
        <v>132</v>
      </c>
      <c r="BV97" s="52" t="s">
        <v>6</v>
      </c>
    </row>
    <row r="98" spans="1:77" s="52" customFormat="1" hidden="1" x14ac:dyDescent="0.2">
      <c r="V98" s="52" t="s">
        <v>165</v>
      </c>
      <c r="W98" s="131" t="s">
        <v>354</v>
      </c>
    </row>
    <row r="99" spans="1:77" s="52" customFormat="1" hidden="1" x14ac:dyDescent="0.2">
      <c r="C99" s="148" t="s">
        <v>398</v>
      </c>
      <c r="X99" s="52" t="s">
        <v>166</v>
      </c>
      <c r="Y99" s="52" t="s">
        <v>167</v>
      </c>
      <c r="Z99" s="52" t="s">
        <v>168</v>
      </c>
      <c r="AA99" s="52" t="s">
        <v>169</v>
      </c>
    </row>
    <row r="100" spans="1:77" s="52" customFormat="1" hidden="1" x14ac:dyDescent="0.2">
      <c r="A100" s="52" t="str">
        <f>$N$7&amp;"a"</f>
        <v>10a</v>
      </c>
      <c r="B100" s="52">
        <f>B111</f>
        <v>270000</v>
      </c>
      <c r="C100" s="52" t="str">
        <f>C111&amp;" 男"</f>
        <v>大阪府 男</v>
      </c>
      <c r="E100" s="52">
        <f t="shared" ref="E100:N102" si="37">IFERROR(VLOOKUP($A100,$A$111:$BV$149,E$160+1,FALSE),"")</f>
        <v>0</v>
      </c>
      <c r="F100" s="52">
        <f t="shared" si="37"/>
        <v>0</v>
      </c>
      <c r="G100" s="52">
        <f t="shared" si="37"/>
        <v>0</v>
      </c>
      <c r="H100" s="52">
        <f t="shared" si="37"/>
        <v>0</v>
      </c>
      <c r="I100" s="52">
        <f t="shared" si="37"/>
        <v>0</v>
      </c>
      <c r="J100" s="52">
        <f t="shared" si="37"/>
        <v>0</v>
      </c>
      <c r="K100" s="52">
        <f t="shared" si="37"/>
        <v>0</v>
      </c>
      <c r="L100" s="52">
        <f t="shared" si="37"/>
        <v>0</v>
      </c>
      <c r="M100" s="52">
        <f t="shared" si="37"/>
        <v>0</v>
      </c>
      <c r="N100" s="52">
        <f t="shared" si="37"/>
        <v>0</v>
      </c>
      <c r="O100" s="52">
        <f t="shared" ref="O100:X102" si="38">IFERROR(VLOOKUP($A100,$A$111:$BV$149,O$160+1,FALSE),"")</f>
        <v>0</v>
      </c>
      <c r="P100" s="52">
        <f t="shared" si="38"/>
        <v>0</v>
      </c>
      <c r="Q100" s="52">
        <f t="shared" si="38"/>
        <v>0</v>
      </c>
      <c r="R100" s="52">
        <f t="shared" si="38"/>
        <v>0</v>
      </c>
      <c r="S100" s="52">
        <f t="shared" si="38"/>
        <v>0</v>
      </c>
      <c r="T100" s="52">
        <f t="shared" si="38"/>
        <v>0</v>
      </c>
      <c r="U100" s="52">
        <f t="shared" si="38"/>
        <v>0</v>
      </c>
      <c r="V100" s="52">
        <f t="shared" si="38"/>
        <v>0</v>
      </c>
      <c r="W100" s="52">
        <f t="shared" si="38"/>
        <v>0</v>
      </c>
      <c r="X100" s="52">
        <f t="shared" si="38"/>
        <v>0</v>
      </c>
      <c r="Y100" s="52">
        <f t="shared" ref="Y100:AH102" si="39">IFERROR(VLOOKUP($A100,$A$111:$BV$149,Y$160+1,FALSE),"")</f>
        <v>0</v>
      </c>
      <c r="Z100" s="52">
        <f t="shared" si="39"/>
        <v>0</v>
      </c>
      <c r="AA100" s="52">
        <f t="shared" si="39"/>
        <v>0</v>
      </c>
      <c r="AB100" s="52">
        <f t="shared" si="39"/>
        <v>0</v>
      </c>
      <c r="AC100" s="52">
        <f t="shared" si="39"/>
        <v>0</v>
      </c>
      <c r="AD100" s="52">
        <f t="shared" si="39"/>
        <v>0</v>
      </c>
      <c r="AE100" s="52">
        <f t="shared" si="39"/>
        <v>0</v>
      </c>
      <c r="AF100" s="52">
        <f t="shared" si="39"/>
        <v>0</v>
      </c>
      <c r="AG100" s="52">
        <f t="shared" si="39"/>
        <v>0</v>
      </c>
      <c r="AH100" s="52">
        <f t="shared" si="39"/>
        <v>0</v>
      </c>
      <c r="AI100" s="52">
        <f t="shared" ref="AI100:AR102" si="40">IFERROR(VLOOKUP($A100,$A$111:$BV$149,AI$160+1,FALSE),"")</f>
        <v>0</v>
      </c>
      <c r="AJ100" s="52">
        <f t="shared" si="40"/>
        <v>0</v>
      </c>
      <c r="AK100" s="52">
        <f t="shared" si="40"/>
        <v>0</v>
      </c>
      <c r="AL100" s="52">
        <f t="shared" si="40"/>
        <v>0</v>
      </c>
      <c r="AM100" s="52">
        <f t="shared" si="40"/>
        <v>0</v>
      </c>
      <c r="AN100" s="52">
        <f t="shared" si="40"/>
        <v>0</v>
      </c>
      <c r="AO100" s="52">
        <f t="shared" si="40"/>
        <v>0</v>
      </c>
      <c r="AP100" s="52">
        <f t="shared" si="40"/>
        <v>0</v>
      </c>
      <c r="AQ100" s="52">
        <f t="shared" si="40"/>
        <v>0</v>
      </c>
      <c r="AR100" s="52">
        <f t="shared" si="40"/>
        <v>0</v>
      </c>
      <c r="AS100" s="52">
        <f t="shared" ref="AS100:BB102" si="41">IFERROR(VLOOKUP($A100,$A$111:$BV$149,AS$160+1,FALSE),"")</f>
        <v>0</v>
      </c>
      <c r="AT100" s="52">
        <f t="shared" si="41"/>
        <v>0</v>
      </c>
      <c r="AU100" s="52">
        <f t="shared" si="41"/>
        <v>0</v>
      </c>
      <c r="AV100" s="52">
        <f t="shared" si="41"/>
        <v>0</v>
      </c>
      <c r="AW100" s="52">
        <f t="shared" si="41"/>
        <v>0</v>
      </c>
      <c r="AX100" s="52">
        <f t="shared" si="41"/>
        <v>0</v>
      </c>
      <c r="AY100" s="52">
        <f t="shared" si="41"/>
        <v>0</v>
      </c>
      <c r="AZ100" s="52">
        <f t="shared" si="41"/>
        <v>0</v>
      </c>
      <c r="BA100" s="52">
        <f t="shared" si="41"/>
        <v>0</v>
      </c>
      <c r="BB100" s="52">
        <f t="shared" si="41"/>
        <v>0</v>
      </c>
      <c r="BC100" s="52">
        <f t="shared" ref="BC100:BL102" si="42">IFERROR(VLOOKUP($A100,$A$111:$BV$149,BC$160+1,FALSE),"")</f>
        <v>0</v>
      </c>
      <c r="BD100" s="52">
        <f t="shared" si="42"/>
        <v>0</v>
      </c>
      <c r="BE100" s="52">
        <f t="shared" si="42"/>
        <v>0</v>
      </c>
      <c r="BF100" s="52">
        <f t="shared" si="42"/>
        <v>0</v>
      </c>
      <c r="BG100" s="52">
        <f t="shared" si="42"/>
        <v>0</v>
      </c>
      <c r="BH100" s="52">
        <f t="shared" si="42"/>
        <v>0</v>
      </c>
      <c r="BI100" s="52">
        <f t="shared" si="42"/>
        <v>0</v>
      </c>
      <c r="BJ100" s="52">
        <f t="shared" si="42"/>
        <v>0</v>
      </c>
      <c r="BK100" s="52">
        <f t="shared" si="42"/>
        <v>0</v>
      </c>
      <c r="BL100" s="52">
        <f t="shared" si="42"/>
        <v>0</v>
      </c>
      <c r="BM100" s="52">
        <f t="shared" ref="BM100:BV102" si="43">IFERROR(VLOOKUP($A100,$A$111:$BV$149,BM$160+1,FALSE),"")</f>
        <v>0</v>
      </c>
      <c r="BN100" s="52">
        <f t="shared" si="43"/>
        <v>0</v>
      </c>
      <c r="BO100" s="52">
        <f t="shared" si="43"/>
        <v>0</v>
      </c>
      <c r="BP100" s="52">
        <f t="shared" si="43"/>
        <v>0</v>
      </c>
      <c r="BQ100" s="52">
        <f t="shared" si="43"/>
        <v>0</v>
      </c>
      <c r="BR100" s="52">
        <f t="shared" si="43"/>
        <v>0</v>
      </c>
      <c r="BS100" s="52">
        <f t="shared" si="43"/>
        <v>0</v>
      </c>
      <c r="BT100" s="52">
        <f t="shared" si="43"/>
        <v>0</v>
      </c>
      <c r="BU100" s="52">
        <f t="shared" si="43"/>
        <v>0</v>
      </c>
      <c r="BV100" s="52">
        <f t="shared" si="43"/>
        <v>0</v>
      </c>
    </row>
    <row r="101" spans="1:77" s="52" customFormat="1" hidden="1" x14ac:dyDescent="0.2">
      <c r="A101" s="52" t="str">
        <f>$N$7&amp;"b"</f>
        <v>10b</v>
      </c>
      <c r="B101" s="52">
        <f t="shared" ref="B101" si="44">B112</f>
        <v>270000</v>
      </c>
      <c r="C101" s="52" t="str">
        <f>C112&amp;" 女"</f>
        <v>大阪府 女</v>
      </c>
      <c r="E101" s="52">
        <f t="shared" si="37"/>
        <v>0</v>
      </c>
      <c r="F101" s="52">
        <f t="shared" si="37"/>
        <v>0</v>
      </c>
      <c r="G101" s="52">
        <f t="shared" si="37"/>
        <v>0</v>
      </c>
      <c r="H101" s="52">
        <f t="shared" si="37"/>
        <v>0</v>
      </c>
      <c r="I101" s="52">
        <f t="shared" si="37"/>
        <v>0</v>
      </c>
      <c r="J101" s="52">
        <f t="shared" si="37"/>
        <v>0</v>
      </c>
      <c r="K101" s="52">
        <f t="shared" si="37"/>
        <v>0</v>
      </c>
      <c r="L101" s="52">
        <f t="shared" si="37"/>
        <v>0</v>
      </c>
      <c r="M101" s="52">
        <f t="shared" si="37"/>
        <v>0</v>
      </c>
      <c r="N101" s="52">
        <f t="shared" si="37"/>
        <v>0</v>
      </c>
      <c r="O101" s="52">
        <f t="shared" si="38"/>
        <v>0</v>
      </c>
      <c r="P101" s="52">
        <f t="shared" si="38"/>
        <v>0</v>
      </c>
      <c r="Q101" s="52">
        <f t="shared" si="38"/>
        <v>0</v>
      </c>
      <c r="R101" s="52">
        <f t="shared" si="38"/>
        <v>0</v>
      </c>
      <c r="S101" s="52">
        <f t="shared" si="38"/>
        <v>0</v>
      </c>
      <c r="T101" s="52">
        <f t="shared" si="38"/>
        <v>0</v>
      </c>
      <c r="U101" s="52">
        <f t="shared" si="38"/>
        <v>0</v>
      </c>
      <c r="V101" s="52">
        <f t="shared" si="38"/>
        <v>0</v>
      </c>
      <c r="W101" s="52">
        <f t="shared" si="38"/>
        <v>0</v>
      </c>
      <c r="X101" s="52">
        <f t="shared" si="38"/>
        <v>0</v>
      </c>
      <c r="Y101" s="52">
        <f t="shared" si="39"/>
        <v>0</v>
      </c>
      <c r="Z101" s="52">
        <f t="shared" si="39"/>
        <v>0</v>
      </c>
      <c r="AA101" s="52">
        <f t="shared" si="39"/>
        <v>0</v>
      </c>
      <c r="AB101" s="52">
        <f t="shared" si="39"/>
        <v>0</v>
      </c>
      <c r="AC101" s="52">
        <f t="shared" si="39"/>
        <v>0</v>
      </c>
      <c r="AD101" s="52">
        <f t="shared" si="39"/>
        <v>0</v>
      </c>
      <c r="AE101" s="52">
        <f t="shared" si="39"/>
        <v>0</v>
      </c>
      <c r="AF101" s="52">
        <f t="shared" si="39"/>
        <v>0</v>
      </c>
      <c r="AG101" s="52">
        <f t="shared" si="39"/>
        <v>0</v>
      </c>
      <c r="AH101" s="52">
        <f t="shared" si="39"/>
        <v>0</v>
      </c>
      <c r="AI101" s="52">
        <f t="shared" si="40"/>
        <v>0</v>
      </c>
      <c r="AJ101" s="52">
        <f t="shared" si="40"/>
        <v>0</v>
      </c>
      <c r="AK101" s="52">
        <f t="shared" si="40"/>
        <v>0</v>
      </c>
      <c r="AL101" s="52">
        <f t="shared" si="40"/>
        <v>0</v>
      </c>
      <c r="AM101" s="52">
        <f t="shared" si="40"/>
        <v>0</v>
      </c>
      <c r="AN101" s="52">
        <f t="shared" si="40"/>
        <v>0</v>
      </c>
      <c r="AO101" s="52">
        <f t="shared" si="40"/>
        <v>0</v>
      </c>
      <c r="AP101" s="52">
        <f t="shared" si="40"/>
        <v>0</v>
      </c>
      <c r="AQ101" s="52">
        <f t="shared" si="40"/>
        <v>0</v>
      </c>
      <c r="AR101" s="52">
        <f t="shared" si="40"/>
        <v>0</v>
      </c>
      <c r="AS101" s="52">
        <f t="shared" si="41"/>
        <v>0</v>
      </c>
      <c r="AT101" s="52">
        <f t="shared" si="41"/>
        <v>0</v>
      </c>
      <c r="AU101" s="52">
        <f t="shared" si="41"/>
        <v>0</v>
      </c>
      <c r="AV101" s="52">
        <f t="shared" si="41"/>
        <v>0</v>
      </c>
      <c r="AW101" s="52">
        <f t="shared" si="41"/>
        <v>0</v>
      </c>
      <c r="AX101" s="52">
        <f t="shared" si="41"/>
        <v>0</v>
      </c>
      <c r="AY101" s="52">
        <f t="shared" si="41"/>
        <v>0</v>
      </c>
      <c r="AZ101" s="52">
        <f t="shared" si="41"/>
        <v>0</v>
      </c>
      <c r="BA101" s="52">
        <f t="shared" si="41"/>
        <v>0</v>
      </c>
      <c r="BB101" s="52">
        <f t="shared" si="41"/>
        <v>0</v>
      </c>
      <c r="BC101" s="52">
        <f t="shared" si="42"/>
        <v>0</v>
      </c>
      <c r="BD101" s="52">
        <f t="shared" si="42"/>
        <v>0</v>
      </c>
      <c r="BE101" s="52">
        <f t="shared" si="42"/>
        <v>0</v>
      </c>
      <c r="BF101" s="52">
        <f t="shared" si="42"/>
        <v>0</v>
      </c>
      <c r="BG101" s="52">
        <f t="shared" si="42"/>
        <v>0</v>
      </c>
      <c r="BH101" s="52">
        <f t="shared" si="42"/>
        <v>0</v>
      </c>
      <c r="BI101" s="52">
        <f t="shared" si="42"/>
        <v>0</v>
      </c>
      <c r="BJ101" s="52">
        <f t="shared" si="42"/>
        <v>0</v>
      </c>
      <c r="BK101" s="52">
        <f t="shared" si="42"/>
        <v>0</v>
      </c>
      <c r="BL101" s="52">
        <f t="shared" si="42"/>
        <v>0</v>
      </c>
      <c r="BM101" s="52">
        <f t="shared" si="43"/>
        <v>0</v>
      </c>
      <c r="BN101" s="52">
        <f t="shared" si="43"/>
        <v>0</v>
      </c>
      <c r="BO101" s="52">
        <f t="shared" si="43"/>
        <v>0</v>
      </c>
      <c r="BP101" s="52">
        <f t="shared" si="43"/>
        <v>0</v>
      </c>
      <c r="BQ101" s="52">
        <f t="shared" si="43"/>
        <v>0</v>
      </c>
      <c r="BR101" s="52">
        <f t="shared" si="43"/>
        <v>0</v>
      </c>
      <c r="BS101" s="52">
        <f t="shared" si="43"/>
        <v>0</v>
      </c>
      <c r="BT101" s="52">
        <f t="shared" si="43"/>
        <v>0</v>
      </c>
      <c r="BU101" s="52">
        <f t="shared" si="43"/>
        <v>0</v>
      </c>
      <c r="BV101" s="52">
        <f t="shared" si="43"/>
        <v>0</v>
      </c>
    </row>
    <row r="102" spans="1:77" s="52" customFormat="1" hidden="1" x14ac:dyDescent="0.2">
      <c r="A102" s="52" t="str">
        <f>$N$7&amp;"c"</f>
        <v>10c</v>
      </c>
      <c r="B102" s="52">
        <f t="shared" ref="B102" si="45">B113</f>
        <v>270000</v>
      </c>
      <c r="C102" s="52" t="str">
        <f>C113&amp;" 総数"</f>
        <v>大阪府 総数</v>
      </c>
      <c r="E102" s="52">
        <f t="shared" si="37"/>
        <v>0</v>
      </c>
      <c r="F102" s="52">
        <f t="shared" si="37"/>
        <v>0</v>
      </c>
      <c r="G102" s="52">
        <f t="shared" si="37"/>
        <v>0</v>
      </c>
      <c r="H102" s="52">
        <f t="shared" si="37"/>
        <v>0</v>
      </c>
      <c r="I102" s="52">
        <f t="shared" si="37"/>
        <v>0</v>
      </c>
      <c r="J102" s="52">
        <f t="shared" si="37"/>
        <v>0</v>
      </c>
      <c r="K102" s="52">
        <f t="shared" si="37"/>
        <v>0</v>
      </c>
      <c r="L102" s="52">
        <f t="shared" si="37"/>
        <v>0</v>
      </c>
      <c r="M102" s="52">
        <f t="shared" si="37"/>
        <v>0</v>
      </c>
      <c r="N102" s="52">
        <f t="shared" si="37"/>
        <v>0</v>
      </c>
      <c r="O102" s="52">
        <f t="shared" si="38"/>
        <v>0</v>
      </c>
      <c r="P102" s="52">
        <f t="shared" si="38"/>
        <v>0</v>
      </c>
      <c r="Q102" s="52">
        <f t="shared" si="38"/>
        <v>0</v>
      </c>
      <c r="R102" s="52">
        <f t="shared" si="38"/>
        <v>0</v>
      </c>
      <c r="S102" s="52">
        <f t="shared" si="38"/>
        <v>0</v>
      </c>
      <c r="T102" s="52">
        <f t="shared" si="38"/>
        <v>0</v>
      </c>
      <c r="U102" s="52">
        <f t="shared" si="38"/>
        <v>0</v>
      </c>
      <c r="V102" s="52">
        <f t="shared" si="38"/>
        <v>0</v>
      </c>
      <c r="W102" s="52">
        <f t="shared" si="38"/>
        <v>0</v>
      </c>
      <c r="X102" s="52">
        <f t="shared" si="38"/>
        <v>0</v>
      </c>
      <c r="Y102" s="52">
        <f t="shared" si="39"/>
        <v>0</v>
      </c>
      <c r="Z102" s="52">
        <f t="shared" si="39"/>
        <v>0</v>
      </c>
      <c r="AA102" s="52">
        <f t="shared" si="39"/>
        <v>0</v>
      </c>
      <c r="AB102" s="52">
        <f t="shared" si="39"/>
        <v>0</v>
      </c>
      <c r="AC102" s="52">
        <f t="shared" si="39"/>
        <v>0</v>
      </c>
      <c r="AD102" s="52">
        <f t="shared" si="39"/>
        <v>0</v>
      </c>
      <c r="AE102" s="52">
        <f t="shared" si="39"/>
        <v>0</v>
      </c>
      <c r="AF102" s="52">
        <f t="shared" si="39"/>
        <v>0</v>
      </c>
      <c r="AG102" s="52">
        <f t="shared" si="39"/>
        <v>0</v>
      </c>
      <c r="AH102" s="52">
        <f t="shared" si="39"/>
        <v>0</v>
      </c>
      <c r="AI102" s="52">
        <f t="shared" si="40"/>
        <v>0</v>
      </c>
      <c r="AJ102" s="52">
        <f t="shared" si="40"/>
        <v>0</v>
      </c>
      <c r="AK102" s="52">
        <f t="shared" si="40"/>
        <v>0</v>
      </c>
      <c r="AL102" s="52">
        <f t="shared" si="40"/>
        <v>0</v>
      </c>
      <c r="AM102" s="52">
        <f t="shared" si="40"/>
        <v>0</v>
      </c>
      <c r="AN102" s="52">
        <f t="shared" si="40"/>
        <v>0</v>
      </c>
      <c r="AO102" s="52">
        <f t="shared" si="40"/>
        <v>0</v>
      </c>
      <c r="AP102" s="52">
        <f t="shared" si="40"/>
        <v>0</v>
      </c>
      <c r="AQ102" s="52">
        <f t="shared" si="40"/>
        <v>0</v>
      </c>
      <c r="AR102" s="52">
        <f t="shared" si="40"/>
        <v>0</v>
      </c>
      <c r="AS102" s="52">
        <f t="shared" si="41"/>
        <v>0</v>
      </c>
      <c r="AT102" s="52">
        <f t="shared" si="41"/>
        <v>0</v>
      </c>
      <c r="AU102" s="52">
        <f t="shared" si="41"/>
        <v>0</v>
      </c>
      <c r="AV102" s="52">
        <f t="shared" si="41"/>
        <v>0</v>
      </c>
      <c r="AW102" s="52">
        <f t="shared" si="41"/>
        <v>0</v>
      </c>
      <c r="AX102" s="52">
        <f t="shared" si="41"/>
        <v>0</v>
      </c>
      <c r="AY102" s="52">
        <f t="shared" si="41"/>
        <v>0</v>
      </c>
      <c r="AZ102" s="52">
        <f t="shared" si="41"/>
        <v>0</v>
      </c>
      <c r="BA102" s="52">
        <f t="shared" si="41"/>
        <v>0</v>
      </c>
      <c r="BB102" s="52">
        <f t="shared" si="41"/>
        <v>0</v>
      </c>
      <c r="BC102" s="52">
        <f t="shared" si="42"/>
        <v>0</v>
      </c>
      <c r="BD102" s="52">
        <f t="shared" si="42"/>
        <v>0</v>
      </c>
      <c r="BE102" s="52">
        <f t="shared" si="42"/>
        <v>0</v>
      </c>
      <c r="BF102" s="52">
        <f t="shared" si="42"/>
        <v>0</v>
      </c>
      <c r="BG102" s="52">
        <f t="shared" si="42"/>
        <v>0</v>
      </c>
      <c r="BH102" s="52">
        <f t="shared" si="42"/>
        <v>0</v>
      </c>
      <c r="BI102" s="52">
        <f t="shared" si="42"/>
        <v>0</v>
      </c>
      <c r="BJ102" s="52">
        <f t="shared" si="42"/>
        <v>0</v>
      </c>
      <c r="BK102" s="52">
        <f t="shared" si="42"/>
        <v>0</v>
      </c>
      <c r="BL102" s="52">
        <f t="shared" si="42"/>
        <v>0</v>
      </c>
      <c r="BM102" s="52">
        <f t="shared" si="43"/>
        <v>0</v>
      </c>
      <c r="BN102" s="52">
        <f t="shared" si="43"/>
        <v>0</v>
      </c>
      <c r="BO102" s="52">
        <f t="shared" si="43"/>
        <v>0</v>
      </c>
      <c r="BP102" s="52">
        <f t="shared" si="43"/>
        <v>0</v>
      </c>
      <c r="BQ102" s="52">
        <f t="shared" si="43"/>
        <v>0</v>
      </c>
      <c r="BR102" s="52">
        <f t="shared" si="43"/>
        <v>0</v>
      </c>
      <c r="BS102" s="52">
        <f t="shared" si="43"/>
        <v>0</v>
      </c>
      <c r="BT102" s="52">
        <f t="shared" si="43"/>
        <v>0</v>
      </c>
      <c r="BU102" s="52">
        <f t="shared" si="43"/>
        <v>0</v>
      </c>
      <c r="BV102" s="52">
        <f t="shared" si="43"/>
        <v>0</v>
      </c>
    </row>
    <row r="103" spans="1:77" s="52" customFormat="1" hidden="1" x14ac:dyDescent="0.2"/>
    <row r="104" spans="1:77" s="52" customFormat="1" hidden="1" x14ac:dyDescent="0.2"/>
    <row r="105" spans="1:77" s="52" customFormat="1" hidden="1" x14ac:dyDescent="0.2"/>
    <row r="106" spans="1:77" s="52" customFormat="1" hidden="1" x14ac:dyDescent="0.2"/>
    <row r="107" spans="1:77" s="52" customFormat="1" hidden="1" x14ac:dyDescent="0.2"/>
    <row r="108" spans="1:77" s="52" customFormat="1" hidden="1" x14ac:dyDescent="0.2"/>
    <row r="109" spans="1:77" s="52" customFormat="1" hidden="1" x14ac:dyDescent="0.2">
      <c r="BR109" s="119" t="s">
        <v>170</v>
      </c>
      <c r="BS109" s="119" t="s">
        <v>170</v>
      </c>
      <c r="BT109" s="119" t="s">
        <v>170</v>
      </c>
      <c r="BU109" s="119" t="s">
        <v>170</v>
      </c>
      <c r="BV109" s="119" t="s">
        <v>170</v>
      </c>
      <c r="BW109" s="119" t="s">
        <v>170</v>
      </c>
      <c r="BX109" s="119" t="s">
        <v>170</v>
      </c>
      <c r="BY109" s="119" t="s">
        <v>170</v>
      </c>
    </row>
    <row r="110" spans="1:77" s="126" customFormat="1" hidden="1" x14ac:dyDescent="0.2">
      <c r="C110" s="126" t="s">
        <v>412</v>
      </c>
      <c r="D110" s="127"/>
      <c r="E110" s="127"/>
      <c r="F110" s="127"/>
      <c r="T110" s="126" t="s">
        <v>170</v>
      </c>
      <c r="U110" s="126" t="s">
        <v>170</v>
      </c>
      <c r="V110" s="126" t="s">
        <v>170</v>
      </c>
      <c r="W110" s="126" t="s">
        <v>170</v>
      </c>
      <c r="X110" s="126" t="s">
        <v>170</v>
      </c>
      <c r="Y110" s="126" t="s">
        <v>170</v>
      </c>
      <c r="Z110" s="126" t="s">
        <v>170</v>
      </c>
      <c r="AA110" s="126" t="s">
        <v>170</v>
      </c>
      <c r="AB110" s="126" t="s">
        <v>170</v>
      </c>
      <c r="AC110" s="126" t="s">
        <v>170</v>
      </c>
      <c r="AD110" s="126" t="s">
        <v>170</v>
      </c>
      <c r="AE110" s="126" t="s">
        <v>170</v>
      </c>
      <c r="AF110" s="126" t="s">
        <v>170</v>
      </c>
      <c r="AG110" s="126" t="s">
        <v>170</v>
      </c>
      <c r="AH110" s="126" t="s">
        <v>170</v>
      </c>
      <c r="AI110" s="126" t="s">
        <v>170</v>
      </c>
      <c r="AJ110" s="126" t="s">
        <v>170</v>
      </c>
      <c r="AK110" s="126" t="s">
        <v>170</v>
      </c>
      <c r="AL110" s="126" t="s">
        <v>170</v>
      </c>
      <c r="AM110" s="126" t="s">
        <v>170</v>
      </c>
      <c r="AN110" s="126" t="s">
        <v>170</v>
      </c>
      <c r="BJ110" s="126" t="s">
        <v>170</v>
      </c>
      <c r="BK110" s="126" t="s">
        <v>170</v>
      </c>
      <c r="BL110" s="126" t="s">
        <v>170</v>
      </c>
      <c r="BM110" s="126" t="s">
        <v>170</v>
      </c>
      <c r="BN110" s="126" t="s">
        <v>170</v>
      </c>
      <c r="BO110" s="126" t="s">
        <v>170</v>
      </c>
      <c r="BP110" s="126" t="s">
        <v>170</v>
      </c>
      <c r="BQ110" s="126" t="s">
        <v>170</v>
      </c>
    </row>
    <row r="111" spans="1:77" s="126" customFormat="1" hidden="1" x14ac:dyDescent="0.2">
      <c r="A111" s="126" t="s">
        <v>318</v>
      </c>
      <c r="B111" s="127">
        <f>VLOOKUP($F$7,地域!$K$7:$L$55,2,FALSE)</f>
        <v>270000</v>
      </c>
      <c r="C111" s="127" t="str">
        <f>VLOOKUP($F$7,地域!$M$7:$N$55,2,FALSE)</f>
        <v>大阪府</v>
      </c>
      <c r="E111" s="126">
        <f>IFERROR(VLOOKUP($B111,'1月男'!$A$8:$BU$90,E$160,FALSE),0)</f>
        <v>53</v>
      </c>
      <c r="F111" s="126">
        <f>IFERROR(VLOOKUP($B111,'1月男'!$A$8:$BU$90,F$160,FALSE),0)</f>
        <v>1.2506335756888201</v>
      </c>
      <c r="G111" s="126">
        <f>IFERROR(VLOOKUP($B111,'1月男'!$A$8:$BU$90,G$160,FALSE),0)</f>
        <v>14.725201778271501</v>
      </c>
      <c r="H111" s="126">
        <f>IFERROR(VLOOKUP($B111,'1月男'!$A$8:$BU$90,H$160,FALSE),0)</f>
        <v>1</v>
      </c>
      <c r="I111" s="126">
        <f>IFERROR(VLOOKUP($B111,'1月男'!$A$8:$BU$90,I$160,FALSE),0)</f>
        <v>7</v>
      </c>
      <c r="J111" s="126">
        <f>IFERROR(VLOOKUP($B111,'1月男'!$A$8:$BU$90,J$160,FALSE),0)</f>
        <v>3</v>
      </c>
      <c r="K111" s="126">
        <f>IFERROR(VLOOKUP($B111,'1月男'!$A$8:$BU$90,K$160,FALSE),0)</f>
        <v>8</v>
      </c>
      <c r="L111" s="126">
        <f>IFERROR(VLOOKUP($B111,'1月男'!$A$8:$BU$90,L$160,FALSE),0)</f>
        <v>8</v>
      </c>
      <c r="M111" s="126">
        <f>IFERROR(VLOOKUP($B111,'1月男'!$A$8:$BU$90,M$160,FALSE),0)</f>
        <v>11</v>
      </c>
      <c r="N111" s="126">
        <f>IFERROR(VLOOKUP($B111,'1月男'!$A$8:$BU$90,N$160,FALSE),0)</f>
        <v>9</v>
      </c>
      <c r="O111" s="126">
        <f>IFERROR(VLOOKUP($B111,'1月男'!$A$8:$BU$90,O$160,FALSE),0)</f>
        <v>6</v>
      </c>
      <c r="P111" s="126">
        <f>IFERROR(VLOOKUP($B111,'1月男'!$A$8:$BU$90,P$160,FALSE),0)</f>
        <v>0</v>
      </c>
      <c r="Q111" s="126">
        <f>IFERROR(VLOOKUP($B111,'1月男'!$A$8:$BU$90,Q$160,FALSE),0)</f>
        <v>35</v>
      </c>
      <c r="R111" s="126">
        <f>IFERROR(VLOOKUP($B111,'1月男'!$A$8:$BU$90,R$160,FALSE),0)</f>
        <v>18</v>
      </c>
      <c r="S111" s="126">
        <f>IFERROR(VLOOKUP($B111,'1月男'!$A$8:$BU$90,S$160,FALSE),0)</f>
        <v>0</v>
      </c>
      <c r="T111" s="126">
        <f>IFERROR(VLOOKUP($B111,'1月男'!$A$8:$BU$90,T$160,FALSE),0)</f>
        <v>16</v>
      </c>
      <c r="U111" s="126">
        <f>IFERROR(VLOOKUP($B111,'1月男'!$A$8:$BU$90,U$160,FALSE),0)</f>
        <v>37</v>
      </c>
      <c r="V111" s="126">
        <f>IFERROR(VLOOKUP($B111,'1月男'!$A$8:$BU$90,V$160,FALSE),0)</f>
        <v>2</v>
      </c>
      <c r="W111" s="126">
        <f>IFERROR(VLOOKUP($B111,'1月男'!$A$8:$BU$90,W$160,FALSE),0)</f>
        <v>35</v>
      </c>
      <c r="X111" s="126">
        <f>IFERROR(VLOOKUP($B111,'1月男'!$A$8:$BU$90,X$160,FALSE),0)</f>
        <v>0</v>
      </c>
      <c r="Y111" s="126">
        <f>IFERROR(VLOOKUP($B111,'1月男'!$A$8:$BU$90,Y$160,FALSE),0)</f>
        <v>4</v>
      </c>
      <c r="Z111" s="126">
        <f>IFERROR(VLOOKUP($B111,'1月男'!$A$8:$BU$90,Z$160,FALSE),0)</f>
        <v>25</v>
      </c>
      <c r="AA111" s="126">
        <f>IFERROR(VLOOKUP($B111,'1月男'!$A$8:$BU$90,AA$160,FALSE),0)</f>
        <v>6</v>
      </c>
      <c r="AB111" s="126">
        <f>IFERROR(VLOOKUP($B111,'1月男'!$A$8:$BU$90,AB$160,FALSE),0)</f>
        <v>0</v>
      </c>
      <c r="AC111" s="126">
        <f>IFERROR(VLOOKUP($B111,'1月男'!$A$8:$BU$90,AC$160,FALSE),0)</f>
        <v>38</v>
      </c>
      <c r="AD111" s="126">
        <f>IFERROR(VLOOKUP($B111,'1月男'!$A$8:$BU$90,AD$160,FALSE),0)</f>
        <v>2</v>
      </c>
      <c r="AE111" s="126">
        <f>IFERROR(VLOOKUP($B111,'1月男'!$A$8:$BU$90,AE$160,FALSE),0)</f>
        <v>1</v>
      </c>
      <c r="AF111" s="126">
        <f>IFERROR(VLOOKUP($B111,'1月男'!$A$8:$BU$90,AF$160,FALSE),0)</f>
        <v>3</v>
      </c>
      <c r="AG111" s="126">
        <f>IFERROR(VLOOKUP($B111,'1月男'!$A$8:$BU$90,AG$160,FALSE),0)</f>
        <v>1</v>
      </c>
      <c r="AH111" s="126">
        <f>IFERROR(VLOOKUP($B111,'1月男'!$A$8:$BU$90,AH$160,FALSE),0)</f>
        <v>8</v>
      </c>
      <c r="AI111" s="126">
        <f>IFERROR(VLOOKUP($B111,'1月男'!$A$8:$BU$90,AI$160,FALSE),0)</f>
        <v>0</v>
      </c>
      <c r="AJ111" s="126">
        <f>IFERROR(VLOOKUP($B111,'1月男'!$A$8:$BU$90,AJ$160,FALSE),0)</f>
        <v>36</v>
      </c>
      <c r="AK111" s="126">
        <f>IFERROR(VLOOKUP($B111,'1月男'!$A$8:$BU$90,AK$160,FALSE),0)</f>
        <v>0</v>
      </c>
      <c r="AL111" s="126">
        <f>IFERROR(VLOOKUP($B111,'1月男'!$A$8:$BU$90,AL$160,FALSE),0)</f>
        <v>1</v>
      </c>
      <c r="AM111" s="126">
        <f>IFERROR(VLOOKUP($B111,'1月男'!$A$8:$BU$90,AM$160,FALSE),0)</f>
        <v>13</v>
      </c>
      <c r="AN111" s="126">
        <f>IFERROR(VLOOKUP($B111,'1月男'!$A$8:$BU$90,AN$160,FALSE),0)</f>
        <v>1</v>
      </c>
      <c r="AO111" s="126">
        <f>IFERROR(VLOOKUP($B111,'1月男'!$A$8:$BU$90,AO$160,FALSE),0)</f>
        <v>2</v>
      </c>
      <c r="AP111" s="126">
        <f>IFERROR(VLOOKUP($B111,'1月男'!$A$8:$BU$90,AP$160,FALSE),0)</f>
        <v>0</v>
      </c>
      <c r="AQ111" s="126">
        <f>IFERROR(VLOOKUP($B111,'1月男'!$A$8:$BU$90,AQ$160,FALSE),0)</f>
        <v>0</v>
      </c>
      <c r="AR111" s="126">
        <f>IFERROR(VLOOKUP($B111,'1月男'!$A$8:$BU$90,AR$160,FALSE),0)</f>
        <v>4</v>
      </c>
      <c r="AS111" s="126">
        <f>IFERROR(VLOOKUP($B111,'1月男'!$A$8:$BU$90,AS$160,FALSE),0)</f>
        <v>6</v>
      </c>
      <c r="AT111" s="126">
        <f>IFERROR(VLOOKUP($B111,'1月男'!$A$8:$BU$90,AT$160,FALSE),0)</f>
        <v>3</v>
      </c>
      <c r="AU111" s="126">
        <f>IFERROR(VLOOKUP($B111,'1月男'!$A$8:$BU$90,AU$160,FALSE),0)</f>
        <v>2</v>
      </c>
      <c r="AV111" s="126">
        <f>IFERROR(VLOOKUP($B111,'1月男'!$A$8:$BU$90,AV$160,FALSE),0)</f>
        <v>6</v>
      </c>
      <c r="AW111" s="126">
        <f>IFERROR(VLOOKUP($B111,'1月男'!$A$8:$BU$90,AW$160,FALSE),0)</f>
        <v>5</v>
      </c>
      <c r="AX111" s="126">
        <f>IFERROR(VLOOKUP($B111,'1月男'!$A$8:$BU$90,AX$160,FALSE),0)</f>
        <v>4</v>
      </c>
      <c r="AY111" s="126">
        <f>IFERROR(VLOOKUP($B111,'1月男'!$A$8:$BU$90,AY$160,FALSE),0)</f>
        <v>2</v>
      </c>
      <c r="AZ111" s="126">
        <f>IFERROR(VLOOKUP($B111,'1月男'!$A$8:$BU$90,AZ$160,FALSE),0)</f>
        <v>3</v>
      </c>
      <c r="BA111" s="126">
        <f>IFERROR(VLOOKUP($B111,'1月男'!$A$8:$BU$90,BA$160,FALSE),0)</f>
        <v>2</v>
      </c>
      <c r="BB111" s="126">
        <f>IFERROR(VLOOKUP($B111,'1月男'!$A$8:$BU$90,BB$160,FALSE),0)</f>
        <v>4</v>
      </c>
      <c r="BC111" s="126">
        <f>IFERROR(VLOOKUP($B111,'1月男'!$A$8:$BU$90,BC$160,FALSE),0)</f>
        <v>12</v>
      </c>
      <c r="BD111" s="126">
        <f>IFERROR(VLOOKUP($B111,'1月男'!$A$8:$BU$90,BD$160,FALSE),0)</f>
        <v>11</v>
      </c>
      <c r="BE111" s="126">
        <f>IFERROR(VLOOKUP($B111,'1月男'!$A$8:$BU$90,BE$160,FALSE),0)</f>
        <v>10</v>
      </c>
      <c r="BF111" s="126">
        <f>IFERROR(VLOOKUP($B111,'1月男'!$A$8:$BU$90,BF$160,FALSE),0)</f>
        <v>8</v>
      </c>
      <c r="BG111" s="126">
        <f>IFERROR(VLOOKUP($B111,'1月男'!$A$8:$BU$90,BG$160,FALSE),0)</f>
        <v>8</v>
      </c>
      <c r="BH111" s="126">
        <f>IFERROR(VLOOKUP($B111,'1月男'!$A$8:$BU$90,BH$160,FALSE),0)</f>
        <v>3</v>
      </c>
      <c r="BI111" s="126">
        <f>IFERROR(VLOOKUP($B111,'1月男'!$A$8:$BU$90,BI$160,FALSE),0)</f>
        <v>7</v>
      </c>
      <c r="BJ111" s="126">
        <f>IFERROR(VLOOKUP($B111,'1月男'!$A$8:$BU$90,BJ$160,FALSE),0)</f>
        <v>6</v>
      </c>
      <c r="BK111" s="126">
        <f>IFERROR(VLOOKUP($B111,'1月男'!$A$8:$BU$90,BK$160,FALSE),0)</f>
        <v>0</v>
      </c>
      <c r="BL111" s="126">
        <f>IFERROR(VLOOKUP($B111,'1月男'!$A$8:$BU$90,BL$160,FALSE),0)</f>
        <v>16</v>
      </c>
      <c r="BM111" s="126">
        <f>IFERROR(VLOOKUP($B111,'1月男'!$A$8:$BU$90,BM$160,FALSE),0)</f>
        <v>43</v>
      </c>
      <c r="BN111" s="126">
        <f>IFERROR(VLOOKUP($B111,'1月男'!$A$8:$BU$90,BN$160,FALSE),0)</f>
        <v>11</v>
      </c>
      <c r="BO111" s="126">
        <f>IFERROR(VLOOKUP($B111,'1月男'!$A$8:$BU$90,BO$160,FALSE),0)</f>
        <v>2</v>
      </c>
      <c r="BP111" s="126">
        <f>IFERROR(VLOOKUP($B111,'1月男'!$A$8:$BU$90,BP$160,FALSE),0)</f>
        <v>2</v>
      </c>
      <c r="BQ111" s="126">
        <f>IFERROR(VLOOKUP($B111,'1月男'!$A$8:$BU$90,BQ$160,FALSE),0)</f>
        <v>2</v>
      </c>
      <c r="BR111" s="126">
        <f>IFERROR(VLOOKUP($B111,'1月男'!$A$8:$BU$90,BR$160,FALSE),0)</f>
        <v>5</v>
      </c>
      <c r="BS111" s="126">
        <f>IFERROR(VLOOKUP($B111,'1月男'!$A$8:$BU$90,BS$160,FALSE),0)</f>
        <v>0</v>
      </c>
      <c r="BT111" s="126">
        <f>IFERROR(VLOOKUP($B111,'1月男'!$A$8:$BU$90,BT$160,FALSE),0)</f>
        <v>8</v>
      </c>
      <c r="BU111" s="126">
        <f>IFERROR(VLOOKUP($B111,'1月男'!$A$8:$BU$90,BU$160,FALSE),0)</f>
        <v>45</v>
      </c>
      <c r="BV111" s="126">
        <f>IFERROR(VLOOKUP($B111,'1月男'!$A$8:$BU$90,BV$160,FALSE),0)</f>
        <v>0</v>
      </c>
      <c r="BX111" s="120" t="s">
        <v>170</v>
      </c>
      <c r="BY111" s="120" t="s">
        <v>170</v>
      </c>
    </row>
    <row r="112" spans="1:77" s="120" customFormat="1" hidden="1" x14ac:dyDescent="0.2">
      <c r="A112" s="120" t="s">
        <v>319</v>
      </c>
      <c r="B112" s="128">
        <f>B111</f>
        <v>270000</v>
      </c>
      <c r="C112" s="128" t="str">
        <f>C111</f>
        <v>大阪府</v>
      </c>
      <c r="E112" s="126">
        <f>IFERROR(VLOOKUP($B112,'1月女'!$A$8:$BU$90,E$160,FALSE),0)</f>
        <v>36</v>
      </c>
      <c r="F112" s="126">
        <f>IFERROR(VLOOKUP($B112,'1月女'!$A$8:$BU$90,F$160,FALSE),0)</f>
        <v>0.78897175283881904</v>
      </c>
      <c r="G112" s="126">
        <f>IFERROR(VLOOKUP($B112,'1月女'!$A$8:$BU$90,G$160,FALSE),0)</f>
        <v>9.2895061221344797</v>
      </c>
      <c r="H112" s="126">
        <f>IFERROR(VLOOKUP($B112,'1月女'!$A$8:$BU$90,H$160,FALSE),0)</f>
        <v>2</v>
      </c>
      <c r="I112" s="126">
        <f>IFERROR(VLOOKUP($B112,'1月女'!$A$8:$BU$90,I$160,FALSE),0)</f>
        <v>3</v>
      </c>
      <c r="J112" s="126">
        <f>IFERROR(VLOOKUP($B112,'1月女'!$A$8:$BU$90,J$160,FALSE),0)</f>
        <v>5</v>
      </c>
      <c r="K112" s="126">
        <f>IFERROR(VLOOKUP($B112,'1月女'!$A$8:$BU$90,K$160,FALSE),0)</f>
        <v>6</v>
      </c>
      <c r="L112" s="126">
        <f>IFERROR(VLOOKUP($B112,'1月女'!$A$8:$BU$90,L$160,FALSE),0)</f>
        <v>10</v>
      </c>
      <c r="M112" s="126">
        <f>IFERROR(VLOOKUP($B112,'1月女'!$A$8:$BU$90,M$160,FALSE),0)</f>
        <v>6</v>
      </c>
      <c r="N112" s="126">
        <f>IFERROR(VLOOKUP($B112,'1月女'!$A$8:$BU$90,N$160,FALSE),0)</f>
        <v>1</v>
      </c>
      <c r="O112" s="126">
        <f>IFERROR(VLOOKUP($B112,'1月女'!$A$8:$BU$90,O$160,FALSE),0)</f>
        <v>3</v>
      </c>
      <c r="P112" s="126">
        <f>IFERROR(VLOOKUP($B112,'1月女'!$A$8:$BU$90,P$160,FALSE),0)</f>
        <v>0</v>
      </c>
      <c r="Q112" s="126">
        <f>IFERROR(VLOOKUP($B112,'1月女'!$A$8:$BU$90,Q$160,FALSE),0)</f>
        <v>24</v>
      </c>
      <c r="R112" s="126">
        <f>IFERROR(VLOOKUP($B112,'1月女'!$A$8:$BU$90,R$160,FALSE),0)</f>
        <v>12</v>
      </c>
      <c r="S112" s="126">
        <f>IFERROR(VLOOKUP($B112,'1月女'!$A$8:$BU$90,S$160,FALSE),0)</f>
        <v>0</v>
      </c>
      <c r="T112" s="126">
        <f>IFERROR(VLOOKUP($B112,'1月女'!$A$8:$BU$90,T$160,FALSE),0)</f>
        <v>11</v>
      </c>
      <c r="U112" s="126">
        <f>IFERROR(VLOOKUP($B112,'1月女'!$A$8:$BU$90,U$160,FALSE),0)</f>
        <v>25</v>
      </c>
      <c r="V112" s="126">
        <f>IFERROR(VLOOKUP($B112,'1月女'!$A$8:$BU$90,V$160,FALSE),0)</f>
        <v>1</v>
      </c>
      <c r="W112" s="126">
        <f>IFERROR(VLOOKUP($B112,'1月女'!$A$8:$BU$90,W$160,FALSE),0)</f>
        <v>24</v>
      </c>
      <c r="X112" s="126">
        <f>IFERROR(VLOOKUP($B112,'1月女'!$A$8:$BU$90,X$160,FALSE),0)</f>
        <v>8</v>
      </c>
      <c r="Y112" s="126">
        <f>IFERROR(VLOOKUP($B112,'1月女'!$A$8:$BU$90,Y$160,FALSE),0)</f>
        <v>1</v>
      </c>
      <c r="Z112" s="126">
        <f>IFERROR(VLOOKUP($B112,'1月女'!$A$8:$BU$90,Z$160,FALSE),0)</f>
        <v>12</v>
      </c>
      <c r="AA112" s="126">
        <f>IFERROR(VLOOKUP($B112,'1月女'!$A$8:$BU$90,AA$160,FALSE),0)</f>
        <v>3</v>
      </c>
      <c r="AB112" s="126">
        <f>IFERROR(VLOOKUP($B112,'1月女'!$A$8:$BU$90,AB$160,FALSE),0)</f>
        <v>0</v>
      </c>
      <c r="AC112" s="126">
        <f>IFERROR(VLOOKUP($B112,'1月女'!$A$8:$BU$90,AC$160,FALSE),0)</f>
        <v>27</v>
      </c>
      <c r="AD112" s="126">
        <f>IFERROR(VLOOKUP($B112,'1月女'!$A$8:$BU$90,AD$160,FALSE),0)</f>
        <v>2</v>
      </c>
      <c r="AE112" s="126">
        <f>IFERROR(VLOOKUP($B112,'1月女'!$A$8:$BU$90,AE$160,FALSE),0)</f>
        <v>0</v>
      </c>
      <c r="AF112" s="126">
        <f>IFERROR(VLOOKUP($B112,'1月女'!$A$8:$BU$90,AF$160,FALSE),0)</f>
        <v>0</v>
      </c>
      <c r="AG112" s="126">
        <f>IFERROR(VLOOKUP($B112,'1月女'!$A$8:$BU$90,AG$160,FALSE),0)</f>
        <v>0</v>
      </c>
      <c r="AH112" s="126">
        <f>IFERROR(VLOOKUP($B112,'1月女'!$A$8:$BU$90,AH$160,FALSE),0)</f>
        <v>7</v>
      </c>
      <c r="AI112" s="126">
        <f>IFERROR(VLOOKUP($B112,'1月女'!$A$8:$BU$90,AI$160,FALSE),0)</f>
        <v>0</v>
      </c>
      <c r="AJ112" s="126">
        <f>IFERROR(VLOOKUP($B112,'1月女'!$A$8:$BU$90,AJ$160,FALSE),0)</f>
        <v>17</v>
      </c>
      <c r="AK112" s="126">
        <f>IFERROR(VLOOKUP($B112,'1月女'!$A$8:$BU$90,AK$160,FALSE),0)</f>
        <v>4</v>
      </c>
      <c r="AL112" s="126">
        <f>IFERROR(VLOOKUP($B112,'1月女'!$A$8:$BU$90,AL$160,FALSE),0)</f>
        <v>0</v>
      </c>
      <c r="AM112" s="126">
        <f>IFERROR(VLOOKUP($B112,'1月女'!$A$8:$BU$90,AM$160,FALSE),0)</f>
        <v>12</v>
      </c>
      <c r="AN112" s="126">
        <f>IFERROR(VLOOKUP($B112,'1月女'!$A$8:$BU$90,AN$160,FALSE),0)</f>
        <v>1</v>
      </c>
      <c r="AO112" s="126">
        <f>IFERROR(VLOOKUP($B112,'1月女'!$A$8:$BU$90,AO$160,FALSE),0)</f>
        <v>2</v>
      </c>
      <c r="AP112" s="126">
        <f>IFERROR(VLOOKUP($B112,'1月女'!$A$8:$BU$90,AP$160,FALSE),0)</f>
        <v>0</v>
      </c>
      <c r="AQ112" s="126">
        <f>IFERROR(VLOOKUP($B112,'1月女'!$A$8:$BU$90,AQ$160,FALSE),0)</f>
        <v>3</v>
      </c>
      <c r="AR112" s="126">
        <f>IFERROR(VLOOKUP($B112,'1月女'!$A$8:$BU$90,AR$160,FALSE),0)</f>
        <v>4</v>
      </c>
      <c r="AS112" s="126">
        <f>IFERROR(VLOOKUP($B112,'1月女'!$A$8:$BU$90,AS$160,FALSE),0)</f>
        <v>3</v>
      </c>
      <c r="AT112" s="126">
        <f>IFERROR(VLOOKUP($B112,'1月女'!$A$8:$BU$90,AT$160,FALSE),0)</f>
        <v>1</v>
      </c>
      <c r="AU112" s="126">
        <f>IFERROR(VLOOKUP($B112,'1月女'!$A$8:$BU$90,AU$160,FALSE),0)</f>
        <v>1</v>
      </c>
      <c r="AV112" s="126">
        <f>IFERROR(VLOOKUP($B112,'1月女'!$A$8:$BU$90,AV$160,FALSE),0)</f>
        <v>5</v>
      </c>
      <c r="AW112" s="126">
        <f>IFERROR(VLOOKUP($B112,'1月女'!$A$8:$BU$90,AW$160,FALSE),0)</f>
        <v>3</v>
      </c>
      <c r="AX112" s="126">
        <f>IFERROR(VLOOKUP($B112,'1月女'!$A$8:$BU$90,AX$160,FALSE),0)</f>
        <v>9</v>
      </c>
      <c r="AY112" s="126">
        <f>IFERROR(VLOOKUP($B112,'1月女'!$A$8:$BU$90,AY$160,FALSE),0)</f>
        <v>1</v>
      </c>
      <c r="AZ112" s="126">
        <f>IFERROR(VLOOKUP($B112,'1月女'!$A$8:$BU$90,AZ$160,FALSE),0)</f>
        <v>2</v>
      </c>
      <c r="BA112" s="126">
        <f>IFERROR(VLOOKUP($B112,'1月女'!$A$8:$BU$90,BA$160,FALSE),0)</f>
        <v>1</v>
      </c>
      <c r="BB112" s="126">
        <f>IFERROR(VLOOKUP($B112,'1月女'!$A$8:$BU$90,BB$160,FALSE),0)</f>
        <v>0</v>
      </c>
      <c r="BC112" s="126">
        <f>IFERROR(VLOOKUP($B112,'1月女'!$A$8:$BU$90,BC$160,FALSE),0)</f>
        <v>3</v>
      </c>
      <c r="BD112" s="126">
        <f>IFERROR(VLOOKUP($B112,'1月女'!$A$8:$BU$90,BD$160,FALSE),0)</f>
        <v>5</v>
      </c>
      <c r="BE112" s="126">
        <f>IFERROR(VLOOKUP($B112,'1月女'!$A$8:$BU$90,BE$160,FALSE),0)</f>
        <v>7</v>
      </c>
      <c r="BF112" s="126">
        <f>IFERROR(VLOOKUP($B112,'1月女'!$A$8:$BU$90,BF$160,FALSE),0)</f>
        <v>5</v>
      </c>
      <c r="BG112" s="126">
        <f>IFERROR(VLOOKUP($B112,'1月女'!$A$8:$BU$90,BG$160,FALSE),0)</f>
        <v>4</v>
      </c>
      <c r="BH112" s="126">
        <f>IFERROR(VLOOKUP($B112,'1月女'!$A$8:$BU$90,BH$160,FALSE),0)</f>
        <v>5</v>
      </c>
      <c r="BI112" s="126">
        <f>IFERROR(VLOOKUP($B112,'1月女'!$A$8:$BU$90,BI$160,FALSE),0)</f>
        <v>3</v>
      </c>
      <c r="BJ112" s="126">
        <f>IFERROR(VLOOKUP($B112,'1月女'!$A$8:$BU$90,BJ$160,FALSE),0)</f>
        <v>7</v>
      </c>
      <c r="BK112" s="126">
        <f>IFERROR(VLOOKUP($B112,'1月女'!$A$8:$BU$90,BK$160,FALSE),0)</f>
        <v>0</v>
      </c>
      <c r="BL112" s="126">
        <f>IFERROR(VLOOKUP($B112,'1月女'!$A$8:$BU$90,BL$160,FALSE),0)</f>
        <v>11</v>
      </c>
      <c r="BM112" s="126">
        <f>IFERROR(VLOOKUP($B112,'1月女'!$A$8:$BU$90,BM$160,FALSE),0)</f>
        <v>43</v>
      </c>
      <c r="BN112" s="126">
        <f>IFERROR(VLOOKUP($B112,'1月女'!$A$8:$BU$90,BN$160,FALSE),0)</f>
        <v>1</v>
      </c>
      <c r="BO112" s="126">
        <f>IFERROR(VLOOKUP($B112,'1月女'!$A$8:$BU$90,BO$160,FALSE),0)</f>
        <v>3</v>
      </c>
      <c r="BP112" s="126">
        <f>IFERROR(VLOOKUP($B112,'1月女'!$A$8:$BU$90,BP$160,FALSE),0)</f>
        <v>2</v>
      </c>
      <c r="BQ112" s="126">
        <f>IFERROR(VLOOKUP($B112,'1月女'!$A$8:$BU$90,BQ$160,FALSE),0)</f>
        <v>1</v>
      </c>
      <c r="BR112" s="126">
        <f>IFERROR(VLOOKUP($B112,'1月女'!$A$8:$BU$90,BR$160,FALSE),0)</f>
        <v>0</v>
      </c>
      <c r="BS112" s="126">
        <f>IFERROR(VLOOKUP($B112,'1月女'!$A$8:$BU$90,BS$160,FALSE),0)</f>
        <v>0</v>
      </c>
      <c r="BT112" s="126">
        <f>IFERROR(VLOOKUP($B112,'1月女'!$A$8:$BU$90,BT$160,FALSE),0)</f>
        <v>14</v>
      </c>
      <c r="BU112" s="126">
        <f>IFERROR(VLOOKUP($B112,'1月女'!$A$8:$BU$90,BU$160,FALSE),0)</f>
        <v>21</v>
      </c>
      <c r="BV112" s="126">
        <f>IFERROR(VLOOKUP($B112,'1月女'!$A$8:$BU$90,BV$160,FALSE),0)</f>
        <v>1</v>
      </c>
      <c r="BW112" s="126"/>
    </row>
    <row r="113" spans="1:75" hidden="1" x14ac:dyDescent="0.2">
      <c r="A113" s="1" t="s">
        <v>320</v>
      </c>
      <c r="B113" s="128">
        <f t="shared" ref="B113:B115" si="46">B112</f>
        <v>270000</v>
      </c>
      <c r="C113" s="128" t="str">
        <f t="shared" ref="C113:C115" si="47">C112</f>
        <v>大阪府</v>
      </c>
      <c r="E113" s="126">
        <f>IFERROR(VLOOKUP($B113,'1月総数'!$A$8:$BU$90,E$160,FALSE),0)</f>
        <v>89</v>
      </c>
      <c r="F113" s="126">
        <f>IFERROR(VLOOKUP($B113,'1月総数'!$A$8:$BU$90,F$160,FALSE),0)</f>
        <v>1.0112771032206</v>
      </c>
      <c r="G113" s="126">
        <f>IFERROR(VLOOKUP($B113,'1月総数'!$A$8:$BU$90,G$160,FALSE),0)</f>
        <v>11.906972344371599</v>
      </c>
      <c r="H113" s="126">
        <f>IFERROR(VLOOKUP($B113,'1月総数'!$A$8:$BU$90,H$160,FALSE),0)</f>
        <v>3</v>
      </c>
      <c r="I113" s="126">
        <f>IFERROR(VLOOKUP($B113,'1月総数'!$A$8:$BU$90,I$160,FALSE),0)</f>
        <v>10</v>
      </c>
      <c r="J113" s="126">
        <f>IFERROR(VLOOKUP($B113,'1月総数'!$A$8:$BU$90,J$160,FALSE),0)</f>
        <v>8</v>
      </c>
      <c r="K113" s="126">
        <f>IFERROR(VLOOKUP($B113,'1月総数'!$A$8:$BU$90,K$160,FALSE),0)</f>
        <v>14</v>
      </c>
      <c r="L113" s="126">
        <f>IFERROR(VLOOKUP($B113,'1月総数'!$A$8:$BU$90,L$160,FALSE),0)</f>
        <v>18</v>
      </c>
      <c r="M113" s="126">
        <f>IFERROR(VLOOKUP($B113,'1月総数'!$A$8:$BU$90,M$160,FALSE),0)</f>
        <v>17</v>
      </c>
      <c r="N113" s="126">
        <f>IFERROR(VLOOKUP($B113,'1月総数'!$A$8:$BU$90,N$160,FALSE),0)</f>
        <v>10</v>
      </c>
      <c r="O113" s="126">
        <f>IFERROR(VLOOKUP($B113,'1月総数'!$A$8:$BU$90,O$160,FALSE),0)</f>
        <v>9</v>
      </c>
      <c r="P113" s="126">
        <f>IFERROR(VLOOKUP($B113,'1月総数'!$A$8:$BU$90,P$160,FALSE),0)</f>
        <v>0</v>
      </c>
      <c r="Q113" s="126">
        <f>IFERROR(VLOOKUP($B113,'1月総数'!$A$8:$BU$90,Q$160,FALSE),0)</f>
        <v>59</v>
      </c>
      <c r="R113" s="126">
        <f>IFERROR(VLOOKUP($B113,'1月総数'!$A$8:$BU$90,R$160,FALSE),0)</f>
        <v>30</v>
      </c>
      <c r="S113" s="126">
        <f>IFERROR(VLOOKUP($B113,'1月総数'!$A$8:$BU$90,S$160,FALSE),0)</f>
        <v>0</v>
      </c>
      <c r="T113" s="126">
        <f>IFERROR(VLOOKUP($B113,'1月総数'!$A$8:$BU$90,T$160,FALSE),0)</f>
        <v>27</v>
      </c>
      <c r="U113" s="126">
        <f>IFERROR(VLOOKUP($B113,'1月総数'!$A$8:$BU$90,U$160,FALSE),0)</f>
        <v>62</v>
      </c>
      <c r="V113" s="126">
        <f>IFERROR(VLOOKUP($B113,'1月総数'!$A$8:$BU$90,V$160,FALSE),0)</f>
        <v>3</v>
      </c>
      <c r="W113" s="126">
        <f>IFERROR(VLOOKUP($B113,'1月総数'!$A$8:$BU$90,W$160,FALSE),0)</f>
        <v>59</v>
      </c>
      <c r="X113" s="126">
        <f>IFERROR(VLOOKUP($B113,'1月総数'!$A$8:$BU$90,X$160,FALSE),0)</f>
        <v>8</v>
      </c>
      <c r="Y113" s="126">
        <f>IFERROR(VLOOKUP($B113,'1月総数'!$A$8:$BU$90,Y$160,FALSE),0)</f>
        <v>5</v>
      </c>
      <c r="Z113" s="126">
        <f>IFERROR(VLOOKUP($B113,'1月総数'!$A$8:$BU$90,Z$160,FALSE),0)</f>
        <v>37</v>
      </c>
      <c r="AA113" s="126">
        <f>IFERROR(VLOOKUP($B113,'1月総数'!$A$8:$BU$90,AA$160,FALSE),0)</f>
        <v>9</v>
      </c>
      <c r="AB113" s="126">
        <f>IFERROR(VLOOKUP($B113,'1月総数'!$A$8:$BU$90,AB$160,FALSE),0)</f>
        <v>0</v>
      </c>
      <c r="AC113" s="126">
        <f>IFERROR(VLOOKUP($B113,'1月総数'!$A$8:$BU$90,AC$160,FALSE),0)</f>
        <v>65</v>
      </c>
      <c r="AD113" s="126">
        <f>IFERROR(VLOOKUP($B113,'1月総数'!$A$8:$BU$90,AD$160,FALSE),0)</f>
        <v>4</v>
      </c>
      <c r="AE113" s="126">
        <f>IFERROR(VLOOKUP($B113,'1月総数'!$A$8:$BU$90,AE$160,FALSE),0)</f>
        <v>1</v>
      </c>
      <c r="AF113" s="126">
        <f>IFERROR(VLOOKUP($B113,'1月総数'!$A$8:$BU$90,AF$160,FALSE),0)</f>
        <v>3</v>
      </c>
      <c r="AG113" s="126">
        <f>IFERROR(VLOOKUP($B113,'1月総数'!$A$8:$BU$90,AG$160,FALSE),0)</f>
        <v>1</v>
      </c>
      <c r="AH113" s="126">
        <f>IFERROR(VLOOKUP($B113,'1月総数'!$A$8:$BU$90,AH$160,FALSE),0)</f>
        <v>15</v>
      </c>
      <c r="AI113" s="126">
        <f>IFERROR(VLOOKUP($B113,'1月総数'!$A$8:$BU$90,AI$160,FALSE),0)</f>
        <v>0</v>
      </c>
      <c r="AJ113" s="126">
        <f>IFERROR(VLOOKUP($B113,'1月総数'!$A$8:$BU$90,AJ$160,FALSE),0)</f>
        <v>53</v>
      </c>
      <c r="AK113" s="126">
        <f>IFERROR(VLOOKUP($B113,'1月総数'!$A$8:$BU$90,AK$160,FALSE),0)</f>
        <v>4</v>
      </c>
      <c r="AL113" s="126">
        <f>IFERROR(VLOOKUP($B113,'1月総数'!$A$8:$BU$90,AL$160,FALSE),0)</f>
        <v>1</v>
      </c>
      <c r="AM113" s="126">
        <f>IFERROR(VLOOKUP($B113,'1月総数'!$A$8:$BU$90,AM$160,FALSE),0)</f>
        <v>25</v>
      </c>
      <c r="AN113" s="126">
        <f>IFERROR(VLOOKUP($B113,'1月総数'!$A$8:$BU$90,AN$160,FALSE),0)</f>
        <v>2</v>
      </c>
      <c r="AO113" s="126">
        <f>IFERROR(VLOOKUP($B113,'1月総数'!$A$8:$BU$90,AO$160,FALSE),0)</f>
        <v>4</v>
      </c>
      <c r="AP113" s="126">
        <f>IFERROR(VLOOKUP($B113,'1月総数'!$A$8:$BU$90,AP$160,FALSE),0)</f>
        <v>0</v>
      </c>
      <c r="AQ113" s="126">
        <f>IFERROR(VLOOKUP($B113,'1月総数'!$A$8:$BU$90,AQ$160,FALSE),0)</f>
        <v>3</v>
      </c>
      <c r="AR113" s="126">
        <f>IFERROR(VLOOKUP($B113,'1月総数'!$A$8:$BU$90,AR$160,FALSE),0)</f>
        <v>8</v>
      </c>
      <c r="AS113" s="126">
        <f>IFERROR(VLOOKUP($B113,'1月総数'!$A$8:$BU$90,AS$160,FALSE),0)</f>
        <v>9</v>
      </c>
      <c r="AT113" s="126">
        <f>IFERROR(VLOOKUP($B113,'1月総数'!$A$8:$BU$90,AT$160,FALSE),0)</f>
        <v>4</v>
      </c>
      <c r="AU113" s="126">
        <f>IFERROR(VLOOKUP($B113,'1月総数'!$A$8:$BU$90,AU$160,FALSE),0)</f>
        <v>3</v>
      </c>
      <c r="AV113" s="126">
        <f>IFERROR(VLOOKUP($B113,'1月総数'!$A$8:$BU$90,AV$160,FALSE),0)</f>
        <v>11</v>
      </c>
      <c r="AW113" s="126">
        <f>IFERROR(VLOOKUP($B113,'1月総数'!$A$8:$BU$90,AW$160,FALSE),0)</f>
        <v>8</v>
      </c>
      <c r="AX113" s="126">
        <f>IFERROR(VLOOKUP($B113,'1月総数'!$A$8:$BU$90,AX$160,FALSE),0)</f>
        <v>13</v>
      </c>
      <c r="AY113" s="126">
        <f>IFERROR(VLOOKUP($B113,'1月総数'!$A$8:$BU$90,AY$160,FALSE),0)</f>
        <v>3</v>
      </c>
      <c r="AZ113" s="126">
        <f>IFERROR(VLOOKUP($B113,'1月総数'!$A$8:$BU$90,AZ$160,FALSE),0)</f>
        <v>5</v>
      </c>
      <c r="BA113" s="126">
        <f>IFERROR(VLOOKUP($B113,'1月総数'!$A$8:$BU$90,BA$160,FALSE),0)</f>
        <v>3</v>
      </c>
      <c r="BB113" s="126">
        <f>IFERROR(VLOOKUP($B113,'1月総数'!$A$8:$BU$90,BB$160,FALSE),0)</f>
        <v>4</v>
      </c>
      <c r="BC113" s="126">
        <f>IFERROR(VLOOKUP($B113,'1月総数'!$A$8:$BU$90,BC$160,FALSE),0)</f>
        <v>15</v>
      </c>
      <c r="BD113" s="126">
        <f>IFERROR(VLOOKUP($B113,'1月総数'!$A$8:$BU$90,BD$160,FALSE),0)</f>
        <v>16</v>
      </c>
      <c r="BE113" s="126">
        <f>IFERROR(VLOOKUP($B113,'1月総数'!$A$8:$BU$90,BE$160,FALSE),0)</f>
        <v>17</v>
      </c>
      <c r="BF113" s="126">
        <f>IFERROR(VLOOKUP($B113,'1月総数'!$A$8:$BU$90,BF$160,FALSE),0)</f>
        <v>13</v>
      </c>
      <c r="BG113" s="126">
        <f>IFERROR(VLOOKUP($B113,'1月総数'!$A$8:$BU$90,BG$160,FALSE),0)</f>
        <v>12</v>
      </c>
      <c r="BH113" s="126">
        <f>IFERROR(VLOOKUP($B113,'1月総数'!$A$8:$BU$90,BH$160,FALSE),0)</f>
        <v>8</v>
      </c>
      <c r="BI113" s="126">
        <f>IFERROR(VLOOKUP($B113,'1月総数'!$A$8:$BU$90,BI$160,FALSE),0)</f>
        <v>10</v>
      </c>
      <c r="BJ113" s="126">
        <f>IFERROR(VLOOKUP($B113,'1月総数'!$A$8:$BU$90,BJ$160,FALSE),0)</f>
        <v>13</v>
      </c>
      <c r="BK113" s="126">
        <f>IFERROR(VLOOKUP($B113,'1月総数'!$A$8:$BU$90,BK$160,FALSE),0)</f>
        <v>0</v>
      </c>
      <c r="BL113" s="126">
        <f>IFERROR(VLOOKUP($B113,'1月総数'!$A$8:$BU$90,BL$160,FALSE),0)</f>
        <v>27</v>
      </c>
      <c r="BM113" s="126">
        <f>IFERROR(VLOOKUP($B113,'1月総数'!$A$8:$BU$90,BM$160,FALSE),0)</f>
        <v>86</v>
      </c>
      <c r="BN113" s="126">
        <f>IFERROR(VLOOKUP($B113,'1月総数'!$A$8:$BU$90,BN$160,FALSE),0)</f>
        <v>12</v>
      </c>
      <c r="BO113" s="126">
        <f>IFERROR(VLOOKUP($B113,'1月総数'!$A$8:$BU$90,BO$160,FALSE),0)</f>
        <v>5</v>
      </c>
      <c r="BP113" s="126">
        <f>IFERROR(VLOOKUP($B113,'1月総数'!$A$8:$BU$90,BP$160,FALSE),0)</f>
        <v>4</v>
      </c>
      <c r="BQ113" s="126">
        <f>IFERROR(VLOOKUP($B113,'1月総数'!$A$8:$BU$90,BQ$160,FALSE),0)</f>
        <v>3</v>
      </c>
      <c r="BR113" s="126">
        <f>IFERROR(VLOOKUP($B113,'1月総数'!$A$8:$BU$90,BR$160,FALSE),0)</f>
        <v>5</v>
      </c>
      <c r="BS113" s="126">
        <f>IFERROR(VLOOKUP($B113,'1月総数'!$A$8:$BU$90,BS$160,FALSE),0)</f>
        <v>0</v>
      </c>
      <c r="BT113" s="126">
        <f>IFERROR(VLOOKUP($B113,'1月総数'!$A$8:$BU$90,BT$160,FALSE),0)</f>
        <v>22</v>
      </c>
      <c r="BU113" s="126">
        <f>IFERROR(VLOOKUP($B113,'1月総数'!$A$8:$BU$90,BU$160,FALSE),0)</f>
        <v>66</v>
      </c>
      <c r="BV113" s="126">
        <f>IFERROR(VLOOKUP($B113,'1月総数'!$A$8:$BU$90,BV$160,FALSE),0)</f>
        <v>1</v>
      </c>
      <c r="BW113" s="126"/>
    </row>
    <row r="114" spans="1:75" hidden="1" x14ac:dyDescent="0.2">
      <c r="A114" s="1" t="s">
        <v>321</v>
      </c>
      <c r="B114" s="128">
        <f t="shared" si="46"/>
        <v>270000</v>
      </c>
      <c r="C114" s="128" t="str">
        <f t="shared" si="47"/>
        <v>大阪府</v>
      </c>
      <c r="E114" s="127">
        <f>IFERROR(VLOOKUP($B114,'2月男'!$A$8:$BV$90,市町村別自殺者集計表!E$160,FALSE),0)</f>
        <v>54</v>
      </c>
      <c r="F114" s="1">
        <f>IFERROR(VLOOKUP($B114,'2月男'!$A$8:$BV$90,市町村別自殺者集計表!F$160,FALSE),0)</f>
        <v>1.2742304356074701</v>
      </c>
      <c r="G114" s="1">
        <f>IFERROR(VLOOKUP($B114,'2月男'!$A$8:$BV$90,市町村別自殺者集計表!G$160,FALSE),0)</f>
        <v>16.610503892740301</v>
      </c>
      <c r="H114" s="1">
        <f>IFERROR(VLOOKUP($B114,'2月男'!$A$8:$BV$90,市町村別自殺者集計表!H$160,FALSE),0)</f>
        <v>0</v>
      </c>
      <c r="I114" s="1">
        <f>IFERROR(VLOOKUP($B114,'2月男'!$A$8:$BV$90,市町村別自殺者集計表!I$160,FALSE),0)</f>
        <v>10</v>
      </c>
      <c r="J114" s="1">
        <f>IFERROR(VLOOKUP($B114,'2月男'!$A$8:$BV$90,市町村別自殺者集計表!J$160,FALSE),0)</f>
        <v>5</v>
      </c>
      <c r="K114" s="1">
        <f>IFERROR(VLOOKUP($B114,'2月男'!$A$8:$BV$90,市町村別自殺者集計表!K$160,FALSE),0)</f>
        <v>9</v>
      </c>
      <c r="L114" s="1">
        <f>IFERROR(VLOOKUP($B114,'2月男'!$A$8:$BV$90,市町村別自殺者集計表!L$160,FALSE),0)</f>
        <v>11</v>
      </c>
      <c r="M114" s="1">
        <f>IFERROR(VLOOKUP($B114,'2月男'!$A$8:$BV$90,市町村別自殺者集計表!M$160,FALSE),0)</f>
        <v>9</v>
      </c>
      <c r="N114" s="1">
        <f>IFERROR(VLOOKUP($B114,'2月男'!$A$8:$BV$90,市町村別自殺者集計表!N$160,FALSE),0)</f>
        <v>5</v>
      </c>
      <c r="O114" s="1">
        <f>IFERROR(VLOOKUP($B114,'2月男'!$A$8:$BV$90,市町村別自殺者集計表!O$160,FALSE),0)</f>
        <v>5</v>
      </c>
      <c r="P114" s="1">
        <f>IFERROR(VLOOKUP($B114,'2月男'!$A$8:$BV$90,市町村別自殺者集計表!P$160,FALSE),0)</f>
        <v>0</v>
      </c>
      <c r="Q114" s="1">
        <f>IFERROR(VLOOKUP($B114,'2月男'!$A$8:$BV$90,市町村別自殺者集計表!Q$160,FALSE),0)</f>
        <v>39</v>
      </c>
      <c r="R114" s="1">
        <f>IFERROR(VLOOKUP($B114,'2月男'!$A$8:$BV$90,市町村別自殺者集計表!R$160,FALSE),0)</f>
        <v>15</v>
      </c>
      <c r="S114" s="1">
        <f>IFERROR(VLOOKUP($B114,'2月男'!$A$8:$BV$90,市町村別自殺者集計表!S$160,FALSE),0)</f>
        <v>0</v>
      </c>
      <c r="T114" s="1">
        <f>IFERROR(VLOOKUP($B114,'2月男'!$A$8:$BV$90,市町村別自殺者集計表!T$160,FALSE),0)</f>
        <v>18</v>
      </c>
      <c r="U114" s="1">
        <f>IFERROR(VLOOKUP($B114,'2月男'!$A$8:$BV$90,市町村別自殺者集計表!U$160,FALSE),0)</f>
        <v>36</v>
      </c>
      <c r="V114" s="1">
        <f>IFERROR(VLOOKUP($B114,'2月男'!$A$8:$BV$90,市町村別自殺者集計表!V$160,FALSE),0)</f>
        <v>3</v>
      </c>
      <c r="W114" s="1">
        <f>IFERROR(VLOOKUP($B114,'2月男'!$A$8:$BV$90,市町村別自殺者集計表!W$160,FALSE),0)</f>
        <v>33</v>
      </c>
      <c r="X114" s="1">
        <f>IFERROR(VLOOKUP($B114,'2月男'!$A$8:$BV$90,市町村別自殺者集計表!X$160,FALSE),0)</f>
        <v>0</v>
      </c>
      <c r="Y114" s="1">
        <f>IFERROR(VLOOKUP($B114,'2月男'!$A$8:$BV$90,市町村別自殺者集計表!Y$160,FALSE),0)</f>
        <v>8</v>
      </c>
      <c r="Z114" s="1">
        <f>IFERROR(VLOOKUP($B114,'2月男'!$A$8:$BV$90,市町村別自殺者集計表!Z$160,FALSE),0)</f>
        <v>19</v>
      </c>
      <c r="AA114" s="1">
        <f>IFERROR(VLOOKUP($B114,'2月男'!$A$8:$BV$90,市町村別自殺者集計表!AA$160,FALSE),0)</f>
        <v>6</v>
      </c>
      <c r="AB114" s="1">
        <f>IFERROR(VLOOKUP($B114,'2月男'!$A$8:$BV$90,市町村別自殺者集計表!AB$160,FALSE),0)</f>
        <v>0</v>
      </c>
      <c r="AC114" s="1">
        <f>IFERROR(VLOOKUP($B114,'2月男'!$A$8:$BV$90,市町村別自殺者集計表!AC$160,FALSE),0)</f>
        <v>26</v>
      </c>
      <c r="AD114" s="1">
        <f>IFERROR(VLOOKUP($B114,'2月男'!$A$8:$BV$90,市町村別自殺者集計表!AD$160,FALSE),0)</f>
        <v>7</v>
      </c>
      <c r="AE114" s="1">
        <f>IFERROR(VLOOKUP($B114,'2月男'!$A$8:$BV$90,市町村別自殺者集計表!AE$160,FALSE),0)</f>
        <v>4</v>
      </c>
      <c r="AF114" s="1">
        <f>IFERROR(VLOOKUP($B114,'2月男'!$A$8:$BV$90,市町村別自殺者集計表!AF$160,FALSE),0)</f>
        <v>4</v>
      </c>
      <c r="AG114" s="1">
        <f>IFERROR(VLOOKUP($B114,'2月男'!$A$8:$BV$90,市町村別自殺者集計表!AG$160,FALSE),0)</f>
        <v>1</v>
      </c>
      <c r="AH114" s="1">
        <f>IFERROR(VLOOKUP($B114,'2月男'!$A$8:$BV$90,市町村別自殺者集計表!AH$160,FALSE),0)</f>
        <v>12</v>
      </c>
      <c r="AI114" s="1">
        <f>IFERROR(VLOOKUP($B114,'2月男'!$A$8:$BV$90,市町村別自殺者集計表!AI$160,FALSE),0)</f>
        <v>0</v>
      </c>
      <c r="AJ114" s="1">
        <f>IFERROR(VLOOKUP($B114,'2月男'!$A$8:$BV$90,市町村別自殺者集計表!AJ$160,FALSE),0)</f>
        <v>29</v>
      </c>
      <c r="AK114" s="119">
        <f>IFERROR(VLOOKUP($B114,'2月男'!$A$8:$BV$90,市町村別自殺者集計表!AK$160,FALSE),0)</f>
        <v>1</v>
      </c>
      <c r="AL114" s="119">
        <f>IFERROR(VLOOKUP($B114,'2月男'!$A$8:$BV$90,市町村別自殺者集計表!AL$160,FALSE),0)</f>
        <v>5</v>
      </c>
      <c r="AM114" s="119">
        <f>IFERROR(VLOOKUP($B114,'2月男'!$A$8:$BV$90,市町村別自殺者集計表!AM$160,FALSE),0)</f>
        <v>14</v>
      </c>
      <c r="AN114" s="119">
        <f>IFERROR(VLOOKUP($B114,'2月男'!$A$8:$BV$90,市町村別自殺者集計表!AN$160,FALSE),0)</f>
        <v>2</v>
      </c>
      <c r="AO114" s="120">
        <f>IFERROR(VLOOKUP($B114,'2月男'!$A$8:$BV$90,市町村別自殺者集計表!AO$160,FALSE),0)</f>
        <v>3</v>
      </c>
      <c r="AP114" s="120">
        <f>IFERROR(VLOOKUP($B114,'2月男'!$A$8:$BV$90,市町村別自殺者集計表!AP$160,FALSE),0)</f>
        <v>0</v>
      </c>
      <c r="AQ114" s="120">
        <f>IFERROR(VLOOKUP($B114,'2月男'!$A$8:$BV$90,市町村別自殺者集計表!AQ$160,FALSE),0)</f>
        <v>4</v>
      </c>
      <c r="AR114" s="120">
        <f>IFERROR(VLOOKUP($B114,'2月男'!$A$8:$BV$90,市町村別自殺者集計表!AR$160,FALSE),0)</f>
        <v>2</v>
      </c>
      <c r="AS114" s="120">
        <f>IFERROR(VLOOKUP($B114,'2月男'!$A$8:$BV$90,市町村別自殺者集計表!AS$160,FALSE),0)</f>
        <v>5</v>
      </c>
      <c r="AT114" s="120">
        <f>IFERROR(VLOOKUP($B114,'2月男'!$A$8:$BV$90,市町村別自殺者集計表!AT$160,FALSE),0)</f>
        <v>1</v>
      </c>
      <c r="AU114" s="120">
        <f>IFERROR(VLOOKUP($B114,'2月男'!$A$8:$BV$90,市町村別自殺者集計表!AU$160,FALSE),0)</f>
        <v>4</v>
      </c>
      <c r="AV114" s="120">
        <f>IFERROR(VLOOKUP($B114,'2月男'!$A$8:$BV$90,市町村別自殺者集計表!AV$160,FALSE),0)</f>
        <v>4</v>
      </c>
      <c r="AW114" s="120">
        <f>IFERROR(VLOOKUP($B114,'2月男'!$A$8:$BV$90,市町村別自殺者集計表!AW$160,FALSE),0)</f>
        <v>4</v>
      </c>
      <c r="AX114" s="120">
        <f>IFERROR(VLOOKUP($B114,'2月男'!$A$8:$BV$90,市町村別自殺者集計表!AX$160,FALSE),0)</f>
        <v>3</v>
      </c>
      <c r="AY114" s="120">
        <f>IFERROR(VLOOKUP($B114,'2月男'!$A$8:$BV$90,市町村別自殺者集計表!AY$160,FALSE),0)</f>
        <v>6</v>
      </c>
      <c r="AZ114" s="120">
        <f>IFERROR(VLOOKUP($B114,'2月男'!$A$8:$BV$90,市町村別自殺者集計表!AZ$160,FALSE),0)</f>
        <v>6</v>
      </c>
      <c r="BA114" s="120">
        <f>IFERROR(VLOOKUP($B114,'2月男'!$A$8:$BV$90,市町村別自殺者集計表!BA$160,FALSE),0)</f>
        <v>0</v>
      </c>
      <c r="BB114" s="1">
        <f>IFERROR(VLOOKUP($B114,'2月男'!$A$8:$BV$90,市町村別自殺者集計表!BB$160,FALSE),0)</f>
        <v>7</v>
      </c>
      <c r="BC114" s="1">
        <f>IFERROR(VLOOKUP($B114,'2月男'!$A$8:$BV$90,市町村別自殺者集計表!BC$160,FALSE),0)</f>
        <v>8</v>
      </c>
      <c r="BD114" s="1">
        <f>IFERROR(VLOOKUP($B114,'2月男'!$A$8:$BV$90,市町村別自殺者集計表!BD$160,FALSE),0)</f>
        <v>8</v>
      </c>
      <c r="BE114" s="1">
        <f>IFERROR(VLOOKUP($B114,'2月男'!$A$8:$BV$90,市町村別自殺者集計表!BE$160,FALSE),0)</f>
        <v>7</v>
      </c>
      <c r="BF114" s="1">
        <f>IFERROR(VLOOKUP($B114,'2月男'!$A$8:$BV$90,市町村別自殺者集計表!BF$160,FALSE),0)</f>
        <v>8</v>
      </c>
      <c r="BG114" s="1">
        <f>IFERROR(VLOOKUP($B114,'2月男'!$A$8:$BV$90,市町村別自殺者集計表!BG$160,FALSE),0)</f>
        <v>8</v>
      </c>
      <c r="BH114" s="1">
        <f>IFERROR(VLOOKUP($B114,'2月男'!$A$8:$BV$90,市町村別自殺者集計表!BH$160,FALSE),0)</f>
        <v>12</v>
      </c>
      <c r="BI114" s="1">
        <f>IFERROR(VLOOKUP($B114,'2月男'!$A$8:$BV$90,市町村別自殺者集計表!BI$160,FALSE),0)</f>
        <v>7</v>
      </c>
      <c r="BJ114" s="1">
        <f>IFERROR(VLOOKUP($B114,'2月男'!$A$8:$BV$90,市町村別自殺者集計表!BJ$160,FALSE),0)</f>
        <v>4</v>
      </c>
      <c r="BK114" s="1">
        <f>IFERROR(VLOOKUP($B114,'2月男'!$A$8:$BV$90,市町村別自殺者集計表!BK$160,FALSE),0)</f>
        <v>0</v>
      </c>
      <c r="BL114" s="1">
        <f>IFERROR(VLOOKUP($B114,'2月男'!$A$8:$BV$90,市町村別自殺者集計表!BL$160,FALSE),0)</f>
        <v>8</v>
      </c>
      <c r="BM114" s="1">
        <f>IFERROR(VLOOKUP($B114,'2月男'!$A$8:$BV$90,市町村別自殺者集計表!BM$160,FALSE),0)</f>
        <v>37</v>
      </c>
      <c r="BN114" s="1">
        <f>IFERROR(VLOOKUP($B114,'2月男'!$A$8:$BV$90,市町村別自殺者集計表!BN$160,FALSE),0)</f>
        <v>25</v>
      </c>
      <c r="BO114" s="1">
        <f>IFERROR(VLOOKUP($B114,'2月男'!$A$8:$BV$90,市町村別自殺者集計表!BO$160,FALSE),0)</f>
        <v>5</v>
      </c>
      <c r="BP114" s="1">
        <f>IFERROR(VLOOKUP($B114,'2月男'!$A$8:$BV$90,市町村別自殺者集計表!BP$160,FALSE),0)</f>
        <v>1</v>
      </c>
      <c r="BQ114" s="1">
        <f>IFERROR(VLOOKUP($B114,'2月男'!$A$8:$BV$90,市町村別自殺者集計表!BQ$160,FALSE),0)</f>
        <v>3</v>
      </c>
      <c r="BR114" s="1">
        <f>IFERROR(VLOOKUP($B114,'2月男'!$A$8:$BV$90,市町村別自殺者集計表!BR$160,FALSE),0)</f>
        <v>5</v>
      </c>
      <c r="BS114" s="1">
        <f>IFERROR(VLOOKUP($B114,'2月男'!$A$8:$BV$90,市町村別自殺者集計表!BS$160,FALSE),0)</f>
        <v>0</v>
      </c>
      <c r="BT114" s="1">
        <f>IFERROR(VLOOKUP($B114,'2月男'!$A$8:$BV$90,市町村別自殺者集計表!BT$160,FALSE),0)</f>
        <v>8</v>
      </c>
      <c r="BU114" s="1">
        <f>IFERROR(VLOOKUP($B114,'2月男'!$A$8:$BV$90,市町村別自殺者集計表!BU$160,FALSE),0)</f>
        <v>46</v>
      </c>
      <c r="BV114" s="1">
        <f>IFERROR(VLOOKUP($B114,'2月男'!$A$8:$BV$90,市町村別自殺者集計表!BV$160,FALSE),0)</f>
        <v>0</v>
      </c>
    </row>
    <row r="115" spans="1:75" hidden="1" x14ac:dyDescent="0.2">
      <c r="A115" s="1" t="s">
        <v>322</v>
      </c>
      <c r="B115" s="128">
        <f t="shared" si="46"/>
        <v>270000</v>
      </c>
      <c r="C115" s="128" t="str">
        <f t="shared" si="47"/>
        <v>大阪府</v>
      </c>
      <c r="E115" s="127">
        <f>IFERROR(VLOOKUP($B115,'2月女'!$A$8:$BV$90,市町村別自殺者集計表!E$160,FALSE),0)</f>
        <v>38</v>
      </c>
      <c r="F115" s="1">
        <f>IFERROR(VLOOKUP($B115,'2月女'!$A$8:$BV$90,市町村別自殺者集計表!F$160,FALSE),0)</f>
        <v>0.83280351688541998</v>
      </c>
      <c r="G115" s="1">
        <f>IFERROR(VLOOKUP($B115,'2月女'!$A$8:$BV$90,市町村別自殺者集計表!G$160,FALSE),0)</f>
        <v>10.8561887022564</v>
      </c>
      <c r="H115" s="1">
        <f>IFERROR(VLOOKUP($B115,'2月女'!$A$8:$BV$90,市町村別自殺者集計表!H$160,FALSE),0)</f>
        <v>1</v>
      </c>
      <c r="I115" s="1">
        <f>IFERROR(VLOOKUP($B115,'2月女'!$A$8:$BV$90,市町村別自殺者集計表!I$160,FALSE),0)</f>
        <v>4</v>
      </c>
      <c r="J115" s="1">
        <f>IFERROR(VLOOKUP($B115,'2月女'!$A$8:$BV$90,市町村別自殺者集計表!J$160,FALSE),0)</f>
        <v>2</v>
      </c>
      <c r="K115" s="1">
        <f>IFERROR(VLOOKUP($B115,'2月女'!$A$8:$BV$90,市町村別自殺者集計表!K$160,FALSE),0)</f>
        <v>5</v>
      </c>
      <c r="L115" s="1">
        <f>IFERROR(VLOOKUP($B115,'2月女'!$A$8:$BV$90,市町村別自殺者集計表!L$160,FALSE),0)</f>
        <v>9</v>
      </c>
      <c r="M115" s="1">
        <f>IFERROR(VLOOKUP($B115,'2月女'!$A$8:$BV$90,市町村別自殺者集計表!M$160,FALSE),0)</f>
        <v>3</v>
      </c>
      <c r="N115" s="1">
        <f>IFERROR(VLOOKUP($B115,'2月女'!$A$8:$BV$90,市町村別自殺者集計表!N$160,FALSE),0)</f>
        <v>6</v>
      </c>
      <c r="O115" s="1">
        <f>IFERROR(VLOOKUP($B115,'2月女'!$A$8:$BV$90,市町村別自殺者集計表!O$160,FALSE),0)</f>
        <v>8</v>
      </c>
      <c r="P115" s="1">
        <f>IFERROR(VLOOKUP($B115,'2月女'!$A$8:$BV$90,市町村別自殺者集計表!P$160,FALSE),0)</f>
        <v>0</v>
      </c>
      <c r="Q115" s="1">
        <f>IFERROR(VLOOKUP($B115,'2月女'!$A$8:$BV$90,市町村別自殺者集計表!Q$160,FALSE),0)</f>
        <v>25</v>
      </c>
      <c r="R115" s="1">
        <f>IFERROR(VLOOKUP($B115,'2月女'!$A$8:$BV$90,市町村別自殺者集計表!R$160,FALSE),0)</f>
        <v>13</v>
      </c>
      <c r="S115" s="1">
        <f>IFERROR(VLOOKUP($B115,'2月女'!$A$8:$BV$90,市町村別自殺者集計表!S$160,FALSE),0)</f>
        <v>0</v>
      </c>
      <c r="T115" s="1">
        <f>IFERROR(VLOOKUP($B115,'2月女'!$A$8:$BV$90,市町村別自殺者集計表!T$160,FALSE),0)</f>
        <v>10</v>
      </c>
      <c r="U115" s="1">
        <f>IFERROR(VLOOKUP($B115,'2月女'!$A$8:$BV$90,市町村別自殺者集計表!U$160,FALSE),0)</f>
        <v>28</v>
      </c>
      <c r="V115" s="1">
        <f>IFERROR(VLOOKUP($B115,'2月女'!$A$8:$BV$90,市町村別自殺者集計表!V$160,FALSE),0)</f>
        <v>0</v>
      </c>
      <c r="W115" s="1">
        <f>IFERROR(VLOOKUP($B115,'2月女'!$A$8:$BV$90,市町村別自殺者集計表!W$160,FALSE),0)</f>
        <v>28</v>
      </c>
      <c r="X115" s="1">
        <f>IFERROR(VLOOKUP($B115,'2月女'!$A$8:$BV$90,市町村別自殺者集計表!X$160,FALSE),0)</f>
        <v>8</v>
      </c>
      <c r="Y115" s="1">
        <f>IFERROR(VLOOKUP($B115,'2月女'!$A$8:$BV$90,市町村別自殺者集計表!Y$160,FALSE),0)</f>
        <v>0</v>
      </c>
      <c r="Z115" s="1">
        <f>IFERROR(VLOOKUP($B115,'2月女'!$A$8:$BV$90,市町村別自殺者集計表!Z$160,FALSE),0)</f>
        <v>19</v>
      </c>
      <c r="AA115" s="1">
        <f>IFERROR(VLOOKUP($B115,'2月女'!$A$8:$BV$90,市町村別自殺者集計表!AA$160,FALSE),0)</f>
        <v>1</v>
      </c>
      <c r="AB115" s="1">
        <f>IFERROR(VLOOKUP($B115,'2月女'!$A$8:$BV$90,市町村別自殺者集計表!AB$160,FALSE),0)</f>
        <v>0</v>
      </c>
      <c r="AC115" s="1">
        <f>IFERROR(VLOOKUP($B115,'2月女'!$A$8:$BV$90,市町村別自殺者集計表!AC$160,FALSE),0)</f>
        <v>31</v>
      </c>
      <c r="AD115" s="1">
        <f>IFERROR(VLOOKUP($B115,'2月女'!$A$8:$BV$90,市町村別自殺者集計表!AD$160,FALSE),0)</f>
        <v>1</v>
      </c>
      <c r="AE115" s="1">
        <f>IFERROR(VLOOKUP($B115,'2月女'!$A$8:$BV$90,市町村別自殺者集計表!AE$160,FALSE),0)</f>
        <v>0</v>
      </c>
      <c r="AF115" s="1">
        <f>IFERROR(VLOOKUP($B115,'2月女'!$A$8:$BV$90,市町村別自殺者集計表!AF$160,FALSE),0)</f>
        <v>1</v>
      </c>
      <c r="AG115" s="1">
        <f>IFERROR(VLOOKUP($B115,'2月女'!$A$8:$BV$90,市町村別自殺者集計表!AG$160,FALSE),0)</f>
        <v>0</v>
      </c>
      <c r="AH115" s="1">
        <f>IFERROR(VLOOKUP($B115,'2月女'!$A$8:$BV$90,市町村別自殺者集計表!AH$160,FALSE),0)</f>
        <v>5</v>
      </c>
      <c r="AI115" s="1">
        <f>IFERROR(VLOOKUP($B115,'2月女'!$A$8:$BV$90,市町村別自殺者集計表!AI$160,FALSE),0)</f>
        <v>0</v>
      </c>
      <c r="AJ115" s="1">
        <f>IFERROR(VLOOKUP($B115,'2月女'!$A$8:$BV$90,市町村別自殺者集計表!AJ$160,FALSE),0)</f>
        <v>25</v>
      </c>
      <c r="AK115" s="120">
        <f>IFERROR(VLOOKUP($B115,'2月女'!$A$8:$BV$90,市町村別自殺者集計表!AK$160,FALSE),0)</f>
        <v>1</v>
      </c>
      <c r="AL115" s="120">
        <f>IFERROR(VLOOKUP($B115,'2月女'!$A$8:$BV$90,市町村別自殺者集計表!AL$160,FALSE),0)</f>
        <v>0</v>
      </c>
      <c r="AM115" s="120">
        <f>IFERROR(VLOOKUP($B115,'2月女'!$A$8:$BV$90,市町村別自殺者集計表!AM$160,FALSE),0)</f>
        <v>4</v>
      </c>
      <c r="AN115" s="120">
        <f>IFERROR(VLOOKUP($B115,'2月女'!$A$8:$BV$90,市町村別自殺者集計表!AN$160,FALSE),0)</f>
        <v>3</v>
      </c>
      <c r="AO115" s="120">
        <f>IFERROR(VLOOKUP($B115,'2月女'!$A$8:$BV$90,市町村別自殺者集計表!AO$160,FALSE),0)</f>
        <v>5</v>
      </c>
      <c r="AP115" s="120">
        <f>IFERROR(VLOOKUP($B115,'2月女'!$A$8:$BV$90,市町村別自殺者集計表!AP$160,FALSE),0)</f>
        <v>0</v>
      </c>
      <c r="AQ115" s="120">
        <f>IFERROR(VLOOKUP($B115,'2月女'!$A$8:$BV$90,市町村別自殺者集計表!AQ$160,FALSE),0)</f>
        <v>0</v>
      </c>
      <c r="AR115" s="1">
        <f>IFERROR(VLOOKUP($B115,'2月女'!$A$8:$BV$90,市町村別自殺者集計表!AR$160,FALSE),0)</f>
        <v>2</v>
      </c>
      <c r="AS115" s="1">
        <f>IFERROR(VLOOKUP($B115,'2月女'!$A$8:$BV$90,市町村別自殺者集計表!AS$160,FALSE),0)</f>
        <v>3</v>
      </c>
      <c r="AT115" s="1">
        <f>IFERROR(VLOOKUP($B115,'2月女'!$A$8:$BV$90,市町村別自殺者集計表!AT$160,FALSE),0)</f>
        <v>1</v>
      </c>
      <c r="AU115" s="1">
        <f>IFERROR(VLOOKUP($B115,'2月女'!$A$8:$BV$90,市町村別自殺者集計表!AU$160,FALSE),0)</f>
        <v>5</v>
      </c>
      <c r="AV115" s="1">
        <f>IFERROR(VLOOKUP($B115,'2月女'!$A$8:$BV$90,市町村別自殺者集計表!AV$160,FALSE),0)</f>
        <v>3</v>
      </c>
      <c r="AW115" s="1">
        <f>IFERROR(VLOOKUP($B115,'2月女'!$A$8:$BV$90,市町村別自殺者集計表!AW$160,FALSE),0)</f>
        <v>5</v>
      </c>
      <c r="AX115" s="1">
        <f>IFERROR(VLOOKUP($B115,'2月女'!$A$8:$BV$90,市町村別自殺者集計表!AX$160,FALSE),0)</f>
        <v>3</v>
      </c>
      <c r="AY115" s="1">
        <f>IFERROR(VLOOKUP($B115,'2月女'!$A$8:$BV$90,市町村別自殺者集計表!AY$160,FALSE),0)</f>
        <v>1</v>
      </c>
      <c r="AZ115" s="1">
        <f>IFERROR(VLOOKUP($B115,'2月女'!$A$8:$BV$90,市町村別自殺者集計表!AZ$160,FALSE),0)</f>
        <v>3</v>
      </c>
      <c r="BA115" s="1">
        <f>IFERROR(VLOOKUP($B115,'2月女'!$A$8:$BV$90,市町村別自殺者集計表!BA$160,FALSE),0)</f>
        <v>4</v>
      </c>
      <c r="BB115" s="1">
        <f>IFERROR(VLOOKUP($B115,'2月女'!$A$8:$BV$90,市町村別自殺者集計表!BB$160,FALSE),0)</f>
        <v>3</v>
      </c>
      <c r="BC115" s="1">
        <f>IFERROR(VLOOKUP($B115,'2月女'!$A$8:$BV$90,市町村別自殺者集計表!BC$160,FALSE),0)</f>
        <v>5</v>
      </c>
      <c r="BD115" s="1">
        <f>IFERROR(VLOOKUP($B115,'2月女'!$A$8:$BV$90,市町村別自殺者集計表!BD$160,FALSE),0)</f>
        <v>5</v>
      </c>
      <c r="BE115" s="1">
        <f>IFERROR(VLOOKUP($B115,'2月女'!$A$8:$BV$90,市町村別自殺者集計表!BE$160,FALSE),0)</f>
        <v>6</v>
      </c>
      <c r="BF115" s="1">
        <f>IFERROR(VLOOKUP($B115,'2月女'!$A$8:$BV$90,市町村別自殺者集計表!BF$160,FALSE),0)</f>
        <v>7</v>
      </c>
      <c r="BG115" s="1">
        <f>IFERROR(VLOOKUP($B115,'2月女'!$A$8:$BV$90,市町村別自殺者集計表!BG$160,FALSE),0)</f>
        <v>3</v>
      </c>
      <c r="BH115" s="1">
        <f>IFERROR(VLOOKUP($B115,'2月女'!$A$8:$BV$90,市町村別自殺者集計表!BH$160,FALSE),0)</f>
        <v>5</v>
      </c>
      <c r="BI115" s="1">
        <f>IFERROR(VLOOKUP($B115,'2月女'!$A$8:$BV$90,市町村別自殺者集計表!BI$160,FALSE),0)</f>
        <v>7</v>
      </c>
      <c r="BJ115" s="1">
        <f>IFERROR(VLOOKUP($B115,'2月女'!$A$8:$BV$90,市町村別自殺者集計表!BJ$160,FALSE),0)</f>
        <v>5</v>
      </c>
      <c r="BK115" s="1">
        <f>IFERROR(VLOOKUP($B115,'2月女'!$A$8:$BV$90,市町村別自殺者集計表!BK$160,FALSE),0)</f>
        <v>0</v>
      </c>
      <c r="BL115" s="1">
        <f>IFERROR(VLOOKUP($B115,'2月女'!$A$8:$BV$90,市町村別自殺者集計表!BL$160,FALSE),0)</f>
        <v>10</v>
      </c>
      <c r="BM115" s="1">
        <f>IFERROR(VLOOKUP($B115,'2月女'!$A$8:$BV$90,市町村別自殺者集計表!BM$160,FALSE),0)</f>
        <v>43</v>
      </c>
      <c r="BN115" s="1">
        <f>IFERROR(VLOOKUP($B115,'2月女'!$A$8:$BV$90,市町村別自殺者集計表!BN$160,FALSE),0)</f>
        <v>3</v>
      </c>
      <c r="BO115" s="1">
        <f>IFERROR(VLOOKUP($B115,'2月女'!$A$8:$BV$90,市町村別自殺者集計表!BO$160,FALSE),0)</f>
        <v>1</v>
      </c>
      <c r="BP115" s="1">
        <f>IFERROR(VLOOKUP($B115,'2月女'!$A$8:$BV$90,市町村別自殺者集計表!BP$160,FALSE),0)</f>
        <v>2</v>
      </c>
      <c r="BQ115" s="1">
        <f>IFERROR(VLOOKUP($B115,'2月女'!$A$8:$BV$90,市町村別自殺者集計表!BQ$160,FALSE),0)</f>
        <v>0</v>
      </c>
      <c r="BR115" s="1">
        <f>IFERROR(VLOOKUP($B115,'2月女'!$A$8:$BV$90,市町村別自殺者集計表!BR$160,FALSE),0)</f>
        <v>4</v>
      </c>
      <c r="BS115" s="1">
        <f>IFERROR(VLOOKUP($B115,'2月女'!$A$8:$BV$90,市町村別自殺者集計表!BS$160,FALSE),0)</f>
        <v>0</v>
      </c>
      <c r="BT115" s="1">
        <f>IFERROR(VLOOKUP($B115,'2月女'!$A$8:$BV$90,市町村別自殺者集計表!BT$160,FALSE),0)</f>
        <v>9</v>
      </c>
      <c r="BU115" s="1">
        <f>IFERROR(VLOOKUP($B115,'2月女'!$A$8:$BV$90,市町村別自殺者集計表!BU$160,FALSE),0)</f>
        <v>29</v>
      </c>
      <c r="BV115" s="1">
        <f>IFERROR(VLOOKUP($B115,'2月女'!$A$8:$BV$90,市町村別自殺者集計表!BV$160,FALSE),0)</f>
        <v>0</v>
      </c>
    </row>
    <row r="116" spans="1:75" hidden="1" x14ac:dyDescent="0.2">
      <c r="A116" s="1" t="s">
        <v>323</v>
      </c>
      <c r="B116" s="128">
        <f t="shared" ref="B116:B146" si="48">B115</f>
        <v>270000</v>
      </c>
      <c r="C116" s="128" t="str">
        <f t="shared" ref="C116:C146" si="49">C115</f>
        <v>大阪府</v>
      </c>
      <c r="E116" s="127">
        <f>IFERROR(VLOOKUP($B116,'2月総数'!$A$8:$BV$90,市町村別自殺者集計表!E$160,FALSE),0)</f>
        <v>92</v>
      </c>
      <c r="F116" s="1">
        <f>IFERROR(VLOOKUP($B116,'2月総数'!$A$8:$BV$90,市町村別自殺者集計表!F$160,FALSE),0)</f>
        <v>1.0453650954639899</v>
      </c>
      <c r="G116" s="1">
        <f>IFERROR(VLOOKUP($B116,'2月総数'!$A$8:$BV$90,市町村別自殺者集計表!G$160,FALSE),0)</f>
        <v>13.627080708727</v>
      </c>
      <c r="H116" s="1">
        <f>IFERROR(VLOOKUP($B116,'2月総数'!$A$8:$BV$90,市町村別自殺者集計表!H$160,FALSE),0)</f>
        <v>1</v>
      </c>
      <c r="I116" s="1">
        <f>IFERROR(VLOOKUP($B116,'2月総数'!$A$8:$BV$90,市町村別自殺者集計表!I$160,FALSE),0)</f>
        <v>14</v>
      </c>
      <c r="J116" s="1">
        <f>IFERROR(VLOOKUP($B116,'2月総数'!$A$8:$BV$90,市町村別自殺者集計表!J$160,FALSE),0)</f>
        <v>7</v>
      </c>
      <c r="K116" s="1">
        <f>IFERROR(VLOOKUP($B116,'2月総数'!$A$8:$BV$90,市町村別自殺者集計表!K$160,FALSE),0)</f>
        <v>14</v>
      </c>
      <c r="L116" s="1">
        <f>IFERROR(VLOOKUP($B116,'2月総数'!$A$8:$BV$90,市町村別自殺者集計表!L$160,FALSE),0)</f>
        <v>20</v>
      </c>
      <c r="M116" s="1">
        <f>IFERROR(VLOOKUP($B116,'2月総数'!$A$8:$BV$90,市町村別自殺者集計表!M$160,FALSE),0)</f>
        <v>12</v>
      </c>
      <c r="N116" s="1">
        <f>IFERROR(VLOOKUP($B116,'2月総数'!$A$8:$BV$90,市町村別自殺者集計表!N$160,FALSE),0)</f>
        <v>11</v>
      </c>
      <c r="O116" s="1">
        <f>IFERROR(VLOOKUP($B116,'2月総数'!$A$8:$BV$90,市町村別自殺者集計表!O$160,FALSE),0)</f>
        <v>13</v>
      </c>
      <c r="P116" s="1">
        <f>IFERROR(VLOOKUP($B116,'2月総数'!$A$8:$BV$90,市町村別自殺者集計表!P$160,FALSE),0)</f>
        <v>0</v>
      </c>
      <c r="Q116" s="1">
        <f>IFERROR(VLOOKUP($B116,'2月総数'!$A$8:$BV$90,市町村別自殺者集計表!Q$160,FALSE),0)</f>
        <v>64</v>
      </c>
      <c r="R116" s="1">
        <f>IFERROR(VLOOKUP($B116,'2月総数'!$A$8:$BV$90,市町村別自殺者集計表!R$160,FALSE),0)</f>
        <v>28</v>
      </c>
      <c r="S116" s="1">
        <f>IFERROR(VLOOKUP($B116,'2月総数'!$A$8:$BV$90,市町村別自殺者集計表!S$160,FALSE),0)</f>
        <v>0</v>
      </c>
      <c r="T116" s="1">
        <f>IFERROR(VLOOKUP($B116,'2月総数'!$A$8:$BV$90,市町村別自殺者集計表!T$160,FALSE),0)</f>
        <v>28</v>
      </c>
      <c r="U116" s="1">
        <f>IFERROR(VLOOKUP($B116,'2月総数'!$A$8:$BV$90,市町村別自殺者集計表!U$160,FALSE),0)</f>
        <v>64</v>
      </c>
      <c r="V116" s="1">
        <f>IFERROR(VLOOKUP($B116,'2月総数'!$A$8:$BV$90,市町村別自殺者集計表!V$160,FALSE),0)</f>
        <v>3</v>
      </c>
      <c r="W116" s="1">
        <f>IFERROR(VLOOKUP($B116,'2月総数'!$A$8:$BV$90,市町村別自殺者集計表!W$160,FALSE),0)</f>
        <v>61</v>
      </c>
      <c r="X116" s="1">
        <f>IFERROR(VLOOKUP($B116,'2月総数'!$A$8:$BV$90,市町村別自殺者集計表!X$160,FALSE),0)</f>
        <v>8</v>
      </c>
      <c r="Y116" s="1">
        <f>IFERROR(VLOOKUP($B116,'2月総数'!$A$8:$BV$90,市町村別自殺者集計表!Y$160,FALSE),0)</f>
        <v>8</v>
      </c>
      <c r="Z116" s="1">
        <f>IFERROR(VLOOKUP($B116,'2月総数'!$A$8:$BV$90,市町村別自殺者集計表!Z$160,FALSE),0)</f>
        <v>38</v>
      </c>
      <c r="AA116" s="1">
        <f>IFERROR(VLOOKUP($B116,'2月総数'!$A$8:$BV$90,市町村別自殺者集計表!AA$160,FALSE),0)</f>
        <v>7</v>
      </c>
      <c r="AB116" s="1">
        <f>IFERROR(VLOOKUP($B116,'2月総数'!$A$8:$BV$90,市町村別自殺者集計表!AB$160,FALSE),0)</f>
        <v>0</v>
      </c>
      <c r="AC116" s="1">
        <f>IFERROR(VLOOKUP($B116,'2月総数'!$A$8:$BV$90,市町村別自殺者集計表!AC$160,FALSE),0)</f>
        <v>57</v>
      </c>
      <c r="AD116" s="1">
        <f>IFERROR(VLOOKUP($B116,'2月総数'!$A$8:$BV$90,市町村別自殺者集計表!AD$160,FALSE),0)</f>
        <v>8</v>
      </c>
      <c r="AE116" s="1">
        <f>IFERROR(VLOOKUP($B116,'2月総数'!$A$8:$BV$90,市町村別自殺者集計表!AE$160,FALSE),0)</f>
        <v>4</v>
      </c>
      <c r="AF116" s="1">
        <f>IFERROR(VLOOKUP($B116,'2月総数'!$A$8:$BV$90,市町村別自殺者集計表!AF$160,FALSE),0)</f>
        <v>5</v>
      </c>
      <c r="AG116" s="1">
        <f>IFERROR(VLOOKUP($B116,'2月総数'!$A$8:$BV$90,市町村別自殺者集計表!AG$160,FALSE),0)</f>
        <v>1</v>
      </c>
      <c r="AH116" s="1">
        <f>IFERROR(VLOOKUP($B116,'2月総数'!$A$8:$BV$90,市町村別自殺者集計表!AH$160,FALSE),0)</f>
        <v>17</v>
      </c>
      <c r="AI116" s="1">
        <f>IFERROR(VLOOKUP($B116,'2月総数'!$A$8:$BV$90,市町村別自殺者集計表!AI$160,FALSE),0)</f>
        <v>0</v>
      </c>
      <c r="AJ116" s="1">
        <f>IFERROR(VLOOKUP($B116,'2月総数'!$A$8:$BV$90,市町村別自殺者集計表!AJ$160,FALSE),0)</f>
        <v>54</v>
      </c>
      <c r="AK116" s="1">
        <f>IFERROR(VLOOKUP($B116,'2月総数'!$A$8:$BV$90,市町村別自殺者集計表!AK$160,FALSE),0)</f>
        <v>2</v>
      </c>
      <c r="AL116" s="1">
        <f>IFERROR(VLOOKUP($B116,'2月総数'!$A$8:$BV$90,市町村別自殺者集計表!AL$160,FALSE),0)</f>
        <v>5</v>
      </c>
      <c r="AM116" s="1">
        <f>IFERROR(VLOOKUP($B116,'2月総数'!$A$8:$BV$90,市町村別自殺者集計表!AM$160,FALSE),0)</f>
        <v>18</v>
      </c>
      <c r="AN116" s="1">
        <f>IFERROR(VLOOKUP($B116,'2月総数'!$A$8:$BV$90,市町村別自殺者集計表!AN$160,FALSE),0)</f>
        <v>5</v>
      </c>
      <c r="AO116" s="1">
        <f>IFERROR(VLOOKUP($B116,'2月総数'!$A$8:$BV$90,市町村別自殺者集計表!AO$160,FALSE),0)</f>
        <v>8</v>
      </c>
      <c r="AP116" s="1">
        <f>IFERROR(VLOOKUP($B116,'2月総数'!$A$8:$BV$90,市町村別自殺者集計表!AP$160,FALSE),0)</f>
        <v>0</v>
      </c>
      <c r="AQ116" s="1">
        <f>IFERROR(VLOOKUP($B116,'2月総数'!$A$8:$BV$90,市町村別自殺者集計表!AQ$160,FALSE),0)</f>
        <v>4</v>
      </c>
      <c r="AR116" s="1">
        <f>IFERROR(VLOOKUP($B116,'2月総数'!$A$8:$BV$90,市町村別自殺者集計表!AR$160,FALSE),0)</f>
        <v>4</v>
      </c>
      <c r="AS116" s="1">
        <f>IFERROR(VLOOKUP($B116,'2月総数'!$A$8:$BV$90,市町村別自殺者集計表!AS$160,FALSE),0)</f>
        <v>8</v>
      </c>
      <c r="AT116" s="1">
        <f>IFERROR(VLOOKUP($B116,'2月総数'!$A$8:$BV$90,市町村別自殺者集計表!AT$160,FALSE),0)</f>
        <v>2</v>
      </c>
      <c r="AU116" s="1">
        <f>IFERROR(VLOOKUP($B116,'2月総数'!$A$8:$BV$90,市町村別自殺者集計表!AU$160,FALSE),0)</f>
        <v>9</v>
      </c>
      <c r="AV116" s="1">
        <f>IFERROR(VLOOKUP($B116,'2月総数'!$A$8:$BV$90,市町村別自殺者集計表!AV$160,FALSE),0)</f>
        <v>7</v>
      </c>
      <c r="AW116" s="1">
        <f>IFERROR(VLOOKUP($B116,'2月総数'!$A$8:$BV$90,市町村別自殺者集計表!AW$160,FALSE),0)</f>
        <v>9</v>
      </c>
      <c r="AX116" s="1">
        <f>IFERROR(VLOOKUP($B116,'2月総数'!$A$8:$BV$90,市町村別自殺者集計表!AX$160,FALSE),0)</f>
        <v>6</v>
      </c>
      <c r="AY116" s="1">
        <f>IFERROR(VLOOKUP($B116,'2月総数'!$A$8:$BV$90,市町村別自殺者集計表!AY$160,FALSE),0)</f>
        <v>7</v>
      </c>
      <c r="AZ116" s="1">
        <f>IFERROR(VLOOKUP($B116,'2月総数'!$A$8:$BV$90,市町村別自殺者集計表!AZ$160,FALSE),0)</f>
        <v>9</v>
      </c>
      <c r="BA116" s="1">
        <f>IFERROR(VLOOKUP($B116,'2月総数'!$A$8:$BV$90,市町村別自殺者集計表!BA$160,FALSE),0)</f>
        <v>4</v>
      </c>
      <c r="BB116" s="1">
        <f>IFERROR(VLOOKUP($B116,'2月総数'!$A$8:$BV$90,市町村別自殺者集計表!BB$160,FALSE),0)</f>
        <v>10</v>
      </c>
      <c r="BC116" s="1">
        <f>IFERROR(VLOOKUP($B116,'2月総数'!$A$8:$BV$90,市町村別自殺者集計表!BC$160,FALSE),0)</f>
        <v>13</v>
      </c>
      <c r="BD116" s="1">
        <f>IFERROR(VLOOKUP($B116,'2月総数'!$A$8:$BV$90,市町村別自殺者集計表!BD$160,FALSE),0)</f>
        <v>13</v>
      </c>
      <c r="BE116" s="1">
        <f>IFERROR(VLOOKUP($B116,'2月総数'!$A$8:$BV$90,市町村別自殺者集計表!BE$160,FALSE),0)</f>
        <v>13</v>
      </c>
      <c r="BF116" s="1">
        <f>IFERROR(VLOOKUP($B116,'2月総数'!$A$8:$BV$90,市町村別自殺者集計表!BF$160,FALSE),0)</f>
        <v>15</v>
      </c>
      <c r="BG116" s="1">
        <f>IFERROR(VLOOKUP($B116,'2月総数'!$A$8:$BV$90,市町村別自殺者集計表!BG$160,FALSE),0)</f>
        <v>11</v>
      </c>
      <c r="BH116" s="1">
        <f>IFERROR(VLOOKUP($B116,'2月総数'!$A$8:$BV$90,市町村別自殺者集計表!BH$160,FALSE),0)</f>
        <v>17</v>
      </c>
      <c r="BI116" s="1">
        <f>IFERROR(VLOOKUP($B116,'2月総数'!$A$8:$BV$90,市町村別自殺者集計表!BI$160,FALSE),0)</f>
        <v>14</v>
      </c>
      <c r="BJ116" s="1">
        <f>IFERROR(VLOOKUP($B116,'2月総数'!$A$8:$BV$90,市町村別自殺者集計表!BJ$160,FALSE),0)</f>
        <v>9</v>
      </c>
      <c r="BK116" s="1">
        <f>IFERROR(VLOOKUP($B116,'2月総数'!$A$8:$BV$90,市町村別自殺者集計表!BK$160,FALSE),0)</f>
        <v>0</v>
      </c>
      <c r="BL116" s="1">
        <f>IFERROR(VLOOKUP($B116,'2月総数'!$A$8:$BV$90,市町村別自殺者集計表!BL$160,FALSE),0)</f>
        <v>18</v>
      </c>
      <c r="BM116" s="1">
        <f>IFERROR(VLOOKUP($B116,'2月総数'!$A$8:$BV$90,市町村別自殺者集計表!BM$160,FALSE),0)</f>
        <v>80</v>
      </c>
      <c r="BN116" s="1">
        <f>IFERROR(VLOOKUP($B116,'2月総数'!$A$8:$BV$90,市町村別自殺者集計表!BN$160,FALSE),0)</f>
        <v>28</v>
      </c>
      <c r="BO116" s="1">
        <f>IFERROR(VLOOKUP($B116,'2月総数'!$A$8:$BV$90,市町村別自殺者集計表!BO$160,FALSE),0)</f>
        <v>6</v>
      </c>
      <c r="BP116" s="1">
        <f>IFERROR(VLOOKUP($B116,'2月総数'!$A$8:$BV$90,市町村別自殺者集計表!BP$160,FALSE),0)</f>
        <v>3</v>
      </c>
      <c r="BQ116" s="1">
        <f>IFERROR(VLOOKUP($B116,'2月総数'!$A$8:$BV$90,市町村別自殺者集計表!BQ$160,FALSE),0)</f>
        <v>3</v>
      </c>
      <c r="BR116" s="1">
        <f>IFERROR(VLOOKUP($B116,'2月総数'!$A$8:$BV$90,市町村別自殺者集計表!BR$160,FALSE),0)</f>
        <v>9</v>
      </c>
      <c r="BS116" s="1">
        <f>IFERROR(VLOOKUP($B116,'2月総数'!$A$8:$BV$90,市町村別自殺者集計表!BS$160,FALSE),0)</f>
        <v>0</v>
      </c>
      <c r="BT116" s="1">
        <f>IFERROR(VLOOKUP($B116,'2月総数'!$A$8:$BV$90,市町村別自殺者集計表!BT$160,FALSE),0)</f>
        <v>17</v>
      </c>
      <c r="BU116" s="1">
        <f>IFERROR(VLOOKUP($B116,'2月総数'!$A$8:$BV$90,市町村別自殺者集計表!BU$160,FALSE),0)</f>
        <v>75</v>
      </c>
      <c r="BV116" s="1">
        <f>IFERROR(VLOOKUP($B116,'2月総数'!$A$8:$BV$90,市町村別自殺者集計表!BV$160,FALSE),0)</f>
        <v>0</v>
      </c>
    </row>
    <row r="117" spans="1:75" hidden="1" x14ac:dyDescent="0.2">
      <c r="A117" s="1" t="s">
        <v>324</v>
      </c>
      <c r="B117" s="128">
        <f t="shared" si="48"/>
        <v>270000</v>
      </c>
      <c r="C117" s="128" t="str">
        <f t="shared" si="49"/>
        <v>大阪府</v>
      </c>
      <c r="E117" s="1">
        <f>IFERROR(VLOOKUP($B117,'3月男'!$A$8:$BV$90,市町村別自殺者集計表!E$160,FALSE),0)</f>
        <v>47</v>
      </c>
      <c r="F117" s="1">
        <f>IFERROR(VLOOKUP($B117,'3月男'!$A$8:$BV$90,市町村別自殺者集計表!F$160,FALSE),0)</f>
        <v>1.10905241617687</v>
      </c>
      <c r="G117" s="1">
        <f>IFERROR(VLOOKUP($B117,'3月男'!$A$8:$BV$90,市町村別自殺者集計表!G$160,FALSE),0)</f>
        <v>13.0581978033729</v>
      </c>
      <c r="H117" s="1">
        <f>IFERROR(VLOOKUP($B117,'3月男'!$A$8:$BV$90,市町村別自殺者集計表!H$160,FALSE),0)</f>
        <v>1</v>
      </c>
      <c r="I117" s="1">
        <f>IFERROR(VLOOKUP($B117,'3月男'!$A$8:$BV$90,市町村別自殺者集計表!I$160,FALSE),0)</f>
        <v>2</v>
      </c>
      <c r="J117" s="1">
        <f>IFERROR(VLOOKUP($B117,'3月男'!$A$8:$BV$90,市町村別自殺者集計表!J$160,FALSE),0)</f>
        <v>10</v>
      </c>
      <c r="K117" s="1">
        <f>IFERROR(VLOOKUP($B117,'3月男'!$A$8:$BV$90,市町村別自殺者集計表!K$160,FALSE),0)</f>
        <v>9</v>
      </c>
      <c r="L117" s="1">
        <f>IFERROR(VLOOKUP($B117,'3月男'!$A$8:$BV$90,市町村別自殺者集計表!L$160,FALSE),0)</f>
        <v>6</v>
      </c>
      <c r="M117" s="1">
        <f>IFERROR(VLOOKUP($B117,'3月男'!$A$8:$BV$90,市町村別自殺者集計表!M$160,FALSE),0)</f>
        <v>5</v>
      </c>
      <c r="N117" s="1">
        <f>IFERROR(VLOOKUP($B117,'3月男'!$A$8:$BV$90,市町村別自殺者集計表!N$160,FALSE),0)</f>
        <v>9</v>
      </c>
      <c r="O117" s="1">
        <f>IFERROR(VLOOKUP($B117,'3月男'!$A$8:$BV$90,市町村別自殺者集計表!O$160,FALSE),0)</f>
        <v>5</v>
      </c>
      <c r="P117" s="1">
        <f>IFERROR(VLOOKUP($B117,'3月男'!$A$8:$BV$90,市町村別自殺者集計表!P$160,FALSE),0)</f>
        <v>0</v>
      </c>
      <c r="Q117" s="1">
        <f>IFERROR(VLOOKUP($B117,'3月男'!$A$8:$BV$90,市町村別自殺者集計表!Q$160,FALSE),0)</f>
        <v>29</v>
      </c>
      <c r="R117" s="1">
        <f>IFERROR(VLOOKUP($B117,'3月男'!$A$8:$BV$90,市町村別自殺者集計表!R$160,FALSE),0)</f>
        <v>18</v>
      </c>
      <c r="S117" s="1">
        <f>IFERROR(VLOOKUP($B117,'3月男'!$A$8:$BV$90,市町村別自殺者集計表!S$160,FALSE),0)</f>
        <v>0</v>
      </c>
      <c r="T117" s="1">
        <f>IFERROR(VLOOKUP($B117,'3月男'!$A$8:$BV$90,市町村別自殺者集計表!T$160,FALSE),0)</f>
        <v>15</v>
      </c>
      <c r="U117" s="1">
        <f>IFERROR(VLOOKUP($B117,'3月男'!$A$8:$BV$90,市町村別自殺者集計表!U$160,FALSE),0)</f>
        <v>31</v>
      </c>
      <c r="V117" s="1">
        <f>IFERROR(VLOOKUP($B117,'3月男'!$A$8:$BV$90,市町村別自殺者集計表!V$160,FALSE),0)</f>
        <v>2</v>
      </c>
      <c r="W117" s="1">
        <f>IFERROR(VLOOKUP($B117,'3月男'!$A$8:$BV$90,市町村別自殺者集計表!W$160,FALSE),0)</f>
        <v>29</v>
      </c>
      <c r="X117" s="1">
        <f>IFERROR(VLOOKUP($B117,'3月男'!$A$8:$BV$90,市町村別自殺者集計表!X$160,FALSE),0)</f>
        <v>0</v>
      </c>
      <c r="Y117" s="1">
        <f>IFERROR(VLOOKUP($B117,'3月男'!$A$8:$BV$90,市町村別自殺者集計表!Y$160,FALSE),0)</f>
        <v>1</v>
      </c>
      <c r="Z117" s="1">
        <f>IFERROR(VLOOKUP($B117,'3月男'!$A$8:$BV$90,市町村別自殺者集計表!Z$160,FALSE),0)</f>
        <v>20</v>
      </c>
      <c r="AA117" s="1">
        <f>IFERROR(VLOOKUP($B117,'3月男'!$A$8:$BV$90,市町村別自殺者集計表!AA$160,FALSE),0)</f>
        <v>8</v>
      </c>
      <c r="AB117" s="1">
        <f>IFERROR(VLOOKUP($B117,'3月男'!$A$8:$BV$90,市町村別自殺者集計表!AB$160,FALSE),0)</f>
        <v>1</v>
      </c>
      <c r="AC117" s="1">
        <f>IFERROR(VLOOKUP($B117,'3月男'!$A$8:$BV$90,市町村別自殺者集計表!AC$160,FALSE),0)</f>
        <v>26</v>
      </c>
      <c r="AD117" s="1">
        <f>IFERROR(VLOOKUP($B117,'3月男'!$A$8:$BV$90,市町村別自殺者集計表!AD$160,FALSE),0)</f>
        <v>3</v>
      </c>
      <c r="AE117" s="1">
        <f>IFERROR(VLOOKUP($B117,'3月男'!$A$8:$BV$90,市町村別自殺者集計表!AE$160,FALSE),0)</f>
        <v>1</v>
      </c>
      <c r="AF117" s="1">
        <f>IFERROR(VLOOKUP($B117,'3月男'!$A$8:$BV$90,市町村別自殺者集計表!AF$160,FALSE),0)</f>
        <v>3</v>
      </c>
      <c r="AG117" s="1">
        <f>IFERROR(VLOOKUP($B117,'3月男'!$A$8:$BV$90,市町村別自殺者集計表!AG$160,FALSE),0)</f>
        <v>1</v>
      </c>
      <c r="AH117" s="1">
        <f>IFERROR(VLOOKUP($B117,'3月男'!$A$8:$BV$90,市町村別自殺者集計表!AH$160,FALSE),0)</f>
        <v>13</v>
      </c>
      <c r="AI117" s="1">
        <f>IFERROR(VLOOKUP($B117,'3月男'!$A$8:$BV$90,市町村別自殺者集計表!AI$160,FALSE),0)</f>
        <v>0</v>
      </c>
      <c r="AJ117" s="1">
        <f>IFERROR(VLOOKUP($B117,'3月男'!$A$8:$BV$90,市町村別自殺者集計表!AJ$160,FALSE),0)</f>
        <v>31</v>
      </c>
      <c r="AK117" s="1">
        <f>IFERROR(VLOOKUP($B117,'3月男'!$A$8:$BV$90,市町村別自殺者集計表!AK$160,FALSE),0)</f>
        <v>0</v>
      </c>
      <c r="AL117" s="1">
        <f>IFERROR(VLOOKUP($B117,'3月男'!$A$8:$BV$90,市町村別自殺者集計表!AL$160,FALSE),0)</f>
        <v>2</v>
      </c>
      <c r="AM117" s="1">
        <f>IFERROR(VLOOKUP($B117,'3月男'!$A$8:$BV$90,市町村別自殺者集計表!AM$160,FALSE),0)</f>
        <v>10</v>
      </c>
      <c r="AN117" s="1">
        <f>IFERROR(VLOOKUP($B117,'3月男'!$A$8:$BV$90,市町村別自殺者集計表!AN$160,FALSE),0)</f>
        <v>2</v>
      </c>
      <c r="AO117" s="1">
        <f>IFERROR(VLOOKUP($B117,'3月男'!$A$8:$BV$90,市町村別自殺者集計表!AO$160,FALSE),0)</f>
        <v>2</v>
      </c>
      <c r="AP117" s="1">
        <f>IFERROR(VLOOKUP($B117,'3月男'!$A$8:$BV$90,市町村別自殺者集計表!AP$160,FALSE),0)</f>
        <v>0</v>
      </c>
      <c r="AQ117" s="1">
        <f>IFERROR(VLOOKUP($B117,'3月男'!$A$8:$BV$90,市町村別自殺者集計表!AQ$160,FALSE),0)</f>
        <v>2</v>
      </c>
      <c r="AR117" s="1">
        <f>IFERROR(VLOOKUP($B117,'3月男'!$A$8:$BV$90,市町村別自殺者集計表!AR$160,FALSE),0)</f>
        <v>4</v>
      </c>
      <c r="AS117" s="1">
        <f>IFERROR(VLOOKUP($B117,'3月男'!$A$8:$BV$90,市町村別自殺者集計表!AS$160,FALSE),0)</f>
        <v>1</v>
      </c>
      <c r="AT117" s="1">
        <f>IFERROR(VLOOKUP($B117,'3月男'!$A$8:$BV$90,市町村別自殺者集計表!AT$160,FALSE),0)</f>
        <v>3</v>
      </c>
      <c r="AU117" s="1">
        <f>IFERROR(VLOOKUP($B117,'3月男'!$A$8:$BV$90,市町村別自殺者集計表!AU$160,FALSE),0)</f>
        <v>3</v>
      </c>
      <c r="AV117" s="1">
        <f>IFERROR(VLOOKUP($B117,'3月男'!$A$8:$BV$90,市町村別自殺者集計表!AV$160,FALSE),0)</f>
        <v>5</v>
      </c>
      <c r="AW117" s="1">
        <f>IFERROR(VLOOKUP($B117,'3月男'!$A$8:$BV$90,市町村別自殺者集計表!AW$160,FALSE),0)</f>
        <v>3</v>
      </c>
      <c r="AX117" s="1">
        <f>IFERROR(VLOOKUP($B117,'3月男'!$A$8:$BV$90,市町村別自殺者集計表!AX$160,FALSE),0)</f>
        <v>4</v>
      </c>
      <c r="AY117" s="1">
        <f>IFERROR(VLOOKUP($B117,'3月男'!$A$8:$BV$90,市町村別自殺者集計表!AY$160,FALSE),0)</f>
        <v>3</v>
      </c>
      <c r="AZ117" s="1">
        <f>IFERROR(VLOOKUP($B117,'3月男'!$A$8:$BV$90,市町村別自殺者集計表!AZ$160,FALSE),0)</f>
        <v>1</v>
      </c>
      <c r="BA117" s="1">
        <f>IFERROR(VLOOKUP($B117,'3月男'!$A$8:$BV$90,市町村別自殺者集計表!BA$160,FALSE),0)</f>
        <v>7</v>
      </c>
      <c r="BB117" s="1">
        <f>IFERROR(VLOOKUP($B117,'3月男'!$A$8:$BV$90,市町村別自殺者集計表!BB$160,FALSE),0)</f>
        <v>2</v>
      </c>
      <c r="BC117" s="1">
        <f>IFERROR(VLOOKUP($B117,'3月男'!$A$8:$BV$90,市町村別自殺者集計表!BC$160,FALSE),0)</f>
        <v>9</v>
      </c>
      <c r="BD117" s="1">
        <f>IFERROR(VLOOKUP($B117,'3月男'!$A$8:$BV$90,市町村別自殺者集計表!BD$160,FALSE),0)</f>
        <v>3</v>
      </c>
      <c r="BE117" s="1">
        <f>IFERROR(VLOOKUP($B117,'3月男'!$A$8:$BV$90,市町村別自殺者集計表!BE$160,FALSE),0)</f>
        <v>6</v>
      </c>
      <c r="BF117" s="1">
        <f>IFERROR(VLOOKUP($B117,'3月男'!$A$8:$BV$90,市町村別自殺者集計表!BF$160,FALSE),0)</f>
        <v>5</v>
      </c>
      <c r="BG117" s="1">
        <f>IFERROR(VLOOKUP($B117,'3月男'!$A$8:$BV$90,市町村別自殺者集計表!BG$160,FALSE),0)</f>
        <v>10</v>
      </c>
      <c r="BH117" s="1">
        <f>IFERROR(VLOOKUP($B117,'3月男'!$A$8:$BV$90,市町村別自殺者集計表!BH$160,FALSE),0)</f>
        <v>7</v>
      </c>
      <c r="BI117" s="1">
        <f>IFERROR(VLOOKUP($B117,'3月男'!$A$8:$BV$90,市町村別自殺者集計表!BI$160,FALSE),0)</f>
        <v>9</v>
      </c>
      <c r="BJ117" s="1">
        <f>IFERROR(VLOOKUP($B117,'3月男'!$A$8:$BV$90,市町村別自殺者集計表!BJ$160,FALSE),0)</f>
        <v>6</v>
      </c>
      <c r="BK117" s="1">
        <f>IFERROR(VLOOKUP($B117,'3月男'!$A$8:$BV$90,市町村別自殺者集計表!BK$160,FALSE),0)</f>
        <v>1</v>
      </c>
      <c r="BL117" s="1">
        <f>IFERROR(VLOOKUP($B117,'3月男'!$A$8:$BV$90,市町村別自殺者集計表!BL$160,FALSE),0)</f>
        <v>7</v>
      </c>
      <c r="BM117" s="1">
        <f>IFERROR(VLOOKUP($B117,'3月男'!$A$8:$BV$90,市町村別自殺者集計表!BM$160,FALSE),0)</f>
        <v>42</v>
      </c>
      <c r="BN117" s="1">
        <f>IFERROR(VLOOKUP($B117,'3月男'!$A$8:$BV$90,市町村別自殺者集計表!BN$160,FALSE),0)</f>
        <v>14</v>
      </c>
      <c r="BO117" s="1">
        <f>IFERROR(VLOOKUP($B117,'3月男'!$A$8:$BV$90,市町村別自殺者集計表!BO$160,FALSE),0)</f>
        <v>7</v>
      </c>
      <c r="BP117" s="1">
        <f>IFERROR(VLOOKUP($B117,'3月男'!$A$8:$BV$90,市町村別自殺者集計表!BP$160,FALSE),0)</f>
        <v>0</v>
      </c>
      <c r="BQ117" s="1">
        <f>IFERROR(VLOOKUP($B117,'3月男'!$A$8:$BV$90,市町村別自殺者集計表!BQ$160,FALSE),0)</f>
        <v>2</v>
      </c>
      <c r="BR117" s="1">
        <f>IFERROR(VLOOKUP($B117,'3月男'!$A$8:$BV$90,市町村別自殺者集計表!BR$160,FALSE),0)</f>
        <v>4</v>
      </c>
      <c r="BS117" s="1">
        <f>IFERROR(VLOOKUP($B117,'3月男'!$A$8:$BV$90,市町村別自殺者集計表!BS$160,FALSE),0)</f>
        <v>0</v>
      </c>
      <c r="BT117" s="1">
        <f>IFERROR(VLOOKUP($B117,'3月男'!$A$8:$BV$90,市町村別自殺者集計表!BT$160,FALSE),0)</f>
        <v>10</v>
      </c>
      <c r="BU117" s="1">
        <f>IFERROR(VLOOKUP($B117,'3月男'!$A$8:$BV$90,市町村別自殺者集計表!BU$160,FALSE),0)</f>
        <v>36</v>
      </c>
      <c r="BV117" s="1">
        <f>IFERROR(VLOOKUP($B117,'3月男'!$A$8:$BV$90,市町村別自殺者集計表!BV$160,FALSE),0)</f>
        <v>1</v>
      </c>
    </row>
    <row r="118" spans="1:75" hidden="1" x14ac:dyDescent="0.2">
      <c r="A118" s="1" t="s">
        <v>325</v>
      </c>
      <c r="B118" s="128">
        <f t="shared" si="48"/>
        <v>270000</v>
      </c>
      <c r="C118" s="128" t="str">
        <f t="shared" si="49"/>
        <v>大阪府</v>
      </c>
      <c r="E118" s="1">
        <f>IFERROR(VLOOKUP($B118,'3月女'!$A$8:$BV$90,市町村別自殺者集計表!E$160,FALSE),0)</f>
        <v>28</v>
      </c>
      <c r="F118" s="1">
        <f>IFERROR(VLOOKUP($B118,'3月女'!$A$8:$BV$90,市町村別自殺者集計表!F$160,FALSE),0)</f>
        <v>0.61364469665241494</v>
      </c>
      <c r="G118" s="1">
        <f>IFERROR(VLOOKUP($B118,'3月女'!$A$8:$BV$90,市町村別自殺者集計表!G$160,FALSE),0)</f>
        <v>7.2251714283268198</v>
      </c>
      <c r="H118" s="1">
        <f>IFERROR(VLOOKUP($B118,'3月女'!$A$8:$BV$90,市町村別自殺者集計表!H$160,FALSE),0)</f>
        <v>0</v>
      </c>
      <c r="I118" s="1">
        <f>IFERROR(VLOOKUP($B118,'3月女'!$A$8:$BV$90,市町村別自殺者集計表!I$160,FALSE),0)</f>
        <v>3</v>
      </c>
      <c r="J118" s="1">
        <f>IFERROR(VLOOKUP($B118,'3月女'!$A$8:$BV$90,市町村別自殺者集計表!J$160,FALSE),0)</f>
        <v>1</v>
      </c>
      <c r="K118" s="1">
        <f>IFERROR(VLOOKUP($B118,'3月女'!$A$8:$BV$90,市町村別自殺者集計表!K$160,FALSE),0)</f>
        <v>3</v>
      </c>
      <c r="L118" s="1">
        <f>IFERROR(VLOOKUP($B118,'3月女'!$A$8:$BV$90,市町村別自殺者集計表!L$160,FALSE),0)</f>
        <v>11</v>
      </c>
      <c r="M118" s="1">
        <f>IFERROR(VLOOKUP($B118,'3月女'!$A$8:$BV$90,市町村別自殺者集計表!M$160,FALSE),0)</f>
        <v>1</v>
      </c>
      <c r="N118" s="1">
        <f>IFERROR(VLOOKUP($B118,'3月女'!$A$8:$BV$90,市町村別自殺者集計表!N$160,FALSE),0)</f>
        <v>6</v>
      </c>
      <c r="O118" s="1">
        <f>IFERROR(VLOOKUP($B118,'3月女'!$A$8:$BV$90,市町村別自殺者集計表!O$160,FALSE),0)</f>
        <v>3</v>
      </c>
      <c r="P118" s="1">
        <f>IFERROR(VLOOKUP($B118,'3月女'!$A$8:$BV$90,市町村別自殺者集計表!P$160,FALSE),0)</f>
        <v>0</v>
      </c>
      <c r="Q118" s="1">
        <f>IFERROR(VLOOKUP($B118,'3月女'!$A$8:$BV$90,市町村別自殺者集計表!Q$160,FALSE),0)</f>
        <v>16</v>
      </c>
      <c r="R118" s="1">
        <f>IFERROR(VLOOKUP($B118,'3月女'!$A$8:$BV$90,市町村別自殺者集計表!R$160,FALSE),0)</f>
        <v>12</v>
      </c>
      <c r="S118" s="1">
        <f>IFERROR(VLOOKUP($B118,'3月女'!$A$8:$BV$90,市町村別自殺者集計表!S$160,FALSE),0)</f>
        <v>0</v>
      </c>
      <c r="T118" s="1">
        <f>IFERROR(VLOOKUP($B118,'3月女'!$A$8:$BV$90,市町村別自殺者集計表!T$160,FALSE),0)</f>
        <v>4</v>
      </c>
      <c r="U118" s="1">
        <f>IFERROR(VLOOKUP($B118,'3月女'!$A$8:$BV$90,市町村別自殺者集計表!U$160,FALSE),0)</f>
        <v>24</v>
      </c>
      <c r="V118" s="1">
        <f>IFERROR(VLOOKUP($B118,'3月女'!$A$8:$BV$90,市町村別自殺者集計表!V$160,FALSE),0)</f>
        <v>0</v>
      </c>
      <c r="W118" s="1">
        <f>IFERROR(VLOOKUP($B118,'3月女'!$A$8:$BV$90,市町村別自殺者集計表!W$160,FALSE),0)</f>
        <v>24</v>
      </c>
      <c r="X118" s="1">
        <f>IFERROR(VLOOKUP($B118,'3月女'!$A$8:$BV$90,市町村別自殺者集計表!X$160,FALSE),0)</f>
        <v>4</v>
      </c>
      <c r="Y118" s="1">
        <f>IFERROR(VLOOKUP($B118,'3月女'!$A$8:$BV$90,市町村別自殺者集計表!Y$160,FALSE),0)</f>
        <v>3</v>
      </c>
      <c r="Z118" s="1">
        <f>IFERROR(VLOOKUP($B118,'3月女'!$A$8:$BV$90,市町村別自殺者集計表!Z$160,FALSE),0)</f>
        <v>15</v>
      </c>
      <c r="AA118" s="1">
        <f>IFERROR(VLOOKUP($B118,'3月女'!$A$8:$BV$90,市町村別自殺者集計表!AA$160,FALSE),0)</f>
        <v>2</v>
      </c>
      <c r="AB118" s="1">
        <f>IFERROR(VLOOKUP($B118,'3月女'!$A$8:$BV$90,市町村別自殺者集計表!AB$160,FALSE),0)</f>
        <v>0</v>
      </c>
      <c r="AC118" s="1">
        <f>IFERROR(VLOOKUP($B118,'3月女'!$A$8:$BV$90,市町村別自殺者集計表!AC$160,FALSE),0)</f>
        <v>24</v>
      </c>
      <c r="AD118" s="1">
        <f>IFERROR(VLOOKUP($B118,'3月女'!$A$8:$BV$90,市町村別自殺者集計表!AD$160,FALSE),0)</f>
        <v>0</v>
      </c>
      <c r="AE118" s="1">
        <f>IFERROR(VLOOKUP($B118,'3月女'!$A$8:$BV$90,市町村別自殺者集計表!AE$160,FALSE),0)</f>
        <v>0</v>
      </c>
      <c r="AF118" s="1">
        <f>IFERROR(VLOOKUP($B118,'3月女'!$A$8:$BV$90,市町村別自殺者集計表!AF$160,FALSE),0)</f>
        <v>1</v>
      </c>
      <c r="AG118" s="1">
        <f>IFERROR(VLOOKUP($B118,'3月女'!$A$8:$BV$90,市町村別自殺者集計表!AG$160,FALSE),0)</f>
        <v>0</v>
      </c>
      <c r="AH118" s="1">
        <f>IFERROR(VLOOKUP($B118,'3月女'!$A$8:$BV$90,市町村別自殺者集計表!AH$160,FALSE),0)</f>
        <v>3</v>
      </c>
      <c r="AI118" s="1">
        <f>IFERROR(VLOOKUP($B118,'3月女'!$A$8:$BV$90,市町村別自殺者集計表!AI$160,FALSE),0)</f>
        <v>0</v>
      </c>
      <c r="AJ118" s="1">
        <f>IFERROR(VLOOKUP($B118,'3月女'!$A$8:$BV$90,市町村別自殺者集計表!AJ$160,FALSE),0)</f>
        <v>19</v>
      </c>
      <c r="AK118" s="1">
        <f>IFERROR(VLOOKUP($B118,'3月女'!$A$8:$BV$90,市町村別自殺者集計表!AK$160,FALSE),0)</f>
        <v>2</v>
      </c>
      <c r="AL118" s="1">
        <f>IFERROR(VLOOKUP($B118,'3月女'!$A$8:$BV$90,市町村別自殺者集計表!AL$160,FALSE),0)</f>
        <v>0</v>
      </c>
      <c r="AM118" s="1">
        <f>IFERROR(VLOOKUP($B118,'3月女'!$A$8:$BV$90,市町村別自殺者集計表!AM$160,FALSE),0)</f>
        <v>5</v>
      </c>
      <c r="AN118" s="1">
        <f>IFERROR(VLOOKUP($B118,'3月女'!$A$8:$BV$90,市町村別自殺者集計表!AN$160,FALSE),0)</f>
        <v>1</v>
      </c>
      <c r="AO118" s="1">
        <f>IFERROR(VLOOKUP($B118,'3月女'!$A$8:$BV$90,市町村別自殺者集計表!AO$160,FALSE),0)</f>
        <v>1</v>
      </c>
      <c r="AP118" s="1">
        <f>IFERROR(VLOOKUP($B118,'3月女'!$A$8:$BV$90,市町村別自殺者集計表!AP$160,FALSE),0)</f>
        <v>0</v>
      </c>
      <c r="AQ118" s="1">
        <f>IFERROR(VLOOKUP($B118,'3月女'!$A$8:$BV$90,市町村別自殺者集計表!AQ$160,FALSE),0)</f>
        <v>2</v>
      </c>
      <c r="AR118" s="1">
        <f>IFERROR(VLOOKUP($B118,'3月女'!$A$8:$BV$90,市町村別自殺者集計表!AR$160,FALSE),0)</f>
        <v>1</v>
      </c>
      <c r="AS118" s="1">
        <f>IFERROR(VLOOKUP($B118,'3月女'!$A$8:$BV$90,市町村別自殺者集計表!AS$160,FALSE),0)</f>
        <v>1</v>
      </c>
      <c r="AT118" s="1">
        <f>IFERROR(VLOOKUP($B118,'3月女'!$A$8:$BV$90,市町村別自殺者集計表!AT$160,FALSE),0)</f>
        <v>5</v>
      </c>
      <c r="AU118" s="1">
        <f>IFERROR(VLOOKUP($B118,'3月女'!$A$8:$BV$90,市町村別自殺者集計表!AU$160,FALSE),0)</f>
        <v>1</v>
      </c>
      <c r="AV118" s="1">
        <f>IFERROR(VLOOKUP($B118,'3月女'!$A$8:$BV$90,市町村別自殺者集計表!AV$160,FALSE),0)</f>
        <v>2</v>
      </c>
      <c r="AW118" s="1">
        <f>IFERROR(VLOOKUP($B118,'3月女'!$A$8:$BV$90,市町村別自殺者集計表!AW$160,FALSE),0)</f>
        <v>4</v>
      </c>
      <c r="AX118" s="1">
        <f>IFERROR(VLOOKUP($B118,'3月女'!$A$8:$BV$90,市町村別自殺者集計表!AX$160,FALSE),0)</f>
        <v>2</v>
      </c>
      <c r="AY118" s="1">
        <f>IFERROR(VLOOKUP($B118,'3月女'!$A$8:$BV$90,市町村別自殺者集計表!AY$160,FALSE),0)</f>
        <v>3</v>
      </c>
      <c r="AZ118" s="1">
        <f>IFERROR(VLOOKUP($B118,'3月女'!$A$8:$BV$90,市町村別自殺者集計表!AZ$160,FALSE),0)</f>
        <v>2</v>
      </c>
      <c r="BA118" s="1">
        <f>IFERROR(VLOOKUP($B118,'3月女'!$A$8:$BV$90,市町村別自殺者集計表!BA$160,FALSE),0)</f>
        <v>1</v>
      </c>
      <c r="BB118" s="1">
        <f>IFERROR(VLOOKUP($B118,'3月女'!$A$8:$BV$90,市町村別自殺者集計表!BB$160,FALSE),0)</f>
        <v>0</v>
      </c>
      <c r="BC118" s="1">
        <f>IFERROR(VLOOKUP($B118,'3月女'!$A$8:$BV$90,市町村別自殺者集計表!BC$160,FALSE),0)</f>
        <v>4</v>
      </c>
      <c r="BD118" s="1">
        <f>IFERROR(VLOOKUP($B118,'3月女'!$A$8:$BV$90,市町村別自殺者集計表!BD$160,FALSE),0)</f>
        <v>9</v>
      </c>
      <c r="BE118" s="1">
        <f>IFERROR(VLOOKUP($B118,'3月女'!$A$8:$BV$90,市町村別自殺者集計表!BE$160,FALSE),0)</f>
        <v>4</v>
      </c>
      <c r="BF118" s="1">
        <f>IFERROR(VLOOKUP($B118,'3月女'!$A$8:$BV$90,市町村別自殺者集計表!BF$160,FALSE),0)</f>
        <v>2</v>
      </c>
      <c r="BG118" s="1">
        <f>IFERROR(VLOOKUP($B118,'3月女'!$A$8:$BV$90,市町村別自殺者集計表!BG$160,FALSE),0)</f>
        <v>2</v>
      </c>
      <c r="BH118" s="1">
        <f>IFERROR(VLOOKUP($B118,'3月女'!$A$8:$BV$90,市町村別自殺者集計表!BH$160,FALSE),0)</f>
        <v>1</v>
      </c>
      <c r="BI118" s="1">
        <f>IFERROR(VLOOKUP($B118,'3月女'!$A$8:$BV$90,市町村別自殺者集計表!BI$160,FALSE),0)</f>
        <v>6</v>
      </c>
      <c r="BJ118" s="1">
        <f>IFERROR(VLOOKUP($B118,'3月女'!$A$8:$BV$90,市町村別自殺者集計表!BJ$160,FALSE),0)</f>
        <v>4</v>
      </c>
      <c r="BK118" s="1">
        <f>IFERROR(VLOOKUP($B118,'3月女'!$A$8:$BV$90,市町村別自殺者集計表!BK$160,FALSE),0)</f>
        <v>0</v>
      </c>
      <c r="BL118" s="1">
        <f>IFERROR(VLOOKUP($B118,'3月女'!$A$8:$BV$90,市町村別自殺者集計表!BL$160,FALSE),0)</f>
        <v>8</v>
      </c>
      <c r="BM118" s="1">
        <f>IFERROR(VLOOKUP($B118,'3月女'!$A$8:$BV$90,市町村別自殺者集計表!BM$160,FALSE),0)</f>
        <v>30</v>
      </c>
      <c r="BN118" s="1">
        <f>IFERROR(VLOOKUP($B118,'3月女'!$A$8:$BV$90,市町村別自殺者集計表!BN$160,FALSE),0)</f>
        <v>7</v>
      </c>
      <c r="BO118" s="1">
        <f>IFERROR(VLOOKUP($B118,'3月女'!$A$8:$BV$90,市町村別自殺者集計表!BO$160,FALSE),0)</f>
        <v>0</v>
      </c>
      <c r="BP118" s="1">
        <f>IFERROR(VLOOKUP($B118,'3月女'!$A$8:$BV$90,市町村別自殺者集計表!BP$160,FALSE),0)</f>
        <v>1</v>
      </c>
      <c r="BQ118" s="1">
        <f>IFERROR(VLOOKUP($B118,'3月女'!$A$8:$BV$90,市町村別自殺者集計表!BQ$160,FALSE),0)</f>
        <v>0</v>
      </c>
      <c r="BR118" s="1">
        <f>IFERROR(VLOOKUP($B118,'3月女'!$A$8:$BV$90,市町村別自殺者集計表!BR$160,FALSE),0)</f>
        <v>0</v>
      </c>
      <c r="BS118" s="1">
        <f>IFERROR(VLOOKUP($B118,'3月女'!$A$8:$BV$90,市町村別自殺者集計表!BS$160,FALSE),0)</f>
        <v>0</v>
      </c>
      <c r="BT118" s="1">
        <f>IFERROR(VLOOKUP($B118,'3月女'!$A$8:$BV$90,市町村別自殺者集計表!BT$160,FALSE),0)</f>
        <v>9</v>
      </c>
      <c r="BU118" s="1">
        <f>IFERROR(VLOOKUP($B118,'3月女'!$A$8:$BV$90,市町村別自殺者集計表!BU$160,FALSE),0)</f>
        <v>19</v>
      </c>
      <c r="BV118" s="1">
        <f>IFERROR(VLOOKUP($B118,'3月女'!$A$8:$BV$90,市町村別自殺者集計表!BV$160,FALSE),0)</f>
        <v>0</v>
      </c>
    </row>
    <row r="119" spans="1:75" hidden="1" x14ac:dyDescent="0.2">
      <c r="A119" s="1" t="s">
        <v>326</v>
      </c>
      <c r="B119" s="128">
        <f t="shared" si="48"/>
        <v>270000</v>
      </c>
      <c r="C119" s="128" t="str">
        <f t="shared" si="49"/>
        <v>大阪府</v>
      </c>
      <c r="E119" s="1">
        <f>IFERROR(VLOOKUP($B119,'3月総数'!$A$8:$BV$90,市町村別自殺者集計表!E$160,FALSE),0)</f>
        <v>75</v>
      </c>
      <c r="F119" s="1">
        <f>IFERROR(VLOOKUP($B119,'3月総数'!$A$8:$BV$90,市町村別自殺者集計表!F$160,FALSE),0)</f>
        <v>0.85219980608477497</v>
      </c>
      <c r="G119" s="1">
        <f>IFERROR(VLOOKUP($B119,'3月総数'!$A$8:$BV$90,市町村別自殺者集計表!G$160,FALSE),0)</f>
        <v>10.0339654587401</v>
      </c>
      <c r="H119" s="1">
        <f>IFERROR(VLOOKUP($B119,'3月総数'!$A$8:$BV$90,市町村別自殺者集計表!H$160,FALSE),0)</f>
        <v>1</v>
      </c>
      <c r="I119" s="1">
        <f>IFERROR(VLOOKUP($B119,'3月総数'!$A$8:$BV$90,市町村別自殺者集計表!I$160,FALSE),0)</f>
        <v>5</v>
      </c>
      <c r="J119" s="1">
        <f>IFERROR(VLOOKUP($B119,'3月総数'!$A$8:$BV$90,市町村別自殺者集計表!J$160,FALSE),0)</f>
        <v>11</v>
      </c>
      <c r="K119" s="1">
        <f>IFERROR(VLOOKUP($B119,'3月総数'!$A$8:$BV$90,市町村別自殺者集計表!K$160,FALSE),0)</f>
        <v>12</v>
      </c>
      <c r="L119" s="1">
        <f>IFERROR(VLOOKUP($B119,'3月総数'!$A$8:$BV$90,市町村別自殺者集計表!L$160,FALSE),0)</f>
        <v>17</v>
      </c>
      <c r="M119" s="1">
        <f>IFERROR(VLOOKUP($B119,'3月総数'!$A$8:$BV$90,市町村別自殺者集計表!M$160,FALSE),0)</f>
        <v>6</v>
      </c>
      <c r="N119" s="1">
        <f>IFERROR(VLOOKUP($B119,'3月総数'!$A$8:$BV$90,市町村別自殺者集計表!N$160,FALSE),0)</f>
        <v>15</v>
      </c>
      <c r="O119" s="1">
        <f>IFERROR(VLOOKUP($B119,'3月総数'!$A$8:$BV$90,市町村別自殺者集計表!O$160,FALSE),0)</f>
        <v>8</v>
      </c>
      <c r="P119" s="1">
        <f>IFERROR(VLOOKUP($B119,'3月総数'!$A$8:$BV$90,市町村別自殺者集計表!P$160,FALSE),0)</f>
        <v>0</v>
      </c>
      <c r="Q119" s="1">
        <f>IFERROR(VLOOKUP($B119,'3月総数'!$A$8:$BV$90,市町村別自殺者集計表!Q$160,FALSE),0)</f>
        <v>45</v>
      </c>
      <c r="R119" s="1">
        <f>IFERROR(VLOOKUP($B119,'3月総数'!$A$8:$BV$90,市町村別自殺者集計表!R$160,FALSE),0)</f>
        <v>30</v>
      </c>
      <c r="S119" s="1">
        <f>IFERROR(VLOOKUP($B119,'3月総数'!$A$8:$BV$90,市町村別自殺者集計表!S$160,FALSE),0)</f>
        <v>0</v>
      </c>
      <c r="T119" s="1">
        <f>IFERROR(VLOOKUP($B119,'3月総数'!$A$8:$BV$90,市町村別自殺者集計表!T$160,FALSE),0)</f>
        <v>19</v>
      </c>
      <c r="U119" s="1">
        <f>IFERROR(VLOOKUP($B119,'3月総数'!$A$8:$BV$90,市町村別自殺者集計表!U$160,FALSE),0)</f>
        <v>55</v>
      </c>
      <c r="V119" s="1">
        <f>IFERROR(VLOOKUP($B119,'3月総数'!$A$8:$BV$90,市町村別自殺者集計表!V$160,FALSE),0)</f>
        <v>2</v>
      </c>
      <c r="W119" s="1">
        <f>IFERROR(VLOOKUP($B119,'3月総数'!$A$8:$BV$90,市町村別自殺者集計表!W$160,FALSE),0)</f>
        <v>53</v>
      </c>
      <c r="X119" s="1">
        <f>IFERROR(VLOOKUP($B119,'3月総数'!$A$8:$BV$90,市町村別自殺者集計表!X$160,FALSE),0)</f>
        <v>4</v>
      </c>
      <c r="Y119" s="1">
        <f>IFERROR(VLOOKUP($B119,'3月総数'!$A$8:$BV$90,市町村別自殺者集計表!Y$160,FALSE),0)</f>
        <v>4</v>
      </c>
      <c r="Z119" s="1">
        <f>IFERROR(VLOOKUP($B119,'3月総数'!$A$8:$BV$90,市町村別自殺者集計表!Z$160,FALSE),0)</f>
        <v>35</v>
      </c>
      <c r="AA119" s="1">
        <f>IFERROR(VLOOKUP($B119,'3月総数'!$A$8:$BV$90,市町村別自殺者集計表!AA$160,FALSE),0)</f>
        <v>10</v>
      </c>
      <c r="AB119" s="1">
        <f>IFERROR(VLOOKUP($B119,'3月総数'!$A$8:$BV$90,市町村別自殺者集計表!AB$160,FALSE),0)</f>
        <v>1</v>
      </c>
      <c r="AC119" s="1">
        <f>IFERROR(VLOOKUP($B119,'3月総数'!$A$8:$BV$90,市町村別自殺者集計表!AC$160,FALSE),0)</f>
        <v>50</v>
      </c>
      <c r="AD119" s="1">
        <f>IFERROR(VLOOKUP($B119,'3月総数'!$A$8:$BV$90,市町村別自殺者集計表!AD$160,FALSE),0)</f>
        <v>3</v>
      </c>
      <c r="AE119" s="1">
        <f>IFERROR(VLOOKUP($B119,'3月総数'!$A$8:$BV$90,市町村別自殺者集計表!AE$160,FALSE),0)</f>
        <v>1</v>
      </c>
      <c r="AF119" s="1">
        <f>IFERROR(VLOOKUP($B119,'3月総数'!$A$8:$BV$90,市町村別自殺者集計表!AF$160,FALSE),0)</f>
        <v>4</v>
      </c>
      <c r="AG119" s="1">
        <f>IFERROR(VLOOKUP($B119,'3月総数'!$A$8:$BV$90,市町村別自殺者集計表!AG$160,FALSE),0)</f>
        <v>1</v>
      </c>
      <c r="AH119" s="1">
        <f>IFERROR(VLOOKUP($B119,'3月総数'!$A$8:$BV$90,市町村別自殺者集計表!AH$160,FALSE),0)</f>
        <v>16</v>
      </c>
      <c r="AI119" s="1">
        <f>IFERROR(VLOOKUP($B119,'3月総数'!$A$8:$BV$90,市町村別自殺者集計表!AI$160,FALSE),0)</f>
        <v>0</v>
      </c>
      <c r="AJ119" s="1">
        <f>IFERROR(VLOOKUP($B119,'3月総数'!$A$8:$BV$90,市町村別自殺者集計表!AJ$160,FALSE),0)</f>
        <v>50</v>
      </c>
      <c r="AK119" s="1">
        <f>IFERROR(VLOOKUP($B119,'3月総数'!$A$8:$BV$90,市町村別自殺者集計表!AK$160,FALSE),0)</f>
        <v>2</v>
      </c>
      <c r="AL119" s="1">
        <f>IFERROR(VLOOKUP($B119,'3月総数'!$A$8:$BV$90,市町村別自殺者集計表!AL$160,FALSE),0)</f>
        <v>2</v>
      </c>
      <c r="AM119" s="1">
        <f>IFERROR(VLOOKUP($B119,'3月総数'!$A$8:$BV$90,市町村別自殺者集計表!AM$160,FALSE),0)</f>
        <v>15</v>
      </c>
      <c r="AN119" s="1">
        <f>IFERROR(VLOOKUP($B119,'3月総数'!$A$8:$BV$90,市町村別自殺者集計表!AN$160,FALSE),0)</f>
        <v>3</v>
      </c>
      <c r="AO119" s="1">
        <f>IFERROR(VLOOKUP($B119,'3月総数'!$A$8:$BV$90,市町村別自殺者集計表!AO$160,FALSE),0)</f>
        <v>3</v>
      </c>
      <c r="AP119" s="1">
        <f>IFERROR(VLOOKUP($B119,'3月総数'!$A$8:$BV$90,市町村別自殺者集計表!AP$160,FALSE),0)</f>
        <v>0</v>
      </c>
      <c r="AQ119" s="1">
        <f>IFERROR(VLOOKUP($B119,'3月総数'!$A$8:$BV$90,市町村別自殺者集計表!AQ$160,FALSE),0)</f>
        <v>4</v>
      </c>
      <c r="AR119" s="1">
        <f>IFERROR(VLOOKUP($B119,'3月総数'!$A$8:$BV$90,市町村別自殺者集計表!AR$160,FALSE),0)</f>
        <v>5</v>
      </c>
      <c r="AS119" s="1">
        <f>IFERROR(VLOOKUP($B119,'3月総数'!$A$8:$BV$90,市町村別自殺者集計表!AS$160,FALSE),0)</f>
        <v>2</v>
      </c>
      <c r="AT119" s="1">
        <f>IFERROR(VLOOKUP($B119,'3月総数'!$A$8:$BV$90,市町村別自殺者集計表!AT$160,FALSE),0)</f>
        <v>8</v>
      </c>
      <c r="AU119" s="1">
        <f>IFERROR(VLOOKUP($B119,'3月総数'!$A$8:$BV$90,市町村別自殺者集計表!AU$160,FALSE),0)</f>
        <v>4</v>
      </c>
      <c r="AV119" s="1">
        <f>IFERROR(VLOOKUP($B119,'3月総数'!$A$8:$BV$90,市町村別自殺者集計表!AV$160,FALSE),0)</f>
        <v>7</v>
      </c>
      <c r="AW119" s="1">
        <f>IFERROR(VLOOKUP($B119,'3月総数'!$A$8:$BV$90,市町村別自殺者集計表!AW$160,FALSE),0)</f>
        <v>7</v>
      </c>
      <c r="AX119" s="1">
        <f>IFERROR(VLOOKUP($B119,'3月総数'!$A$8:$BV$90,市町村別自殺者集計表!AX$160,FALSE),0)</f>
        <v>6</v>
      </c>
      <c r="AY119" s="1">
        <f>IFERROR(VLOOKUP($B119,'3月総数'!$A$8:$BV$90,市町村別自殺者集計表!AY$160,FALSE),0)</f>
        <v>6</v>
      </c>
      <c r="AZ119" s="1">
        <f>IFERROR(VLOOKUP($B119,'3月総数'!$A$8:$BV$90,市町村別自殺者集計表!AZ$160,FALSE),0)</f>
        <v>3</v>
      </c>
      <c r="BA119" s="1">
        <f>IFERROR(VLOOKUP($B119,'3月総数'!$A$8:$BV$90,市町村別自殺者集計表!BA$160,FALSE),0)</f>
        <v>8</v>
      </c>
      <c r="BB119" s="1">
        <f>IFERROR(VLOOKUP($B119,'3月総数'!$A$8:$BV$90,市町村別自殺者集計表!BB$160,FALSE),0)</f>
        <v>2</v>
      </c>
      <c r="BC119" s="1">
        <f>IFERROR(VLOOKUP($B119,'3月総数'!$A$8:$BV$90,市町村別自殺者集計表!BC$160,FALSE),0)</f>
        <v>13</v>
      </c>
      <c r="BD119" s="1">
        <f>IFERROR(VLOOKUP($B119,'3月総数'!$A$8:$BV$90,市町村別自殺者集計表!BD$160,FALSE),0)</f>
        <v>12</v>
      </c>
      <c r="BE119" s="1">
        <f>IFERROR(VLOOKUP($B119,'3月総数'!$A$8:$BV$90,市町村別自殺者集計表!BE$160,FALSE),0)</f>
        <v>10</v>
      </c>
      <c r="BF119" s="1">
        <f>IFERROR(VLOOKUP($B119,'3月総数'!$A$8:$BV$90,市町村別自殺者集計表!BF$160,FALSE),0)</f>
        <v>7</v>
      </c>
      <c r="BG119" s="1">
        <f>IFERROR(VLOOKUP($B119,'3月総数'!$A$8:$BV$90,市町村別自殺者集計表!BG$160,FALSE),0)</f>
        <v>12</v>
      </c>
      <c r="BH119" s="1">
        <f>IFERROR(VLOOKUP($B119,'3月総数'!$A$8:$BV$90,市町村別自殺者集計表!BH$160,FALSE),0)</f>
        <v>8</v>
      </c>
      <c r="BI119" s="1">
        <f>IFERROR(VLOOKUP($B119,'3月総数'!$A$8:$BV$90,市町村別自殺者集計表!BI$160,FALSE),0)</f>
        <v>15</v>
      </c>
      <c r="BJ119" s="1">
        <f>IFERROR(VLOOKUP($B119,'3月総数'!$A$8:$BV$90,市町村別自殺者集計表!BJ$160,FALSE),0)</f>
        <v>10</v>
      </c>
      <c r="BK119" s="1">
        <f>IFERROR(VLOOKUP($B119,'3月総数'!$A$8:$BV$90,市町村別自殺者集計表!BK$160,FALSE),0)</f>
        <v>1</v>
      </c>
      <c r="BL119" s="1">
        <f>IFERROR(VLOOKUP($B119,'3月総数'!$A$8:$BV$90,市町村別自殺者集計表!BL$160,FALSE),0)</f>
        <v>15</v>
      </c>
      <c r="BM119" s="1">
        <f>IFERROR(VLOOKUP($B119,'3月総数'!$A$8:$BV$90,市町村別自殺者集計表!BM$160,FALSE),0)</f>
        <v>72</v>
      </c>
      <c r="BN119" s="1">
        <f>IFERROR(VLOOKUP($B119,'3月総数'!$A$8:$BV$90,市町村別自殺者集計表!BN$160,FALSE),0)</f>
        <v>21</v>
      </c>
      <c r="BO119" s="1">
        <f>IFERROR(VLOOKUP($B119,'3月総数'!$A$8:$BV$90,市町村別自殺者集計表!BO$160,FALSE),0)</f>
        <v>7</v>
      </c>
      <c r="BP119" s="1">
        <f>IFERROR(VLOOKUP($B119,'3月総数'!$A$8:$BV$90,市町村別自殺者集計表!BP$160,FALSE),0)</f>
        <v>1</v>
      </c>
      <c r="BQ119" s="1">
        <f>IFERROR(VLOOKUP($B119,'3月総数'!$A$8:$BV$90,市町村別自殺者集計表!BQ$160,FALSE),0)</f>
        <v>2</v>
      </c>
      <c r="BR119" s="1">
        <f>IFERROR(VLOOKUP($B119,'3月総数'!$A$8:$BV$90,市町村別自殺者集計表!BR$160,FALSE),0)</f>
        <v>4</v>
      </c>
      <c r="BS119" s="1">
        <f>IFERROR(VLOOKUP($B119,'3月総数'!$A$8:$BV$90,市町村別自殺者集計表!BS$160,FALSE),0)</f>
        <v>0</v>
      </c>
      <c r="BT119" s="1">
        <f>IFERROR(VLOOKUP($B119,'3月総数'!$A$8:$BV$90,市町村別自殺者集計表!BT$160,FALSE),0)</f>
        <v>19</v>
      </c>
      <c r="BU119" s="1">
        <f>IFERROR(VLOOKUP($B119,'3月総数'!$A$8:$BV$90,市町村別自殺者集計表!BU$160,FALSE),0)</f>
        <v>55</v>
      </c>
      <c r="BV119" s="1">
        <f>IFERROR(VLOOKUP($B119,'3月総数'!$A$8:$BV$90,市町村別自殺者集計表!BV$160,FALSE),0)</f>
        <v>1</v>
      </c>
    </row>
    <row r="120" spans="1:75" hidden="1" x14ac:dyDescent="0.2">
      <c r="A120" s="1" t="s">
        <v>327</v>
      </c>
      <c r="B120" s="128">
        <f t="shared" si="48"/>
        <v>270000</v>
      </c>
      <c r="C120" s="128" t="str">
        <f t="shared" si="49"/>
        <v>大阪府</v>
      </c>
      <c r="E120" s="1">
        <f>IFERROR(VLOOKUP($B120,'4月男'!$A$8:$BV$90,市町村別自殺者集計表!E$160,FALSE),0)</f>
        <v>53</v>
      </c>
      <c r="F120" s="1">
        <f>IFERROR(VLOOKUP($B120,'4月男'!$A$8:$BV$90,市町村別自殺者集計表!F$160,FALSE),0)</f>
        <v>1.2506335756888201</v>
      </c>
      <c r="G120" s="1">
        <f>IFERROR(VLOOKUP($B120,'4月男'!$A$8:$BV$90,市町村別自殺者集計表!G$160,FALSE),0)</f>
        <v>15.2160418375473</v>
      </c>
      <c r="H120" s="1">
        <f>IFERROR(VLOOKUP($B120,'4月男'!$A$8:$BV$90,市町村別自殺者集計表!H$160,FALSE),0)</f>
        <v>3</v>
      </c>
      <c r="I120" s="1">
        <f>IFERROR(VLOOKUP($B120,'4月男'!$A$8:$BV$90,市町村別自殺者集計表!I$160,FALSE),0)</f>
        <v>7</v>
      </c>
      <c r="J120" s="1">
        <f>IFERROR(VLOOKUP($B120,'4月男'!$A$8:$BV$90,市町村別自殺者集計表!J$160,FALSE),0)</f>
        <v>7</v>
      </c>
      <c r="K120" s="1">
        <f>IFERROR(VLOOKUP($B120,'4月男'!$A$8:$BV$90,市町村別自殺者集計表!K$160,FALSE),0)</f>
        <v>8</v>
      </c>
      <c r="L120" s="1">
        <f>IFERROR(VLOOKUP($B120,'4月男'!$A$8:$BV$90,市町村別自殺者集計表!L$160,FALSE),0)</f>
        <v>11</v>
      </c>
      <c r="M120" s="1">
        <f>IFERROR(VLOOKUP($B120,'4月男'!$A$8:$BV$90,市町村別自殺者集計表!M$160,FALSE),0)</f>
        <v>1</v>
      </c>
      <c r="N120" s="1">
        <f>IFERROR(VLOOKUP($B120,'4月男'!$A$8:$BV$90,市町村別自殺者集計表!N$160,FALSE),0)</f>
        <v>6</v>
      </c>
      <c r="O120" s="1">
        <f>IFERROR(VLOOKUP($B120,'4月男'!$A$8:$BV$90,市町村別自殺者集計表!O$160,FALSE),0)</f>
        <v>10</v>
      </c>
      <c r="P120" s="1">
        <f>IFERROR(VLOOKUP($B120,'4月男'!$A$8:$BV$90,市町村別自殺者集計表!P$160,FALSE),0)</f>
        <v>0</v>
      </c>
      <c r="Q120" s="1">
        <f>IFERROR(VLOOKUP($B120,'4月男'!$A$8:$BV$90,市町村別自殺者集計表!Q$160,FALSE),0)</f>
        <v>37</v>
      </c>
      <c r="R120" s="1">
        <f>IFERROR(VLOOKUP($B120,'4月男'!$A$8:$BV$90,市町村別自殺者集計表!R$160,FALSE),0)</f>
        <v>16</v>
      </c>
      <c r="S120" s="1">
        <f>IFERROR(VLOOKUP($B120,'4月男'!$A$8:$BV$90,市町村別自殺者集計表!S$160,FALSE),0)</f>
        <v>0</v>
      </c>
      <c r="T120" s="1">
        <f>IFERROR(VLOOKUP($B120,'4月男'!$A$8:$BV$90,市町村別自殺者集計表!T$160,FALSE),0)</f>
        <v>22</v>
      </c>
      <c r="U120" s="1">
        <f>IFERROR(VLOOKUP($B120,'4月男'!$A$8:$BV$90,市町村別自殺者集計表!U$160,FALSE),0)</f>
        <v>31</v>
      </c>
      <c r="V120" s="1">
        <f>IFERROR(VLOOKUP($B120,'4月男'!$A$8:$BV$90,市町村別自殺者集計表!V$160,FALSE),0)</f>
        <v>5</v>
      </c>
      <c r="W120" s="1">
        <f>IFERROR(VLOOKUP($B120,'4月男'!$A$8:$BV$90,市町村別自殺者集計表!W$160,FALSE),0)</f>
        <v>26</v>
      </c>
      <c r="X120" s="1">
        <f>IFERROR(VLOOKUP($B120,'4月男'!$A$8:$BV$90,市町村別自殺者集計表!X$160,FALSE),0)</f>
        <v>0</v>
      </c>
      <c r="Y120" s="1">
        <f>IFERROR(VLOOKUP($B120,'4月男'!$A$8:$BV$90,市町村別自殺者集計表!Y$160,FALSE),0)</f>
        <v>3</v>
      </c>
      <c r="Z120" s="1">
        <f>IFERROR(VLOOKUP($B120,'4月男'!$A$8:$BV$90,市町村別自殺者集計表!Z$160,FALSE),0)</f>
        <v>18</v>
      </c>
      <c r="AA120" s="1">
        <f>IFERROR(VLOOKUP($B120,'4月男'!$A$8:$BV$90,市町村別自殺者集計表!AA$160,FALSE),0)</f>
        <v>5</v>
      </c>
      <c r="AB120" s="1">
        <f>IFERROR(VLOOKUP($B120,'4月男'!$A$8:$BV$90,市町村別自殺者集計表!AB$160,FALSE),0)</f>
        <v>0</v>
      </c>
      <c r="AC120" s="1">
        <f>IFERROR(VLOOKUP($B120,'4月男'!$A$8:$BV$90,市町村別自殺者集計表!AC$160,FALSE),0)</f>
        <v>34</v>
      </c>
      <c r="AD120" s="1">
        <f>IFERROR(VLOOKUP($B120,'4月男'!$A$8:$BV$90,市町村別自殺者集計表!AD$160,FALSE),0)</f>
        <v>6</v>
      </c>
      <c r="AE120" s="1">
        <f>IFERROR(VLOOKUP($B120,'4月男'!$A$8:$BV$90,市町村別自殺者集計表!AE$160,FALSE),0)</f>
        <v>1</v>
      </c>
      <c r="AF120" s="1">
        <f>IFERROR(VLOOKUP($B120,'4月男'!$A$8:$BV$90,市町村別自殺者集計表!AF$160,FALSE),0)</f>
        <v>2</v>
      </c>
      <c r="AG120" s="1">
        <f>IFERROR(VLOOKUP($B120,'4月男'!$A$8:$BV$90,市町村別自殺者集計表!AG$160,FALSE),0)</f>
        <v>1</v>
      </c>
      <c r="AH120" s="1">
        <f>IFERROR(VLOOKUP($B120,'4月男'!$A$8:$BV$90,市町村別自殺者集計表!AH$160,FALSE),0)</f>
        <v>9</v>
      </c>
      <c r="AI120" s="1">
        <f>IFERROR(VLOOKUP($B120,'4月男'!$A$8:$BV$90,市町村別自殺者集計表!AI$160,FALSE),0)</f>
        <v>0</v>
      </c>
      <c r="AJ120" s="1">
        <f>IFERROR(VLOOKUP($B120,'4月男'!$A$8:$BV$90,市町村別自殺者集計表!AJ$160,FALSE),0)</f>
        <v>32</v>
      </c>
      <c r="AK120" s="1">
        <f>IFERROR(VLOOKUP($B120,'4月男'!$A$8:$BV$90,市町村別自殺者集計表!AK$160,FALSE),0)</f>
        <v>0</v>
      </c>
      <c r="AL120" s="1">
        <f>IFERROR(VLOOKUP($B120,'4月男'!$A$8:$BV$90,市町村別自殺者集計表!AL$160,FALSE),0)</f>
        <v>5</v>
      </c>
      <c r="AM120" s="1">
        <f>IFERROR(VLOOKUP($B120,'4月男'!$A$8:$BV$90,市町村別自殺者集計表!AM$160,FALSE),0)</f>
        <v>13</v>
      </c>
      <c r="AN120" s="1">
        <f>IFERROR(VLOOKUP($B120,'4月男'!$A$8:$BV$90,市町村別自殺者集計表!AN$160,FALSE),0)</f>
        <v>1</v>
      </c>
      <c r="AO120" s="1">
        <f>IFERROR(VLOOKUP($B120,'4月男'!$A$8:$BV$90,市町村別自殺者集計表!AO$160,FALSE),0)</f>
        <v>2</v>
      </c>
      <c r="AP120" s="1">
        <f>IFERROR(VLOOKUP($B120,'4月男'!$A$8:$BV$90,市町村別自殺者集計表!AP$160,FALSE),0)</f>
        <v>0</v>
      </c>
      <c r="AQ120" s="1">
        <f>IFERROR(VLOOKUP($B120,'4月男'!$A$8:$BV$90,市町村別自殺者集計表!AQ$160,FALSE),0)</f>
        <v>0</v>
      </c>
      <c r="AR120" s="1">
        <f>IFERROR(VLOOKUP($B120,'4月男'!$A$8:$BV$90,市町村別自殺者集計表!AR$160,FALSE),0)</f>
        <v>4</v>
      </c>
      <c r="AS120" s="1">
        <f>IFERROR(VLOOKUP($B120,'4月男'!$A$8:$BV$90,市町村別自殺者集計表!AS$160,FALSE),0)</f>
        <v>4</v>
      </c>
      <c r="AT120" s="1">
        <f>IFERROR(VLOOKUP($B120,'4月男'!$A$8:$BV$90,市町村別自殺者集計表!AT$160,FALSE),0)</f>
        <v>6</v>
      </c>
      <c r="AU120" s="1">
        <f>IFERROR(VLOOKUP($B120,'4月男'!$A$8:$BV$90,市町村別自殺者集計表!AU$160,FALSE),0)</f>
        <v>6</v>
      </c>
      <c r="AV120" s="1">
        <f>IFERROR(VLOOKUP($B120,'4月男'!$A$8:$BV$90,市町村別自殺者集計表!AV$160,FALSE),0)</f>
        <v>2</v>
      </c>
      <c r="AW120" s="1">
        <f>IFERROR(VLOOKUP($B120,'4月男'!$A$8:$BV$90,市町村別自殺者集計表!AW$160,FALSE),0)</f>
        <v>5</v>
      </c>
      <c r="AX120" s="1">
        <f>IFERROR(VLOOKUP($B120,'4月男'!$A$8:$BV$90,市町村別自殺者集計表!AX$160,FALSE),0)</f>
        <v>7</v>
      </c>
      <c r="AY120" s="1">
        <f>IFERROR(VLOOKUP($B120,'4月男'!$A$8:$BV$90,市町村別自殺者集計表!AY$160,FALSE),0)</f>
        <v>5</v>
      </c>
      <c r="AZ120" s="1">
        <f>IFERROR(VLOOKUP($B120,'4月男'!$A$8:$BV$90,市町村別自殺者集計表!AZ$160,FALSE),0)</f>
        <v>1</v>
      </c>
      <c r="BA120" s="1">
        <f>IFERROR(VLOOKUP($B120,'4月男'!$A$8:$BV$90,市町村別自殺者集計表!BA$160,FALSE),0)</f>
        <v>2</v>
      </c>
      <c r="BB120" s="1">
        <f>IFERROR(VLOOKUP($B120,'4月男'!$A$8:$BV$90,市町村別自殺者集計表!BB$160,FALSE),0)</f>
        <v>0</v>
      </c>
      <c r="BC120" s="1">
        <f>IFERROR(VLOOKUP($B120,'4月男'!$A$8:$BV$90,市町村別自殺者集計表!BC$160,FALSE),0)</f>
        <v>11</v>
      </c>
      <c r="BD120" s="1">
        <f>IFERROR(VLOOKUP($B120,'4月男'!$A$8:$BV$90,市町村別自殺者集計表!BD$160,FALSE),0)</f>
        <v>9</v>
      </c>
      <c r="BE120" s="1">
        <f>IFERROR(VLOOKUP($B120,'4月男'!$A$8:$BV$90,市町村別自殺者集計表!BE$160,FALSE),0)</f>
        <v>5</v>
      </c>
      <c r="BF120" s="1">
        <f>IFERROR(VLOOKUP($B120,'4月男'!$A$8:$BV$90,市町村別自殺者集計表!BF$160,FALSE),0)</f>
        <v>8</v>
      </c>
      <c r="BG120" s="1">
        <f>IFERROR(VLOOKUP($B120,'4月男'!$A$8:$BV$90,市町村別自殺者集計表!BG$160,FALSE),0)</f>
        <v>5</v>
      </c>
      <c r="BH120" s="1">
        <f>IFERROR(VLOOKUP($B120,'4月男'!$A$8:$BV$90,市町村別自殺者集計表!BH$160,FALSE),0)</f>
        <v>9</v>
      </c>
      <c r="BI120" s="1">
        <f>IFERROR(VLOOKUP($B120,'4月男'!$A$8:$BV$90,市町村別自殺者集計表!BI$160,FALSE),0)</f>
        <v>12</v>
      </c>
      <c r="BJ120" s="1">
        <f>IFERROR(VLOOKUP($B120,'4月男'!$A$8:$BV$90,市町村別自殺者集計表!BJ$160,FALSE),0)</f>
        <v>5</v>
      </c>
      <c r="BK120" s="1">
        <f>IFERROR(VLOOKUP($B120,'4月男'!$A$8:$BV$90,市町村別自殺者集計表!BK$160,FALSE),0)</f>
        <v>0</v>
      </c>
      <c r="BL120" s="1">
        <f>IFERROR(VLOOKUP($B120,'4月男'!$A$8:$BV$90,市町村別自殺者集計表!BL$160,FALSE),0)</f>
        <v>10</v>
      </c>
      <c r="BM120" s="1">
        <f>IFERROR(VLOOKUP($B120,'4月男'!$A$8:$BV$90,市町村別自殺者集計表!BM$160,FALSE),0)</f>
        <v>32</v>
      </c>
      <c r="BN120" s="1">
        <f>IFERROR(VLOOKUP($B120,'4月男'!$A$8:$BV$90,市町村別自殺者集計表!BN$160,FALSE),0)</f>
        <v>18</v>
      </c>
      <c r="BO120" s="1">
        <f>IFERROR(VLOOKUP($B120,'4月男'!$A$8:$BV$90,市町村別自殺者集計表!BO$160,FALSE),0)</f>
        <v>15</v>
      </c>
      <c r="BP120" s="1">
        <f>IFERROR(VLOOKUP($B120,'4月男'!$A$8:$BV$90,市町村別自殺者集計表!BP$160,FALSE),0)</f>
        <v>2</v>
      </c>
      <c r="BQ120" s="1">
        <f>IFERROR(VLOOKUP($B120,'4月男'!$A$8:$BV$90,市町村別自殺者集計表!BQ$160,FALSE),0)</f>
        <v>4</v>
      </c>
      <c r="BR120" s="1">
        <f>IFERROR(VLOOKUP($B120,'4月男'!$A$8:$BV$90,市町村別自殺者集計表!BR$160,FALSE),0)</f>
        <v>6</v>
      </c>
      <c r="BS120" s="1">
        <f>IFERROR(VLOOKUP($B120,'4月男'!$A$8:$BV$90,市町村別自殺者集計表!BS$160,FALSE),0)</f>
        <v>0</v>
      </c>
      <c r="BT120" s="1">
        <f>IFERROR(VLOOKUP($B120,'4月男'!$A$8:$BV$90,市町村別自殺者集計表!BT$160,FALSE),0)</f>
        <v>9</v>
      </c>
      <c r="BU120" s="1">
        <f>IFERROR(VLOOKUP($B120,'4月男'!$A$8:$BV$90,市町村別自殺者集計表!BU$160,FALSE),0)</f>
        <v>44</v>
      </c>
      <c r="BV120" s="1">
        <f>IFERROR(VLOOKUP($B120,'4月男'!$A$8:$BV$90,市町村別自殺者集計表!BV$160,FALSE),0)</f>
        <v>0</v>
      </c>
    </row>
    <row r="121" spans="1:75" hidden="1" x14ac:dyDescent="0.2">
      <c r="A121" s="1" t="s">
        <v>328</v>
      </c>
      <c r="B121" s="128">
        <f t="shared" si="48"/>
        <v>270000</v>
      </c>
      <c r="C121" s="128" t="str">
        <f t="shared" si="49"/>
        <v>大阪府</v>
      </c>
      <c r="E121" s="1">
        <f>IFERROR(VLOOKUP($B121,'4月女'!$A$8:$BV$90,市町村別自殺者集計表!E$160,FALSE),0)</f>
        <v>33</v>
      </c>
      <c r="F121" s="1">
        <f>IFERROR(VLOOKUP($B121,'4月女'!$A$8:$BV$90,市町村別自殺者集計表!F$160,FALSE),0)</f>
        <v>0.72322410676891702</v>
      </c>
      <c r="G121" s="1">
        <f>IFERROR(VLOOKUP($B121,'4月女'!$A$8:$BV$90,市町村別自殺者集計表!G$160,FALSE),0)</f>
        <v>8.7992266323551593</v>
      </c>
      <c r="H121" s="1">
        <f>IFERROR(VLOOKUP($B121,'4月女'!$A$8:$BV$90,市町村別自殺者集計表!H$160,FALSE),0)</f>
        <v>1</v>
      </c>
      <c r="I121" s="1">
        <f>IFERROR(VLOOKUP($B121,'4月女'!$A$8:$BV$90,市町村別自殺者集計表!I$160,FALSE),0)</f>
        <v>6</v>
      </c>
      <c r="J121" s="1">
        <f>IFERROR(VLOOKUP($B121,'4月女'!$A$8:$BV$90,市町村別自殺者集計表!J$160,FALSE),0)</f>
        <v>3</v>
      </c>
      <c r="K121" s="1">
        <f>IFERROR(VLOOKUP($B121,'4月女'!$A$8:$BV$90,市町村別自殺者集計表!K$160,FALSE),0)</f>
        <v>3</v>
      </c>
      <c r="L121" s="1">
        <f>IFERROR(VLOOKUP($B121,'4月女'!$A$8:$BV$90,市町村別自殺者集計表!L$160,FALSE),0)</f>
        <v>8</v>
      </c>
      <c r="M121" s="1">
        <f>IFERROR(VLOOKUP($B121,'4月女'!$A$8:$BV$90,市町村別自殺者集計表!M$160,FALSE),0)</f>
        <v>7</v>
      </c>
      <c r="N121" s="1">
        <f>IFERROR(VLOOKUP($B121,'4月女'!$A$8:$BV$90,市町村別自殺者集計表!N$160,FALSE),0)</f>
        <v>4</v>
      </c>
      <c r="O121" s="1">
        <f>IFERROR(VLOOKUP($B121,'4月女'!$A$8:$BV$90,市町村別自殺者集計表!O$160,FALSE),0)</f>
        <v>1</v>
      </c>
      <c r="P121" s="1">
        <f>IFERROR(VLOOKUP($B121,'4月女'!$A$8:$BV$90,市町村別自殺者集計表!P$160,FALSE),0)</f>
        <v>0</v>
      </c>
      <c r="Q121" s="1">
        <f>IFERROR(VLOOKUP($B121,'4月女'!$A$8:$BV$90,市町村別自殺者集計表!Q$160,FALSE),0)</f>
        <v>23</v>
      </c>
      <c r="R121" s="1">
        <f>IFERROR(VLOOKUP($B121,'4月女'!$A$8:$BV$90,市町村別自殺者集計表!R$160,FALSE),0)</f>
        <v>10</v>
      </c>
      <c r="S121" s="1">
        <f>IFERROR(VLOOKUP($B121,'4月女'!$A$8:$BV$90,市町村別自殺者集計表!S$160,FALSE),0)</f>
        <v>0</v>
      </c>
      <c r="T121" s="1">
        <f>IFERROR(VLOOKUP($B121,'4月女'!$A$8:$BV$90,市町村別自殺者集計表!T$160,FALSE),0)</f>
        <v>13</v>
      </c>
      <c r="U121" s="1">
        <f>IFERROR(VLOOKUP($B121,'4月女'!$A$8:$BV$90,市町村別自殺者集計表!U$160,FALSE),0)</f>
        <v>20</v>
      </c>
      <c r="V121" s="1">
        <f>IFERROR(VLOOKUP($B121,'4月女'!$A$8:$BV$90,市町村別自殺者集計表!V$160,FALSE),0)</f>
        <v>1</v>
      </c>
      <c r="W121" s="1">
        <f>IFERROR(VLOOKUP($B121,'4月女'!$A$8:$BV$90,市町村別自殺者集計表!W$160,FALSE),0)</f>
        <v>19</v>
      </c>
      <c r="X121" s="1">
        <f>IFERROR(VLOOKUP($B121,'4月女'!$A$8:$BV$90,市町村別自殺者集計表!X$160,FALSE),0)</f>
        <v>3</v>
      </c>
      <c r="Y121" s="1">
        <f>IFERROR(VLOOKUP($B121,'4月女'!$A$8:$BV$90,市町村別自殺者集計表!Y$160,FALSE),0)</f>
        <v>2</v>
      </c>
      <c r="Z121" s="1">
        <f>IFERROR(VLOOKUP($B121,'4月女'!$A$8:$BV$90,市町村別自殺者集計表!Z$160,FALSE),0)</f>
        <v>10</v>
      </c>
      <c r="AA121" s="1">
        <f>IFERROR(VLOOKUP($B121,'4月女'!$A$8:$BV$90,市町村別自殺者集計表!AA$160,FALSE),0)</f>
        <v>4</v>
      </c>
      <c r="AB121" s="1">
        <f>IFERROR(VLOOKUP($B121,'4月女'!$A$8:$BV$90,市町村別自殺者集計表!AB$160,FALSE),0)</f>
        <v>0</v>
      </c>
      <c r="AC121" s="1">
        <f>IFERROR(VLOOKUP($B121,'4月女'!$A$8:$BV$90,市町村別自殺者集計表!AC$160,FALSE),0)</f>
        <v>29</v>
      </c>
      <c r="AD121" s="1">
        <f>IFERROR(VLOOKUP($B121,'4月女'!$A$8:$BV$90,市町村別自殺者集計表!AD$160,FALSE),0)</f>
        <v>1</v>
      </c>
      <c r="AE121" s="1">
        <f>IFERROR(VLOOKUP($B121,'4月女'!$A$8:$BV$90,市町村別自殺者集計表!AE$160,FALSE),0)</f>
        <v>1</v>
      </c>
      <c r="AF121" s="1">
        <f>IFERROR(VLOOKUP($B121,'4月女'!$A$8:$BV$90,市町村別自殺者集計表!AF$160,FALSE),0)</f>
        <v>1</v>
      </c>
      <c r="AG121" s="1">
        <f>IFERROR(VLOOKUP($B121,'4月女'!$A$8:$BV$90,市町村別自殺者集計表!AG$160,FALSE),0)</f>
        <v>0</v>
      </c>
      <c r="AH121" s="1">
        <f>IFERROR(VLOOKUP($B121,'4月女'!$A$8:$BV$90,市町村別自殺者集計表!AH$160,FALSE),0)</f>
        <v>1</v>
      </c>
      <c r="AI121" s="1">
        <f>IFERROR(VLOOKUP($B121,'4月女'!$A$8:$BV$90,市町村別自殺者集計表!AI$160,FALSE),0)</f>
        <v>0</v>
      </c>
      <c r="AJ121" s="1">
        <f>IFERROR(VLOOKUP($B121,'4月女'!$A$8:$BV$90,市町村別自殺者集計表!AJ$160,FALSE),0)</f>
        <v>23</v>
      </c>
      <c r="AK121" s="1">
        <f>IFERROR(VLOOKUP($B121,'4月女'!$A$8:$BV$90,市町村別自殺者集計表!AK$160,FALSE),0)</f>
        <v>0</v>
      </c>
      <c r="AL121" s="1">
        <f>IFERROR(VLOOKUP($B121,'4月女'!$A$8:$BV$90,市町村別自殺者集計表!AL$160,FALSE),0)</f>
        <v>2</v>
      </c>
      <c r="AM121" s="1">
        <f>IFERROR(VLOOKUP($B121,'4月女'!$A$8:$BV$90,市町村別自殺者集計表!AM$160,FALSE),0)</f>
        <v>7</v>
      </c>
      <c r="AN121" s="1">
        <f>IFERROR(VLOOKUP($B121,'4月女'!$A$8:$BV$90,市町村別自殺者集計表!AN$160,FALSE),0)</f>
        <v>0</v>
      </c>
      <c r="AO121" s="1">
        <f>IFERROR(VLOOKUP($B121,'4月女'!$A$8:$BV$90,市町村別自殺者集計表!AO$160,FALSE),0)</f>
        <v>1</v>
      </c>
      <c r="AP121" s="1">
        <f>IFERROR(VLOOKUP($B121,'4月女'!$A$8:$BV$90,市町村別自殺者集計表!AP$160,FALSE),0)</f>
        <v>0</v>
      </c>
      <c r="AQ121" s="1">
        <f>IFERROR(VLOOKUP($B121,'4月女'!$A$8:$BV$90,市町村別自殺者集計表!AQ$160,FALSE),0)</f>
        <v>3</v>
      </c>
      <c r="AR121" s="1">
        <f>IFERROR(VLOOKUP($B121,'4月女'!$A$8:$BV$90,市町村別自殺者集計表!AR$160,FALSE),0)</f>
        <v>1</v>
      </c>
      <c r="AS121" s="1">
        <f>IFERROR(VLOOKUP($B121,'4月女'!$A$8:$BV$90,市町村別自殺者集計表!AS$160,FALSE),0)</f>
        <v>3</v>
      </c>
      <c r="AT121" s="1">
        <f>IFERROR(VLOOKUP($B121,'4月女'!$A$8:$BV$90,市町村別自殺者集計表!AT$160,FALSE),0)</f>
        <v>0</v>
      </c>
      <c r="AU121" s="1">
        <f>IFERROR(VLOOKUP($B121,'4月女'!$A$8:$BV$90,市町村別自殺者集計表!AU$160,FALSE),0)</f>
        <v>1</v>
      </c>
      <c r="AV121" s="1">
        <f>IFERROR(VLOOKUP($B121,'4月女'!$A$8:$BV$90,市町村別自殺者集計表!AV$160,FALSE),0)</f>
        <v>7</v>
      </c>
      <c r="AW121" s="1">
        <f>IFERROR(VLOOKUP($B121,'4月女'!$A$8:$BV$90,市町村別自殺者集計表!AW$160,FALSE),0)</f>
        <v>2</v>
      </c>
      <c r="AX121" s="1">
        <f>IFERROR(VLOOKUP($B121,'4月女'!$A$8:$BV$90,市町村別自殺者集計表!AX$160,FALSE),0)</f>
        <v>1</v>
      </c>
      <c r="AY121" s="1">
        <f>IFERROR(VLOOKUP($B121,'4月女'!$A$8:$BV$90,市町村別自殺者集計表!AY$160,FALSE),0)</f>
        <v>2</v>
      </c>
      <c r="AZ121" s="1">
        <f>IFERROR(VLOOKUP($B121,'4月女'!$A$8:$BV$90,市町村別自殺者集計表!AZ$160,FALSE),0)</f>
        <v>1</v>
      </c>
      <c r="BA121" s="1">
        <f>IFERROR(VLOOKUP($B121,'4月女'!$A$8:$BV$90,市町村別自殺者集計表!BA$160,FALSE),0)</f>
        <v>1</v>
      </c>
      <c r="BB121" s="1">
        <f>IFERROR(VLOOKUP($B121,'4月女'!$A$8:$BV$90,市町村別自殺者集計表!BB$160,FALSE),0)</f>
        <v>2</v>
      </c>
      <c r="BC121" s="1">
        <f>IFERROR(VLOOKUP($B121,'4月女'!$A$8:$BV$90,市町村別自殺者集計表!BC$160,FALSE),0)</f>
        <v>9</v>
      </c>
      <c r="BD121" s="1">
        <f>IFERROR(VLOOKUP($B121,'4月女'!$A$8:$BV$90,市町村別自殺者集計表!BD$160,FALSE),0)</f>
        <v>7</v>
      </c>
      <c r="BE121" s="1">
        <f>IFERROR(VLOOKUP($B121,'4月女'!$A$8:$BV$90,市町村別自殺者集計表!BE$160,FALSE),0)</f>
        <v>7</v>
      </c>
      <c r="BF121" s="1">
        <f>IFERROR(VLOOKUP($B121,'4月女'!$A$8:$BV$90,市町村別自殺者集計表!BF$160,FALSE),0)</f>
        <v>4</v>
      </c>
      <c r="BG121" s="1">
        <f>IFERROR(VLOOKUP($B121,'4月女'!$A$8:$BV$90,市町村別自殺者集計表!BG$160,FALSE),0)</f>
        <v>6</v>
      </c>
      <c r="BH121" s="1">
        <f>IFERROR(VLOOKUP($B121,'4月女'!$A$8:$BV$90,市町村別自殺者集計表!BH$160,FALSE),0)</f>
        <v>4</v>
      </c>
      <c r="BI121" s="1">
        <f>IFERROR(VLOOKUP($B121,'4月女'!$A$8:$BV$90,市町村別自殺者集計表!BI$160,FALSE),0)</f>
        <v>3</v>
      </c>
      <c r="BJ121" s="1">
        <f>IFERROR(VLOOKUP($B121,'4月女'!$A$8:$BV$90,市町村別自殺者集計表!BJ$160,FALSE),0)</f>
        <v>2</v>
      </c>
      <c r="BK121" s="1">
        <f>IFERROR(VLOOKUP($B121,'4月女'!$A$8:$BV$90,市町村別自殺者集計表!BK$160,FALSE),0)</f>
        <v>0</v>
      </c>
      <c r="BL121" s="1">
        <f>IFERROR(VLOOKUP($B121,'4月女'!$A$8:$BV$90,市町村別自殺者集計表!BL$160,FALSE),0)</f>
        <v>8</v>
      </c>
      <c r="BM121" s="1">
        <f>IFERROR(VLOOKUP($B121,'4月女'!$A$8:$BV$90,市町村別自殺者集計表!BM$160,FALSE),0)</f>
        <v>35</v>
      </c>
      <c r="BN121" s="1">
        <f>IFERROR(VLOOKUP($B121,'4月女'!$A$8:$BV$90,市町村別自殺者集計表!BN$160,FALSE),0)</f>
        <v>6</v>
      </c>
      <c r="BO121" s="1">
        <f>IFERROR(VLOOKUP($B121,'4月女'!$A$8:$BV$90,市町村別自殺者集計表!BO$160,FALSE),0)</f>
        <v>2</v>
      </c>
      <c r="BP121" s="1">
        <f>IFERROR(VLOOKUP($B121,'4月女'!$A$8:$BV$90,市町村別自殺者集計表!BP$160,FALSE),0)</f>
        <v>2</v>
      </c>
      <c r="BQ121" s="1">
        <f>IFERROR(VLOOKUP($B121,'4月女'!$A$8:$BV$90,市町村別自殺者集計表!BQ$160,FALSE),0)</f>
        <v>0</v>
      </c>
      <c r="BR121" s="1">
        <f>IFERROR(VLOOKUP($B121,'4月女'!$A$8:$BV$90,市町村別自殺者集計表!BR$160,FALSE),0)</f>
        <v>2</v>
      </c>
      <c r="BS121" s="1">
        <f>IFERROR(VLOOKUP($B121,'4月女'!$A$8:$BV$90,市町村別自殺者集計表!BS$160,FALSE),0)</f>
        <v>0</v>
      </c>
      <c r="BT121" s="1">
        <f>IFERROR(VLOOKUP($B121,'4月女'!$A$8:$BV$90,市町村別自殺者集計表!BT$160,FALSE),0)</f>
        <v>8</v>
      </c>
      <c r="BU121" s="1">
        <f>IFERROR(VLOOKUP($B121,'4月女'!$A$8:$BV$90,市町村別自殺者集計表!BU$160,FALSE),0)</f>
        <v>24</v>
      </c>
      <c r="BV121" s="1">
        <f>IFERROR(VLOOKUP($B121,'4月女'!$A$8:$BV$90,市町村別自殺者集計表!BV$160,FALSE),0)</f>
        <v>1</v>
      </c>
    </row>
    <row r="122" spans="1:75" hidden="1" x14ac:dyDescent="0.2">
      <c r="A122" s="1" t="s">
        <v>329</v>
      </c>
      <c r="B122" s="128">
        <f t="shared" si="48"/>
        <v>270000</v>
      </c>
      <c r="C122" s="128" t="str">
        <f t="shared" si="49"/>
        <v>大阪府</v>
      </c>
      <c r="E122" s="1">
        <f>IFERROR(VLOOKUP($B122,'4月総数'!$A$8:$BV$90,市町村別自殺者集計表!E$160,FALSE),0)</f>
        <v>86</v>
      </c>
      <c r="F122" s="1">
        <f>IFERROR(VLOOKUP($B122,'4月総数'!$A$8:$BV$90,市町村別自殺者集計表!F$160,FALSE),0)</f>
        <v>0.97718911097720795</v>
      </c>
      <c r="G122" s="1">
        <f>IFERROR(VLOOKUP($B122,'4月総数'!$A$8:$BV$90,市町村別自殺者集計表!G$160,FALSE),0)</f>
        <v>11.889134183555999</v>
      </c>
      <c r="H122" s="1">
        <f>IFERROR(VLOOKUP($B122,'4月総数'!$A$8:$BV$90,市町村別自殺者集計表!H$160,FALSE),0)</f>
        <v>4</v>
      </c>
      <c r="I122" s="1">
        <f>IFERROR(VLOOKUP($B122,'4月総数'!$A$8:$BV$90,市町村別自殺者集計表!I$160,FALSE),0)</f>
        <v>13</v>
      </c>
      <c r="J122" s="1">
        <f>IFERROR(VLOOKUP($B122,'4月総数'!$A$8:$BV$90,市町村別自殺者集計表!J$160,FALSE),0)</f>
        <v>10</v>
      </c>
      <c r="K122" s="1">
        <f>IFERROR(VLOOKUP($B122,'4月総数'!$A$8:$BV$90,市町村別自殺者集計表!K$160,FALSE),0)</f>
        <v>11</v>
      </c>
      <c r="L122" s="1">
        <f>IFERROR(VLOOKUP($B122,'4月総数'!$A$8:$BV$90,市町村別自殺者集計表!L$160,FALSE),0)</f>
        <v>19</v>
      </c>
      <c r="M122" s="1">
        <f>IFERROR(VLOOKUP($B122,'4月総数'!$A$8:$BV$90,市町村別自殺者集計表!M$160,FALSE),0)</f>
        <v>8</v>
      </c>
      <c r="N122" s="1">
        <f>IFERROR(VLOOKUP($B122,'4月総数'!$A$8:$BV$90,市町村別自殺者集計表!N$160,FALSE),0)</f>
        <v>10</v>
      </c>
      <c r="O122" s="1">
        <f>IFERROR(VLOOKUP($B122,'4月総数'!$A$8:$BV$90,市町村別自殺者集計表!O$160,FALSE),0)</f>
        <v>11</v>
      </c>
      <c r="P122" s="1">
        <f>IFERROR(VLOOKUP($B122,'4月総数'!$A$8:$BV$90,市町村別自殺者集計表!P$160,FALSE),0)</f>
        <v>0</v>
      </c>
      <c r="Q122" s="1">
        <f>IFERROR(VLOOKUP($B122,'4月総数'!$A$8:$BV$90,市町村別自殺者集計表!Q$160,FALSE),0)</f>
        <v>60</v>
      </c>
      <c r="R122" s="1">
        <f>IFERROR(VLOOKUP($B122,'4月総数'!$A$8:$BV$90,市町村別自殺者集計表!R$160,FALSE),0)</f>
        <v>26</v>
      </c>
      <c r="S122" s="1">
        <f>IFERROR(VLOOKUP($B122,'4月総数'!$A$8:$BV$90,市町村別自殺者集計表!S$160,FALSE),0)</f>
        <v>0</v>
      </c>
      <c r="T122" s="1">
        <f>IFERROR(VLOOKUP($B122,'4月総数'!$A$8:$BV$90,市町村別自殺者集計表!T$160,FALSE),0)</f>
        <v>35</v>
      </c>
      <c r="U122" s="1">
        <f>IFERROR(VLOOKUP($B122,'4月総数'!$A$8:$BV$90,市町村別自殺者集計表!U$160,FALSE),0)</f>
        <v>51</v>
      </c>
      <c r="V122" s="1">
        <f>IFERROR(VLOOKUP($B122,'4月総数'!$A$8:$BV$90,市町村別自殺者集計表!V$160,FALSE),0)</f>
        <v>6</v>
      </c>
      <c r="W122" s="1">
        <f>IFERROR(VLOOKUP($B122,'4月総数'!$A$8:$BV$90,市町村別自殺者集計表!W$160,FALSE),0)</f>
        <v>45</v>
      </c>
      <c r="X122" s="1">
        <f>IFERROR(VLOOKUP($B122,'4月総数'!$A$8:$BV$90,市町村別自殺者集計表!X$160,FALSE),0)</f>
        <v>3</v>
      </c>
      <c r="Y122" s="1">
        <f>IFERROR(VLOOKUP($B122,'4月総数'!$A$8:$BV$90,市町村別自殺者集計表!Y$160,FALSE),0)</f>
        <v>5</v>
      </c>
      <c r="Z122" s="1">
        <f>IFERROR(VLOOKUP($B122,'4月総数'!$A$8:$BV$90,市町村別自殺者集計表!Z$160,FALSE),0)</f>
        <v>28</v>
      </c>
      <c r="AA122" s="1">
        <f>IFERROR(VLOOKUP($B122,'4月総数'!$A$8:$BV$90,市町村別自殺者集計表!AA$160,FALSE),0)</f>
        <v>9</v>
      </c>
      <c r="AB122" s="1">
        <f>IFERROR(VLOOKUP($B122,'4月総数'!$A$8:$BV$90,市町村別自殺者集計表!AB$160,FALSE),0)</f>
        <v>0</v>
      </c>
      <c r="AC122" s="1">
        <f>IFERROR(VLOOKUP($B122,'4月総数'!$A$8:$BV$90,市町村別自殺者集計表!AC$160,FALSE),0)</f>
        <v>63</v>
      </c>
      <c r="AD122" s="1">
        <f>IFERROR(VLOOKUP($B122,'4月総数'!$A$8:$BV$90,市町村別自殺者集計表!AD$160,FALSE),0)</f>
        <v>7</v>
      </c>
      <c r="AE122" s="1">
        <f>IFERROR(VLOOKUP($B122,'4月総数'!$A$8:$BV$90,市町村別自殺者集計表!AE$160,FALSE),0)</f>
        <v>2</v>
      </c>
      <c r="AF122" s="1">
        <f>IFERROR(VLOOKUP($B122,'4月総数'!$A$8:$BV$90,市町村別自殺者集計表!AF$160,FALSE),0)</f>
        <v>3</v>
      </c>
      <c r="AG122" s="1">
        <f>IFERROR(VLOOKUP($B122,'4月総数'!$A$8:$BV$90,市町村別自殺者集計表!AG$160,FALSE),0)</f>
        <v>1</v>
      </c>
      <c r="AH122" s="1">
        <f>IFERROR(VLOOKUP($B122,'4月総数'!$A$8:$BV$90,市町村別自殺者集計表!AH$160,FALSE),0)</f>
        <v>10</v>
      </c>
      <c r="AI122" s="1">
        <f>IFERROR(VLOOKUP($B122,'4月総数'!$A$8:$BV$90,市町村別自殺者集計表!AI$160,FALSE),0)</f>
        <v>0</v>
      </c>
      <c r="AJ122" s="1">
        <f>IFERROR(VLOOKUP($B122,'4月総数'!$A$8:$BV$90,市町村別自殺者集計表!AJ$160,FALSE),0)</f>
        <v>55</v>
      </c>
      <c r="AK122" s="1">
        <f>IFERROR(VLOOKUP($B122,'4月総数'!$A$8:$BV$90,市町村別自殺者集計表!AK$160,FALSE),0)</f>
        <v>0</v>
      </c>
      <c r="AL122" s="1">
        <f>IFERROR(VLOOKUP($B122,'4月総数'!$A$8:$BV$90,市町村別自殺者集計表!AL$160,FALSE),0)</f>
        <v>7</v>
      </c>
      <c r="AM122" s="1">
        <f>IFERROR(VLOOKUP($B122,'4月総数'!$A$8:$BV$90,市町村別自殺者集計表!AM$160,FALSE),0)</f>
        <v>20</v>
      </c>
      <c r="AN122" s="1">
        <f>IFERROR(VLOOKUP($B122,'4月総数'!$A$8:$BV$90,市町村別自殺者集計表!AN$160,FALSE),0)</f>
        <v>1</v>
      </c>
      <c r="AO122" s="1">
        <f>IFERROR(VLOOKUP($B122,'4月総数'!$A$8:$BV$90,市町村別自殺者集計表!AO$160,FALSE),0)</f>
        <v>3</v>
      </c>
      <c r="AP122" s="1">
        <f>IFERROR(VLOOKUP($B122,'4月総数'!$A$8:$BV$90,市町村別自殺者集計表!AP$160,FALSE),0)</f>
        <v>0</v>
      </c>
      <c r="AQ122" s="1">
        <f>IFERROR(VLOOKUP($B122,'4月総数'!$A$8:$BV$90,市町村別自殺者集計表!AQ$160,FALSE),0)</f>
        <v>3</v>
      </c>
      <c r="AR122" s="1">
        <f>IFERROR(VLOOKUP($B122,'4月総数'!$A$8:$BV$90,市町村別自殺者集計表!AR$160,FALSE),0)</f>
        <v>5</v>
      </c>
      <c r="AS122" s="1">
        <f>IFERROR(VLOOKUP($B122,'4月総数'!$A$8:$BV$90,市町村別自殺者集計表!AS$160,FALSE),0)</f>
        <v>7</v>
      </c>
      <c r="AT122" s="1">
        <f>IFERROR(VLOOKUP($B122,'4月総数'!$A$8:$BV$90,市町村別自殺者集計表!AT$160,FALSE),0)</f>
        <v>6</v>
      </c>
      <c r="AU122" s="1">
        <f>IFERROR(VLOOKUP($B122,'4月総数'!$A$8:$BV$90,市町村別自殺者集計表!AU$160,FALSE),0)</f>
        <v>7</v>
      </c>
      <c r="AV122" s="1">
        <f>IFERROR(VLOOKUP($B122,'4月総数'!$A$8:$BV$90,市町村別自殺者集計表!AV$160,FALSE),0)</f>
        <v>9</v>
      </c>
      <c r="AW122" s="1">
        <f>IFERROR(VLOOKUP($B122,'4月総数'!$A$8:$BV$90,市町村別自殺者集計表!AW$160,FALSE),0)</f>
        <v>7</v>
      </c>
      <c r="AX122" s="1">
        <f>IFERROR(VLOOKUP($B122,'4月総数'!$A$8:$BV$90,市町村別自殺者集計表!AX$160,FALSE),0)</f>
        <v>8</v>
      </c>
      <c r="AY122" s="1">
        <f>IFERROR(VLOOKUP($B122,'4月総数'!$A$8:$BV$90,市町村別自殺者集計表!AY$160,FALSE),0)</f>
        <v>7</v>
      </c>
      <c r="AZ122" s="1">
        <f>IFERROR(VLOOKUP($B122,'4月総数'!$A$8:$BV$90,市町村別自殺者集計表!AZ$160,FALSE),0)</f>
        <v>2</v>
      </c>
      <c r="BA122" s="1">
        <f>IFERROR(VLOOKUP($B122,'4月総数'!$A$8:$BV$90,市町村別自殺者集計表!BA$160,FALSE),0)</f>
        <v>3</v>
      </c>
      <c r="BB122" s="1">
        <f>IFERROR(VLOOKUP($B122,'4月総数'!$A$8:$BV$90,市町村別自殺者集計表!BB$160,FALSE),0)</f>
        <v>2</v>
      </c>
      <c r="BC122" s="1">
        <f>IFERROR(VLOOKUP($B122,'4月総数'!$A$8:$BV$90,市町村別自殺者集計表!BC$160,FALSE),0)</f>
        <v>20</v>
      </c>
      <c r="BD122" s="1">
        <f>IFERROR(VLOOKUP($B122,'4月総数'!$A$8:$BV$90,市町村別自殺者集計表!BD$160,FALSE),0)</f>
        <v>16</v>
      </c>
      <c r="BE122" s="1">
        <f>IFERROR(VLOOKUP($B122,'4月総数'!$A$8:$BV$90,市町村別自殺者集計表!BE$160,FALSE),0)</f>
        <v>12</v>
      </c>
      <c r="BF122" s="1">
        <f>IFERROR(VLOOKUP($B122,'4月総数'!$A$8:$BV$90,市町村別自殺者集計表!BF$160,FALSE),0)</f>
        <v>12</v>
      </c>
      <c r="BG122" s="1">
        <f>IFERROR(VLOOKUP($B122,'4月総数'!$A$8:$BV$90,市町村別自殺者集計表!BG$160,FALSE),0)</f>
        <v>11</v>
      </c>
      <c r="BH122" s="1">
        <f>IFERROR(VLOOKUP($B122,'4月総数'!$A$8:$BV$90,市町村別自殺者集計表!BH$160,FALSE),0)</f>
        <v>13</v>
      </c>
      <c r="BI122" s="1">
        <f>IFERROR(VLOOKUP($B122,'4月総数'!$A$8:$BV$90,市町村別自殺者集計表!BI$160,FALSE),0)</f>
        <v>15</v>
      </c>
      <c r="BJ122" s="1">
        <f>IFERROR(VLOOKUP($B122,'4月総数'!$A$8:$BV$90,市町村別自殺者集計表!BJ$160,FALSE),0)</f>
        <v>7</v>
      </c>
      <c r="BK122" s="1">
        <f>IFERROR(VLOOKUP($B122,'4月総数'!$A$8:$BV$90,市町村別自殺者集計表!BK$160,FALSE),0)</f>
        <v>0</v>
      </c>
      <c r="BL122" s="1">
        <f>IFERROR(VLOOKUP($B122,'4月総数'!$A$8:$BV$90,市町村別自殺者集計表!BL$160,FALSE),0)</f>
        <v>18</v>
      </c>
      <c r="BM122" s="1">
        <f>IFERROR(VLOOKUP($B122,'4月総数'!$A$8:$BV$90,市町村別自殺者集計表!BM$160,FALSE),0)</f>
        <v>67</v>
      </c>
      <c r="BN122" s="1">
        <f>IFERROR(VLOOKUP($B122,'4月総数'!$A$8:$BV$90,市町村別自殺者集計表!BN$160,FALSE),0)</f>
        <v>24</v>
      </c>
      <c r="BO122" s="1">
        <f>IFERROR(VLOOKUP($B122,'4月総数'!$A$8:$BV$90,市町村別自殺者集計表!BO$160,FALSE),0)</f>
        <v>17</v>
      </c>
      <c r="BP122" s="1">
        <f>IFERROR(VLOOKUP($B122,'4月総数'!$A$8:$BV$90,市町村別自殺者集計表!BP$160,FALSE),0)</f>
        <v>4</v>
      </c>
      <c r="BQ122" s="1">
        <f>IFERROR(VLOOKUP($B122,'4月総数'!$A$8:$BV$90,市町村別自殺者集計表!BQ$160,FALSE),0)</f>
        <v>4</v>
      </c>
      <c r="BR122" s="1">
        <f>IFERROR(VLOOKUP($B122,'4月総数'!$A$8:$BV$90,市町村別自殺者集計表!BR$160,FALSE),0)</f>
        <v>8</v>
      </c>
      <c r="BS122" s="1">
        <f>IFERROR(VLOOKUP($B122,'4月総数'!$A$8:$BV$90,市町村別自殺者集計表!BS$160,FALSE),0)</f>
        <v>0</v>
      </c>
      <c r="BT122" s="1">
        <f>IFERROR(VLOOKUP($B122,'4月総数'!$A$8:$BV$90,市町村別自殺者集計表!BT$160,FALSE),0)</f>
        <v>17</v>
      </c>
      <c r="BU122" s="1">
        <f>IFERROR(VLOOKUP($B122,'4月総数'!$A$8:$BV$90,市町村別自殺者集計表!BU$160,FALSE),0)</f>
        <v>68</v>
      </c>
      <c r="BV122" s="1">
        <f>IFERROR(VLOOKUP($B122,'4月総数'!$A$8:$BV$90,市町村別自殺者集計表!BV$160,FALSE),0)</f>
        <v>1</v>
      </c>
    </row>
    <row r="123" spans="1:75" hidden="1" x14ac:dyDescent="0.2">
      <c r="A123" s="1" t="s">
        <v>330</v>
      </c>
      <c r="B123" s="128">
        <f t="shared" si="48"/>
        <v>270000</v>
      </c>
      <c r="C123" s="128" t="str">
        <f t="shared" si="49"/>
        <v>大阪府</v>
      </c>
      <c r="E123" s="1">
        <f>IFERROR(VLOOKUP($B123,'5月男'!$A$8:$BV$90,市町村別自殺者集計表!E$160,FALSE),0)</f>
        <v>58</v>
      </c>
      <c r="F123" s="1">
        <f>IFERROR(VLOOKUP($B123,'5月男'!$A$8:$BV$90,市町村別自殺者集計表!F$160,FALSE),0)</f>
        <v>1.3686178752821001</v>
      </c>
      <c r="G123" s="1">
        <f>IFERROR(VLOOKUP($B123,'5月男'!$A$8:$BV$90,市町村別自殺者集計表!G$160,FALSE),0)</f>
        <v>16.114371757353801</v>
      </c>
      <c r="H123" s="1">
        <f>IFERROR(VLOOKUP($B123,'5月男'!$A$8:$BV$90,市町村別自殺者集計表!H$160,FALSE),0)</f>
        <v>0</v>
      </c>
      <c r="I123" s="1">
        <f>IFERROR(VLOOKUP($B123,'5月男'!$A$8:$BV$90,市町村別自殺者集計表!I$160,FALSE),0)</f>
        <v>5</v>
      </c>
      <c r="J123" s="1">
        <f>IFERROR(VLOOKUP($B123,'5月男'!$A$8:$BV$90,市町村別自殺者集計表!J$160,FALSE),0)</f>
        <v>10</v>
      </c>
      <c r="K123" s="1">
        <f>IFERROR(VLOOKUP($B123,'5月男'!$A$8:$BV$90,市町村別自殺者集計表!K$160,FALSE),0)</f>
        <v>8</v>
      </c>
      <c r="L123" s="1">
        <f>IFERROR(VLOOKUP($B123,'5月男'!$A$8:$BV$90,市町村別自殺者集計表!L$160,FALSE),0)</f>
        <v>7</v>
      </c>
      <c r="M123" s="1">
        <f>IFERROR(VLOOKUP($B123,'5月男'!$A$8:$BV$90,市町村別自殺者集計表!M$160,FALSE),0)</f>
        <v>8</v>
      </c>
      <c r="N123" s="1">
        <f>IFERROR(VLOOKUP($B123,'5月男'!$A$8:$BV$90,市町村別自殺者集計表!N$160,FALSE),0)</f>
        <v>11</v>
      </c>
      <c r="O123" s="1">
        <f>IFERROR(VLOOKUP($B123,'5月男'!$A$8:$BV$90,市町村別自殺者集計表!O$160,FALSE),0)</f>
        <v>9</v>
      </c>
      <c r="P123" s="1">
        <f>IFERROR(VLOOKUP($B123,'5月男'!$A$8:$BV$90,市町村別自殺者集計表!P$160,FALSE),0)</f>
        <v>0</v>
      </c>
      <c r="Q123" s="1">
        <f>IFERROR(VLOOKUP($B123,'5月男'!$A$8:$BV$90,市町村別自殺者集計表!Q$160,FALSE),0)</f>
        <v>41</v>
      </c>
      <c r="R123" s="1">
        <f>IFERROR(VLOOKUP($B123,'5月男'!$A$8:$BV$90,市町村別自殺者集計表!R$160,FALSE),0)</f>
        <v>17</v>
      </c>
      <c r="S123" s="1">
        <f>IFERROR(VLOOKUP($B123,'5月男'!$A$8:$BV$90,市町村別自殺者集計表!S$160,FALSE),0)</f>
        <v>0</v>
      </c>
      <c r="T123" s="1">
        <f>IFERROR(VLOOKUP($B123,'5月男'!$A$8:$BV$90,市町村別自殺者集計表!T$160,FALSE),0)</f>
        <v>28</v>
      </c>
      <c r="U123" s="1">
        <f>IFERROR(VLOOKUP($B123,'5月男'!$A$8:$BV$90,市町村別自殺者集計表!U$160,FALSE),0)</f>
        <v>30</v>
      </c>
      <c r="V123" s="1">
        <f>IFERROR(VLOOKUP($B123,'5月男'!$A$8:$BV$90,市町村別自殺者集計表!V$160,FALSE),0)</f>
        <v>0</v>
      </c>
      <c r="W123" s="1">
        <f>IFERROR(VLOOKUP($B123,'5月男'!$A$8:$BV$90,市町村別自殺者集計表!W$160,FALSE),0)</f>
        <v>30</v>
      </c>
      <c r="X123" s="1">
        <f>IFERROR(VLOOKUP($B123,'5月男'!$A$8:$BV$90,市町村別自殺者集計表!X$160,FALSE),0)</f>
        <v>0</v>
      </c>
      <c r="Y123" s="1">
        <f>IFERROR(VLOOKUP($B123,'5月男'!$A$8:$BV$90,市町村別自殺者集計表!Y$160,FALSE),0)</f>
        <v>1</v>
      </c>
      <c r="Z123" s="1">
        <f>IFERROR(VLOOKUP($B123,'5月男'!$A$8:$BV$90,市町村別自殺者集計表!Z$160,FALSE),0)</f>
        <v>26</v>
      </c>
      <c r="AA123" s="1">
        <f>IFERROR(VLOOKUP($B123,'5月男'!$A$8:$BV$90,市町村別自殺者集計表!AA$160,FALSE),0)</f>
        <v>3</v>
      </c>
      <c r="AB123" s="1">
        <f>IFERROR(VLOOKUP($B123,'5月男'!$A$8:$BV$90,市町村別自殺者集計表!AB$160,FALSE),0)</f>
        <v>0</v>
      </c>
      <c r="AC123" s="1">
        <f>IFERROR(VLOOKUP($B123,'5月男'!$A$8:$BV$90,市町村別自殺者集計表!AC$160,FALSE),0)</f>
        <v>34</v>
      </c>
      <c r="AD123" s="1">
        <f>IFERROR(VLOOKUP($B123,'5月男'!$A$8:$BV$90,市町村別自殺者集計表!AD$160,FALSE),0)</f>
        <v>3</v>
      </c>
      <c r="AE123" s="1">
        <f>IFERROR(VLOOKUP($B123,'5月男'!$A$8:$BV$90,市町村別自殺者集計表!AE$160,FALSE),0)</f>
        <v>3</v>
      </c>
      <c r="AF123" s="1">
        <f>IFERROR(VLOOKUP($B123,'5月男'!$A$8:$BV$90,市町村別自殺者集計表!AF$160,FALSE),0)</f>
        <v>4</v>
      </c>
      <c r="AG123" s="1">
        <f>IFERROR(VLOOKUP($B123,'5月男'!$A$8:$BV$90,市町村別自殺者集計表!AG$160,FALSE),0)</f>
        <v>0</v>
      </c>
      <c r="AH123" s="1">
        <f>IFERROR(VLOOKUP($B123,'5月男'!$A$8:$BV$90,市町村別自殺者集計表!AH$160,FALSE),0)</f>
        <v>14</v>
      </c>
      <c r="AI123" s="1">
        <f>IFERROR(VLOOKUP($B123,'5月男'!$A$8:$BV$90,市町村別自殺者集計表!AI$160,FALSE),0)</f>
        <v>0</v>
      </c>
      <c r="AJ123" s="1">
        <f>IFERROR(VLOOKUP($B123,'5月男'!$A$8:$BV$90,市町村別自殺者集計表!AJ$160,FALSE),0)</f>
        <v>43</v>
      </c>
      <c r="AK123" s="1">
        <f>IFERROR(VLOOKUP($B123,'5月男'!$A$8:$BV$90,市町村別自殺者集計表!AK$160,FALSE),0)</f>
        <v>2</v>
      </c>
      <c r="AL123" s="1">
        <f>IFERROR(VLOOKUP($B123,'5月男'!$A$8:$BV$90,市町村別自殺者集計表!AL$160,FALSE),0)</f>
        <v>1</v>
      </c>
      <c r="AM123" s="1">
        <f>IFERROR(VLOOKUP($B123,'5月男'!$A$8:$BV$90,市町村別自殺者集計表!AM$160,FALSE),0)</f>
        <v>11</v>
      </c>
      <c r="AN123" s="1">
        <f>IFERROR(VLOOKUP($B123,'5月男'!$A$8:$BV$90,市町村別自殺者集計表!AN$160,FALSE),0)</f>
        <v>0</v>
      </c>
      <c r="AO123" s="1">
        <f>IFERROR(VLOOKUP($B123,'5月男'!$A$8:$BV$90,市町村別自殺者集計表!AO$160,FALSE),0)</f>
        <v>1</v>
      </c>
      <c r="AP123" s="1">
        <f>IFERROR(VLOOKUP($B123,'5月男'!$A$8:$BV$90,市町村別自殺者集計表!AP$160,FALSE),0)</f>
        <v>0</v>
      </c>
      <c r="AQ123" s="1">
        <f>IFERROR(VLOOKUP($B123,'5月男'!$A$8:$BV$90,市町村別自殺者集計表!AQ$160,FALSE),0)</f>
        <v>2</v>
      </c>
      <c r="AR123" s="1">
        <f>IFERROR(VLOOKUP($B123,'5月男'!$A$8:$BV$90,市町村別自殺者集計表!AR$160,FALSE),0)</f>
        <v>3</v>
      </c>
      <c r="AS123" s="1">
        <f>IFERROR(VLOOKUP($B123,'5月男'!$A$8:$BV$90,市町村別自殺者集計表!AS$160,FALSE),0)</f>
        <v>6</v>
      </c>
      <c r="AT123" s="1">
        <f>IFERROR(VLOOKUP($B123,'5月男'!$A$8:$BV$90,市町村別自殺者集計表!AT$160,FALSE),0)</f>
        <v>8</v>
      </c>
      <c r="AU123" s="1">
        <f>IFERROR(VLOOKUP($B123,'5月男'!$A$8:$BV$90,市町村別自殺者集計表!AU$160,FALSE),0)</f>
        <v>8</v>
      </c>
      <c r="AV123" s="1">
        <f>IFERROR(VLOOKUP($B123,'5月男'!$A$8:$BV$90,市町村別自殺者集計表!AV$160,FALSE),0)</f>
        <v>4</v>
      </c>
      <c r="AW123" s="1">
        <f>IFERROR(VLOOKUP($B123,'5月男'!$A$8:$BV$90,市町村別自殺者集計表!AW$160,FALSE),0)</f>
        <v>3</v>
      </c>
      <c r="AX123" s="1">
        <f>IFERROR(VLOOKUP($B123,'5月男'!$A$8:$BV$90,市町村別自殺者集計表!AX$160,FALSE),0)</f>
        <v>4</v>
      </c>
      <c r="AY123" s="1">
        <f>IFERROR(VLOOKUP($B123,'5月男'!$A$8:$BV$90,市町村別自殺者集計表!AY$160,FALSE),0)</f>
        <v>1</v>
      </c>
      <c r="AZ123" s="1">
        <f>IFERROR(VLOOKUP($B123,'5月男'!$A$8:$BV$90,市町村別自殺者集計表!AZ$160,FALSE),0)</f>
        <v>2</v>
      </c>
      <c r="BA123" s="1">
        <f>IFERROR(VLOOKUP($B123,'5月男'!$A$8:$BV$90,市町村別自殺者集計表!BA$160,FALSE),0)</f>
        <v>3</v>
      </c>
      <c r="BB123" s="1">
        <f>IFERROR(VLOOKUP($B123,'5月男'!$A$8:$BV$90,市町村別自殺者集計表!BB$160,FALSE),0)</f>
        <v>3</v>
      </c>
      <c r="BC123" s="1">
        <f>IFERROR(VLOOKUP($B123,'5月男'!$A$8:$BV$90,市町村別自殺者集計表!BC$160,FALSE),0)</f>
        <v>11</v>
      </c>
      <c r="BD123" s="1">
        <f>IFERROR(VLOOKUP($B123,'5月男'!$A$8:$BV$90,市町村別自殺者集計表!BD$160,FALSE),0)</f>
        <v>9</v>
      </c>
      <c r="BE123" s="1">
        <f>IFERROR(VLOOKUP($B123,'5月男'!$A$8:$BV$90,市町村別自殺者集計表!BE$160,FALSE),0)</f>
        <v>13</v>
      </c>
      <c r="BF123" s="1">
        <f>IFERROR(VLOOKUP($B123,'5月男'!$A$8:$BV$90,市町村別自殺者集計表!BF$160,FALSE),0)</f>
        <v>8</v>
      </c>
      <c r="BG123" s="1">
        <f>IFERROR(VLOOKUP($B123,'5月男'!$A$8:$BV$90,市町村別自殺者集計表!BG$160,FALSE),0)</f>
        <v>6</v>
      </c>
      <c r="BH123" s="1">
        <f>IFERROR(VLOOKUP($B123,'5月男'!$A$8:$BV$90,市町村別自殺者集計表!BH$160,FALSE),0)</f>
        <v>14</v>
      </c>
      <c r="BI123" s="1">
        <f>IFERROR(VLOOKUP($B123,'5月男'!$A$8:$BV$90,市町村別自殺者集計表!BI$160,FALSE),0)</f>
        <v>6</v>
      </c>
      <c r="BJ123" s="1">
        <f>IFERROR(VLOOKUP($B123,'5月男'!$A$8:$BV$90,市町村別自殺者集計表!BJ$160,FALSE),0)</f>
        <v>2</v>
      </c>
      <c r="BK123" s="1">
        <f>IFERROR(VLOOKUP($B123,'5月男'!$A$8:$BV$90,市町村別自殺者集計表!BK$160,FALSE),0)</f>
        <v>0</v>
      </c>
      <c r="BL123" s="1">
        <f>IFERROR(VLOOKUP($B123,'5月男'!$A$8:$BV$90,市町村別自殺者集計表!BL$160,FALSE),0)</f>
        <v>19</v>
      </c>
      <c r="BM123" s="1">
        <f>IFERROR(VLOOKUP($B123,'5月男'!$A$8:$BV$90,市町村別自殺者集計表!BM$160,FALSE),0)</f>
        <v>50</v>
      </c>
      <c r="BN123" s="1">
        <f>IFERROR(VLOOKUP($B123,'5月男'!$A$8:$BV$90,市町村別自殺者集計表!BN$160,FALSE),0)</f>
        <v>17</v>
      </c>
      <c r="BO123" s="1">
        <f>IFERROR(VLOOKUP($B123,'5月男'!$A$8:$BV$90,市町村別自殺者集計表!BO$160,FALSE),0)</f>
        <v>10</v>
      </c>
      <c r="BP123" s="1">
        <f>IFERROR(VLOOKUP($B123,'5月男'!$A$8:$BV$90,市町村別自殺者集計表!BP$160,FALSE),0)</f>
        <v>1</v>
      </c>
      <c r="BQ123" s="1">
        <f>IFERROR(VLOOKUP($B123,'5月男'!$A$8:$BV$90,市町村別自殺者集計表!BQ$160,FALSE),0)</f>
        <v>0</v>
      </c>
      <c r="BR123" s="1">
        <f>IFERROR(VLOOKUP($B123,'5月男'!$A$8:$BV$90,市町村別自殺者集計表!BR$160,FALSE),0)</f>
        <v>2</v>
      </c>
      <c r="BS123" s="1">
        <f>IFERROR(VLOOKUP($B123,'5月男'!$A$8:$BV$90,市町村別自殺者集計表!BS$160,FALSE),0)</f>
        <v>1</v>
      </c>
      <c r="BT123" s="1">
        <f>IFERROR(VLOOKUP($B123,'5月男'!$A$8:$BV$90,市町村別自殺者集計表!BT$160,FALSE),0)</f>
        <v>7</v>
      </c>
      <c r="BU123" s="1">
        <f>IFERROR(VLOOKUP($B123,'5月男'!$A$8:$BV$90,市町村別自殺者集計表!BU$160,FALSE),0)</f>
        <v>50</v>
      </c>
      <c r="BV123" s="1">
        <f>IFERROR(VLOOKUP($B123,'5月男'!$A$8:$BV$90,市町村別自殺者集計表!BV$160,FALSE),0)</f>
        <v>1</v>
      </c>
    </row>
    <row r="124" spans="1:75" hidden="1" x14ac:dyDescent="0.2">
      <c r="A124" s="1" t="s">
        <v>331</v>
      </c>
      <c r="B124" s="128">
        <f t="shared" si="48"/>
        <v>270000</v>
      </c>
      <c r="C124" s="128" t="str">
        <f t="shared" si="49"/>
        <v>大阪府</v>
      </c>
      <c r="E124" s="1">
        <f>IFERROR(VLOOKUP($B124,'5月女'!$A$8:$BV$90,市町村別自殺者集計表!E$160,FALSE),0)</f>
        <v>32</v>
      </c>
      <c r="F124" s="1">
        <f>IFERROR(VLOOKUP($B124,'5月女'!$A$8:$BV$90,市町村別自殺者集計表!F$160,FALSE),0)</f>
        <v>0.70130822474561705</v>
      </c>
      <c r="G124" s="1">
        <f>IFERROR(VLOOKUP($B124,'5月女'!$A$8:$BV$90,市町村別自殺者集計表!G$160,FALSE),0)</f>
        <v>8.2573387752306502</v>
      </c>
      <c r="H124" s="1">
        <f>IFERROR(VLOOKUP($B124,'5月女'!$A$8:$BV$90,市町村別自殺者集計表!H$160,FALSE),0)</f>
        <v>0</v>
      </c>
      <c r="I124" s="1">
        <f>IFERROR(VLOOKUP($B124,'5月女'!$A$8:$BV$90,市町村別自殺者集計表!I$160,FALSE),0)</f>
        <v>2</v>
      </c>
      <c r="J124" s="1">
        <f>IFERROR(VLOOKUP($B124,'5月女'!$A$8:$BV$90,市町村別自殺者集計表!J$160,FALSE),0)</f>
        <v>4</v>
      </c>
      <c r="K124" s="1">
        <f>IFERROR(VLOOKUP($B124,'5月女'!$A$8:$BV$90,市町村別自殺者集計表!K$160,FALSE),0)</f>
        <v>6</v>
      </c>
      <c r="L124" s="1">
        <f>IFERROR(VLOOKUP($B124,'5月女'!$A$8:$BV$90,市町村別自殺者集計表!L$160,FALSE),0)</f>
        <v>10</v>
      </c>
      <c r="M124" s="1">
        <f>IFERROR(VLOOKUP($B124,'5月女'!$A$8:$BV$90,市町村別自殺者集計表!M$160,FALSE),0)</f>
        <v>4</v>
      </c>
      <c r="N124" s="1">
        <f>IFERROR(VLOOKUP($B124,'5月女'!$A$8:$BV$90,市町村別自殺者集計表!N$160,FALSE),0)</f>
        <v>2</v>
      </c>
      <c r="O124" s="1">
        <f>IFERROR(VLOOKUP($B124,'5月女'!$A$8:$BV$90,市町村別自殺者集計表!O$160,FALSE),0)</f>
        <v>4</v>
      </c>
      <c r="P124" s="1">
        <f>IFERROR(VLOOKUP($B124,'5月女'!$A$8:$BV$90,市町村別自殺者集計表!P$160,FALSE),0)</f>
        <v>0</v>
      </c>
      <c r="Q124" s="1">
        <f>IFERROR(VLOOKUP($B124,'5月女'!$A$8:$BV$90,市町村別自殺者集計表!Q$160,FALSE),0)</f>
        <v>19</v>
      </c>
      <c r="R124" s="1">
        <f>IFERROR(VLOOKUP($B124,'5月女'!$A$8:$BV$90,市町村別自殺者集計表!R$160,FALSE),0)</f>
        <v>13</v>
      </c>
      <c r="S124" s="1">
        <f>IFERROR(VLOOKUP($B124,'5月女'!$A$8:$BV$90,市町村別自殺者集計表!S$160,FALSE),0)</f>
        <v>0</v>
      </c>
      <c r="T124" s="1">
        <f>IFERROR(VLOOKUP($B124,'5月女'!$A$8:$BV$90,市町村別自殺者集計表!T$160,FALSE),0)</f>
        <v>14</v>
      </c>
      <c r="U124" s="1">
        <f>IFERROR(VLOOKUP($B124,'5月女'!$A$8:$BV$90,市町村別自殺者集計表!U$160,FALSE),0)</f>
        <v>17</v>
      </c>
      <c r="V124" s="1">
        <f>IFERROR(VLOOKUP($B124,'5月女'!$A$8:$BV$90,市町村別自殺者集計表!V$160,FALSE),0)</f>
        <v>0</v>
      </c>
      <c r="W124" s="1">
        <f>IFERROR(VLOOKUP($B124,'5月女'!$A$8:$BV$90,市町村別自殺者集計表!W$160,FALSE),0)</f>
        <v>17</v>
      </c>
      <c r="X124" s="1">
        <f>IFERROR(VLOOKUP($B124,'5月女'!$A$8:$BV$90,市町村別自殺者集計表!X$160,FALSE),0)</f>
        <v>3</v>
      </c>
      <c r="Y124" s="1">
        <f>IFERROR(VLOOKUP($B124,'5月女'!$A$8:$BV$90,市町村別自殺者集計表!Y$160,FALSE),0)</f>
        <v>0</v>
      </c>
      <c r="Z124" s="1">
        <f>IFERROR(VLOOKUP($B124,'5月女'!$A$8:$BV$90,市町村別自殺者集計表!Z$160,FALSE),0)</f>
        <v>11</v>
      </c>
      <c r="AA124" s="1">
        <f>IFERROR(VLOOKUP($B124,'5月女'!$A$8:$BV$90,市町村別自殺者集計表!AA$160,FALSE),0)</f>
        <v>3</v>
      </c>
      <c r="AB124" s="1">
        <f>IFERROR(VLOOKUP($B124,'5月女'!$A$8:$BV$90,市町村別自殺者集計表!AB$160,FALSE),0)</f>
        <v>1</v>
      </c>
      <c r="AC124" s="1">
        <f>IFERROR(VLOOKUP($B124,'5月女'!$A$8:$BV$90,市町村別自殺者集計表!AC$160,FALSE),0)</f>
        <v>27</v>
      </c>
      <c r="AD124" s="1">
        <f>IFERROR(VLOOKUP($B124,'5月女'!$A$8:$BV$90,市町村別自殺者集計表!AD$160,FALSE),0)</f>
        <v>2</v>
      </c>
      <c r="AE124" s="1">
        <f>IFERROR(VLOOKUP($B124,'5月女'!$A$8:$BV$90,市町村別自殺者集計表!AE$160,FALSE),0)</f>
        <v>1</v>
      </c>
      <c r="AF124" s="1">
        <f>IFERROR(VLOOKUP($B124,'5月女'!$A$8:$BV$90,市町村別自殺者集計表!AF$160,FALSE),0)</f>
        <v>0</v>
      </c>
      <c r="AG124" s="1">
        <f>IFERROR(VLOOKUP($B124,'5月女'!$A$8:$BV$90,市町村別自殺者集計表!AG$160,FALSE),0)</f>
        <v>0</v>
      </c>
      <c r="AH124" s="1">
        <f>IFERROR(VLOOKUP($B124,'5月女'!$A$8:$BV$90,市町村別自殺者集計表!AH$160,FALSE),0)</f>
        <v>2</v>
      </c>
      <c r="AI124" s="1">
        <f>IFERROR(VLOOKUP($B124,'5月女'!$A$8:$BV$90,市町村別自殺者集計表!AI$160,FALSE),0)</f>
        <v>0</v>
      </c>
      <c r="AJ124" s="1">
        <f>IFERROR(VLOOKUP($B124,'5月女'!$A$8:$BV$90,市町村別自殺者集計表!AJ$160,FALSE),0)</f>
        <v>18</v>
      </c>
      <c r="AK124" s="1">
        <f>IFERROR(VLOOKUP($B124,'5月女'!$A$8:$BV$90,市町村別自殺者集計表!AK$160,FALSE),0)</f>
        <v>0</v>
      </c>
      <c r="AL124" s="1">
        <f>IFERROR(VLOOKUP($B124,'5月女'!$A$8:$BV$90,市町村別自殺者集計表!AL$160,FALSE),0)</f>
        <v>1</v>
      </c>
      <c r="AM124" s="1">
        <f>IFERROR(VLOOKUP($B124,'5月女'!$A$8:$BV$90,市町村別自殺者集計表!AM$160,FALSE),0)</f>
        <v>8</v>
      </c>
      <c r="AN124" s="1">
        <f>IFERROR(VLOOKUP($B124,'5月女'!$A$8:$BV$90,市町村別自殺者集計表!AN$160,FALSE),0)</f>
        <v>0</v>
      </c>
      <c r="AO124" s="1">
        <f>IFERROR(VLOOKUP($B124,'5月女'!$A$8:$BV$90,市町村別自殺者集計表!AO$160,FALSE),0)</f>
        <v>5</v>
      </c>
      <c r="AP124" s="1">
        <f>IFERROR(VLOOKUP($B124,'5月女'!$A$8:$BV$90,市町村別自殺者集計表!AP$160,FALSE),0)</f>
        <v>0</v>
      </c>
      <c r="AQ124" s="1">
        <f>IFERROR(VLOOKUP($B124,'5月女'!$A$8:$BV$90,市町村別自殺者集計表!AQ$160,FALSE),0)</f>
        <v>3</v>
      </c>
      <c r="AR124" s="1">
        <f>IFERROR(VLOOKUP($B124,'5月女'!$A$8:$BV$90,市町村別自殺者集計表!AR$160,FALSE),0)</f>
        <v>2</v>
      </c>
      <c r="AS124" s="1">
        <f>IFERROR(VLOOKUP($B124,'5月女'!$A$8:$BV$90,市町村別自殺者集計表!AS$160,FALSE),0)</f>
        <v>1</v>
      </c>
      <c r="AT124" s="1">
        <f>IFERROR(VLOOKUP($B124,'5月女'!$A$8:$BV$90,市町村別自殺者集計表!AT$160,FALSE),0)</f>
        <v>3</v>
      </c>
      <c r="AU124" s="1">
        <f>IFERROR(VLOOKUP($B124,'5月女'!$A$8:$BV$90,市町村別自殺者集計表!AU$160,FALSE),0)</f>
        <v>3</v>
      </c>
      <c r="AV124" s="1">
        <f>IFERROR(VLOOKUP($B124,'5月女'!$A$8:$BV$90,市町村別自殺者集計表!AV$160,FALSE),0)</f>
        <v>2</v>
      </c>
      <c r="AW124" s="1">
        <f>IFERROR(VLOOKUP($B124,'5月女'!$A$8:$BV$90,市町村別自殺者集計表!AW$160,FALSE),0)</f>
        <v>2</v>
      </c>
      <c r="AX124" s="1">
        <f>IFERROR(VLOOKUP($B124,'5月女'!$A$8:$BV$90,市町村別自殺者集計表!AX$160,FALSE),0)</f>
        <v>1</v>
      </c>
      <c r="AY124" s="1">
        <f>IFERROR(VLOOKUP($B124,'5月女'!$A$8:$BV$90,市町村別自殺者集計表!AY$160,FALSE),0)</f>
        <v>3</v>
      </c>
      <c r="AZ124" s="1">
        <f>IFERROR(VLOOKUP($B124,'5月女'!$A$8:$BV$90,市町村別自殺者集計表!AZ$160,FALSE),0)</f>
        <v>0</v>
      </c>
      <c r="BA124" s="1">
        <f>IFERROR(VLOOKUP($B124,'5月女'!$A$8:$BV$90,市町村別自殺者集計表!BA$160,FALSE),0)</f>
        <v>1</v>
      </c>
      <c r="BB124" s="1">
        <f>IFERROR(VLOOKUP($B124,'5月女'!$A$8:$BV$90,市町村別自殺者集計表!BB$160,FALSE),0)</f>
        <v>0</v>
      </c>
      <c r="BC124" s="1">
        <f>IFERROR(VLOOKUP($B124,'5月女'!$A$8:$BV$90,市町村別自殺者集計表!BC$160,FALSE),0)</f>
        <v>11</v>
      </c>
      <c r="BD124" s="1">
        <f>IFERROR(VLOOKUP($B124,'5月女'!$A$8:$BV$90,市町村別自殺者集計表!BD$160,FALSE),0)</f>
        <v>5</v>
      </c>
      <c r="BE124" s="1">
        <f>IFERROR(VLOOKUP($B124,'5月女'!$A$8:$BV$90,市町村別自殺者集計表!BE$160,FALSE),0)</f>
        <v>5</v>
      </c>
      <c r="BF124" s="1">
        <f>IFERROR(VLOOKUP($B124,'5月女'!$A$8:$BV$90,市町村別自殺者集計表!BF$160,FALSE),0)</f>
        <v>7</v>
      </c>
      <c r="BG124" s="1">
        <f>IFERROR(VLOOKUP($B124,'5月女'!$A$8:$BV$90,市町村別自殺者集計表!BG$160,FALSE),0)</f>
        <v>1</v>
      </c>
      <c r="BH124" s="1">
        <f>IFERROR(VLOOKUP($B124,'5月女'!$A$8:$BV$90,市町村別自殺者集計表!BH$160,FALSE),0)</f>
        <v>2</v>
      </c>
      <c r="BI124" s="1">
        <f>IFERROR(VLOOKUP($B124,'5月女'!$A$8:$BV$90,市町村別自殺者集計表!BI$160,FALSE),0)</f>
        <v>5</v>
      </c>
      <c r="BJ124" s="1">
        <f>IFERROR(VLOOKUP($B124,'5月女'!$A$8:$BV$90,市町村別自殺者集計表!BJ$160,FALSE),0)</f>
        <v>7</v>
      </c>
      <c r="BK124" s="1">
        <f>IFERROR(VLOOKUP($B124,'5月女'!$A$8:$BV$90,市町村別自殺者集計表!BK$160,FALSE),0)</f>
        <v>0</v>
      </c>
      <c r="BL124" s="1">
        <f>IFERROR(VLOOKUP($B124,'5月女'!$A$8:$BV$90,市町村別自殺者集計表!BL$160,FALSE),0)</f>
        <v>9</v>
      </c>
      <c r="BM124" s="1">
        <f>IFERROR(VLOOKUP($B124,'5月女'!$A$8:$BV$90,市町村別自殺者集計表!BM$160,FALSE),0)</f>
        <v>26</v>
      </c>
      <c r="BN124" s="1">
        <f>IFERROR(VLOOKUP($B124,'5月女'!$A$8:$BV$90,市町村別自殺者集計表!BN$160,FALSE),0)</f>
        <v>4</v>
      </c>
      <c r="BO124" s="1">
        <f>IFERROR(VLOOKUP($B124,'5月女'!$A$8:$BV$90,市町村別自殺者集計表!BO$160,FALSE),0)</f>
        <v>2</v>
      </c>
      <c r="BP124" s="1">
        <f>IFERROR(VLOOKUP($B124,'5月女'!$A$8:$BV$90,市町村別自殺者集計表!BP$160,FALSE),0)</f>
        <v>0</v>
      </c>
      <c r="BQ124" s="1">
        <f>IFERROR(VLOOKUP($B124,'5月女'!$A$8:$BV$90,市町村別自殺者集計表!BQ$160,FALSE),0)</f>
        <v>0</v>
      </c>
      <c r="BR124" s="1">
        <f>IFERROR(VLOOKUP($B124,'5月女'!$A$8:$BV$90,市町村別自殺者集計表!BR$160,FALSE),0)</f>
        <v>2</v>
      </c>
      <c r="BS124" s="1">
        <f>IFERROR(VLOOKUP($B124,'5月女'!$A$8:$BV$90,市町村別自殺者集計表!BS$160,FALSE),0)</f>
        <v>0</v>
      </c>
      <c r="BT124" s="1">
        <f>IFERROR(VLOOKUP($B124,'5月女'!$A$8:$BV$90,市町村別自殺者集計表!BT$160,FALSE),0)</f>
        <v>7</v>
      </c>
      <c r="BU124" s="1">
        <f>IFERROR(VLOOKUP($B124,'5月女'!$A$8:$BV$90,市町村別自殺者集計表!BU$160,FALSE),0)</f>
        <v>25</v>
      </c>
      <c r="BV124" s="1">
        <f>IFERROR(VLOOKUP($B124,'5月女'!$A$8:$BV$90,市町村別自殺者集計表!BV$160,FALSE),0)</f>
        <v>0</v>
      </c>
    </row>
    <row r="125" spans="1:75" hidden="1" x14ac:dyDescent="0.2">
      <c r="A125" s="1" t="s">
        <v>332</v>
      </c>
      <c r="B125" s="128">
        <f t="shared" si="48"/>
        <v>270000</v>
      </c>
      <c r="C125" s="128" t="str">
        <f t="shared" si="49"/>
        <v>大阪府</v>
      </c>
      <c r="E125" s="1">
        <f>IFERROR(VLOOKUP($B125,'5月総数'!$A$8:$BV$90,市町村別自殺者集計表!E$160,FALSE),0)</f>
        <v>90</v>
      </c>
      <c r="F125" s="1">
        <f>IFERROR(VLOOKUP($B125,'5月総数'!$A$8:$BV$90,市町村別自殺者集計表!F$160,FALSE),0)</f>
        <v>1.02263976730173</v>
      </c>
      <c r="G125" s="1">
        <f>IFERROR(VLOOKUP($B125,'5月総数'!$A$8:$BV$90,市町村別自殺者集計表!G$160,FALSE),0)</f>
        <v>12.0407585504881</v>
      </c>
      <c r="H125" s="1">
        <f>IFERROR(VLOOKUP($B125,'5月総数'!$A$8:$BV$90,市町村別自殺者集計表!H$160,FALSE),0)</f>
        <v>0</v>
      </c>
      <c r="I125" s="1">
        <f>IFERROR(VLOOKUP($B125,'5月総数'!$A$8:$BV$90,市町村別自殺者集計表!I$160,FALSE),0)</f>
        <v>7</v>
      </c>
      <c r="J125" s="1">
        <f>IFERROR(VLOOKUP($B125,'5月総数'!$A$8:$BV$90,市町村別自殺者集計表!J$160,FALSE),0)</f>
        <v>14</v>
      </c>
      <c r="K125" s="1">
        <f>IFERROR(VLOOKUP($B125,'5月総数'!$A$8:$BV$90,市町村別自殺者集計表!K$160,FALSE),0)</f>
        <v>14</v>
      </c>
      <c r="L125" s="1">
        <f>IFERROR(VLOOKUP($B125,'5月総数'!$A$8:$BV$90,市町村別自殺者集計表!L$160,FALSE),0)</f>
        <v>17</v>
      </c>
      <c r="M125" s="1">
        <f>IFERROR(VLOOKUP($B125,'5月総数'!$A$8:$BV$90,市町村別自殺者集計表!M$160,FALSE),0)</f>
        <v>12</v>
      </c>
      <c r="N125" s="1">
        <f>IFERROR(VLOOKUP($B125,'5月総数'!$A$8:$BV$90,市町村別自殺者集計表!N$160,FALSE),0)</f>
        <v>13</v>
      </c>
      <c r="O125" s="1">
        <f>IFERROR(VLOOKUP($B125,'5月総数'!$A$8:$BV$90,市町村別自殺者集計表!O$160,FALSE),0)</f>
        <v>13</v>
      </c>
      <c r="P125" s="1">
        <f>IFERROR(VLOOKUP($B125,'5月総数'!$A$8:$BV$90,市町村別自殺者集計表!P$160,FALSE),0)</f>
        <v>0</v>
      </c>
      <c r="Q125" s="1">
        <f>IFERROR(VLOOKUP($B125,'5月総数'!$A$8:$BV$90,市町村別自殺者集計表!Q$160,FALSE),0)</f>
        <v>60</v>
      </c>
      <c r="R125" s="1">
        <f>IFERROR(VLOOKUP($B125,'5月総数'!$A$8:$BV$90,市町村別自殺者集計表!R$160,FALSE),0)</f>
        <v>30</v>
      </c>
      <c r="S125" s="1">
        <f>IFERROR(VLOOKUP($B125,'5月総数'!$A$8:$BV$90,市町村別自殺者集計表!S$160,FALSE),0)</f>
        <v>0</v>
      </c>
      <c r="T125" s="1">
        <f>IFERROR(VLOOKUP($B125,'5月総数'!$A$8:$BV$90,市町村別自殺者集計表!T$160,FALSE),0)</f>
        <v>42</v>
      </c>
      <c r="U125" s="1">
        <f>IFERROR(VLOOKUP($B125,'5月総数'!$A$8:$BV$90,市町村別自殺者集計表!U$160,FALSE),0)</f>
        <v>47</v>
      </c>
      <c r="V125" s="1">
        <f>IFERROR(VLOOKUP($B125,'5月総数'!$A$8:$BV$90,市町村別自殺者集計表!V$160,FALSE),0)</f>
        <v>0</v>
      </c>
      <c r="W125" s="1">
        <f>IFERROR(VLOOKUP($B125,'5月総数'!$A$8:$BV$90,市町村別自殺者集計表!W$160,FALSE),0)</f>
        <v>47</v>
      </c>
      <c r="X125" s="1">
        <f>IFERROR(VLOOKUP($B125,'5月総数'!$A$8:$BV$90,市町村別自殺者集計表!X$160,FALSE),0)</f>
        <v>3</v>
      </c>
      <c r="Y125" s="1">
        <f>IFERROR(VLOOKUP($B125,'5月総数'!$A$8:$BV$90,市町村別自殺者集計表!Y$160,FALSE),0)</f>
        <v>1</v>
      </c>
      <c r="Z125" s="1">
        <f>IFERROR(VLOOKUP($B125,'5月総数'!$A$8:$BV$90,市町村別自殺者集計表!Z$160,FALSE),0)</f>
        <v>37</v>
      </c>
      <c r="AA125" s="1">
        <f>IFERROR(VLOOKUP($B125,'5月総数'!$A$8:$BV$90,市町村別自殺者集計表!AA$160,FALSE),0)</f>
        <v>6</v>
      </c>
      <c r="AB125" s="1">
        <f>IFERROR(VLOOKUP($B125,'5月総数'!$A$8:$BV$90,市町村別自殺者集計表!AB$160,FALSE),0)</f>
        <v>1</v>
      </c>
      <c r="AC125" s="1">
        <f>IFERROR(VLOOKUP($B125,'5月総数'!$A$8:$BV$90,市町村別自殺者集計表!AC$160,FALSE),0)</f>
        <v>61</v>
      </c>
      <c r="AD125" s="1">
        <f>IFERROR(VLOOKUP($B125,'5月総数'!$A$8:$BV$90,市町村別自殺者集計表!AD$160,FALSE),0)</f>
        <v>5</v>
      </c>
      <c r="AE125" s="1">
        <f>IFERROR(VLOOKUP($B125,'5月総数'!$A$8:$BV$90,市町村別自殺者集計表!AE$160,FALSE),0)</f>
        <v>4</v>
      </c>
      <c r="AF125" s="1">
        <f>IFERROR(VLOOKUP($B125,'5月総数'!$A$8:$BV$90,市町村別自殺者集計表!AF$160,FALSE),0)</f>
        <v>4</v>
      </c>
      <c r="AG125" s="1">
        <f>IFERROR(VLOOKUP($B125,'5月総数'!$A$8:$BV$90,市町村別自殺者集計表!AG$160,FALSE),0)</f>
        <v>0</v>
      </c>
      <c r="AH125" s="1">
        <f>IFERROR(VLOOKUP($B125,'5月総数'!$A$8:$BV$90,市町村別自殺者集計表!AH$160,FALSE),0)</f>
        <v>16</v>
      </c>
      <c r="AI125" s="1">
        <f>IFERROR(VLOOKUP($B125,'5月総数'!$A$8:$BV$90,市町村別自殺者集計表!AI$160,FALSE),0)</f>
        <v>0</v>
      </c>
      <c r="AJ125" s="1">
        <f>IFERROR(VLOOKUP($B125,'5月総数'!$A$8:$BV$90,市町村別自殺者集計表!AJ$160,FALSE),0)</f>
        <v>61</v>
      </c>
      <c r="AK125" s="1">
        <f>IFERROR(VLOOKUP($B125,'5月総数'!$A$8:$BV$90,市町村別自殺者集計表!AK$160,FALSE),0)</f>
        <v>2</v>
      </c>
      <c r="AL125" s="1">
        <f>IFERROR(VLOOKUP($B125,'5月総数'!$A$8:$BV$90,市町村別自殺者集計表!AL$160,FALSE),0)</f>
        <v>2</v>
      </c>
      <c r="AM125" s="1">
        <f>IFERROR(VLOOKUP($B125,'5月総数'!$A$8:$BV$90,市町村別自殺者集計表!AM$160,FALSE),0)</f>
        <v>19</v>
      </c>
      <c r="AN125" s="1">
        <f>IFERROR(VLOOKUP($B125,'5月総数'!$A$8:$BV$90,市町村別自殺者集計表!AN$160,FALSE),0)</f>
        <v>0</v>
      </c>
      <c r="AO125" s="1">
        <f>IFERROR(VLOOKUP($B125,'5月総数'!$A$8:$BV$90,市町村別自殺者集計表!AO$160,FALSE),0)</f>
        <v>6</v>
      </c>
      <c r="AP125" s="1">
        <f>IFERROR(VLOOKUP($B125,'5月総数'!$A$8:$BV$90,市町村別自殺者集計表!AP$160,FALSE),0)</f>
        <v>0</v>
      </c>
      <c r="AQ125" s="1">
        <f>IFERROR(VLOOKUP($B125,'5月総数'!$A$8:$BV$90,市町村別自殺者集計表!AQ$160,FALSE),0)</f>
        <v>5</v>
      </c>
      <c r="AR125" s="1">
        <f>IFERROR(VLOOKUP($B125,'5月総数'!$A$8:$BV$90,市町村別自殺者集計表!AR$160,FALSE),0)</f>
        <v>5</v>
      </c>
      <c r="AS125" s="1">
        <f>IFERROR(VLOOKUP($B125,'5月総数'!$A$8:$BV$90,市町村別自殺者集計表!AS$160,FALSE),0)</f>
        <v>7</v>
      </c>
      <c r="AT125" s="1">
        <f>IFERROR(VLOOKUP($B125,'5月総数'!$A$8:$BV$90,市町村別自殺者集計表!AT$160,FALSE),0)</f>
        <v>11</v>
      </c>
      <c r="AU125" s="1">
        <f>IFERROR(VLOOKUP($B125,'5月総数'!$A$8:$BV$90,市町村別自殺者集計表!AU$160,FALSE),0)</f>
        <v>11</v>
      </c>
      <c r="AV125" s="1">
        <f>IFERROR(VLOOKUP($B125,'5月総数'!$A$8:$BV$90,市町村別自殺者集計表!AV$160,FALSE),0)</f>
        <v>6</v>
      </c>
      <c r="AW125" s="1">
        <f>IFERROR(VLOOKUP($B125,'5月総数'!$A$8:$BV$90,市町村別自殺者集計表!AW$160,FALSE),0)</f>
        <v>5</v>
      </c>
      <c r="AX125" s="1">
        <f>IFERROR(VLOOKUP($B125,'5月総数'!$A$8:$BV$90,市町村別自殺者集計表!AX$160,FALSE),0)</f>
        <v>5</v>
      </c>
      <c r="AY125" s="1">
        <f>IFERROR(VLOOKUP($B125,'5月総数'!$A$8:$BV$90,市町村別自殺者集計表!AY$160,FALSE),0)</f>
        <v>4</v>
      </c>
      <c r="AZ125" s="1">
        <f>IFERROR(VLOOKUP($B125,'5月総数'!$A$8:$BV$90,市町村別自殺者集計表!AZ$160,FALSE),0)</f>
        <v>2</v>
      </c>
      <c r="BA125" s="1">
        <f>IFERROR(VLOOKUP($B125,'5月総数'!$A$8:$BV$90,市町村別自殺者集計表!BA$160,FALSE),0)</f>
        <v>4</v>
      </c>
      <c r="BB125" s="1">
        <f>IFERROR(VLOOKUP($B125,'5月総数'!$A$8:$BV$90,市町村別自殺者集計表!BB$160,FALSE),0)</f>
        <v>3</v>
      </c>
      <c r="BC125" s="1">
        <f>IFERROR(VLOOKUP($B125,'5月総数'!$A$8:$BV$90,市町村別自殺者集計表!BC$160,FALSE),0)</f>
        <v>22</v>
      </c>
      <c r="BD125" s="1">
        <f>IFERROR(VLOOKUP($B125,'5月総数'!$A$8:$BV$90,市町村別自殺者集計表!BD$160,FALSE),0)</f>
        <v>14</v>
      </c>
      <c r="BE125" s="1">
        <f>IFERROR(VLOOKUP($B125,'5月総数'!$A$8:$BV$90,市町村別自殺者集計表!BE$160,FALSE),0)</f>
        <v>18</v>
      </c>
      <c r="BF125" s="1">
        <f>IFERROR(VLOOKUP($B125,'5月総数'!$A$8:$BV$90,市町村別自殺者集計表!BF$160,FALSE),0)</f>
        <v>15</v>
      </c>
      <c r="BG125" s="1">
        <f>IFERROR(VLOOKUP($B125,'5月総数'!$A$8:$BV$90,市町村別自殺者集計表!BG$160,FALSE),0)</f>
        <v>7</v>
      </c>
      <c r="BH125" s="1">
        <f>IFERROR(VLOOKUP($B125,'5月総数'!$A$8:$BV$90,市町村別自殺者集計表!BH$160,FALSE),0)</f>
        <v>16</v>
      </c>
      <c r="BI125" s="1">
        <f>IFERROR(VLOOKUP($B125,'5月総数'!$A$8:$BV$90,市町村別自殺者集計表!BI$160,FALSE),0)</f>
        <v>11</v>
      </c>
      <c r="BJ125" s="1">
        <f>IFERROR(VLOOKUP($B125,'5月総数'!$A$8:$BV$90,市町村別自殺者集計表!BJ$160,FALSE),0)</f>
        <v>9</v>
      </c>
      <c r="BK125" s="1">
        <f>IFERROR(VLOOKUP($B125,'5月総数'!$A$8:$BV$90,市町村別自殺者集計表!BK$160,FALSE),0)</f>
        <v>0</v>
      </c>
      <c r="BL125" s="1">
        <f>IFERROR(VLOOKUP($B125,'5月総数'!$A$8:$BV$90,市町村別自殺者集計表!BL$160,FALSE),0)</f>
        <v>28</v>
      </c>
      <c r="BM125" s="1">
        <f>IFERROR(VLOOKUP($B125,'5月総数'!$A$8:$BV$90,市町村別自殺者集計表!BM$160,FALSE),0)</f>
        <v>76</v>
      </c>
      <c r="BN125" s="1">
        <f>IFERROR(VLOOKUP($B125,'5月総数'!$A$8:$BV$90,市町村別自殺者集計表!BN$160,FALSE),0)</f>
        <v>21</v>
      </c>
      <c r="BO125" s="1">
        <f>IFERROR(VLOOKUP($B125,'5月総数'!$A$8:$BV$90,市町村別自殺者集計表!BO$160,FALSE),0)</f>
        <v>12</v>
      </c>
      <c r="BP125" s="1">
        <f>IFERROR(VLOOKUP($B125,'5月総数'!$A$8:$BV$90,市町村別自殺者集計表!BP$160,FALSE),0)</f>
        <v>1</v>
      </c>
      <c r="BQ125" s="1">
        <f>IFERROR(VLOOKUP($B125,'5月総数'!$A$8:$BV$90,市町村別自殺者集計表!BQ$160,FALSE),0)</f>
        <v>0</v>
      </c>
      <c r="BR125" s="1">
        <f>IFERROR(VLOOKUP($B125,'5月総数'!$A$8:$BV$90,市町村別自殺者集計表!BR$160,FALSE),0)</f>
        <v>4</v>
      </c>
      <c r="BS125" s="1">
        <f>IFERROR(VLOOKUP($B125,'5月総数'!$A$8:$BV$90,市町村別自殺者集計表!BS$160,FALSE),0)</f>
        <v>1</v>
      </c>
      <c r="BT125" s="1">
        <f>IFERROR(VLOOKUP($B125,'5月総数'!$A$8:$BV$90,市町村別自殺者集計表!BT$160,FALSE),0)</f>
        <v>14</v>
      </c>
      <c r="BU125" s="1">
        <f>IFERROR(VLOOKUP($B125,'5月総数'!$A$8:$BV$90,市町村別自殺者集計表!BU$160,FALSE),0)</f>
        <v>75</v>
      </c>
      <c r="BV125" s="1">
        <f>IFERROR(VLOOKUP($B125,'5月総数'!$A$8:$BV$90,市町村別自殺者集計表!BV$160,FALSE),0)</f>
        <v>1</v>
      </c>
    </row>
    <row r="126" spans="1:75" hidden="1" x14ac:dyDescent="0.2">
      <c r="A126" s="1" t="s">
        <v>333</v>
      </c>
      <c r="B126" s="128">
        <f t="shared" si="48"/>
        <v>270000</v>
      </c>
      <c r="C126" s="128" t="str">
        <f t="shared" si="49"/>
        <v>大阪府</v>
      </c>
      <c r="E126" s="1">
        <f>IFERROR(VLOOKUP($B126,'6月男'!$A$8:$BV$90,市町村別自殺者集計表!E$160,FALSE),0)</f>
        <v>42</v>
      </c>
      <c r="F126" s="1">
        <f>IFERROR(VLOOKUP($B126,'6月男'!$A$8:$BV$90,市町村別自殺者集計表!F$160,FALSE),0)</f>
        <v>0.99106811658358995</v>
      </c>
      <c r="G126" s="1">
        <f>IFERROR(VLOOKUP($B126,'6月男'!$A$8:$BV$90,市町村別自殺者集計表!G$160,FALSE),0)</f>
        <v>12.0579954184337</v>
      </c>
      <c r="H126" s="1">
        <f>IFERROR(VLOOKUP($B126,'6月男'!$A$8:$BV$90,市町村別自殺者集計表!H$160,FALSE),0)</f>
        <v>0</v>
      </c>
      <c r="I126" s="1">
        <f>IFERROR(VLOOKUP($B126,'6月男'!$A$8:$BV$90,市町村別自殺者集計表!I$160,FALSE),0)</f>
        <v>2</v>
      </c>
      <c r="J126" s="1">
        <f>IFERROR(VLOOKUP($B126,'6月男'!$A$8:$BV$90,市町村別自殺者集計表!J$160,FALSE),0)</f>
        <v>2</v>
      </c>
      <c r="K126" s="1">
        <f>IFERROR(VLOOKUP($B126,'6月男'!$A$8:$BV$90,市町村別自殺者集計表!K$160,FALSE),0)</f>
        <v>7</v>
      </c>
      <c r="L126" s="1">
        <f>IFERROR(VLOOKUP($B126,'6月男'!$A$8:$BV$90,市町村別自殺者集計表!L$160,FALSE),0)</f>
        <v>8</v>
      </c>
      <c r="M126" s="1">
        <f>IFERROR(VLOOKUP($B126,'6月男'!$A$8:$BV$90,市町村別自殺者集計表!M$160,FALSE),0)</f>
        <v>5</v>
      </c>
      <c r="N126" s="1">
        <f>IFERROR(VLOOKUP($B126,'6月男'!$A$8:$BV$90,市町村別自殺者集計表!N$160,FALSE),0)</f>
        <v>12</v>
      </c>
      <c r="O126" s="1">
        <f>IFERROR(VLOOKUP($B126,'6月男'!$A$8:$BV$90,市町村別自殺者集計表!O$160,FALSE),0)</f>
        <v>6</v>
      </c>
      <c r="P126" s="1">
        <f>IFERROR(VLOOKUP($B126,'6月男'!$A$8:$BV$90,市町村別自殺者集計表!P$160,FALSE),0)</f>
        <v>0</v>
      </c>
      <c r="Q126" s="1">
        <f>IFERROR(VLOOKUP($B126,'6月男'!$A$8:$BV$90,市町村別自殺者集計表!Q$160,FALSE),0)</f>
        <v>27</v>
      </c>
      <c r="R126" s="1">
        <f>IFERROR(VLOOKUP($B126,'6月男'!$A$8:$BV$90,市町村別自殺者集計表!R$160,FALSE),0)</f>
        <v>15</v>
      </c>
      <c r="S126" s="1">
        <f>IFERROR(VLOOKUP($B126,'6月男'!$A$8:$BV$90,市町村別自殺者集計表!S$160,FALSE),0)</f>
        <v>0</v>
      </c>
      <c r="T126" s="1">
        <f>IFERROR(VLOOKUP($B126,'6月男'!$A$8:$BV$90,市町村別自殺者集計表!T$160,FALSE),0)</f>
        <v>12</v>
      </c>
      <c r="U126" s="1">
        <f>IFERROR(VLOOKUP($B126,'6月男'!$A$8:$BV$90,市町村別自殺者集計表!U$160,FALSE),0)</f>
        <v>29</v>
      </c>
      <c r="V126" s="1">
        <f>IFERROR(VLOOKUP($B126,'6月男'!$A$8:$BV$90,市町村別自殺者集計表!V$160,FALSE),0)</f>
        <v>1</v>
      </c>
      <c r="W126" s="1">
        <f>IFERROR(VLOOKUP($B126,'6月男'!$A$8:$BV$90,市町村別自殺者集計表!W$160,FALSE),0)</f>
        <v>28</v>
      </c>
      <c r="X126" s="1">
        <f>IFERROR(VLOOKUP($B126,'6月男'!$A$8:$BV$90,市町村別自殺者集計表!X$160,FALSE),0)</f>
        <v>0</v>
      </c>
      <c r="Y126" s="1">
        <f>IFERROR(VLOOKUP($B126,'6月男'!$A$8:$BV$90,市町村別自殺者集計表!Y$160,FALSE),0)</f>
        <v>0</v>
      </c>
      <c r="Z126" s="1">
        <f>IFERROR(VLOOKUP($B126,'6月男'!$A$8:$BV$90,市町村別自殺者集計表!Z$160,FALSE),0)</f>
        <v>24</v>
      </c>
      <c r="AA126" s="1">
        <f>IFERROR(VLOOKUP($B126,'6月男'!$A$8:$BV$90,市町村別自殺者集計表!AA$160,FALSE),0)</f>
        <v>4</v>
      </c>
      <c r="AB126" s="1">
        <f>IFERROR(VLOOKUP($B126,'6月男'!$A$8:$BV$90,市町村別自殺者集計表!AB$160,FALSE),0)</f>
        <v>1</v>
      </c>
      <c r="AC126" s="1">
        <f>IFERROR(VLOOKUP($B126,'6月男'!$A$8:$BV$90,市町村別自殺者集計表!AC$160,FALSE),0)</f>
        <v>29</v>
      </c>
      <c r="AD126" s="1">
        <f>IFERROR(VLOOKUP($B126,'6月男'!$A$8:$BV$90,市町村別自殺者集計表!AD$160,FALSE),0)</f>
        <v>2</v>
      </c>
      <c r="AE126" s="1">
        <f>IFERROR(VLOOKUP($B126,'6月男'!$A$8:$BV$90,市町村別自殺者集計表!AE$160,FALSE),0)</f>
        <v>0</v>
      </c>
      <c r="AF126" s="1">
        <f>IFERROR(VLOOKUP($B126,'6月男'!$A$8:$BV$90,市町村別自殺者集計表!AF$160,FALSE),0)</f>
        <v>1</v>
      </c>
      <c r="AG126" s="1">
        <f>IFERROR(VLOOKUP($B126,'6月男'!$A$8:$BV$90,市町村別自殺者集計表!AG$160,FALSE),0)</f>
        <v>0</v>
      </c>
      <c r="AH126" s="1">
        <f>IFERROR(VLOOKUP($B126,'6月男'!$A$8:$BV$90,市町村別自殺者集計表!AH$160,FALSE),0)</f>
        <v>10</v>
      </c>
      <c r="AI126" s="1">
        <f>IFERROR(VLOOKUP($B126,'6月男'!$A$8:$BV$90,市町村別自殺者集計表!AI$160,FALSE),0)</f>
        <v>0</v>
      </c>
      <c r="AJ126" s="1">
        <f>IFERROR(VLOOKUP($B126,'6月男'!$A$8:$BV$90,市町村別自殺者集計表!AJ$160,FALSE),0)</f>
        <v>27</v>
      </c>
      <c r="AK126" s="1">
        <f>IFERROR(VLOOKUP($B126,'6月男'!$A$8:$BV$90,市町村別自殺者集計表!AK$160,FALSE),0)</f>
        <v>0</v>
      </c>
      <c r="AL126" s="1">
        <f>IFERROR(VLOOKUP($B126,'6月男'!$A$8:$BV$90,市町村別自殺者集計表!AL$160,FALSE),0)</f>
        <v>1</v>
      </c>
      <c r="AM126" s="1">
        <f>IFERROR(VLOOKUP($B126,'6月男'!$A$8:$BV$90,市町村別自殺者集計表!AM$160,FALSE),0)</f>
        <v>9</v>
      </c>
      <c r="AN126" s="1">
        <f>IFERROR(VLOOKUP($B126,'6月男'!$A$8:$BV$90,市町村別自殺者集計表!AN$160,FALSE),0)</f>
        <v>2</v>
      </c>
      <c r="AO126" s="1">
        <f>IFERROR(VLOOKUP($B126,'6月男'!$A$8:$BV$90,市町村別自殺者集計表!AO$160,FALSE),0)</f>
        <v>3</v>
      </c>
      <c r="AP126" s="1">
        <f>IFERROR(VLOOKUP($B126,'6月男'!$A$8:$BV$90,市町村別自殺者集計表!AP$160,FALSE),0)</f>
        <v>0</v>
      </c>
      <c r="AQ126" s="1">
        <f>IFERROR(VLOOKUP($B126,'6月男'!$A$8:$BV$90,市町村別自殺者集計表!AQ$160,FALSE),0)</f>
        <v>6</v>
      </c>
      <c r="AR126" s="1">
        <f>IFERROR(VLOOKUP($B126,'6月男'!$A$8:$BV$90,市町村別自殺者集計表!AR$160,FALSE),0)</f>
        <v>1</v>
      </c>
      <c r="AS126" s="1">
        <f>IFERROR(VLOOKUP($B126,'6月男'!$A$8:$BV$90,市町村別自殺者集計表!AS$160,FALSE),0)</f>
        <v>3</v>
      </c>
      <c r="AT126" s="1">
        <f>IFERROR(VLOOKUP($B126,'6月男'!$A$8:$BV$90,市町村別自殺者集計表!AT$160,FALSE),0)</f>
        <v>3</v>
      </c>
      <c r="AU126" s="1">
        <f>IFERROR(VLOOKUP($B126,'6月男'!$A$8:$BV$90,市町村別自殺者集計表!AU$160,FALSE),0)</f>
        <v>5</v>
      </c>
      <c r="AV126" s="1">
        <f>IFERROR(VLOOKUP($B126,'6月男'!$A$8:$BV$90,市町村別自殺者集計表!AV$160,FALSE),0)</f>
        <v>2</v>
      </c>
      <c r="AW126" s="1">
        <f>IFERROR(VLOOKUP($B126,'6月男'!$A$8:$BV$90,市町村別自殺者集計表!AW$160,FALSE),0)</f>
        <v>2</v>
      </c>
      <c r="AX126" s="1">
        <f>IFERROR(VLOOKUP($B126,'6月男'!$A$8:$BV$90,市町村別自殺者集計表!AX$160,FALSE),0)</f>
        <v>2</v>
      </c>
      <c r="AY126" s="1">
        <f>IFERROR(VLOOKUP($B126,'6月男'!$A$8:$BV$90,市町村別自殺者集計表!AY$160,FALSE),0)</f>
        <v>1</v>
      </c>
      <c r="AZ126" s="1">
        <f>IFERROR(VLOOKUP($B126,'6月男'!$A$8:$BV$90,市町村別自殺者集計表!AZ$160,FALSE),0)</f>
        <v>1</v>
      </c>
      <c r="BA126" s="1">
        <f>IFERROR(VLOOKUP($B126,'6月男'!$A$8:$BV$90,市町村別自殺者集計表!BA$160,FALSE),0)</f>
        <v>1</v>
      </c>
      <c r="BB126" s="1">
        <f>IFERROR(VLOOKUP($B126,'6月男'!$A$8:$BV$90,市町村別自殺者集計表!BB$160,FALSE),0)</f>
        <v>5</v>
      </c>
      <c r="BC126" s="1">
        <f>IFERROR(VLOOKUP($B126,'6月男'!$A$8:$BV$90,市町村別自殺者集計表!BC$160,FALSE),0)</f>
        <v>10</v>
      </c>
      <c r="BD126" s="1">
        <f>IFERROR(VLOOKUP($B126,'6月男'!$A$8:$BV$90,市町村別自殺者集計表!BD$160,FALSE),0)</f>
        <v>5</v>
      </c>
      <c r="BE126" s="1">
        <f>IFERROR(VLOOKUP($B126,'6月男'!$A$8:$BV$90,市町村別自殺者集計表!BE$160,FALSE),0)</f>
        <v>4</v>
      </c>
      <c r="BF126" s="1">
        <f>IFERROR(VLOOKUP($B126,'6月男'!$A$8:$BV$90,市町村別自殺者集計表!BF$160,FALSE),0)</f>
        <v>7</v>
      </c>
      <c r="BG126" s="1">
        <f>IFERROR(VLOOKUP($B126,'6月男'!$A$8:$BV$90,市町村別自殺者集計表!BG$160,FALSE),0)</f>
        <v>3</v>
      </c>
      <c r="BH126" s="1">
        <f>IFERROR(VLOOKUP($B126,'6月男'!$A$8:$BV$90,市町村別自殺者集計表!BH$160,FALSE),0)</f>
        <v>9</v>
      </c>
      <c r="BI126" s="1">
        <f>IFERROR(VLOOKUP($B126,'6月男'!$A$8:$BV$90,市町村別自殺者集計表!BI$160,FALSE),0)</f>
        <v>9</v>
      </c>
      <c r="BJ126" s="1">
        <f>IFERROR(VLOOKUP($B126,'6月男'!$A$8:$BV$90,市町村別自殺者集計表!BJ$160,FALSE),0)</f>
        <v>5</v>
      </c>
      <c r="BK126" s="1">
        <f>IFERROR(VLOOKUP($B126,'6月男'!$A$8:$BV$90,市町村別自殺者集計表!BK$160,FALSE),0)</f>
        <v>0</v>
      </c>
      <c r="BL126" s="1">
        <f>IFERROR(VLOOKUP($B126,'6月男'!$A$8:$BV$90,市町村別自殺者集計表!BL$160,FALSE),0)</f>
        <v>6</v>
      </c>
      <c r="BM126" s="1">
        <f>IFERROR(VLOOKUP($B126,'6月男'!$A$8:$BV$90,市町村別自殺者集計表!BM$160,FALSE),0)</f>
        <v>33</v>
      </c>
      <c r="BN126" s="1">
        <f>IFERROR(VLOOKUP($B126,'6月男'!$A$8:$BV$90,市町村別自殺者集計表!BN$160,FALSE),0)</f>
        <v>22</v>
      </c>
      <c r="BO126" s="1">
        <f>IFERROR(VLOOKUP($B126,'6月男'!$A$8:$BV$90,市町村別自殺者集計表!BO$160,FALSE),0)</f>
        <v>7</v>
      </c>
      <c r="BP126" s="1">
        <f>IFERROR(VLOOKUP($B126,'6月男'!$A$8:$BV$90,市町村別自殺者集計表!BP$160,FALSE),0)</f>
        <v>1</v>
      </c>
      <c r="BQ126" s="1">
        <f>IFERROR(VLOOKUP($B126,'6月男'!$A$8:$BV$90,市町村別自殺者集計表!BQ$160,FALSE),0)</f>
        <v>0</v>
      </c>
      <c r="BR126" s="1">
        <f>IFERROR(VLOOKUP($B126,'6月男'!$A$8:$BV$90,市町村別自殺者集計表!BR$160,FALSE),0)</f>
        <v>2</v>
      </c>
      <c r="BS126" s="1">
        <f>IFERROR(VLOOKUP($B126,'6月男'!$A$8:$BV$90,市町村別自殺者集計表!BS$160,FALSE),0)</f>
        <v>0</v>
      </c>
      <c r="BT126" s="1">
        <f>IFERROR(VLOOKUP($B126,'6月男'!$A$8:$BV$90,市町村別自殺者集計表!BT$160,FALSE),0)</f>
        <v>9</v>
      </c>
      <c r="BU126" s="1">
        <f>IFERROR(VLOOKUP($B126,'6月男'!$A$8:$BV$90,市町村別自殺者集計表!BU$160,FALSE),0)</f>
        <v>33</v>
      </c>
      <c r="BV126" s="1">
        <f>IFERROR(VLOOKUP($B126,'6月男'!$A$8:$BV$90,市町村別自殺者集計表!BV$160,FALSE),0)</f>
        <v>0</v>
      </c>
    </row>
    <row r="127" spans="1:75" hidden="1" x14ac:dyDescent="0.2">
      <c r="A127" s="1" t="s">
        <v>334</v>
      </c>
      <c r="B127" s="128">
        <f t="shared" si="48"/>
        <v>270000</v>
      </c>
      <c r="C127" s="128" t="str">
        <f t="shared" si="49"/>
        <v>大阪府</v>
      </c>
      <c r="E127" s="1">
        <f>IFERROR(VLOOKUP($B127,'6月女'!$A$8:$BV$90,市町村別自殺者集計表!E$160,FALSE),0)</f>
        <v>30</v>
      </c>
      <c r="F127" s="1">
        <f>IFERROR(VLOOKUP($B127,'6月女'!$A$8:$BV$90,市町村別自殺者集計表!F$160,FALSE),0)</f>
        <v>0.657476460699016</v>
      </c>
      <c r="G127" s="1">
        <f>IFERROR(VLOOKUP($B127,'6月女'!$A$8:$BV$90,市町村別自殺者集計表!G$160,FALSE),0)</f>
        <v>7.9992969385046901</v>
      </c>
      <c r="H127" s="1">
        <f>IFERROR(VLOOKUP($B127,'6月女'!$A$8:$BV$90,市町村別自殺者集計表!H$160,FALSE),0)</f>
        <v>4</v>
      </c>
      <c r="I127" s="1">
        <f>IFERROR(VLOOKUP($B127,'6月女'!$A$8:$BV$90,市町村別自殺者集計表!I$160,FALSE),0)</f>
        <v>3</v>
      </c>
      <c r="J127" s="1">
        <f>IFERROR(VLOOKUP($B127,'6月女'!$A$8:$BV$90,市町村別自殺者集計表!J$160,FALSE),0)</f>
        <v>2</v>
      </c>
      <c r="K127" s="1">
        <f>IFERROR(VLOOKUP($B127,'6月女'!$A$8:$BV$90,市町村別自殺者集計表!K$160,FALSE),0)</f>
        <v>4</v>
      </c>
      <c r="L127" s="1">
        <f>IFERROR(VLOOKUP($B127,'6月女'!$A$8:$BV$90,市町村別自殺者集計表!L$160,FALSE),0)</f>
        <v>4</v>
      </c>
      <c r="M127" s="1">
        <f>IFERROR(VLOOKUP($B127,'6月女'!$A$8:$BV$90,市町村別自殺者集計表!M$160,FALSE),0)</f>
        <v>4</v>
      </c>
      <c r="N127" s="1">
        <f>IFERROR(VLOOKUP($B127,'6月女'!$A$8:$BV$90,市町村別自殺者集計表!N$160,FALSE),0)</f>
        <v>6</v>
      </c>
      <c r="O127" s="1">
        <f>IFERROR(VLOOKUP($B127,'6月女'!$A$8:$BV$90,市町村別自殺者集計表!O$160,FALSE),0)</f>
        <v>3</v>
      </c>
      <c r="P127" s="1">
        <f>IFERROR(VLOOKUP($B127,'6月女'!$A$8:$BV$90,市町村別自殺者集計表!P$160,FALSE),0)</f>
        <v>0</v>
      </c>
      <c r="Q127" s="1">
        <f>IFERROR(VLOOKUP($B127,'6月女'!$A$8:$BV$90,市町村別自殺者集計表!Q$160,FALSE),0)</f>
        <v>17</v>
      </c>
      <c r="R127" s="1">
        <f>IFERROR(VLOOKUP($B127,'6月女'!$A$8:$BV$90,市町村別自殺者集計表!R$160,FALSE),0)</f>
        <v>13</v>
      </c>
      <c r="S127" s="1">
        <f>IFERROR(VLOOKUP($B127,'6月女'!$A$8:$BV$90,市町村別自殺者集計表!S$160,FALSE),0)</f>
        <v>0</v>
      </c>
      <c r="T127" s="1">
        <f>IFERROR(VLOOKUP($B127,'6月女'!$A$8:$BV$90,市町村別自殺者集計表!T$160,FALSE),0)</f>
        <v>4</v>
      </c>
      <c r="U127" s="1">
        <f>IFERROR(VLOOKUP($B127,'6月女'!$A$8:$BV$90,市町村別自殺者集計表!U$160,FALSE),0)</f>
        <v>26</v>
      </c>
      <c r="V127" s="1">
        <f>IFERROR(VLOOKUP($B127,'6月女'!$A$8:$BV$90,市町村別自殺者集計表!V$160,FALSE),0)</f>
        <v>2</v>
      </c>
      <c r="W127" s="1">
        <f>IFERROR(VLOOKUP($B127,'6月女'!$A$8:$BV$90,市町村別自殺者集計表!W$160,FALSE),0)</f>
        <v>24</v>
      </c>
      <c r="X127" s="1">
        <f>IFERROR(VLOOKUP($B127,'6月女'!$A$8:$BV$90,市町村別自殺者集計表!X$160,FALSE),0)</f>
        <v>3</v>
      </c>
      <c r="Y127" s="1">
        <f>IFERROR(VLOOKUP($B127,'6月女'!$A$8:$BV$90,市町村別自殺者集計表!Y$160,FALSE),0)</f>
        <v>1</v>
      </c>
      <c r="Z127" s="1">
        <f>IFERROR(VLOOKUP($B127,'6月女'!$A$8:$BV$90,市町村別自殺者集計表!Z$160,FALSE),0)</f>
        <v>15</v>
      </c>
      <c r="AA127" s="1">
        <f>IFERROR(VLOOKUP($B127,'6月女'!$A$8:$BV$90,市町村別自殺者集計表!AA$160,FALSE),0)</f>
        <v>5</v>
      </c>
      <c r="AB127" s="1">
        <f>IFERROR(VLOOKUP($B127,'6月女'!$A$8:$BV$90,市町村別自殺者集計表!AB$160,FALSE),0)</f>
        <v>0</v>
      </c>
      <c r="AC127" s="1">
        <f>IFERROR(VLOOKUP($B127,'6月女'!$A$8:$BV$90,市町村別自殺者集計表!AC$160,FALSE),0)</f>
        <v>26</v>
      </c>
      <c r="AD127" s="1">
        <f>IFERROR(VLOOKUP($B127,'6月女'!$A$8:$BV$90,市町村別自殺者集計表!AD$160,FALSE),0)</f>
        <v>0</v>
      </c>
      <c r="AE127" s="1">
        <f>IFERROR(VLOOKUP($B127,'6月女'!$A$8:$BV$90,市町村別自殺者集計表!AE$160,FALSE),0)</f>
        <v>0</v>
      </c>
      <c r="AF127" s="1">
        <f>IFERROR(VLOOKUP($B127,'6月女'!$A$8:$BV$90,市町村別自殺者集計表!AF$160,FALSE),0)</f>
        <v>1</v>
      </c>
      <c r="AG127" s="1">
        <f>IFERROR(VLOOKUP($B127,'6月女'!$A$8:$BV$90,市町村別自殺者集計表!AG$160,FALSE),0)</f>
        <v>0</v>
      </c>
      <c r="AH127" s="1">
        <f>IFERROR(VLOOKUP($B127,'6月女'!$A$8:$BV$90,市町村別自殺者集計表!AH$160,FALSE),0)</f>
        <v>3</v>
      </c>
      <c r="AI127" s="1">
        <f>IFERROR(VLOOKUP($B127,'6月女'!$A$8:$BV$90,市町村別自殺者集計表!AI$160,FALSE),0)</f>
        <v>0</v>
      </c>
      <c r="AJ127" s="1">
        <f>IFERROR(VLOOKUP($B127,'6月女'!$A$8:$BV$90,市町村別自殺者集計表!AJ$160,FALSE),0)</f>
        <v>18</v>
      </c>
      <c r="AK127" s="1">
        <f>IFERROR(VLOOKUP($B127,'6月女'!$A$8:$BV$90,市町村別自殺者集計表!AK$160,FALSE),0)</f>
        <v>4</v>
      </c>
      <c r="AL127" s="1">
        <f>IFERROR(VLOOKUP($B127,'6月女'!$A$8:$BV$90,市町村別自殺者集計表!AL$160,FALSE),0)</f>
        <v>1</v>
      </c>
      <c r="AM127" s="1">
        <f>IFERROR(VLOOKUP($B127,'6月女'!$A$8:$BV$90,市町村別自殺者集計表!AM$160,FALSE),0)</f>
        <v>5</v>
      </c>
      <c r="AN127" s="1">
        <f>IFERROR(VLOOKUP($B127,'6月女'!$A$8:$BV$90,市町村別自殺者集計表!AN$160,FALSE),0)</f>
        <v>0</v>
      </c>
      <c r="AO127" s="1">
        <f>IFERROR(VLOOKUP($B127,'6月女'!$A$8:$BV$90,市町村別自殺者集計表!AO$160,FALSE),0)</f>
        <v>2</v>
      </c>
      <c r="AP127" s="1">
        <f>IFERROR(VLOOKUP($B127,'6月女'!$A$8:$BV$90,市町村別自殺者集計表!AP$160,FALSE),0)</f>
        <v>0</v>
      </c>
      <c r="AQ127" s="1">
        <f>IFERROR(VLOOKUP($B127,'6月女'!$A$8:$BV$90,市町村別自殺者集計表!AQ$160,FALSE),0)</f>
        <v>4</v>
      </c>
      <c r="AR127" s="1">
        <f>IFERROR(VLOOKUP($B127,'6月女'!$A$8:$BV$90,市町村別自殺者集計表!AR$160,FALSE),0)</f>
        <v>3</v>
      </c>
      <c r="AS127" s="1">
        <f>IFERROR(VLOOKUP($B127,'6月女'!$A$8:$BV$90,市町村別自殺者集計表!AS$160,FALSE),0)</f>
        <v>4</v>
      </c>
      <c r="AT127" s="1">
        <f>IFERROR(VLOOKUP($B127,'6月女'!$A$8:$BV$90,市町村別自殺者集計表!AT$160,FALSE),0)</f>
        <v>3</v>
      </c>
      <c r="AU127" s="1">
        <f>IFERROR(VLOOKUP($B127,'6月女'!$A$8:$BV$90,市町村別自殺者集計表!AU$160,FALSE),0)</f>
        <v>2</v>
      </c>
      <c r="AV127" s="1">
        <f>IFERROR(VLOOKUP($B127,'6月女'!$A$8:$BV$90,市町村別自殺者集計表!AV$160,FALSE),0)</f>
        <v>4</v>
      </c>
      <c r="AW127" s="1">
        <f>IFERROR(VLOOKUP($B127,'6月女'!$A$8:$BV$90,市町村別自殺者集計表!AW$160,FALSE),0)</f>
        <v>1</v>
      </c>
      <c r="AX127" s="1">
        <f>IFERROR(VLOOKUP($B127,'6月女'!$A$8:$BV$90,市町村別自殺者集計表!AX$160,FALSE),0)</f>
        <v>1</v>
      </c>
      <c r="AY127" s="1">
        <f>IFERROR(VLOOKUP($B127,'6月女'!$A$8:$BV$90,市町村別自殺者集計表!AY$160,FALSE),0)</f>
        <v>2</v>
      </c>
      <c r="AZ127" s="1">
        <f>IFERROR(VLOOKUP($B127,'6月女'!$A$8:$BV$90,市町村別自殺者集計表!AZ$160,FALSE),0)</f>
        <v>0</v>
      </c>
      <c r="BA127" s="1">
        <f>IFERROR(VLOOKUP($B127,'6月女'!$A$8:$BV$90,市町村別自殺者集計表!BA$160,FALSE),0)</f>
        <v>0</v>
      </c>
      <c r="BB127" s="1">
        <f>IFERROR(VLOOKUP($B127,'6月女'!$A$8:$BV$90,市町村別自殺者集計表!BB$160,FALSE),0)</f>
        <v>3</v>
      </c>
      <c r="BC127" s="1">
        <f>IFERROR(VLOOKUP($B127,'6月女'!$A$8:$BV$90,市町村別自殺者集計表!BC$160,FALSE),0)</f>
        <v>3</v>
      </c>
      <c r="BD127" s="1">
        <f>IFERROR(VLOOKUP($B127,'6月女'!$A$8:$BV$90,市町村別自殺者集計表!BD$160,FALSE),0)</f>
        <v>5</v>
      </c>
      <c r="BE127" s="1">
        <f>IFERROR(VLOOKUP($B127,'6月女'!$A$8:$BV$90,市町村別自殺者集計表!BE$160,FALSE),0)</f>
        <v>5</v>
      </c>
      <c r="BF127" s="1">
        <f>IFERROR(VLOOKUP($B127,'6月女'!$A$8:$BV$90,市町村別自殺者集計表!BF$160,FALSE),0)</f>
        <v>4</v>
      </c>
      <c r="BG127" s="1">
        <f>IFERROR(VLOOKUP($B127,'6月女'!$A$8:$BV$90,市町村別自殺者集計表!BG$160,FALSE),0)</f>
        <v>3</v>
      </c>
      <c r="BH127" s="1">
        <f>IFERROR(VLOOKUP($B127,'6月女'!$A$8:$BV$90,市町村別自殺者集計表!BH$160,FALSE),0)</f>
        <v>4</v>
      </c>
      <c r="BI127" s="1">
        <f>IFERROR(VLOOKUP($B127,'6月女'!$A$8:$BV$90,市町村別自殺者集計表!BI$160,FALSE),0)</f>
        <v>7</v>
      </c>
      <c r="BJ127" s="1">
        <f>IFERROR(VLOOKUP($B127,'6月女'!$A$8:$BV$90,市町村別自殺者集計表!BJ$160,FALSE),0)</f>
        <v>2</v>
      </c>
      <c r="BK127" s="1">
        <f>IFERROR(VLOOKUP($B127,'6月女'!$A$8:$BV$90,市町村別自殺者集計表!BK$160,FALSE),0)</f>
        <v>0</v>
      </c>
      <c r="BL127" s="1">
        <f>IFERROR(VLOOKUP($B127,'6月女'!$A$8:$BV$90,市町村別自殺者集計表!BL$160,FALSE),0)</f>
        <v>12</v>
      </c>
      <c r="BM127" s="1">
        <f>IFERROR(VLOOKUP($B127,'6月女'!$A$8:$BV$90,市町村別自殺者集計表!BM$160,FALSE),0)</f>
        <v>24</v>
      </c>
      <c r="BN127" s="1">
        <f>IFERROR(VLOOKUP($B127,'6月女'!$A$8:$BV$90,市町村別自殺者集計表!BN$160,FALSE),0)</f>
        <v>2</v>
      </c>
      <c r="BO127" s="1">
        <f>IFERROR(VLOOKUP($B127,'6月女'!$A$8:$BV$90,市町村別自殺者集計表!BO$160,FALSE),0)</f>
        <v>0</v>
      </c>
      <c r="BP127" s="1">
        <f>IFERROR(VLOOKUP($B127,'6月女'!$A$8:$BV$90,市町村別自殺者集計表!BP$160,FALSE),0)</f>
        <v>3</v>
      </c>
      <c r="BQ127" s="1">
        <f>IFERROR(VLOOKUP($B127,'6月女'!$A$8:$BV$90,市町村別自殺者集計表!BQ$160,FALSE),0)</f>
        <v>1</v>
      </c>
      <c r="BR127" s="1">
        <f>IFERROR(VLOOKUP($B127,'6月女'!$A$8:$BV$90,市町村別自殺者集計表!BR$160,FALSE),0)</f>
        <v>0</v>
      </c>
      <c r="BS127" s="1">
        <f>IFERROR(VLOOKUP($B127,'6月女'!$A$8:$BV$90,市町村別自殺者集計表!BS$160,FALSE),0)</f>
        <v>1</v>
      </c>
      <c r="BT127" s="1">
        <f>IFERROR(VLOOKUP($B127,'6月女'!$A$8:$BV$90,市町村別自殺者集計表!BT$160,FALSE),0)</f>
        <v>8</v>
      </c>
      <c r="BU127" s="1">
        <f>IFERROR(VLOOKUP($B127,'6月女'!$A$8:$BV$90,市町村別自殺者集計表!BU$160,FALSE),0)</f>
        <v>22</v>
      </c>
      <c r="BV127" s="1">
        <f>IFERROR(VLOOKUP($B127,'6月女'!$A$8:$BV$90,市町村別自殺者集計表!BV$160,FALSE),0)</f>
        <v>0</v>
      </c>
    </row>
    <row r="128" spans="1:75" hidden="1" x14ac:dyDescent="0.2">
      <c r="A128" s="1" t="s">
        <v>335</v>
      </c>
      <c r="B128" s="128">
        <f t="shared" si="48"/>
        <v>270000</v>
      </c>
      <c r="C128" s="128" t="str">
        <f t="shared" si="49"/>
        <v>大阪府</v>
      </c>
      <c r="E128" s="1">
        <f>IFERROR(VLOOKUP($B128,'6月総数'!$A$8:$BV$90,市町村別自殺者集計表!E$160,FALSE),0)</f>
        <v>72</v>
      </c>
      <c r="F128" s="1">
        <f>IFERROR(VLOOKUP($B128,'6月総数'!$A$8:$BV$90,市町村別自殺者集計表!F$160,FALSE),0)</f>
        <v>0.81811181384138398</v>
      </c>
      <c r="G128" s="1">
        <f>IFERROR(VLOOKUP($B128,'6月総数'!$A$8:$BV$90,市町村別自殺者集計表!G$160,FALSE),0)</f>
        <v>9.9536937350701695</v>
      </c>
      <c r="H128" s="1">
        <f>IFERROR(VLOOKUP($B128,'6月総数'!$A$8:$BV$90,市町村別自殺者集計表!H$160,FALSE),0)</f>
        <v>4</v>
      </c>
      <c r="I128" s="1">
        <f>IFERROR(VLOOKUP($B128,'6月総数'!$A$8:$BV$90,市町村別自殺者集計表!I$160,FALSE),0)</f>
        <v>5</v>
      </c>
      <c r="J128" s="1">
        <f>IFERROR(VLOOKUP($B128,'6月総数'!$A$8:$BV$90,市町村別自殺者集計表!J$160,FALSE),0)</f>
        <v>4</v>
      </c>
      <c r="K128" s="1">
        <f>IFERROR(VLOOKUP($B128,'6月総数'!$A$8:$BV$90,市町村別自殺者集計表!K$160,FALSE),0)</f>
        <v>11</v>
      </c>
      <c r="L128" s="1">
        <f>IFERROR(VLOOKUP($B128,'6月総数'!$A$8:$BV$90,市町村別自殺者集計表!L$160,FALSE),0)</f>
        <v>12</v>
      </c>
      <c r="M128" s="1">
        <f>IFERROR(VLOOKUP($B128,'6月総数'!$A$8:$BV$90,市町村別自殺者集計表!M$160,FALSE),0)</f>
        <v>9</v>
      </c>
      <c r="N128" s="1">
        <f>IFERROR(VLOOKUP($B128,'6月総数'!$A$8:$BV$90,市町村別自殺者集計表!N$160,FALSE),0)</f>
        <v>18</v>
      </c>
      <c r="O128" s="1">
        <f>IFERROR(VLOOKUP($B128,'6月総数'!$A$8:$BV$90,市町村別自殺者集計表!O$160,FALSE),0)</f>
        <v>9</v>
      </c>
      <c r="P128" s="1">
        <f>IFERROR(VLOOKUP($B128,'6月総数'!$A$8:$BV$90,市町村別自殺者集計表!P$160,FALSE),0)</f>
        <v>0</v>
      </c>
      <c r="Q128" s="1">
        <f>IFERROR(VLOOKUP($B128,'6月総数'!$A$8:$BV$90,市町村別自殺者集計表!Q$160,FALSE),0)</f>
        <v>44</v>
      </c>
      <c r="R128" s="1">
        <f>IFERROR(VLOOKUP($B128,'6月総数'!$A$8:$BV$90,市町村別自殺者集計表!R$160,FALSE),0)</f>
        <v>28</v>
      </c>
      <c r="S128" s="1">
        <f>IFERROR(VLOOKUP($B128,'6月総数'!$A$8:$BV$90,市町村別自殺者集計表!S$160,FALSE),0)</f>
        <v>0</v>
      </c>
      <c r="T128" s="1">
        <f>IFERROR(VLOOKUP($B128,'6月総数'!$A$8:$BV$90,市町村別自殺者集計表!T$160,FALSE),0)</f>
        <v>16</v>
      </c>
      <c r="U128" s="1">
        <f>IFERROR(VLOOKUP($B128,'6月総数'!$A$8:$BV$90,市町村別自殺者集計表!U$160,FALSE),0)</f>
        <v>55</v>
      </c>
      <c r="V128" s="1">
        <f>IFERROR(VLOOKUP($B128,'6月総数'!$A$8:$BV$90,市町村別自殺者集計表!V$160,FALSE),0)</f>
        <v>3</v>
      </c>
      <c r="W128" s="1">
        <f>IFERROR(VLOOKUP($B128,'6月総数'!$A$8:$BV$90,市町村別自殺者集計表!W$160,FALSE),0)</f>
        <v>52</v>
      </c>
      <c r="X128" s="1">
        <f>IFERROR(VLOOKUP($B128,'6月総数'!$A$8:$BV$90,市町村別自殺者集計表!X$160,FALSE),0)</f>
        <v>3</v>
      </c>
      <c r="Y128" s="1">
        <f>IFERROR(VLOOKUP($B128,'6月総数'!$A$8:$BV$90,市町村別自殺者集計表!Y$160,FALSE),0)</f>
        <v>1</v>
      </c>
      <c r="Z128" s="1">
        <f>IFERROR(VLOOKUP($B128,'6月総数'!$A$8:$BV$90,市町村別自殺者集計表!Z$160,FALSE),0)</f>
        <v>39</v>
      </c>
      <c r="AA128" s="1">
        <f>IFERROR(VLOOKUP($B128,'6月総数'!$A$8:$BV$90,市町村別自殺者集計表!AA$160,FALSE),0)</f>
        <v>9</v>
      </c>
      <c r="AB128" s="1">
        <f>IFERROR(VLOOKUP($B128,'6月総数'!$A$8:$BV$90,市町村別自殺者集計表!AB$160,FALSE),0)</f>
        <v>1</v>
      </c>
      <c r="AC128" s="1">
        <f>IFERROR(VLOOKUP($B128,'6月総数'!$A$8:$BV$90,市町村別自殺者集計表!AC$160,FALSE),0)</f>
        <v>55</v>
      </c>
      <c r="AD128" s="1">
        <f>IFERROR(VLOOKUP($B128,'6月総数'!$A$8:$BV$90,市町村別自殺者集計表!AD$160,FALSE),0)</f>
        <v>2</v>
      </c>
      <c r="AE128" s="1">
        <f>IFERROR(VLOOKUP($B128,'6月総数'!$A$8:$BV$90,市町村別自殺者集計表!AE$160,FALSE),0)</f>
        <v>0</v>
      </c>
      <c r="AF128" s="1">
        <f>IFERROR(VLOOKUP($B128,'6月総数'!$A$8:$BV$90,市町村別自殺者集計表!AF$160,FALSE),0)</f>
        <v>2</v>
      </c>
      <c r="AG128" s="1">
        <f>IFERROR(VLOOKUP($B128,'6月総数'!$A$8:$BV$90,市町村別自殺者集計表!AG$160,FALSE),0)</f>
        <v>0</v>
      </c>
      <c r="AH128" s="1">
        <f>IFERROR(VLOOKUP($B128,'6月総数'!$A$8:$BV$90,市町村別自殺者集計表!AH$160,FALSE),0)</f>
        <v>13</v>
      </c>
      <c r="AI128" s="1">
        <f>IFERROR(VLOOKUP($B128,'6月総数'!$A$8:$BV$90,市町村別自殺者集計表!AI$160,FALSE),0)</f>
        <v>0</v>
      </c>
      <c r="AJ128" s="1">
        <f>IFERROR(VLOOKUP($B128,'6月総数'!$A$8:$BV$90,市町村別自殺者集計表!AJ$160,FALSE),0)</f>
        <v>45</v>
      </c>
      <c r="AK128" s="1">
        <f>IFERROR(VLOOKUP($B128,'6月総数'!$A$8:$BV$90,市町村別自殺者集計表!AK$160,FALSE),0)</f>
        <v>4</v>
      </c>
      <c r="AL128" s="1">
        <f>IFERROR(VLOOKUP($B128,'6月総数'!$A$8:$BV$90,市町村別自殺者集計表!AL$160,FALSE),0)</f>
        <v>2</v>
      </c>
      <c r="AM128" s="1">
        <f>IFERROR(VLOOKUP($B128,'6月総数'!$A$8:$BV$90,市町村別自殺者集計表!AM$160,FALSE),0)</f>
        <v>14</v>
      </c>
      <c r="AN128" s="1">
        <f>IFERROR(VLOOKUP($B128,'6月総数'!$A$8:$BV$90,市町村別自殺者集計表!AN$160,FALSE),0)</f>
        <v>2</v>
      </c>
      <c r="AO128" s="1">
        <f>IFERROR(VLOOKUP($B128,'6月総数'!$A$8:$BV$90,市町村別自殺者集計表!AO$160,FALSE),0)</f>
        <v>5</v>
      </c>
      <c r="AP128" s="1">
        <f>IFERROR(VLOOKUP($B128,'6月総数'!$A$8:$BV$90,市町村別自殺者集計表!AP$160,FALSE),0)</f>
        <v>0</v>
      </c>
      <c r="AQ128" s="1">
        <f>IFERROR(VLOOKUP($B128,'6月総数'!$A$8:$BV$90,市町村別自殺者集計表!AQ$160,FALSE),0)</f>
        <v>10</v>
      </c>
      <c r="AR128" s="1">
        <f>IFERROR(VLOOKUP($B128,'6月総数'!$A$8:$BV$90,市町村別自殺者集計表!AR$160,FALSE),0)</f>
        <v>4</v>
      </c>
      <c r="AS128" s="1">
        <f>IFERROR(VLOOKUP($B128,'6月総数'!$A$8:$BV$90,市町村別自殺者集計表!AS$160,FALSE),0)</f>
        <v>7</v>
      </c>
      <c r="AT128" s="1">
        <f>IFERROR(VLOOKUP($B128,'6月総数'!$A$8:$BV$90,市町村別自殺者集計表!AT$160,FALSE),0)</f>
        <v>6</v>
      </c>
      <c r="AU128" s="1">
        <f>IFERROR(VLOOKUP($B128,'6月総数'!$A$8:$BV$90,市町村別自殺者集計表!AU$160,FALSE),0)</f>
        <v>7</v>
      </c>
      <c r="AV128" s="1">
        <f>IFERROR(VLOOKUP($B128,'6月総数'!$A$8:$BV$90,市町村別自殺者集計表!AV$160,FALSE),0)</f>
        <v>6</v>
      </c>
      <c r="AW128" s="1">
        <f>IFERROR(VLOOKUP($B128,'6月総数'!$A$8:$BV$90,市町村別自殺者集計表!AW$160,FALSE),0)</f>
        <v>3</v>
      </c>
      <c r="AX128" s="1">
        <f>IFERROR(VLOOKUP($B128,'6月総数'!$A$8:$BV$90,市町村別自殺者集計表!AX$160,FALSE),0)</f>
        <v>3</v>
      </c>
      <c r="AY128" s="1">
        <f>IFERROR(VLOOKUP($B128,'6月総数'!$A$8:$BV$90,市町村別自殺者集計表!AY$160,FALSE),0)</f>
        <v>3</v>
      </c>
      <c r="AZ128" s="1">
        <f>IFERROR(VLOOKUP($B128,'6月総数'!$A$8:$BV$90,市町村別自殺者集計表!AZ$160,FALSE),0)</f>
        <v>1</v>
      </c>
      <c r="BA128" s="1">
        <f>IFERROR(VLOOKUP($B128,'6月総数'!$A$8:$BV$90,市町村別自殺者集計表!BA$160,FALSE),0)</f>
        <v>1</v>
      </c>
      <c r="BB128" s="1">
        <f>IFERROR(VLOOKUP($B128,'6月総数'!$A$8:$BV$90,市町村別自殺者集計表!BB$160,FALSE),0)</f>
        <v>8</v>
      </c>
      <c r="BC128" s="1">
        <f>IFERROR(VLOOKUP($B128,'6月総数'!$A$8:$BV$90,市町村別自殺者集計表!BC$160,FALSE),0)</f>
        <v>13</v>
      </c>
      <c r="BD128" s="1">
        <f>IFERROR(VLOOKUP($B128,'6月総数'!$A$8:$BV$90,市町村別自殺者集計表!BD$160,FALSE),0)</f>
        <v>10</v>
      </c>
      <c r="BE128" s="1">
        <f>IFERROR(VLOOKUP($B128,'6月総数'!$A$8:$BV$90,市町村別自殺者集計表!BE$160,FALSE),0)</f>
        <v>9</v>
      </c>
      <c r="BF128" s="1">
        <f>IFERROR(VLOOKUP($B128,'6月総数'!$A$8:$BV$90,市町村別自殺者集計表!BF$160,FALSE),0)</f>
        <v>11</v>
      </c>
      <c r="BG128" s="1">
        <f>IFERROR(VLOOKUP($B128,'6月総数'!$A$8:$BV$90,市町村別自殺者集計表!BG$160,FALSE),0)</f>
        <v>6</v>
      </c>
      <c r="BH128" s="1">
        <f>IFERROR(VLOOKUP($B128,'6月総数'!$A$8:$BV$90,市町村別自殺者集計表!BH$160,FALSE),0)</f>
        <v>13</v>
      </c>
      <c r="BI128" s="1">
        <f>IFERROR(VLOOKUP($B128,'6月総数'!$A$8:$BV$90,市町村別自殺者集計表!BI$160,FALSE),0)</f>
        <v>16</v>
      </c>
      <c r="BJ128" s="1">
        <f>IFERROR(VLOOKUP($B128,'6月総数'!$A$8:$BV$90,市町村別自殺者集計表!BJ$160,FALSE),0)</f>
        <v>7</v>
      </c>
      <c r="BK128" s="1">
        <f>IFERROR(VLOOKUP($B128,'6月総数'!$A$8:$BV$90,市町村別自殺者集計表!BK$160,FALSE),0)</f>
        <v>0</v>
      </c>
      <c r="BL128" s="1">
        <f>IFERROR(VLOOKUP($B128,'6月総数'!$A$8:$BV$90,市町村別自殺者集計表!BL$160,FALSE),0)</f>
        <v>18</v>
      </c>
      <c r="BM128" s="1">
        <f>IFERROR(VLOOKUP($B128,'6月総数'!$A$8:$BV$90,市町村別自殺者集計表!BM$160,FALSE),0)</f>
        <v>57</v>
      </c>
      <c r="BN128" s="1">
        <f>IFERROR(VLOOKUP($B128,'6月総数'!$A$8:$BV$90,市町村別自殺者集計表!BN$160,FALSE),0)</f>
        <v>24</v>
      </c>
      <c r="BO128" s="1">
        <f>IFERROR(VLOOKUP($B128,'6月総数'!$A$8:$BV$90,市町村別自殺者集計表!BO$160,FALSE),0)</f>
        <v>7</v>
      </c>
      <c r="BP128" s="1">
        <f>IFERROR(VLOOKUP($B128,'6月総数'!$A$8:$BV$90,市町村別自殺者集計表!BP$160,FALSE),0)</f>
        <v>4</v>
      </c>
      <c r="BQ128" s="1">
        <f>IFERROR(VLOOKUP($B128,'6月総数'!$A$8:$BV$90,市町村別自殺者集計表!BQ$160,FALSE),0)</f>
        <v>1</v>
      </c>
      <c r="BR128" s="1">
        <f>IFERROR(VLOOKUP($B128,'6月総数'!$A$8:$BV$90,市町村別自殺者集計表!BR$160,FALSE),0)</f>
        <v>2</v>
      </c>
      <c r="BS128" s="1">
        <f>IFERROR(VLOOKUP($B128,'6月総数'!$A$8:$BV$90,市町村別自殺者集計表!BS$160,FALSE),0)</f>
        <v>1</v>
      </c>
      <c r="BT128" s="1">
        <f>IFERROR(VLOOKUP($B128,'6月総数'!$A$8:$BV$90,市町村別自殺者集計表!BT$160,FALSE),0)</f>
        <v>17</v>
      </c>
      <c r="BU128" s="1">
        <f>IFERROR(VLOOKUP($B128,'6月総数'!$A$8:$BV$90,市町村別自殺者集計表!BU$160,FALSE),0)</f>
        <v>55</v>
      </c>
      <c r="BV128" s="1">
        <f>IFERROR(VLOOKUP($B128,'6月総数'!$A$8:$BV$90,市町村別自殺者集計表!BV$160,FALSE),0)</f>
        <v>0</v>
      </c>
    </row>
    <row r="129" spans="1:74" hidden="1" x14ac:dyDescent="0.2">
      <c r="A129" s="1" t="s">
        <v>336</v>
      </c>
      <c r="B129" s="128">
        <f t="shared" si="48"/>
        <v>270000</v>
      </c>
      <c r="C129" s="128" t="str">
        <f t="shared" si="49"/>
        <v>大阪府</v>
      </c>
      <c r="E129" s="1">
        <f>IFERROR(VLOOKUP($B129,'7月男'!$A$8:$BV$90,市町村別自殺者集計表!E$160,FALSE),0)</f>
        <v>57</v>
      </c>
      <c r="F129" s="1">
        <f>IFERROR(VLOOKUP($B129,'7月男'!$A$8:$BV$90,市町村別自殺者集計表!F$160,FALSE),0)</f>
        <v>1.34833725179063</v>
      </c>
      <c r="G129" s="1">
        <f>IFERROR(VLOOKUP($B129,'7月男'!$A$8:$BV$90,市町村別自殺者集計表!G$160,FALSE),0)</f>
        <v>15.8755837710832</v>
      </c>
      <c r="H129" s="1">
        <f>IFERROR(VLOOKUP($B129,'7月男'!$A$8:$BV$90,市町村別自殺者集計表!H$160,FALSE),0)</f>
        <v>1</v>
      </c>
      <c r="I129" s="1">
        <f>IFERROR(VLOOKUP($B129,'7月男'!$A$8:$BV$90,市町村別自殺者集計表!I$160,FALSE),0)</f>
        <v>2</v>
      </c>
      <c r="J129" s="1">
        <f>IFERROR(VLOOKUP($B129,'7月男'!$A$8:$BV$90,市町村別自殺者集計表!J$160,FALSE),0)</f>
        <v>7</v>
      </c>
      <c r="K129" s="1">
        <f>IFERROR(VLOOKUP($B129,'7月男'!$A$8:$BV$90,市町村別自殺者集計表!K$160,FALSE),0)</f>
        <v>12</v>
      </c>
      <c r="L129" s="1">
        <f>IFERROR(VLOOKUP($B129,'7月男'!$A$8:$BV$90,市町村別自殺者集計表!L$160,FALSE),0)</f>
        <v>11</v>
      </c>
      <c r="M129" s="1">
        <f>IFERROR(VLOOKUP($B129,'7月男'!$A$8:$BV$90,市町村別自殺者集計表!M$160,FALSE),0)</f>
        <v>6</v>
      </c>
      <c r="N129" s="1">
        <f>IFERROR(VLOOKUP($B129,'7月男'!$A$8:$BV$90,市町村別自殺者集計表!N$160,FALSE),0)</f>
        <v>8</v>
      </c>
      <c r="O129" s="1">
        <f>IFERROR(VLOOKUP($B129,'7月男'!$A$8:$BV$90,市町村別自殺者集計表!O$160,FALSE),0)</f>
        <v>10</v>
      </c>
      <c r="P129" s="1">
        <f>IFERROR(VLOOKUP($B129,'7月男'!$A$8:$BV$90,市町村別自殺者集計表!P$160,FALSE),0)</f>
        <v>0</v>
      </c>
      <c r="Q129" s="1">
        <f>IFERROR(VLOOKUP($B129,'7月男'!$A$8:$BV$90,市町村別自殺者集計表!Q$160,FALSE),0)</f>
        <v>32</v>
      </c>
      <c r="R129" s="1">
        <f>IFERROR(VLOOKUP($B129,'7月男'!$A$8:$BV$90,市町村別自殺者集計表!R$160,FALSE),0)</f>
        <v>25</v>
      </c>
      <c r="S129" s="1">
        <f>IFERROR(VLOOKUP($B129,'7月男'!$A$8:$BV$90,市町村別自殺者集計表!S$160,FALSE),0)</f>
        <v>0</v>
      </c>
      <c r="T129" s="1">
        <f>IFERROR(VLOOKUP($B129,'7月男'!$A$8:$BV$90,市町村別自殺者集計表!T$160,FALSE),0)</f>
        <v>26</v>
      </c>
      <c r="U129" s="1">
        <f>IFERROR(VLOOKUP($B129,'7月男'!$A$8:$BV$90,市町村別自殺者集計表!U$160,FALSE),0)</f>
        <v>31</v>
      </c>
      <c r="V129" s="1">
        <f>IFERROR(VLOOKUP($B129,'7月男'!$A$8:$BV$90,市町村別自殺者集計表!V$160,FALSE),0)</f>
        <v>1</v>
      </c>
      <c r="W129" s="1">
        <f>IFERROR(VLOOKUP($B129,'7月男'!$A$8:$BV$90,市町村別自殺者集計表!W$160,FALSE),0)</f>
        <v>30</v>
      </c>
      <c r="X129" s="1">
        <f>IFERROR(VLOOKUP($B129,'7月男'!$A$8:$BV$90,市町村別自殺者集計表!X$160,FALSE),0)</f>
        <v>0</v>
      </c>
      <c r="Y129" s="1">
        <f>IFERROR(VLOOKUP($B129,'7月男'!$A$8:$BV$90,市町村別自殺者集計表!Y$160,FALSE),0)</f>
        <v>2</v>
      </c>
      <c r="Z129" s="1">
        <f>IFERROR(VLOOKUP($B129,'7月男'!$A$8:$BV$90,市町村別自殺者集計表!Z$160,FALSE),0)</f>
        <v>24</v>
      </c>
      <c r="AA129" s="1">
        <f>IFERROR(VLOOKUP($B129,'7月男'!$A$8:$BV$90,市町村別自殺者集計表!AA$160,FALSE),0)</f>
        <v>4</v>
      </c>
      <c r="AB129" s="1">
        <f>IFERROR(VLOOKUP($B129,'7月男'!$A$8:$BV$90,市町村別自殺者集計表!AB$160,FALSE),0)</f>
        <v>0</v>
      </c>
      <c r="AC129" s="1">
        <f>IFERROR(VLOOKUP($B129,'7月男'!$A$8:$BV$90,市町村別自殺者集計表!AC$160,FALSE),0)</f>
        <v>40</v>
      </c>
      <c r="AD129" s="1">
        <f>IFERROR(VLOOKUP($B129,'7月男'!$A$8:$BV$90,市町村別自殺者集計表!AD$160,FALSE),0)</f>
        <v>1</v>
      </c>
      <c r="AE129" s="1">
        <f>IFERROR(VLOOKUP($B129,'7月男'!$A$8:$BV$90,市町村別自殺者集計表!AE$160,FALSE),0)</f>
        <v>1</v>
      </c>
      <c r="AF129" s="1">
        <f>IFERROR(VLOOKUP($B129,'7月男'!$A$8:$BV$90,市町村別自殺者集計表!AF$160,FALSE),0)</f>
        <v>1</v>
      </c>
      <c r="AG129" s="1">
        <f>IFERROR(VLOOKUP($B129,'7月男'!$A$8:$BV$90,市町村別自殺者集計表!AG$160,FALSE),0)</f>
        <v>1</v>
      </c>
      <c r="AH129" s="1">
        <f>IFERROR(VLOOKUP($B129,'7月男'!$A$8:$BV$90,市町村別自殺者集計表!AH$160,FALSE),0)</f>
        <v>13</v>
      </c>
      <c r="AI129" s="1">
        <f>IFERROR(VLOOKUP($B129,'7月男'!$A$8:$BV$90,市町村別自殺者集計表!AI$160,FALSE),0)</f>
        <v>0</v>
      </c>
      <c r="AJ129" s="1">
        <f>IFERROR(VLOOKUP($B129,'7月男'!$A$8:$BV$90,市町村別自殺者集計表!AJ$160,FALSE),0)</f>
        <v>39</v>
      </c>
      <c r="AK129" s="1">
        <f>IFERROR(VLOOKUP($B129,'7月男'!$A$8:$BV$90,市町村別自殺者集計表!AK$160,FALSE),0)</f>
        <v>0</v>
      </c>
      <c r="AL129" s="1">
        <f>IFERROR(VLOOKUP($B129,'7月男'!$A$8:$BV$90,市町村別自殺者集計表!AL$160,FALSE),0)</f>
        <v>0</v>
      </c>
      <c r="AM129" s="1">
        <f>IFERROR(VLOOKUP($B129,'7月男'!$A$8:$BV$90,市町村別自殺者集計表!AM$160,FALSE),0)</f>
        <v>11</v>
      </c>
      <c r="AN129" s="1">
        <f>IFERROR(VLOOKUP($B129,'7月男'!$A$8:$BV$90,市町村別自殺者集計表!AN$160,FALSE),0)</f>
        <v>2</v>
      </c>
      <c r="AO129" s="1">
        <f>IFERROR(VLOOKUP($B129,'7月男'!$A$8:$BV$90,市町村別自殺者集計表!AO$160,FALSE),0)</f>
        <v>5</v>
      </c>
      <c r="AP129" s="1">
        <f>IFERROR(VLOOKUP($B129,'7月男'!$A$8:$BV$90,市町村別自殺者集計表!AP$160,FALSE),0)</f>
        <v>0</v>
      </c>
      <c r="AQ129" s="1">
        <f>IFERROR(VLOOKUP($B129,'7月男'!$A$8:$BV$90,市町村別自殺者集計表!AQ$160,FALSE),0)</f>
        <v>2</v>
      </c>
      <c r="AR129" s="1">
        <f>IFERROR(VLOOKUP($B129,'7月男'!$A$8:$BV$90,市町村別自殺者集計表!AR$160,FALSE),0)</f>
        <v>8</v>
      </c>
      <c r="AS129" s="1">
        <f>IFERROR(VLOOKUP($B129,'7月男'!$A$8:$BV$90,市町村別自殺者集計表!AS$160,FALSE),0)</f>
        <v>5</v>
      </c>
      <c r="AT129" s="1">
        <f>IFERROR(VLOOKUP($B129,'7月男'!$A$8:$BV$90,市町村別自殺者集計表!AT$160,FALSE),0)</f>
        <v>2</v>
      </c>
      <c r="AU129" s="1">
        <f>IFERROR(VLOOKUP($B129,'7月男'!$A$8:$BV$90,市町村別自殺者集計表!AU$160,FALSE),0)</f>
        <v>3</v>
      </c>
      <c r="AV129" s="1">
        <f>IFERROR(VLOOKUP($B129,'7月男'!$A$8:$BV$90,市町村別自殺者集計表!AV$160,FALSE),0)</f>
        <v>7</v>
      </c>
      <c r="AW129" s="1">
        <f>IFERROR(VLOOKUP($B129,'7月男'!$A$8:$BV$90,市町村別自殺者集計表!AW$160,FALSE),0)</f>
        <v>3</v>
      </c>
      <c r="AX129" s="1">
        <f>IFERROR(VLOOKUP($B129,'7月男'!$A$8:$BV$90,市町村別自殺者集計表!AX$160,FALSE),0)</f>
        <v>6</v>
      </c>
      <c r="AY129" s="1">
        <f>IFERROR(VLOOKUP($B129,'7月男'!$A$8:$BV$90,市町村別自殺者集計表!AY$160,FALSE),0)</f>
        <v>2</v>
      </c>
      <c r="AZ129" s="1">
        <f>IFERROR(VLOOKUP($B129,'7月男'!$A$8:$BV$90,市町村別自殺者集計表!AZ$160,FALSE),0)</f>
        <v>5</v>
      </c>
      <c r="BA129" s="1">
        <f>IFERROR(VLOOKUP($B129,'7月男'!$A$8:$BV$90,市町村別自殺者集計表!BA$160,FALSE),0)</f>
        <v>1</v>
      </c>
      <c r="BB129" s="1">
        <f>IFERROR(VLOOKUP($B129,'7月男'!$A$8:$BV$90,市町村別自殺者集計表!BB$160,FALSE),0)</f>
        <v>1</v>
      </c>
      <c r="BC129" s="1">
        <f>IFERROR(VLOOKUP($B129,'7月男'!$A$8:$BV$90,市町村別自殺者集計表!BC$160,FALSE),0)</f>
        <v>12</v>
      </c>
      <c r="BD129" s="1">
        <f>IFERROR(VLOOKUP($B129,'7月男'!$A$8:$BV$90,市町村別自殺者集計表!BD$160,FALSE),0)</f>
        <v>7</v>
      </c>
      <c r="BE129" s="1">
        <f>IFERROR(VLOOKUP($B129,'7月男'!$A$8:$BV$90,市町村別自殺者集計表!BE$160,FALSE),0)</f>
        <v>9</v>
      </c>
      <c r="BF129" s="1">
        <f>IFERROR(VLOOKUP($B129,'7月男'!$A$8:$BV$90,市町村別自殺者集計表!BF$160,FALSE),0)</f>
        <v>9</v>
      </c>
      <c r="BG129" s="1">
        <f>IFERROR(VLOOKUP($B129,'7月男'!$A$8:$BV$90,市町村別自殺者集計表!BG$160,FALSE),0)</f>
        <v>9</v>
      </c>
      <c r="BH129" s="1">
        <f>IFERROR(VLOOKUP($B129,'7月男'!$A$8:$BV$90,市町村別自殺者集計表!BH$160,FALSE),0)</f>
        <v>7</v>
      </c>
      <c r="BI129" s="1">
        <f>IFERROR(VLOOKUP($B129,'7月男'!$A$8:$BV$90,市町村別自殺者集計表!BI$160,FALSE),0)</f>
        <v>8</v>
      </c>
      <c r="BJ129" s="1">
        <f>IFERROR(VLOOKUP($B129,'7月男'!$A$8:$BV$90,市町村別自殺者集計表!BJ$160,FALSE),0)</f>
        <v>8</v>
      </c>
      <c r="BK129" s="1">
        <f>IFERROR(VLOOKUP($B129,'7月男'!$A$8:$BV$90,市町村別自殺者集計表!BK$160,FALSE),0)</f>
        <v>0</v>
      </c>
      <c r="BL129" s="1">
        <f>IFERROR(VLOOKUP($B129,'7月男'!$A$8:$BV$90,市町村別自殺者集計表!BL$160,FALSE),0)</f>
        <v>6</v>
      </c>
      <c r="BM129" s="1">
        <f>IFERROR(VLOOKUP($B129,'7月男'!$A$8:$BV$90,市町村別自殺者集計表!BM$160,FALSE),0)</f>
        <v>52</v>
      </c>
      <c r="BN129" s="1">
        <f>IFERROR(VLOOKUP($B129,'7月男'!$A$8:$BV$90,市町村別自殺者集計表!BN$160,FALSE),0)</f>
        <v>18</v>
      </c>
      <c r="BO129" s="1">
        <f>IFERROR(VLOOKUP($B129,'7月男'!$A$8:$BV$90,市町村別自殺者集計表!BO$160,FALSE),0)</f>
        <v>7</v>
      </c>
      <c r="BP129" s="1">
        <f>IFERROR(VLOOKUP($B129,'7月男'!$A$8:$BV$90,市町村別自殺者集計表!BP$160,FALSE),0)</f>
        <v>2</v>
      </c>
      <c r="BQ129" s="1">
        <f>IFERROR(VLOOKUP($B129,'7月男'!$A$8:$BV$90,市町村別自殺者集計表!BQ$160,FALSE),0)</f>
        <v>2</v>
      </c>
      <c r="BR129" s="1">
        <f>IFERROR(VLOOKUP($B129,'7月男'!$A$8:$BV$90,市町村別自殺者集計表!BR$160,FALSE),0)</f>
        <v>9</v>
      </c>
      <c r="BS129" s="1">
        <f>IFERROR(VLOOKUP($B129,'7月男'!$A$8:$BV$90,市町村別自殺者集計表!BS$160,FALSE),0)</f>
        <v>0</v>
      </c>
      <c r="BT129" s="1">
        <f>IFERROR(VLOOKUP($B129,'7月男'!$A$8:$BV$90,市町村別自殺者集計表!BT$160,FALSE),0)</f>
        <v>12</v>
      </c>
      <c r="BU129" s="1">
        <f>IFERROR(VLOOKUP($B129,'7月男'!$A$8:$BV$90,市町村別自殺者集計表!BU$160,FALSE),0)</f>
        <v>45</v>
      </c>
      <c r="BV129" s="1">
        <f>IFERROR(VLOOKUP($B129,'7月男'!$A$8:$BV$90,市町村別自殺者集計表!BV$160,FALSE),0)</f>
        <v>0</v>
      </c>
    </row>
    <row r="130" spans="1:74" hidden="1" x14ac:dyDescent="0.2">
      <c r="A130" s="1" t="s">
        <v>337</v>
      </c>
      <c r="B130" s="128">
        <f t="shared" si="48"/>
        <v>270000</v>
      </c>
      <c r="C130" s="128" t="str">
        <f t="shared" si="49"/>
        <v>大阪府</v>
      </c>
      <c r="E130" s="1">
        <f>IFERROR(VLOOKUP($B130,'7月女'!$A$8:$BV$90,市町村別自殺者集計表!E$160,FALSE),0)</f>
        <v>31</v>
      </c>
      <c r="F130" s="1">
        <f>IFERROR(VLOOKUP($B130,'7月女'!$A$8:$BV$90,市町村別自殺者集計表!F$160,FALSE),0)</f>
        <v>0.68027330309116196</v>
      </c>
      <c r="G130" s="1">
        <f>IFERROR(VLOOKUP($B130,'7月女'!$A$8:$BV$90,市町村別自殺者集計表!G$160,FALSE),0)</f>
        <v>8.0096695363959398</v>
      </c>
      <c r="H130" s="1">
        <f>IFERROR(VLOOKUP($B130,'7月女'!$A$8:$BV$90,市町村別自殺者集計表!H$160,FALSE),0)</f>
        <v>1</v>
      </c>
      <c r="I130" s="1">
        <f>IFERROR(VLOOKUP($B130,'7月女'!$A$8:$BV$90,市町村別自殺者集計表!I$160,FALSE),0)</f>
        <v>2</v>
      </c>
      <c r="J130" s="1">
        <f>IFERROR(VLOOKUP($B130,'7月女'!$A$8:$BV$90,市町村別自殺者集計表!J$160,FALSE),0)</f>
        <v>3</v>
      </c>
      <c r="K130" s="1">
        <f>IFERROR(VLOOKUP($B130,'7月女'!$A$8:$BV$90,市町村別自殺者集計表!K$160,FALSE),0)</f>
        <v>9</v>
      </c>
      <c r="L130" s="1">
        <f>IFERROR(VLOOKUP($B130,'7月女'!$A$8:$BV$90,市町村別自殺者集計表!L$160,FALSE),0)</f>
        <v>6</v>
      </c>
      <c r="M130" s="1">
        <f>IFERROR(VLOOKUP($B130,'7月女'!$A$8:$BV$90,市町村別自殺者集計表!M$160,FALSE),0)</f>
        <v>0</v>
      </c>
      <c r="N130" s="1">
        <f>IFERROR(VLOOKUP($B130,'7月女'!$A$8:$BV$90,市町村別自殺者集計表!N$160,FALSE),0)</f>
        <v>6</v>
      </c>
      <c r="O130" s="1">
        <f>IFERROR(VLOOKUP($B130,'7月女'!$A$8:$BV$90,市町村別自殺者集計表!O$160,FALSE),0)</f>
        <v>4</v>
      </c>
      <c r="P130" s="1">
        <f>IFERROR(VLOOKUP($B130,'7月女'!$A$8:$BV$90,市町村別自殺者集計表!P$160,FALSE),0)</f>
        <v>0</v>
      </c>
      <c r="Q130" s="1">
        <f>IFERROR(VLOOKUP($B130,'7月女'!$A$8:$BV$90,市町村別自殺者集計表!Q$160,FALSE),0)</f>
        <v>22</v>
      </c>
      <c r="R130" s="1">
        <f>IFERROR(VLOOKUP($B130,'7月女'!$A$8:$BV$90,市町村別自殺者集計表!R$160,FALSE),0)</f>
        <v>9</v>
      </c>
      <c r="S130" s="1">
        <f>IFERROR(VLOOKUP($B130,'7月女'!$A$8:$BV$90,市町村別自殺者集計表!S$160,FALSE),0)</f>
        <v>0</v>
      </c>
      <c r="T130" s="1">
        <f>IFERROR(VLOOKUP($B130,'7月女'!$A$8:$BV$90,市町村別自殺者集計表!T$160,FALSE),0)</f>
        <v>9</v>
      </c>
      <c r="U130" s="1">
        <f>IFERROR(VLOOKUP($B130,'7月女'!$A$8:$BV$90,市町村別自殺者集計表!U$160,FALSE),0)</f>
        <v>22</v>
      </c>
      <c r="V130" s="1">
        <f>IFERROR(VLOOKUP($B130,'7月女'!$A$8:$BV$90,市町村別自殺者集計表!V$160,FALSE),0)</f>
        <v>2</v>
      </c>
      <c r="W130" s="1">
        <f>IFERROR(VLOOKUP($B130,'7月女'!$A$8:$BV$90,市町村別自殺者集計表!W$160,FALSE),0)</f>
        <v>20</v>
      </c>
      <c r="X130" s="1">
        <f>IFERROR(VLOOKUP($B130,'7月女'!$A$8:$BV$90,市町村別自殺者集計表!X$160,FALSE),0)</f>
        <v>2</v>
      </c>
      <c r="Y130" s="1">
        <f>IFERROR(VLOOKUP($B130,'7月女'!$A$8:$BV$90,市町村別自殺者集計表!Y$160,FALSE),0)</f>
        <v>0</v>
      </c>
      <c r="Z130" s="1">
        <f>IFERROR(VLOOKUP($B130,'7月女'!$A$8:$BV$90,市町村別自殺者集計表!Z$160,FALSE),0)</f>
        <v>16</v>
      </c>
      <c r="AA130" s="1">
        <f>IFERROR(VLOOKUP($B130,'7月女'!$A$8:$BV$90,市町村別自殺者集計表!AA$160,FALSE),0)</f>
        <v>2</v>
      </c>
      <c r="AB130" s="1">
        <f>IFERROR(VLOOKUP($B130,'7月女'!$A$8:$BV$90,市町村別自殺者集計表!AB$160,FALSE),0)</f>
        <v>0</v>
      </c>
      <c r="AC130" s="1">
        <f>IFERROR(VLOOKUP($B130,'7月女'!$A$8:$BV$90,市町村別自殺者集計表!AC$160,FALSE),0)</f>
        <v>23</v>
      </c>
      <c r="AD130" s="1">
        <f>IFERROR(VLOOKUP($B130,'7月女'!$A$8:$BV$90,市町村別自殺者集計表!AD$160,FALSE),0)</f>
        <v>3</v>
      </c>
      <c r="AE130" s="1">
        <f>IFERROR(VLOOKUP($B130,'7月女'!$A$8:$BV$90,市町村別自殺者集計表!AE$160,FALSE),0)</f>
        <v>0</v>
      </c>
      <c r="AF130" s="1">
        <f>IFERROR(VLOOKUP($B130,'7月女'!$A$8:$BV$90,市町村別自殺者集計表!AF$160,FALSE),0)</f>
        <v>1</v>
      </c>
      <c r="AG130" s="1">
        <f>IFERROR(VLOOKUP($B130,'7月女'!$A$8:$BV$90,市町村別自殺者集計表!AG$160,FALSE),0)</f>
        <v>0</v>
      </c>
      <c r="AH130" s="1">
        <f>IFERROR(VLOOKUP($B130,'7月女'!$A$8:$BV$90,市町村別自殺者集計表!AH$160,FALSE),0)</f>
        <v>4</v>
      </c>
      <c r="AI130" s="1">
        <f>IFERROR(VLOOKUP($B130,'7月女'!$A$8:$BV$90,市町村別自殺者集計表!AI$160,FALSE),0)</f>
        <v>0</v>
      </c>
      <c r="AJ130" s="1">
        <f>IFERROR(VLOOKUP($B130,'7月女'!$A$8:$BV$90,市町村別自殺者集計表!AJ$160,FALSE),0)</f>
        <v>20</v>
      </c>
      <c r="AK130" s="1">
        <f>IFERROR(VLOOKUP($B130,'7月女'!$A$8:$BV$90,市町村別自殺者集計表!AK$160,FALSE),0)</f>
        <v>1</v>
      </c>
      <c r="AL130" s="1">
        <f>IFERROR(VLOOKUP($B130,'7月女'!$A$8:$BV$90,市町村別自殺者集計表!AL$160,FALSE),0)</f>
        <v>0</v>
      </c>
      <c r="AM130" s="1">
        <f>IFERROR(VLOOKUP($B130,'7月女'!$A$8:$BV$90,市町村別自殺者集計表!AM$160,FALSE),0)</f>
        <v>7</v>
      </c>
      <c r="AN130" s="1">
        <f>IFERROR(VLOOKUP($B130,'7月女'!$A$8:$BV$90,市町村別自殺者集計表!AN$160,FALSE),0)</f>
        <v>1</v>
      </c>
      <c r="AO130" s="1">
        <f>IFERROR(VLOOKUP($B130,'7月女'!$A$8:$BV$90,市町村別自殺者集計表!AO$160,FALSE),0)</f>
        <v>2</v>
      </c>
      <c r="AP130" s="1">
        <f>IFERROR(VLOOKUP($B130,'7月女'!$A$8:$BV$90,市町村別自殺者集計表!AP$160,FALSE),0)</f>
        <v>0</v>
      </c>
      <c r="AQ130" s="1">
        <f>IFERROR(VLOOKUP($B130,'7月女'!$A$8:$BV$90,市町村別自殺者集計表!AQ$160,FALSE),0)</f>
        <v>3</v>
      </c>
      <c r="AR130" s="1">
        <f>IFERROR(VLOOKUP($B130,'7月女'!$A$8:$BV$90,市町村別自殺者集計表!AR$160,FALSE),0)</f>
        <v>1</v>
      </c>
      <c r="AS130" s="1">
        <f>IFERROR(VLOOKUP($B130,'7月女'!$A$8:$BV$90,市町村別自殺者集計表!AS$160,FALSE),0)</f>
        <v>2</v>
      </c>
      <c r="AT130" s="1">
        <f>IFERROR(VLOOKUP($B130,'7月女'!$A$8:$BV$90,市町村別自殺者集計表!AT$160,FALSE),0)</f>
        <v>1</v>
      </c>
      <c r="AU130" s="1">
        <f>IFERROR(VLOOKUP($B130,'7月女'!$A$8:$BV$90,市町村別自殺者集計表!AU$160,FALSE),0)</f>
        <v>2</v>
      </c>
      <c r="AV130" s="1">
        <f>IFERROR(VLOOKUP($B130,'7月女'!$A$8:$BV$90,市町村別自殺者集計表!AV$160,FALSE),0)</f>
        <v>4</v>
      </c>
      <c r="AW130" s="1">
        <f>IFERROR(VLOOKUP($B130,'7月女'!$A$8:$BV$90,市町村別自殺者集計表!AW$160,FALSE),0)</f>
        <v>3</v>
      </c>
      <c r="AX130" s="1">
        <f>IFERROR(VLOOKUP($B130,'7月女'!$A$8:$BV$90,市町村別自殺者集計表!AX$160,FALSE),0)</f>
        <v>3</v>
      </c>
      <c r="AY130" s="1">
        <f>IFERROR(VLOOKUP($B130,'7月女'!$A$8:$BV$90,市町村別自殺者集計表!AY$160,FALSE),0)</f>
        <v>6</v>
      </c>
      <c r="AZ130" s="1">
        <f>IFERROR(VLOOKUP($B130,'7月女'!$A$8:$BV$90,市町村別自殺者集計表!AZ$160,FALSE),0)</f>
        <v>2</v>
      </c>
      <c r="BA130" s="1">
        <f>IFERROR(VLOOKUP($B130,'7月女'!$A$8:$BV$90,市町村別自殺者集計表!BA$160,FALSE),0)</f>
        <v>0</v>
      </c>
      <c r="BB130" s="1">
        <f>IFERROR(VLOOKUP($B130,'7月女'!$A$8:$BV$90,市町村別自殺者集計表!BB$160,FALSE),0)</f>
        <v>3</v>
      </c>
      <c r="BC130" s="1">
        <f>IFERROR(VLOOKUP($B130,'7月女'!$A$8:$BV$90,市町村別自殺者集計表!BC$160,FALSE),0)</f>
        <v>1</v>
      </c>
      <c r="BD130" s="1">
        <f>IFERROR(VLOOKUP($B130,'7月女'!$A$8:$BV$90,市町村別自殺者集計表!BD$160,FALSE),0)</f>
        <v>7</v>
      </c>
      <c r="BE130" s="1">
        <f>IFERROR(VLOOKUP($B130,'7月女'!$A$8:$BV$90,市町村別自殺者集計表!BE$160,FALSE),0)</f>
        <v>1</v>
      </c>
      <c r="BF130" s="1">
        <f>IFERROR(VLOOKUP($B130,'7月女'!$A$8:$BV$90,市町村別自殺者集計表!BF$160,FALSE),0)</f>
        <v>4</v>
      </c>
      <c r="BG130" s="1">
        <f>IFERROR(VLOOKUP($B130,'7月女'!$A$8:$BV$90,市町村別自殺者集計表!BG$160,FALSE),0)</f>
        <v>3</v>
      </c>
      <c r="BH130" s="1">
        <f>IFERROR(VLOOKUP($B130,'7月女'!$A$8:$BV$90,市町村別自殺者集計表!BH$160,FALSE),0)</f>
        <v>3</v>
      </c>
      <c r="BI130" s="1">
        <f>IFERROR(VLOOKUP($B130,'7月女'!$A$8:$BV$90,市町村別自殺者集計表!BI$160,FALSE),0)</f>
        <v>4</v>
      </c>
      <c r="BJ130" s="1">
        <f>IFERROR(VLOOKUP($B130,'7月女'!$A$8:$BV$90,市町村別自殺者集計表!BJ$160,FALSE),0)</f>
        <v>9</v>
      </c>
      <c r="BK130" s="1">
        <f>IFERROR(VLOOKUP($B130,'7月女'!$A$8:$BV$90,市町村別自殺者集計表!BK$160,FALSE),0)</f>
        <v>0</v>
      </c>
      <c r="BL130" s="1">
        <f>IFERROR(VLOOKUP($B130,'7月女'!$A$8:$BV$90,市町村別自殺者集計表!BL$160,FALSE),0)</f>
        <v>10</v>
      </c>
      <c r="BM130" s="1">
        <f>IFERROR(VLOOKUP($B130,'7月女'!$A$8:$BV$90,市町村別自殺者集計表!BM$160,FALSE),0)</f>
        <v>31</v>
      </c>
      <c r="BN130" s="1">
        <f>IFERROR(VLOOKUP($B130,'7月女'!$A$8:$BV$90,市町村別自殺者集計表!BN$160,FALSE),0)</f>
        <v>3</v>
      </c>
      <c r="BO130" s="1">
        <f>IFERROR(VLOOKUP($B130,'7月女'!$A$8:$BV$90,市町村別自殺者集計表!BO$160,FALSE),0)</f>
        <v>0</v>
      </c>
      <c r="BP130" s="1">
        <f>IFERROR(VLOOKUP($B130,'7月女'!$A$8:$BV$90,市町村別自殺者集計表!BP$160,FALSE),0)</f>
        <v>0</v>
      </c>
      <c r="BQ130" s="1">
        <f>IFERROR(VLOOKUP($B130,'7月女'!$A$8:$BV$90,市町村別自殺者集計表!BQ$160,FALSE),0)</f>
        <v>1</v>
      </c>
      <c r="BR130" s="1">
        <f>IFERROR(VLOOKUP($B130,'7月女'!$A$8:$BV$90,市町村別自殺者集計表!BR$160,FALSE),0)</f>
        <v>2</v>
      </c>
      <c r="BS130" s="1">
        <f>IFERROR(VLOOKUP($B130,'7月女'!$A$8:$BV$90,市町村別自殺者集計表!BS$160,FALSE),0)</f>
        <v>1</v>
      </c>
      <c r="BT130" s="1">
        <f>IFERROR(VLOOKUP($B130,'7月女'!$A$8:$BV$90,市町村別自殺者集計表!BT$160,FALSE),0)</f>
        <v>12</v>
      </c>
      <c r="BU130" s="1">
        <f>IFERROR(VLOOKUP($B130,'7月女'!$A$8:$BV$90,市町村別自殺者集計表!BU$160,FALSE),0)</f>
        <v>17</v>
      </c>
      <c r="BV130" s="1">
        <f>IFERROR(VLOOKUP($B130,'7月女'!$A$8:$BV$90,市町村別自殺者集計表!BV$160,FALSE),0)</f>
        <v>2</v>
      </c>
    </row>
    <row r="131" spans="1:74" hidden="1" x14ac:dyDescent="0.2">
      <c r="A131" s="1" t="s">
        <v>338</v>
      </c>
      <c r="B131" s="128">
        <f t="shared" si="48"/>
        <v>270000</v>
      </c>
      <c r="C131" s="128" t="str">
        <f t="shared" si="49"/>
        <v>大阪府</v>
      </c>
      <c r="E131" s="1">
        <f>IFERROR(VLOOKUP($B131,'7月総数'!$A$8:$BV$90,市町村別自殺者集計表!E$160,FALSE),0)</f>
        <v>88</v>
      </c>
      <c r="F131" s="1">
        <f>IFERROR(VLOOKUP($B131,'7月総数'!$A$8:$BV$90,市町村別自殺者集計表!F$160,FALSE),0)</f>
        <v>1.0017734805742999</v>
      </c>
      <c r="G131" s="1">
        <f>IFERROR(VLOOKUP($B131,'7月総数'!$A$8:$BV$90,市町村別自殺者集計表!G$160,FALSE),0)</f>
        <v>11.7950748519232</v>
      </c>
      <c r="H131" s="1">
        <f>IFERROR(VLOOKUP($B131,'7月総数'!$A$8:$BV$90,市町村別自殺者集計表!H$160,FALSE),0)</f>
        <v>2</v>
      </c>
      <c r="I131" s="1">
        <f>IFERROR(VLOOKUP($B131,'7月総数'!$A$8:$BV$90,市町村別自殺者集計表!I$160,FALSE),0)</f>
        <v>4</v>
      </c>
      <c r="J131" s="1">
        <f>IFERROR(VLOOKUP($B131,'7月総数'!$A$8:$BV$90,市町村別自殺者集計表!J$160,FALSE),0)</f>
        <v>10</v>
      </c>
      <c r="K131" s="1">
        <f>IFERROR(VLOOKUP($B131,'7月総数'!$A$8:$BV$90,市町村別自殺者集計表!K$160,FALSE),0)</f>
        <v>21</v>
      </c>
      <c r="L131" s="1">
        <f>IFERROR(VLOOKUP($B131,'7月総数'!$A$8:$BV$90,市町村別自殺者集計表!L$160,FALSE),0)</f>
        <v>17</v>
      </c>
      <c r="M131" s="1">
        <f>IFERROR(VLOOKUP($B131,'7月総数'!$A$8:$BV$90,市町村別自殺者集計表!M$160,FALSE),0)</f>
        <v>6</v>
      </c>
      <c r="N131" s="1">
        <f>IFERROR(VLOOKUP($B131,'7月総数'!$A$8:$BV$90,市町村別自殺者集計表!N$160,FALSE),0)</f>
        <v>14</v>
      </c>
      <c r="O131" s="1">
        <f>IFERROR(VLOOKUP($B131,'7月総数'!$A$8:$BV$90,市町村別自殺者集計表!O$160,FALSE),0)</f>
        <v>14</v>
      </c>
      <c r="P131" s="1">
        <f>IFERROR(VLOOKUP($B131,'7月総数'!$A$8:$BV$90,市町村別自殺者集計表!P$160,FALSE),0)</f>
        <v>0</v>
      </c>
      <c r="Q131" s="1">
        <f>IFERROR(VLOOKUP($B131,'7月総数'!$A$8:$BV$90,市町村別自殺者集計表!Q$160,FALSE),0)</f>
        <v>54</v>
      </c>
      <c r="R131" s="1">
        <f>IFERROR(VLOOKUP($B131,'7月総数'!$A$8:$BV$90,市町村別自殺者集計表!R$160,FALSE),0)</f>
        <v>34</v>
      </c>
      <c r="S131" s="1">
        <f>IFERROR(VLOOKUP($B131,'7月総数'!$A$8:$BV$90,市町村別自殺者集計表!S$160,FALSE),0)</f>
        <v>0</v>
      </c>
      <c r="T131" s="1">
        <f>IFERROR(VLOOKUP($B131,'7月総数'!$A$8:$BV$90,市町村別自殺者集計表!T$160,FALSE),0)</f>
        <v>35</v>
      </c>
      <c r="U131" s="1">
        <f>IFERROR(VLOOKUP($B131,'7月総数'!$A$8:$BV$90,市町村別自殺者集計表!U$160,FALSE),0)</f>
        <v>53</v>
      </c>
      <c r="V131" s="1">
        <f>IFERROR(VLOOKUP($B131,'7月総数'!$A$8:$BV$90,市町村別自殺者集計表!V$160,FALSE),0)</f>
        <v>3</v>
      </c>
      <c r="W131" s="1">
        <f>IFERROR(VLOOKUP($B131,'7月総数'!$A$8:$BV$90,市町村別自殺者集計表!W$160,FALSE),0)</f>
        <v>50</v>
      </c>
      <c r="X131" s="1">
        <f>IFERROR(VLOOKUP($B131,'7月総数'!$A$8:$BV$90,市町村別自殺者集計表!X$160,FALSE),0)</f>
        <v>2</v>
      </c>
      <c r="Y131" s="1">
        <f>IFERROR(VLOOKUP($B131,'7月総数'!$A$8:$BV$90,市町村別自殺者集計表!Y$160,FALSE),0)</f>
        <v>2</v>
      </c>
      <c r="Z131" s="1">
        <f>IFERROR(VLOOKUP($B131,'7月総数'!$A$8:$BV$90,市町村別自殺者集計表!Z$160,FALSE),0)</f>
        <v>40</v>
      </c>
      <c r="AA131" s="1">
        <f>IFERROR(VLOOKUP($B131,'7月総数'!$A$8:$BV$90,市町村別自殺者集計表!AA$160,FALSE),0)</f>
        <v>6</v>
      </c>
      <c r="AB131" s="1">
        <f>IFERROR(VLOOKUP($B131,'7月総数'!$A$8:$BV$90,市町村別自殺者集計表!AB$160,FALSE),0)</f>
        <v>0</v>
      </c>
      <c r="AC131" s="1">
        <f>IFERROR(VLOOKUP($B131,'7月総数'!$A$8:$BV$90,市町村別自殺者集計表!AC$160,FALSE),0)</f>
        <v>63</v>
      </c>
      <c r="AD131" s="1">
        <f>IFERROR(VLOOKUP($B131,'7月総数'!$A$8:$BV$90,市町村別自殺者集計表!AD$160,FALSE),0)</f>
        <v>4</v>
      </c>
      <c r="AE131" s="1">
        <f>IFERROR(VLOOKUP($B131,'7月総数'!$A$8:$BV$90,市町村別自殺者集計表!AE$160,FALSE),0)</f>
        <v>1</v>
      </c>
      <c r="AF131" s="1">
        <f>IFERROR(VLOOKUP($B131,'7月総数'!$A$8:$BV$90,市町村別自殺者集計表!AF$160,FALSE),0)</f>
        <v>2</v>
      </c>
      <c r="AG131" s="1">
        <f>IFERROR(VLOOKUP($B131,'7月総数'!$A$8:$BV$90,市町村別自殺者集計表!AG$160,FALSE),0)</f>
        <v>1</v>
      </c>
      <c r="AH131" s="1">
        <f>IFERROR(VLOOKUP($B131,'7月総数'!$A$8:$BV$90,市町村別自殺者集計表!AH$160,FALSE),0)</f>
        <v>17</v>
      </c>
      <c r="AI131" s="1">
        <f>IFERROR(VLOOKUP($B131,'7月総数'!$A$8:$BV$90,市町村別自殺者集計表!AI$160,FALSE),0)</f>
        <v>0</v>
      </c>
      <c r="AJ131" s="1">
        <f>IFERROR(VLOOKUP($B131,'7月総数'!$A$8:$BV$90,市町村別自殺者集計表!AJ$160,FALSE),0)</f>
        <v>59</v>
      </c>
      <c r="AK131" s="1">
        <f>IFERROR(VLOOKUP($B131,'7月総数'!$A$8:$BV$90,市町村別自殺者集計表!AK$160,FALSE),0)</f>
        <v>1</v>
      </c>
      <c r="AL131" s="1">
        <f>IFERROR(VLOOKUP($B131,'7月総数'!$A$8:$BV$90,市町村別自殺者集計表!AL$160,FALSE),0)</f>
        <v>0</v>
      </c>
      <c r="AM131" s="1">
        <f>IFERROR(VLOOKUP($B131,'7月総数'!$A$8:$BV$90,市町村別自殺者集計表!AM$160,FALSE),0)</f>
        <v>18</v>
      </c>
      <c r="AN131" s="1">
        <f>IFERROR(VLOOKUP($B131,'7月総数'!$A$8:$BV$90,市町村別自殺者集計表!AN$160,FALSE),0)</f>
        <v>3</v>
      </c>
      <c r="AO131" s="1">
        <f>IFERROR(VLOOKUP($B131,'7月総数'!$A$8:$BV$90,市町村別自殺者集計表!AO$160,FALSE),0)</f>
        <v>7</v>
      </c>
      <c r="AP131" s="1">
        <f>IFERROR(VLOOKUP($B131,'7月総数'!$A$8:$BV$90,市町村別自殺者集計表!AP$160,FALSE),0)</f>
        <v>0</v>
      </c>
      <c r="AQ131" s="1">
        <f>IFERROR(VLOOKUP($B131,'7月総数'!$A$8:$BV$90,市町村別自殺者集計表!AQ$160,FALSE),0)</f>
        <v>5</v>
      </c>
      <c r="AR131" s="1">
        <f>IFERROR(VLOOKUP($B131,'7月総数'!$A$8:$BV$90,市町村別自殺者集計表!AR$160,FALSE),0)</f>
        <v>9</v>
      </c>
      <c r="AS131" s="1">
        <f>IFERROR(VLOOKUP($B131,'7月総数'!$A$8:$BV$90,市町村別自殺者集計表!AS$160,FALSE),0)</f>
        <v>7</v>
      </c>
      <c r="AT131" s="1">
        <f>IFERROR(VLOOKUP($B131,'7月総数'!$A$8:$BV$90,市町村別自殺者集計表!AT$160,FALSE),0)</f>
        <v>3</v>
      </c>
      <c r="AU131" s="1">
        <f>IFERROR(VLOOKUP($B131,'7月総数'!$A$8:$BV$90,市町村別自殺者集計表!AU$160,FALSE),0)</f>
        <v>5</v>
      </c>
      <c r="AV131" s="1">
        <f>IFERROR(VLOOKUP($B131,'7月総数'!$A$8:$BV$90,市町村別自殺者集計表!AV$160,FALSE),0)</f>
        <v>11</v>
      </c>
      <c r="AW131" s="1">
        <f>IFERROR(VLOOKUP($B131,'7月総数'!$A$8:$BV$90,市町村別自殺者集計表!AW$160,FALSE),0)</f>
        <v>6</v>
      </c>
      <c r="AX131" s="1">
        <f>IFERROR(VLOOKUP($B131,'7月総数'!$A$8:$BV$90,市町村別自殺者集計表!AX$160,FALSE),0)</f>
        <v>9</v>
      </c>
      <c r="AY131" s="1">
        <f>IFERROR(VLOOKUP($B131,'7月総数'!$A$8:$BV$90,市町村別自殺者集計表!AY$160,FALSE),0)</f>
        <v>8</v>
      </c>
      <c r="AZ131" s="1">
        <f>IFERROR(VLOOKUP($B131,'7月総数'!$A$8:$BV$90,市町村別自殺者集計表!AZ$160,FALSE),0)</f>
        <v>7</v>
      </c>
      <c r="BA131" s="1">
        <f>IFERROR(VLOOKUP($B131,'7月総数'!$A$8:$BV$90,市町村別自殺者集計表!BA$160,FALSE),0)</f>
        <v>1</v>
      </c>
      <c r="BB131" s="1">
        <f>IFERROR(VLOOKUP($B131,'7月総数'!$A$8:$BV$90,市町村別自殺者集計表!BB$160,FALSE),0)</f>
        <v>4</v>
      </c>
      <c r="BC131" s="1">
        <f>IFERROR(VLOOKUP($B131,'7月総数'!$A$8:$BV$90,市町村別自殺者集計表!BC$160,FALSE),0)</f>
        <v>13</v>
      </c>
      <c r="BD131" s="1">
        <f>IFERROR(VLOOKUP($B131,'7月総数'!$A$8:$BV$90,市町村別自殺者集計表!BD$160,FALSE),0)</f>
        <v>14</v>
      </c>
      <c r="BE131" s="1">
        <f>IFERROR(VLOOKUP($B131,'7月総数'!$A$8:$BV$90,市町村別自殺者集計表!BE$160,FALSE),0)</f>
        <v>10</v>
      </c>
      <c r="BF131" s="1">
        <f>IFERROR(VLOOKUP($B131,'7月総数'!$A$8:$BV$90,市町村別自殺者集計表!BF$160,FALSE),0)</f>
        <v>13</v>
      </c>
      <c r="BG131" s="1">
        <f>IFERROR(VLOOKUP($B131,'7月総数'!$A$8:$BV$90,市町村別自殺者集計表!BG$160,FALSE),0)</f>
        <v>12</v>
      </c>
      <c r="BH131" s="1">
        <f>IFERROR(VLOOKUP($B131,'7月総数'!$A$8:$BV$90,市町村別自殺者集計表!BH$160,FALSE),0)</f>
        <v>10</v>
      </c>
      <c r="BI131" s="1">
        <f>IFERROR(VLOOKUP($B131,'7月総数'!$A$8:$BV$90,市町村別自殺者集計表!BI$160,FALSE),0)</f>
        <v>12</v>
      </c>
      <c r="BJ131" s="1">
        <f>IFERROR(VLOOKUP($B131,'7月総数'!$A$8:$BV$90,市町村別自殺者集計表!BJ$160,FALSE),0)</f>
        <v>17</v>
      </c>
      <c r="BK131" s="1">
        <f>IFERROR(VLOOKUP($B131,'7月総数'!$A$8:$BV$90,市町村別自殺者集計表!BK$160,FALSE),0)</f>
        <v>0</v>
      </c>
      <c r="BL131" s="1">
        <f>IFERROR(VLOOKUP($B131,'7月総数'!$A$8:$BV$90,市町村別自殺者集計表!BL$160,FALSE),0)</f>
        <v>16</v>
      </c>
      <c r="BM131" s="1">
        <f>IFERROR(VLOOKUP($B131,'7月総数'!$A$8:$BV$90,市町村別自殺者集計表!BM$160,FALSE),0)</f>
        <v>83</v>
      </c>
      <c r="BN131" s="1">
        <f>IFERROR(VLOOKUP($B131,'7月総数'!$A$8:$BV$90,市町村別自殺者集計表!BN$160,FALSE),0)</f>
        <v>21</v>
      </c>
      <c r="BO131" s="1">
        <f>IFERROR(VLOOKUP($B131,'7月総数'!$A$8:$BV$90,市町村別自殺者集計表!BO$160,FALSE),0)</f>
        <v>7</v>
      </c>
      <c r="BP131" s="1">
        <f>IFERROR(VLOOKUP($B131,'7月総数'!$A$8:$BV$90,市町村別自殺者集計表!BP$160,FALSE),0)</f>
        <v>2</v>
      </c>
      <c r="BQ131" s="1">
        <f>IFERROR(VLOOKUP($B131,'7月総数'!$A$8:$BV$90,市町村別自殺者集計表!BQ$160,FALSE),0)</f>
        <v>3</v>
      </c>
      <c r="BR131" s="1">
        <f>IFERROR(VLOOKUP($B131,'7月総数'!$A$8:$BV$90,市町村別自殺者集計表!BR$160,FALSE),0)</f>
        <v>11</v>
      </c>
      <c r="BS131" s="1">
        <f>IFERROR(VLOOKUP($B131,'7月総数'!$A$8:$BV$90,市町村別自殺者集計表!BS$160,FALSE),0)</f>
        <v>1</v>
      </c>
      <c r="BT131" s="1">
        <f>IFERROR(VLOOKUP($B131,'7月総数'!$A$8:$BV$90,市町村別自殺者集計表!BT$160,FALSE),0)</f>
        <v>24</v>
      </c>
      <c r="BU131" s="1">
        <f>IFERROR(VLOOKUP($B131,'7月総数'!$A$8:$BV$90,市町村別自殺者集計表!BU$160,FALSE),0)</f>
        <v>62</v>
      </c>
      <c r="BV131" s="1">
        <f>IFERROR(VLOOKUP($B131,'7月総数'!$A$8:$BV$90,市町村別自殺者集計表!BV$160,FALSE),0)</f>
        <v>2</v>
      </c>
    </row>
    <row r="132" spans="1:74" hidden="1" x14ac:dyDescent="0.2">
      <c r="A132" s="1" t="s">
        <v>339</v>
      </c>
      <c r="B132" s="128">
        <f t="shared" si="48"/>
        <v>270000</v>
      </c>
      <c r="C132" s="128" t="str">
        <f t="shared" si="49"/>
        <v>大阪府</v>
      </c>
      <c r="E132" s="1">
        <f>IFERROR(VLOOKUP($B132,'8月男'!$A$8:$BV$90,市町村別自殺者集計表!E$160,FALSE),0)</f>
        <v>48</v>
      </c>
      <c r="F132" s="1">
        <f>IFERROR(VLOOKUP($B132,'8月男'!$A$8:$BV$90,市町村別自殺者集計表!F$160,FALSE),0)</f>
        <v>1.1354418962447399</v>
      </c>
      <c r="G132" s="1">
        <f>IFERROR(VLOOKUP($B132,'8月男'!$A$8:$BV$90,市町村別自殺者集計表!G$160,FALSE),0)</f>
        <v>13.3689126493332</v>
      </c>
      <c r="H132" s="1">
        <f>IFERROR(VLOOKUP($B132,'8月男'!$A$8:$BV$90,市町村別自殺者集計表!H$160,FALSE),0)</f>
        <v>1</v>
      </c>
      <c r="I132" s="1">
        <f>IFERROR(VLOOKUP($B132,'8月男'!$A$8:$BV$90,市町村別自殺者集計表!I$160,FALSE),0)</f>
        <v>7</v>
      </c>
      <c r="J132" s="1">
        <f>IFERROR(VLOOKUP($B132,'8月男'!$A$8:$BV$90,市町村別自殺者集計表!J$160,FALSE),0)</f>
        <v>8</v>
      </c>
      <c r="K132" s="1">
        <f>IFERROR(VLOOKUP($B132,'8月男'!$A$8:$BV$90,市町村別自殺者集計表!K$160,FALSE),0)</f>
        <v>8</v>
      </c>
      <c r="L132" s="1">
        <f>IFERROR(VLOOKUP($B132,'8月男'!$A$8:$BV$90,市町村別自殺者集計表!L$160,FALSE),0)</f>
        <v>6</v>
      </c>
      <c r="M132" s="1">
        <f>IFERROR(VLOOKUP($B132,'8月男'!$A$8:$BV$90,市町村別自殺者集計表!M$160,FALSE),0)</f>
        <v>8</v>
      </c>
      <c r="N132" s="1">
        <f>IFERROR(VLOOKUP($B132,'8月男'!$A$8:$BV$90,市町村別自殺者集計表!N$160,FALSE),0)</f>
        <v>8</v>
      </c>
      <c r="O132" s="1">
        <f>IFERROR(VLOOKUP($B132,'8月男'!$A$8:$BV$90,市町村別自殺者集計表!O$160,FALSE),0)</f>
        <v>2</v>
      </c>
      <c r="P132" s="1">
        <f>IFERROR(VLOOKUP($B132,'8月男'!$A$8:$BV$90,市町村別自殺者集計表!P$160,FALSE),0)</f>
        <v>0</v>
      </c>
      <c r="Q132" s="1">
        <f>IFERROR(VLOOKUP($B132,'8月男'!$A$8:$BV$90,市町村別自殺者集計表!Q$160,FALSE),0)</f>
        <v>27</v>
      </c>
      <c r="R132" s="1">
        <f>IFERROR(VLOOKUP($B132,'8月男'!$A$8:$BV$90,市町村別自殺者集計表!R$160,FALSE),0)</f>
        <v>21</v>
      </c>
      <c r="S132" s="1">
        <f>IFERROR(VLOOKUP($B132,'8月男'!$A$8:$BV$90,市町村別自殺者集計表!S$160,FALSE),0)</f>
        <v>0</v>
      </c>
      <c r="T132" s="1">
        <f>IFERROR(VLOOKUP($B132,'8月男'!$A$8:$BV$90,市町村別自殺者集計表!T$160,FALSE),0)</f>
        <v>17</v>
      </c>
      <c r="U132" s="1">
        <f>IFERROR(VLOOKUP($B132,'8月男'!$A$8:$BV$90,市町村別自殺者集計表!U$160,FALSE),0)</f>
        <v>31</v>
      </c>
      <c r="V132" s="1">
        <f>IFERROR(VLOOKUP($B132,'8月男'!$A$8:$BV$90,市町村別自殺者集計表!V$160,FALSE),0)</f>
        <v>0</v>
      </c>
      <c r="W132" s="1">
        <f>IFERROR(VLOOKUP($B132,'8月男'!$A$8:$BV$90,市町村別自殺者集計表!W$160,FALSE),0)</f>
        <v>31</v>
      </c>
      <c r="X132" s="1">
        <f>IFERROR(VLOOKUP($B132,'8月男'!$A$8:$BV$90,市町村別自殺者集計表!X$160,FALSE),0)</f>
        <v>1</v>
      </c>
      <c r="Y132" s="1">
        <f>IFERROR(VLOOKUP($B132,'8月男'!$A$8:$BV$90,市町村別自殺者集計表!Y$160,FALSE),0)</f>
        <v>1</v>
      </c>
      <c r="Z132" s="1">
        <f>IFERROR(VLOOKUP($B132,'8月男'!$A$8:$BV$90,市町村別自殺者集計表!Z$160,FALSE),0)</f>
        <v>17</v>
      </c>
      <c r="AA132" s="1">
        <f>IFERROR(VLOOKUP($B132,'8月男'!$A$8:$BV$90,市町村別自殺者集計表!AA$160,FALSE),0)</f>
        <v>12</v>
      </c>
      <c r="AB132" s="1">
        <f>IFERROR(VLOOKUP($B132,'8月男'!$A$8:$BV$90,市町村別自殺者集計表!AB$160,FALSE),0)</f>
        <v>0</v>
      </c>
      <c r="AC132" s="1">
        <f>IFERROR(VLOOKUP($B132,'8月男'!$A$8:$BV$90,市町村別自殺者集計表!AC$160,FALSE),0)</f>
        <v>30</v>
      </c>
      <c r="AD132" s="1">
        <f>IFERROR(VLOOKUP($B132,'8月男'!$A$8:$BV$90,市町村別自殺者集計表!AD$160,FALSE),0)</f>
        <v>5</v>
      </c>
      <c r="AE132" s="1">
        <f>IFERROR(VLOOKUP($B132,'8月男'!$A$8:$BV$90,市町村別自殺者集計表!AE$160,FALSE),0)</f>
        <v>1</v>
      </c>
      <c r="AF132" s="1">
        <f>IFERROR(VLOOKUP($B132,'8月男'!$A$8:$BV$90,市町村別自殺者集計表!AF$160,FALSE),0)</f>
        <v>3</v>
      </c>
      <c r="AG132" s="1">
        <f>IFERROR(VLOOKUP($B132,'8月男'!$A$8:$BV$90,市町村別自殺者集計表!AG$160,FALSE),0)</f>
        <v>0</v>
      </c>
      <c r="AH132" s="1">
        <f>IFERROR(VLOOKUP($B132,'8月男'!$A$8:$BV$90,市町村別自殺者集計表!AH$160,FALSE),0)</f>
        <v>9</v>
      </c>
      <c r="AI132" s="1">
        <f>IFERROR(VLOOKUP($B132,'8月男'!$A$8:$BV$90,市町村別自殺者集計表!AI$160,FALSE),0)</f>
        <v>0</v>
      </c>
      <c r="AJ132" s="1">
        <f>IFERROR(VLOOKUP($B132,'8月男'!$A$8:$BV$90,市町村別自殺者集計表!AJ$160,FALSE),0)</f>
        <v>34</v>
      </c>
      <c r="AK132" s="1">
        <f>IFERROR(VLOOKUP($B132,'8月男'!$A$8:$BV$90,市町村別自殺者集計表!AK$160,FALSE),0)</f>
        <v>1</v>
      </c>
      <c r="AL132" s="1">
        <f>IFERROR(VLOOKUP($B132,'8月男'!$A$8:$BV$90,市町村別自殺者集計表!AL$160,FALSE),0)</f>
        <v>2</v>
      </c>
      <c r="AM132" s="1">
        <f>IFERROR(VLOOKUP($B132,'8月男'!$A$8:$BV$90,市町村別自殺者集計表!AM$160,FALSE),0)</f>
        <v>7</v>
      </c>
      <c r="AN132" s="1">
        <f>IFERROR(VLOOKUP($B132,'8月男'!$A$8:$BV$90,市町村別自殺者集計表!AN$160,FALSE),0)</f>
        <v>2</v>
      </c>
      <c r="AO132" s="1">
        <f>IFERROR(VLOOKUP($B132,'8月男'!$A$8:$BV$90,市町村別自殺者集計表!AO$160,FALSE),0)</f>
        <v>2</v>
      </c>
      <c r="AP132" s="1">
        <f>IFERROR(VLOOKUP($B132,'8月男'!$A$8:$BV$90,市町村別自殺者集計表!AP$160,FALSE),0)</f>
        <v>0</v>
      </c>
      <c r="AQ132" s="1">
        <f>IFERROR(VLOOKUP($B132,'8月男'!$A$8:$BV$90,市町村別自殺者集計表!AQ$160,FALSE),0)</f>
        <v>3</v>
      </c>
      <c r="AR132" s="1">
        <f>IFERROR(VLOOKUP($B132,'8月男'!$A$8:$BV$90,市町村別自殺者集計表!AR$160,FALSE),0)</f>
        <v>5</v>
      </c>
      <c r="AS132" s="1">
        <f>IFERROR(VLOOKUP($B132,'8月男'!$A$8:$BV$90,市町村別自殺者集計表!AS$160,FALSE),0)</f>
        <v>4</v>
      </c>
      <c r="AT132" s="1">
        <f>IFERROR(VLOOKUP($B132,'8月男'!$A$8:$BV$90,市町村別自殺者集計表!AT$160,FALSE),0)</f>
        <v>3</v>
      </c>
      <c r="AU132" s="1">
        <f>IFERROR(VLOOKUP($B132,'8月男'!$A$8:$BV$90,市町村別自殺者集計表!AU$160,FALSE),0)</f>
        <v>0</v>
      </c>
      <c r="AV132" s="1">
        <f>IFERROR(VLOOKUP($B132,'8月男'!$A$8:$BV$90,市町村別自殺者集計表!AV$160,FALSE),0)</f>
        <v>2</v>
      </c>
      <c r="AW132" s="1">
        <f>IFERROR(VLOOKUP($B132,'8月男'!$A$8:$BV$90,市町村別自殺者集計表!AW$160,FALSE),0)</f>
        <v>3</v>
      </c>
      <c r="AX132" s="1">
        <f>IFERROR(VLOOKUP($B132,'8月男'!$A$8:$BV$90,市町村別自殺者集計表!AX$160,FALSE),0)</f>
        <v>3</v>
      </c>
      <c r="AY132" s="1">
        <f>IFERROR(VLOOKUP($B132,'8月男'!$A$8:$BV$90,市町村別自殺者集計表!AY$160,FALSE),0)</f>
        <v>5</v>
      </c>
      <c r="AZ132" s="1">
        <f>IFERROR(VLOOKUP($B132,'8月男'!$A$8:$BV$90,市町村別自殺者集計表!AZ$160,FALSE),0)</f>
        <v>6</v>
      </c>
      <c r="BA132" s="1">
        <f>IFERROR(VLOOKUP($B132,'8月男'!$A$8:$BV$90,市町村別自殺者集計表!BA$160,FALSE),0)</f>
        <v>2</v>
      </c>
      <c r="BB132" s="1">
        <f>IFERROR(VLOOKUP($B132,'8月男'!$A$8:$BV$90,市町村別自殺者集計表!BB$160,FALSE),0)</f>
        <v>1</v>
      </c>
      <c r="BC132" s="1">
        <f>IFERROR(VLOOKUP($B132,'8月男'!$A$8:$BV$90,市町村別自殺者集計表!BC$160,FALSE),0)</f>
        <v>11</v>
      </c>
      <c r="BD132" s="1">
        <f>IFERROR(VLOOKUP($B132,'8月男'!$A$8:$BV$90,市町村別自殺者集計表!BD$160,FALSE),0)</f>
        <v>6</v>
      </c>
      <c r="BE132" s="1">
        <f>IFERROR(VLOOKUP($B132,'8月男'!$A$8:$BV$90,市町村別自殺者集計表!BE$160,FALSE),0)</f>
        <v>12</v>
      </c>
      <c r="BF132" s="1">
        <f>IFERROR(VLOOKUP($B132,'8月男'!$A$8:$BV$90,市町村別自殺者集計表!BF$160,FALSE),0)</f>
        <v>6</v>
      </c>
      <c r="BG132" s="1">
        <f>IFERROR(VLOOKUP($B132,'8月男'!$A$8:$BV$90,市町村別自殺者集計表!BG$160,FALSE),0)</f>
        <v>5</v>
      </c>
      <c r="BH132" s="1">
        <f>IFERROR(VLOOKUP($B132,'8月男'!$A$8:$BV$90,市町村別自殺者集計表!BH$160,FALSE),0)</f>
        <v>5</v>
      </c>
      <c r="BI132" s="1">
        <f>IFERROR(VLOOKUP($B132,'8月男'!$A$8:$BV$90,市町村別自殺者集計表!BI$160,FALSE),0)</f>
        <v>8</v>
      </c>
      <c r="BJ132" s="1">
        <f>IFERROR(VLOOKUP($B132,'8月男'!$A$8:$BV$90,市町村別自殺者集計表!BJ$160,FALSE),0)</f>
        <v>6</v>
      </c>
      <c r="BK132" s="1">
        <f>IFERROR(VLOOKUP($B132,'8月男'!$A$8:$BV$90,市町村別自殺者集計表!BK$160,FALSE),0)</f>
        <v>0</v>
      </c>
      <c r="BL132" s="1">
        <f>IFERROR(VLOOKUP($B132,'8月男'!$A$8:$BV$90,市町村別自殺者集計表!BL$160,FALSE),0)</f>
        <v>11</v>
      </c>
      <c r="BM132" s="1">
        <f>IFERROR(VLOOKUP($B132,'8月男'!$A$8:$BV$90,市町村別自殺者集計表!BM$160,FALSE),0)</f>
        <v>39</v>
      </c>
      <c r="BN132" s="1">
        <f>IFERROR(VLOOKUP($B132,'8月男'!$A$8:$BV$90,市町村別自殺者集計表!BN$160,FALSE),0)</f>
        <v>12</v>
      </c>
      <c r="BO132" s="1">
        <f>IFERROR(VLOOKUP($B132,'8月男'!$A$8:$BV$90,市町村別自殺者集計表!BO$160,FALSE),0)</f>
        <v>5</v>
      </c>
      <c r="BP132" s="1">
        <f>IFERROR(VLOOKUP($B132,'8月男'!$A$8:$BV$90,市町村別自殺者集計表!BP$160,FALSE),0)</f>
        <v>5</v>
      </c>
      <c r="BQ132" s="1">
        <f>IFERROR(VLOOKUP($B132,'8月男'!$A$8:$BV$90,市町村別自殺者集計表!BQ$160,FALSE),0)</f>
        <v>0</v>
      </c>
      <c r="BR132" s="1">
        <f>IFERROR(VLOOKUP($B132,'8月男'!$A$8:$BV$90,市町村別自殺者集計表!BR$160,FALSE),0)</f>
        <v>8</v>
      </c>
      <c r="BS132" s="1">
        <f>IFERROR(VLOOKUP($B132,'8月男'!$A$8:$BV$90,市町村別自殺者集計表!BS$160,FALSE),0)</f>
        <v>0</v>
      </c>
      <c r="BT132" s="1">
        <f>IFERROR(VLOOKUP($B132,'8月男'!$A$8:$BV$90,市町村別自殺者集計表!BT$160,FALSE),0)</f>
        <v>6</v>
      </c>
      <c r="BU132" s="1">
        <f>IFERROR(VLOOKUP($B132,'8月男'!$A$8:$BV$90,市町村別自殺者集計表!BU$160,FALSE),0)</f>
        <v>41</v>
      </c>
      <c r="BV132" s="1">
        <f>IFERROR(VLOOKUP($B132,'8月男'!$A$8:$BV$90,市町村別自殺者集計表!BV$160,FALSE),0)</f>
        <v>1</v>
      </c>
    </row>
    <row r="133" spans="1:74" hidden="1" x14ac:dyDescent="0.2">
      <c r="A133" s="1" t="s">
        <v>340</v>
      </c>
      <c r="B133" s="128">
        <f t="shared" si="48"/>
        <v>270000</v>
      </c>
      <c r="C133" s="128" t="str">
        <f t="shared" si="49"/>
        <v>大阪府</v>
      </c>
      <c r="E133" s="1">
        <f>IFERROR(VLOOKUP($B133,'8月女'!$A$8:$BV$90,市町村別自殺者集計表!E$160,FALSE),0)</f>
        <v>23</v>
      </c>
      <c r="F133" s="1">
        <f>IFERROR(VLOOKUP($B133,'8月女'!$A$8:$BV$90,市町村別自殺者集計表!F$160,FALSE),0)</f>
        <v>0.50471890229344296</v>
      </c>
      <c r="G133" s="1">
        <f>IFERROR(VLOOKUP($B133,'8月女'!$A$8:$BV$90,市町村別自殺者集計表!G$160,FALSE),0)</f>
        <v>5.9426580431324698</v>
      </c>
      <c r="H133" s="1">
        <f>IFERROR(VLOOKUP($B133,'8月女'!$A$8:$BV$90,市町村別自殺者集計表!H$160,FALSE),0)</f>
        <v>2</v>
      </c>
      <c r="I133" s="1">
        <f>IFERROR(VLOOKUP($B133,'8月女'!$A$8:$BV$90,市町村別自殺者集計表!I$160,FALSE),0)</f>
        <v>1</v>
      </c>
      <c r="J133" s="1">
        <f>IFERROR(VLOOKUP($B133,'8月女'!$A$8:$BV$90,市町村別自殺者集計表!J$160,FALSE),0)</f>
        <v>3</v>
      </c>
      <c r="K133" s="1">
        <f>IFERROR(VLOOKUP($B133,'8月女'!$A$8:$BV$90,市町村別自殺者集計表!K$160,FALSE),0)</f>
        <v>3</v>
      </c>
      <c r="L133" s="1">
        <f>IFERROR(VLOOKUP($B133,'8月女'!$A$8:$BV$90,市町村別自殺者集計表!L$160,FALSE),0)</f>
        <v>4</v>
      </c>
      <c r="M133" s="1">
        <f>IFERROR(VLOOKUP($B133,'8月女'!$A$8:$BV$90,市町村別自殺者集計表!M$160,FALSE),0)</f>
        <v>3</v>
      </c>
      <c r="N133" s="1">
        <f>IFERROR(VLOOKUP($B133,'8月女'!$A$8:$BV$90,市町村別自殺者集計表!N$160,FALSE),0)</f>
        <v>4</v>
      </c>
      <c r="O133" s="1">
        <f>IFERROR(VLOOKUP($B133,'8月女'!$A$8:$BV$90,市町村別自殺者集計表!O$160,FALSE),0)</f>
        <v>3</v>
      </c>
      <c r="P133" s="1">
        <f>IFERROR(VLOOKUP($B133,'8月女'!$A$8:$BV$90,市町村別自殺者集計表!P$160,FALSE),0)</f>
        <v>0</v>
      </c>
      <c r="Q133" s="1">
        <f>IFERROR(VLOOKUP($B133,'8月女'!$A$8:$BV$90,市町村別自殺者集計表!Q$160,FALSE),0)</f>
        <v>14</v>
      </c>
      <c r="R133" s="1">
        <f>IFERROR(VLOOKUP($B133,'8月女'!$A$8:$BV$90,市町村別自殺者集計表!R$160,FALSE),0)</f>
        <v>9</v>
      </c>
      <c r="S133" s="1">
        <f>IFERROR(VLOOKUP($B133,'8月女'!$A$8:$BV$90,市町村別自殺者集計表!S$160,FALSE),0)</f>
        <v>0</v>
      </c>
      <c r="T133" s="1">
        <f>IFERROR(VLOOKUP($B133,'8月女'!$A$8:$BV$90,市町村別自殺者集計表!T$160,FALSE),0)</f>
        <v>1</v>
      </c>
      <c r="U133" s="1">
        <f>IFERROR(VLOOKUP($B133,'8月女'!$A$8:$BV$90,市町村別自殺者集計表!U$160,FALSE),0)</f>
        <v>22</v>
      </c>
      <c r="V133" s="1">
        <f>IFERROR(VLOOKUP($B133,'8月女'!$A$8:$BV$90,市町村別自殺者集計表!V$160,FALSE),0)</f>
        <v>0</v>
      </c>
      <c r="W133" s="1">
        <f>IFERROR(VLOOKUP($B133,'8月女'!$A$8:$BV$90,市町村別自殺者集計表!W$160,FALSE),0)</f>
        <v>22</v>
      </c>
      <c r="X133" s="1">
        <f>IFERROR(VLOOKUP($B133,'8月女'!$A$8:$BV$90,市町村別自殺者集計表!X$160,FALSE),0)</f>
        <v>3</v>
      </c>
      <c r="Y133" s="1">
        <f>IFERROR(VLOOKUP($B133,'8月女'!$A$8:$BV$90,市町村別自殺者集計表!Y$160,FALSE),0)</f>
        <v>3</v>
      </c>
      <c r="Z133" s="1">
        <f>IFERROR(VLOOKUP($B133,'8月女'!$A$8:$BV$90,市町村別自殺者集計表!Z$160,FALSE),0)</f>
        <v>12</v>
      </c>
      <c r="AA133" s="1">
        <f>IFERROR(VLOOKUP($B133,'8月女'!$A$8:$BV$90,市町村別自殺者集計表!AA$160,FALSE),0)</f>
        <v>4</v>
      </c>
      <c r="AB133" s="1">
        <f>IFERROR(VLOOKUP($B133,'8月女'!$A$8:$BV$90,市町村別自殺者集計表!AB$160,FALSE),0)</f>
        <v>0</v>
      </c>
      <c r="AC133" s="1">
        <f>IFERROR(VLOOKUP($B133,'8月女'!$A$8:$BV$90,市町村別自殺者集計表!AC$160,FALSE),0)</f>
        <v>17</v>
      </c>
      <c r="AD133" s="1">
        <f>IFERROR(VLOOKUP($B133,'8月女'!$A$8:$BV$90,市町村別自殺者集計表!AD$160,FALSE),0)</f>
        <v>4</v>
      </c>
      <c r="AE133" s="1">
        <f>IFERROR(VLOOKUP($B133,'8月女'!$A$8:$BV$90,市町村別自殺者集計表!AE$160,FALSE),0)</f>
        <v>0</v>
      </c>
      <c r="AF133" s="1">
        <f>IFERROR(VLOOKUP($B133,'8月女'!$A$8:$BV$90,市町村別自殺者集計表!AF$160,FALSE),0)</f>
        <v>0</v>
      </c>
      <c r="AG133" s="1">
        <f>IFERROR(VLOOKUP($B133,'8月女'!$A$8:$BV$90,市町村別自殺者集計表!AG$160,FALSE),0)</f>
        <v>0</v>
      </c>
      <c r="AH133" s="1">
        <f>IFERROR(VLOOKUP($B133,'8月女'!$A$8:$BV$90,市町村別自殺者集計表!AH$160,FALSE),0)</f>
        <v>2</v>
      </c>
      <c r="AI133" s="1">
        <f>IFERROR(VLOOKUP($B133,'8月女'!$A$8:$BV$90,市町村別自殺者集計表!AI$160,FALSE),0)</f>
        <v>0</v>
      </c>
      <c r="AJ133" s="1">
        <f>IFERROR(VLOOKUP($B133,'8月女'!$A$8:$BV$90,市町村別自殺者集計表!AJ$160,FALSE),0)</f>
        <v>12</v>
      </c>
      <c r="AK133" s="1">
        <f>IFERROR(VLOOKUP($B133,'8月女'!$A$8:$BV$90,市町村別自殺者集計表!AK$160,FALSE),0)</f>
        <v>2</v>
      </c>
      <c r="AL133" s="1">
        <f>IFERROR(VLOOKUP($B133,'8月女'!$A$8:$BV$90,市町村別自殺者集計表!AL$160,FALSE),0)</f>
        <v>0</v>
      </c>
      <c r="AM133" s="1">
        <f>IFERROR(VLOOKUP($B133,'8月女'!$A$8:$BV$90,市町村別自殺者集計表!AM$160,FALSE),0)</f>
        <v>9</v>
      </c>
      <c r="AN133" s="1">
        <f>IFERROR(VLOOKUP($B133,'8月女'!$A$8:$BV$90,市町村別自殺者集計表!AN$160,FALSE),0)</f>
        <v>0</v>
      </c>
      <c r="AO133" s="1">
        <f>IFERROR(VLOOKUP($B133,'8月女'!$A$8:$BV$90,市町村別自殺者集計表!AO$160,FALSE),0)</f>
        <v>0</v>
      </c>
      <c r="AP133" s="1">
        <f>IFERROR(VLOOKUP($B133,'8月女'!$A$8:$BV$90,市町村別自殺者集計表!AP$160,FALSE),0)</f>
        <v>0</v>
      </c>
      <c r="AQ133" s="1">
        <f>IFERROR(VLOOKUP($B133,'8月女'!$A$8:$BV$90,市町村別自殺者集計表!AQ$160,FALSE),0)</f>
        <v>3</v>
      </c>
      <c r="AR133" s="1">
        <f>IFERROR(VLOOKUP($B133,'8月女'!$A$8:$BV$90,市町村別自殺者集計表!AR$160,FALSE),0)</f>
        <v>0</v>
      </c>
      <c r="AS133" s="1">
        <f>IFERROR(VLOOKUP($B133,'8月女'!$A$8:$BV$90,市町村別自殺者集計表!AS$160,FALSE),0)</f>
        <v>1</v>
      </c>
      <c r="AT133" s="1">
        <f>IFERROR(VLOOKUP($B133,'8月女'!$A$8:$BV$90,市町村別自殺者集計表!AT$160,FALSE),0)</f>
        <v>3</v>
      </c>
      <c r="AU133" s="1">
        <f>IFERROR(VLOOKUP($B133,'8月女'!$A$8:$BV$90,市町村別自殺者集計表!AU$160,FALSE),0)</f>
        <v>1</v>
      </c>
      <c r="AV133" s="1">
        <f>IFERROR(VLOOKUP($B133,'8月女'!$A$8:$BV$90,市町村別自殺者集計表!AV$160,FALSE),0)</f>
        <v>1</v>
      </c>
      <c r="AW133" s="1">
        <f>IFERROR(VLOOKUP($B133,'8月女'!$A$8:$BV$90,市町村別自殺者集計表!AW$160,FALSE),0)</f>
        <v>2</v>
      </c>
      <c r="AX133" s="1">
        <f>IFERROR(VLOOKUP($B133,'8月女'!$A$8:$BV$90,市町村別自殺者集計表!AX$160,FALSE),0)</f>
        <v>0</v>
      </c>
      <c r="AY133" s="1">
        <f>IFERROR(VLOOKUP($B133,'8月女'!$A$8:$BV$90,市町村別自殺者集計表!AY$160,FALSE),0)</f>
        <v>4</v>
      </c>
      <c r="AZ133" s="1">
        <f>IFERROR(VLOOKUP($B133,'8月女'!$A$8:$BV$90,市町村別自殺者集計表!AZ$160,FALSE),0)</f>
        <v>1</v>
      </c>
      <c r="BA133" s="1">
        <f>IFERROR(VLOOKUP($B133,'8月女'!$A$8:$BV$90,市町村別自殺者集計表!BA$160,FALSE),0)</f>
        <v>2</v>
      </c>
      <c r="BB133" s="1">
        <f>IFERROR(VLOOKUP($B133,'8月女'!$A$8:$BV$90,市町村別自殺者集計表!BB$160,FALSE),0)</f>
        <v>0</v>
      </c>
      <c r="BC133" s="1">
        <f>IFERROR(VLOOKUP($B133,'8月女'!$A$8:$BV$90,市町村別自殺者集計表!BC$160,FALSE),0)</f>
        <v>5</v>
      </c>
      <c r="BD133" s="1">
        <f>IFERROR(VLOOKUP($B133,'8月女'!$A$8:$BV$90,市町村別自殺者集計表!BD$160,FALSE),0)</f>
        <v>2</v>
      </c>
      <c r="BE133" s="1">
        <f>IFERROR(VLOOKUP($B133,'8月女'!$A$8:$BV$90,市町村別自殺者集計表!BE$160,FALSE),0)</f>
        <v>5</v>
      </c>
      <c r="BF133" s="1">
        <f>IFERROR(VLOOKUP($B133,'8月女'!$A$8:$BV$90,市町村別自殺者集計表!BF$160,FALSE),0)</f>
        <v>7</v>
      </c>
      <c r="BG133" s="1">
        <f>IFERROR(VLOOKUP($B133,'8月女'!$A$8:$BV$90,市町村別自殺者集計表!BG$160,FALSE),0)</f>
        <v>3</v>
      </c>
      <c r="BH133" s="1">
        <f>IFERROR(VLOOKUP($B133,'8月女'!$A$8:$BV$90,市町村別自殺者集計表!BH$160,FALSE),0)</f>
        <v>2</v>
      </c>
      <c r="BI133" s="1">
        <f>IFERROR(VLOOKUP($B133,'8月女'!$A$8:$BV$90,市町村別自殺者集計表!BI$160,FALSE),0)</f>
        <v>1</v>
      </c>
      <c r="BJ133" s="1">
        <f>IFERROR(VLOOKUP($B133,'8月女'!$A$8:$BV$90,市町村別自殺者集計表!BJ$160,FALSE),0)</f>
        <v>3</v>
      </c>
      <c r="BK133" s="1">
        <f>IFERROR(VLOOKUP($B133,'8月女'!$A$8:$BV$90,市町村別自殺者集計表!BK$160,FALSE),0)</f>
        <v>0</v>
      </c>
      <c r="BL133" s="1">
        <f>IFERROR(VLOOKUP($B133,'8月女'!$A$8:$BV$90,市町村別自殺者集計表!BL$160,FALSE),0)</f>
        <v>8</v>
      </c>
      <c r="BM133" s="1">
        <f>IFERROR(VLOOKUP($B133,'8月女'!$A$8:$BV$90,市町村別自殺者集計表!BM$160,FALSE),0)</f>
        <v>27</v>
      </c>
      <c r="BN133" s="1">
        <f>IFERROR(VLOOKUP($B133,'8月女'!$A$8:$BV$90,市町村別自殺者集計表!BN$160,FALSE),0)</f>
        <v>2</v>
      </c>
      <c r="BO133" s="1">
        <f>IFERROR(VLOOKUP($B133,'8月女'!$A$8:$BV$90,市町村別自殺者集計表!BO$160,FALSE),0)</f>
        <v>1</v>
      </c>
      <c r="BP133" s="1">
        <f>IFERROR(VLOOKUP($B133,'8月女'!$A$8:$BV$90,市町村別自殺者集計表!BP$160,FALSE),0)</f>
        <v>0</v>
      </c>
      <c r="BQ133" s="1">
        <f>IFERROR(VLOOKUP($B133,'8月女'!$A$8:$BV$90,市町村別自殺者集計表!BQ$160,FALSE),0)</f>
        <v>0</v>
      </c>
      <c r="BR133" s="1">
        <f>IFERROR(VLOOKUP($B133,'8月女'!$A$8:$BV$90,市町村別自殺者集計表!BR$160,FALSE),0)</f>
        <v>0</v>
      </c>
      <c r="BS133" s="1">
        <f>IFERROR(VLOOKUP($B133,'8月女'!$A$8:$BV$90,市町村別自殺者集計表!BS$160,FALSE),0)</f>
        <v>0</v>
      </c>
      <c r="BT133" s="1">
        <f>IFERROR(VLOOKUP($B133,'8月女'!$A$8:$BV$90,市町村別自殺者集計表!BT$160,FALSE),0)</f>
        <v>9</v>
      </c>
      <c r="BU133" s="1">
        <f>IFERROR(VLOOKUP($B133,'8月女'!$A$8:$BV$90,市町村別自殺者集計表!BU$160,FALSE),0)</f>
        <v>14</v>
      </c>
      <c r="BV133" s="1">
        <f>IFERROR(VLOOKUP($B133,'8月女'!$A$8:$BV$90,市町村別自殺者集計表!BV$160,FALSE),0)</f>
        <v>0</v>
      </c>
    </row>
    <row r="134" spans="1:74" hidden="1" x14ac:dyDescent="0.2">
      <c r="A134" s="1" t="s">
        <v>341</v>
      </c>
      <c r="B134" s="128">
        <f t="shared" si="48"/>
        <v>270000</v>
      </c>
      <c r="C134" s="128" t="str">
        <f t="shared" si="49"/>
        <v>大阪府</v>
      </c>
      <c r="E134" s="1">
        <f>IFERROR(VLOOKUP($B134,'8月総数'!$A$8:$BV$90,市町村別自殺者集計表!E$160,FALSE),0)</f>
        <v>71</v>
      </c>
      <c r="F134" s="1">
        <f>IFERROR(VLOOKUP($B134,'8月総数'!$A$8:$BV$90,市町村別自殺者集計表!F$160,FALSE),0)</f>
        <v>0.80824905819063098</v>
      </c>
      <c r="G134" s="1">
        <f>IFERROR(VLOOKUP($B134,'8月総数'!$A$8:$BV$90,市町村別自殺者集計表!G$160,FALSE),0)</f>
        <v>9.5164808464380695</v>
      </c>
      <c r="H134" s="1">
        <f>IFERROR(VLOOKUP($B134,'8月総数'!$A$8:$BV$90,市町村別自殺者集計表!H$160,FALSE),0)</f>
        <v>3</v>
      </c>
      <c r="I134" s="1">
        <f>IFERROR(VLOOKUP($B134,'8月総数'!$A$8:$BV$90,市町村別自殺者集計表!I$160,FALSE),0)</f>
        <v>8</v>
      </c>
      <c r="J134" s="1">
        <f>IFERROR(VLOOKUP($B134,'8月総数'!$A$8:$BV$90,市町村別自殺者集計表!J$160,FALSE),0)</f>
        <v>11</v>
      </c>
      <c r="K134" s="1">
        <f>IFERROR(VLOOKUP($B134,'8月総数'!$A$8:$BV$90,市町村別自殺者集計表!K$160,FALSE),0)</f>
        <v>11</v>
      </c>
      <c r="L134" s="1">
        <f>IFERROR(VLOOKUP($B134,'8月総数'!$A$8:$BV$90,市町村別自殺者集計表!L$160,FALSE),0)</f>
        <v>10</v>
      </c>
      <c r="M134" s="1">
        <f>IFERROR(VLOOKUP($B134,'8月総数'!$A$8:$BV$90,市町村別自殺者集計表!M$160,FALSE),0)</f>
        <v>11</v>
      </c>
      <c r="N134" s="1">
        <f>IFERROR(VLOOKUP($B134,'8月総数'!$A$8:$BV$90,市町村別自殺者集計表!N$160,FALSE),0)</f>
        <v>12</v>
      </c>
      <c r="O134" s="1">
        <f>IFERROR(VLOOKUP($B134,'8月総数'!$A$8:$BV$90,市町村別自殺者集計表!O$160,FALSE),0)</f>
        <v>5</v>
      </c>
      <c r="P134" s="1">
        <f>IFERROR(VLOOKUP($B134,'8月総数'!$A$8:$BV$90,市町村別自殺者集計表!P$160,FALSE),0)</f>
        <v>0</v>
      </c>
      <c r="Q134" s="1">
        <f>IFERROR(VLOOKUP($B134,'8月総数'!$A$8:$BV$90,市町村別自殺者集計表!Q$160,FALSE),0)</f>
        <v>41</v>
      </c>
      <c r="R134" s="1">
        <f>IFERROR(VLOOKUP($B134,'8月総数'!$A$8:$BV$90,市町村別自殺者集計表!R$160,FALSE),0)</f>
        <v>30</v>
      </c>
      <c r="S134" s="1">
        <f>IFERROR(VLOOKUP($B134,'8月総数'!$A$8:$BV$90,市町村別自殺者集計表!S$160,FALSE),0)</f>
        <v>0</v>
      </c>
      <c r="T134" s="1">
        <f>IFERROR(VLOOKUP($B134,'8月総数'!$A$8:$BV$90,市町村別自殺者集計表!T$160,FALSE),0)</f>
        <v>18</v>
      </c>
      <c r="U134" s="1">
        <f>IFERROR(VLOOKUP($B134,'8月総数'!$A$8:$BV$90,市町村別自殺者集計表!U$160,FALSE),0)</f>
        <v>53</v>
      </c>
      <c r="V134" s="1">
        <f>IFERROR(VLOOKUP($B134,'8月総数'!$A$8:$BV$90,市町村別自殺者集計表!V$160,FALSE),0)</f>
        <v>0</v>
      </c>
      <c r="W134" s="1">
        <f>IFERROR(VLOOKUP($B134,'8月総数'!$A$8:$BV$90,市町村別自殺者集計表!W$160,FALSE),0)</f>
        <v>53</v>
      </c>
      <c r="X134" s="1">
        <f>IFERROR(VLOOKUP($B134,'8月総数'!$A$8:$BV$90,市町村別自殺者集計表!X$160,FALSE),0)</f>
        <v>4</v>
      </c>
      <c r="Y134" s="1">
        <f>IFERROR(VLOOKUP($B134,'8月総数'!$A$8:$BV$90,市町村別自殺者集計表!Y$160,FALSE),0)</f>
        <v>4</v>
      </c>
      <c r="Z134" s="1">
        <f>IFERROR(VLOOKUP($B134,'8月総数'!$A$8:$BV$90,市町村別自殺者集計表!Z$160,FALSE),0)</f>
        <v>29</v>
      </c>
      <c r="AA134" s="1">
        <f>IFERROR(VLOOKUP($B134,'8月総数'!$A$8:$BV$90,市町村別自殺者集計表!AA$160,FALSE),0)</f>
        <v>16</v>
      </c>
      <c r="AB134" s="1">
        <f>IFERROR(VLOOKUP($B134,'8月総数'!$A$8:$BV$90,市町村別自殺者集計表!AB$160,FALSE),0)</f>
        <v>0</v>
      </c>
      <c r="AC134" s="1">
        <f>IFERROR(VLOOKUP($B134,'8月総数'!$A$8:$BV$90,市町村別自殺者集計表!AC$160,FALSE),0)</f>
        <v>47</v>
      </c>
      <c r="AD134" s="1">
        <f>IFERROR(VLOOKUP($B134,'8月総数'!$A$8:$BV$90,市町村別自殺者集計表!AD$160,FALSE),0)</f>
        <v>9</v>
      </c>
      <c r="AE134" s="1">
        <f>IFERROR(VLOOKUP($B134,'8月総数'!$A$8:$BV$90,市町村別自殺者集計表!AE$160,FALSE),0)</f>
        <v>1</v>
      </c>
      <c r="AF134" s="1">
        <f>IFERROR(VLOOKUP($B134,'8月総数'!$A$8:$BV$90,市町村別自殺者集計表!AF$160,FALSE),0)</f>
        <v>3</v>
      </c>
      <c r="AG134" s="1">
        <f>IFERROR(VLOOKUP($B134,'8月総数'!$A$8:$BV$90,市町村別自殺者集計表!AG$160,FALSE),0)</f>
        <v>0</v>
      </c>
      <c r="AH134" s="1">
        <f>IFERROR(VLOOKUP($B134,'8月総数'!$A$8:$BV$90,市町村別自殺者集計表!AH$160,FALSE),0)</f>
        <v>11</v>
      </c>
      <c r="AI134" s="1">
        <f>IFERROR(VLOOKUP($B134,'8月総数'!$A$8:$BV$90,市町村別自殺者集計表!AI$160,FALSE),0)</f>
        <v>0</v>
      </c>
      <c r="AJ134" s="1">
        <f>IFERROR(VLOOKUP($B134,'8月総数'!$A$8:$BV$90,市町村別自殺者集計表!AJ$160,FALSE),0)</f>
        <v>46</v>
      </c>
      <c r="AK134" s="1">
        <f>IFERROR(VLOOKUP($B134,'8月総数'!$A$8:$BV$90,市町村別自殺者集計表!AK$160,FALSE),0)</f>
        <v>3</v>
      </c>
      <c r="AL134" s="1">
        <f>IFERROR(VLOOKUP($B134,'8月総数'!$A$8:$BV$90,市町村別自殺者集計表!AL$160,FALSE),0)</f>
        <v>2</v>
      </c>
      <c r="AM134" s="1">
        <f>IFERROR(VLOOKUP($B134,'8月総数'!$A$8:$BV$90,市町村別自殺者集計表!AM$160,FALSE),0)</f>
        <v>16</v>
      </c>
      <c r="AN134" s="1">
        <f>IFERROR(VLOOKUP($B134,'8月総数'!$A$8:$BV$90,市町村別自殺者集計表!AN$160,FALSE),0)</f>
        <v>2</v>
      </c>
      <c r="AO134" s="1">
        <f>IFERROR(VLOOKUP($B134,'8月総数'!$A$8:$BV$90,市町村別自殺者集計表!AO$160,FALSE),0)</f>
        <v>2</v>
      </c>
      <c r="AP134" s="1">
        <f>IFERROR(VLOOKUP($B134,'8月総数'!$A$8:$BV$90,市町村別自殺者集計表!AP$160,FALSE),0)</f>
        <v>0</v>
      </c>
      <c r="AQ134" s="1">
        <f>IFERROR(VLOOKUP($B134,'8月総数'!$A$8:$BV$90,市町村別自殺者集計表!AQ$160,FALSE),0)</f>
        <v>6</v>
      </c>
      <c r="AR134" s="1">
        <f>IFERROR(VLOOKUP($B134,'8月総数'!$A$8:$BV$90,市町村別自殺者集計表!AR$160,FALSE),0)</f>
        <v>5</v>
      </c>
      <c r="AS134" s="1">
        <f>IFERROR(VLOOKUP($B134,'8月総数'!$A$8:$BV$90,市町村別自殺者集計表!AS$160,FALSE),0)</f>
        <v>5</v>
      </c>
      <c r="AT134" s="1">
        <f>IFERROR(VLOOKUP($B134,'8月総数'!$A$8:$BV$90,市町村別自殺者集計表!AT$160,FALSE),0)</f>
        <v>6</v>
      </c>
      <c r="AU134" s="1">
        <f>IFERROR(VLOOKUP($B134,'8月総数'!$A$8:$BV$90,市町村別自殺者集計表!AU$160,FALSE),0)</f>
        <v>1</v>
      </c>
      <c r="AV134" s="1">
        <f>IFERROR(VLOOKUP($B134,'8月総数'!$A$8:$BV$90,市町村別自殺者集計表!AV$160,FALSE),0)</f>
        <v>3</v>
      </c>
      <c r="AW134" s="1">
        <f>IFERROR(VLOOKUP($B134,'8月総数'!$A$8:$BV$90,市町村別自殺者集計表!AW$160,FALSE),0)</f>
        <v>5</v>
      </c>
      <c r="AX134" s="1">
        <f>IFERROR(VLOOKUP($B134,'8月総数'!$A$8:$BV$90,市町村別自殺者集計表!AX$160,FALSE),0)</f>
        <v>3</v>
      </c>
      <c r="AY134" s="1">
        <f>IFERROR(VLOOKUP($B134,'8月総数'!$A$8:$BV$90,市町村別自殺者集計表!AY$160,FALSE),0)</f>
        <v>9</v>
      </c>
      <c r="AZ134" s="1">
        <f>IFERROR(VLOOKUP($B134,'8月総数'!$A$8:$BV$90,市町村別自殺者集計表!AZ$160,FALSE),0)</f>
        <v>7</v>
      </c>
      <c r="BA134" s="1">
        <f>IFERROR(VLOOKUP($B134,'8月総数'!$A$8:$BV$90,市町村別自殺者集計表!BA$160,FALSE),0)</f>
        <v>4</v>
      </c>
      <c r="BB134" s="1">
        <f>IFERROR(VLOOKUP($B134,'8月総数'!$A$8:$BV$90,市町村別自殺者集計表!BB$160,FALSE),0)</f>
        <v>1</v>
      </c>
      <c r="BC134" s="1">
        <f>IFERROR(VLOOKUP($B134,'8月総数'!$A$8:$BV$90,市町村別自殺者集計表!BC$160,FALSE),0)</f>
        <v>16</v>
      </c>
      <c r="BD134" s="1">
        <f>IFERROR(VLOOKUP($B134,'8月総数'!$A$8:$BV$90,市町村別自殺者集計表!BD$160,FALSE),0)</f>
        <v>8</v>
      </c>
      <c r="BE134" s="1">
        <f>IFERROR(VLOOKUP($B134,'8月総数'!$A$8:$BV$90,市町村別自殺者集計表!BE$160,FALSE),0)</f>
        <v>17</v>
      </c>
      <c r="BF134" s="1">
        <f>IFERROR(VLOOKUP($B134,'8月総数'!$A$8:$BV$90,市町村別自殺者集計表!BF$160,FALSE),0)</f>
        <v>13</v>
      </c>
      <c r="BG134" s="1">
        <f>IFERROR(VLOOKUP($B134,'8月総数'!$A$8:$BV$90,市町村別自殺者集計表!BG$160,FALSE),0)</f>
        <v>8</v>
      </c>
      <c r="BH134" s="1">
        <f>IFERROR(VLOOKUP($B134,'8月総数'!$A$8:$BV$90,市町村別自殺者集計表!BH$160,FALSE),0)</f>
        <v>7</v>
      </c>
      <c r="BI134" s="1">
        <f>IFERROR(VLOOKUP($B134,'8月総数'!$A$8:$BV$90,市町村別自殺者集計表!BI$160,FALSE),0)</f>
        <v>9</v>
      </c>
      <c r="BJ134" s="1">
        <f>IFERROR(VLOOKUP($B134,'8月総数'!$A$8:$BV$90,市町村別自殺者集計表!BJ$160,FALSE),0)</f>
        <v>9</v>
      </c>
      <c r="BK134" s="1">
        <f>IFERROR(VLOOKUP($B134,'8月総数'!$A$8:$BV$90,市町村別自殺者集計表!BK$160,FALSE),0)</f>
        <v>0</v>
      </c>
      <c r="BL134" s="1">
        <f>IFERROR(VLOOKUP($B134,'8月総数'!$A$8:$BV$90,市町村別自殺者集計表!BL$160,FALSE),0)</f>
        <v>19</v>
      </c>
      <c r="BM134" s="1">
        <f>IFERROR(VLOOKUP($B134,'8月総数'!$A$8:$BV$90,市町村別自殺者集計表!BM$160,FALSE),0)</f>
        <v>66</v>
      </c>
      <c r="BN134" s="1">
        <f>IFERROR(VLOOKUP($B134,'8月総数'!$A$8:$BV$90,市町村別自殺者集計表!BN$160,FALSE),0)</f>
        <v>14</v>
      </c>
      <c r="BO134" s="1">
        <f>IFERROR(VLOOKUP($B134,'8月総数'!$A$8:$BV$90,市町村別自殺者集計表!BO$160,FALSE),0)</f>
        <v>6</v>
      </c>
      <c r="BP134" s="1">
        <f>IFERROR(VLOOKUP($B134,'8月総数'!$A$8:$BV$90,市町村別自殺者集計表!BP$160,FALSE),0)</f>
        <v>5</v>
      </c>
      <c r="BQ134" s="1">
        <f>IFERROR(VLOOKUP($B134,'8月総数'!$A$8:$BV$90,市町村別自殺者集計表!BQ$160,FALSE),0)</f>
        <v>0</v>
      </c>
      <c r="BR134" s="1">
        <f>IFERROR(VLOOKUP($B134,'8月総数'!$A$8:$BV$90,市町村別自殺者集計表!BR$160,FALSE),0)</f>
        <v>8</v>
      </c>
      <c r="BS134" s="1">
        <f>IFERROR(VLOOKUP($B134,'8月総数'!$A$8:$BV$90,市町村別自殺者集計表!BS$160,FALSE),0)</f>
        <v>0</v>
      </c>
      <c r="BT134" s="1">
        <f>IFERROR(VLOOKUP($B134,'8月総数'!$A$8:$BV$90,市町村別自殺者集計表!BT$160,FALSE),0)</f>
        <v>15</v>
      </c>
      <c r="BU134" s="1">
        <f>IFERROR(VLOOKUP($B134,'8月総数'!$A$8:$BV$90,市町村別自殺者集計表!BU$160,FALSE),0)</f>
        <v>55</v>
      </c>
      <c r="BV134" s="1">
        <f>IFERROR(VLOOKUP($B134,'8月総数'!$A$8:$BV$90,市町村別自殺者集計表!BV$160,FALSE),0)</f>
        <v>1</v>
      </c>
    </row>
    <row r="135" spans="1:74" hidden="1" x14ac:dyDescent="0.2">
      <c r="A135" s="1" t="s">
        <v>342</v>
      </c>
      <c r="B135" s="128">
        <f t="shared" si="48"/>
        <v>270000</v>
      </c>
      <c r="C135" s="128" t="str">
        <f t="shared" si="49"/>
        <v>大阪府</v>
      </c>
      <c r="E135" s="1">
        <f>IFERROR(VLOOKUP($B135,'9月男'!$A$8:$BV$90,市町村別自殺者集計表!E$160,FALSE),0)</f>
        <v>48</v>
      </c>
      <c r="F135" s="1">
        <f>IFERROR(VLOOKUP($B135,'9月男'!$A$8:$BV$90,市町村別自殺者集計表!F$160,FALSE),0)</f>
        <v>1.1354418962447399</v>
      </c>
      <c r="G135" s="1">
        <f>IFERROR(VLOOKUP($B135,'9月男'!$A$8:$BV$90,市町村別自殺者集計表!G$160,FALSE),0)</f>
        <v>13.814543070977701</v>
      </c>
      <c r="H135" s="1">
        <f>IFERROR(VLOOKUP($B135,'9月男'!$A$8:$BV$90,市町村別自殺者集計表!H$160,FALSE),0)</f>
        <v>0</v>
      </c>
      <c r="I135" s="1">
        <f>IFERROR(VLOOKUP($B135,'9月男'!$A$8:$BV$90,市町村別自殺者集計表!I$160,FALSE),0)</f>
        <v>7</v>
      </c>
      <c r="J135" s="1">
        <f>IFERROR(VLOOKUP($B135,'9月男'!$A$8:$BV$90,市町村別自殺者集計表!J$160,FALSE),0)</f>
        <v>2</v>
      </c>
      <c r="K135" s="1">
        <f>IFERROR(VLOOKUP($B135,'9月男'!$A$8:$BV$90,市町村別自殺者集計表!K$160,FALSE),0)</f>
        <v>10</v>
      </c>
      <c r="L135" s="1">
        <f>IFERROR(VLOOKUP($B135,'9月男'!$A$8:$BV$90,市町村別自殺者集計表!L$160,FALSE),0)</f>
        <v>8</v>
      </c>
      <c r="M135" s="1">
        <f>IFERROR(VLOOKUP($B135,'9月男'!$A$8:$BV$90,市町村別自殺者集計表!M$160,FALSE),0)</f>
        <v>3</v>
      </c>
      <c r="N135" s="1">
        <f>IFERROR(VLOOKUP($B135,'9月男'!$A$8:$BV$90,市町村別自殺者集計表!N$160,FALSE),0)</f>
        <v>10</v>
      </c>
      <c r="O135" s="1">
        <f>IFERROR(VLOOKUP($B135,'9月男'!$A$8:$BV$90,市町村別自殺者集計表!O$160,FALSE),0)</f>
        <v>8</v>
      </c>
      <c r="P135" s="1">
        <f>IFERROR(VLOOKUP($B135,'9月男'!$A$8:$BV$90,市町村別自殺者集計表!P$160,FALSE),0)</f>
        <v>0</v>
      </c>
      <c r="Q135" s="1">
        <f>IFERROR(VLOOKUP($B135,'9月男'!$A$8:$BV$90,市町村別自殺者集計表!Q$160,FALSE),0)</f>
        <v>29</v>
      </c>
      <c r="R135" s="1">
        <f>IFERROR(VLOOKUP($B135,'9月男'!$A$8:$BV$90,市町村別自殺者集計表!R$160,FALSE),0)</f>
        <v>19</v>
      </c>
      <c r="S135" s="1">
        <f>IFERROR(VLOOKUP($B135,'9月男'!$A$8:$BV$90,市町村別自殺者集計表!S$160,FALSE),0)</f>
        <v>0</v>
      </c>
      <c r="T135" s="1">
        <f>IFERROR(VLOOKUP($B135,'9月男'!$A$8:$BV$90,市町村別自殺者集計表!T$160,FALSE),0)</f>
        <v>19</v>
      </c>
      <c r="U135" s="1">
        <f>IFERROR(VLOOKUP($B135,'9月男'!$A$8:$BV$90,市町村別自殺者集計表!U$160,FALSE),0)</f>
        <v>28</v>
      </c>
      <c r="V135" s="1">
        <f>IFERROR(VLOOKUP($B135,'9月男'!$A$8:$BV$90,市町村別自殺者集計表!V$160,FALSE),0)</f>
        <v>1</v>
      </c>
      <c r="W135" s="1">
        <f>IFERROR(VLOOKUP($B135,'9月男'!$A$8:$BV$90,市町村別自殺者集計表!W$160,FALSE),0)</f>
        <v>27</v>
      </c>
      <c r="X135" s="1">
        <f>IFERROR(VLOOKUP($B135,'9月男'!$A$8:$BV$90,市町村別自殺者集計表!X$160,FALSE),0)</f>
        <v>0</v>
      </c>
      <c r="Y135" s="1">
        <f>IFERROR(VLOOKUP($B135,'9月男'!$A$8:$BV$90,市町村別自殺者集計表!Y$160,FALSE),0)</f>
        <v>4</v>
      </c>
      <c r="Z135" s="1">
        <f>IFERROR(VLOOKUP($B135,'9月男'!$A$8:$BV$90,市町村別自殺者集計表!Z$160,FALSE),0)</f>
        <v>16</v>
      </c>
      <c r="AA135" s="1">
        <f>IFERROR(VLOOKUP($B135,'9月男'!$A$8:$BV$90,市町村別自殺者集計表!AA$160,FALSE),0)</f>
        <v>7</v>
      </c>
      <c r="AB135" s="1">
        <f>IFERROR(VLOOKUP($B135,'9月男'!$A$8:$BV$90,市町村別自殺者集計表!AB$160,FALSE),0)</f>
        <v>1</v>
      </c>
      <c r="AC135" s="1">
        <f>IFERROR(VLOOKUP($B135,'9月男'!$A$8:$BV$90,市町村別自殺者集計表!AC$160,FALSE),0)</f>
        <v>35</v>
      </c>
      <c r="AD135" s="1">
        <f>IFERROR(VLOOKUP($B135,'9月男'!$A$8:$BV$90,市町村別自殺者集計表!AD$160,FALSE),0)</f>
        <v>2</v>
      </c>
      <c r="AE135" s="1">
        <f>IFERROR(VLOOKUP($B135,'9月男'!$A$8:$BV$90,市町村別自殺者集計表!AE$160,FALSE),0)</f>
        <v>0</v>
      </c>
      <c r="AF135" s="1">
        <f>IFERROR(VLOOKUP($B135,'9月男'!$A$8:$BV$90,市町村別自殺者集計表!AF$160,FALSE),0)</f>
        <v>0</v>
      </c>
      <c r="AG135" s="1">
        <f>IFERROR(VLOOKUP($B135,'9月男'!$A$8:$BV$90,市町村別自殺者集計表!AG$160,FALSE),0)</f>
        <v>0</v>
      </c>
      <c r="AH135" s="1">
        <f>IFERROR(VLOOKUP($B135,'9月男'!$A$8:$BV$90,市町村別自殺者集計表!AH$160,FALSE),0)</f>
        <v>11</v>
      </c>
      <c r="AI135" s="1">
        <f>IFERROR(VLOOKUP($B135,'9月男'!$A$8:$BV$90,市町村別自殺者集計表!AI$160,FALSE),0)</f>
        <v>0</v>
      </c>
      <c r="AJ135" s="1">
        <f>IFERROR(VLOOKUP($B135,'9月男'!$A$8:$BV$90,市町村別自殺者集計表!AJ$160,FALSE),0)</f>
        <v>36</v>
      </c>
      <c r="AK135" s="1">
        <f>IFERROR(VLOOKUP($B135,'9月男'!$A$8:$BV$90,市町村別自殺者集計表!AK$160,FALSE),0)</f>
        <v>0</v>
      </c>
      <c r="AL135" s="1">
        <f>IFERROR(VLOOKUP($B135,'9月男'!$A$8:$BV$90,市町村別自殺者集計表!AL$160,FALSE),0)</f>
        <v>1</v>
      </c>
      <c r="AM135" s="1">
        <f>IFERROR(VLOOKUP($B135,'9月男'!$A$8:$BV$90,市町村別自殺者集計表!AM$160,FALSE),0)</f>
        <v>6</v>
      </c>
      <c r="AN135" s="1">
        <f>IFERROR(VLOOKUP($B135,'9月男'!$A$8:$BV$90,市町村別自殺者集計表!AN$160,FALSE),0)</f>
        <v>1</v>
      </c>
      <c r="AO135" s="1">
        <f>IFERROR(VLOOKUP($B135,'9月男'!$A$8:$BV$90,市町村別自殺者集計表!AO$160,FALSE),0)</f>
        <v>4</v>
      </c>
      <c r="AP135" s="1">
        <f>IFERROR(VLOOKUP($B135,'9月男'!$A$8:$BV$90,市町村別自殺者集計表!AP$160,FALSE),0)</f>
        <v>0</v>
      </c>
      <c r="AQ135" s="1">
        <f>IFERROR(VLOOKUP($B135,'9月男'!$A$8:$BV$90,市町村別自殺者集計表!AQ$160,FALSE),0)</f>
        <v>5</v>
      </c>
      <c r="AR135" s="1">
        <f>IFERROR(VLOOKUP($B135,'9月男'!$A$8:$BV$90,市町村別自殺者集計表!AR$160,FALSE),0)</f>
        <v>5</v>
      </c>
      <c r="AS135" s="1">
        <f>IFERROR(VLOOKUP($B135,'9月男'!$A$8:$BV$90,市町村別自殺者集計表!AS$160,FALSE),0)</f>
        <v>5</v>
      </c>
      <c r="AT135" s="1">
        <f>IFERROR(VLOOKUP($B135,'9月男'!$A$8:$BV$90,市町村別自殺者集計表!AT$160,FALSE),0)</f>
        <v>1</v>
      </c>
      <c r="AU135" s="1">
        <f>IFERROR(VLOOKUP($B135,'9月男'!$A$8:$BV$90,市町村別自殺者集計表!AU$160,FALSE),0)</f>
        <v>1</v>
      </c>
      <c r="AV135" s="1">
        <f>IFERROR(VLOOKUP($B135,'9月男'!$A$8:$BV$90,市町村別自殺者集計表!AV$160,FALSE),0)</f>
        <v>3</v>
      </c>
      <c r="AW135" s="1">
        <f>IFERROR(VLOOKUP($B135,'9月男'!$A$8:$BV$90,市町村別自殺者集計表!AW$160,FALSE),0)</f>
        <v>4</v>
      </c>
      <c r="AX135" s="1">
        <f>IFERROR(VLOOKUP($B135,'9月男'!$A$8:$BV$90,市町村別自殺者集計表!AX$160,FALSE),0)</f>
        <v>2</v>
      </c>
      <c r="AY135" s="1">
        <f>IFERROR(VLOOKUP($B135,'9月男'!$A$8:$BV$90,市町村別自殺者集計表!AY$160,FALSE),0)</f>
        <v>4</v>
      </c>
      <c r="AZ135" s="1">
        <f>IFERROR(VLOOKUP($B135,'9月男'!$A$8:$BV$90,市町村別自殺者集計表!AZ$160,FALSE),0)</f>
        <v>3</v>
      </c>
      <c r="BA135" s="1">
        <f>IFERROR(VLOOKUP($B135,'9月男'!$A$8:$BV$90,市町村別自殺者集計表!BA$160,FALSE),0)</f>
        <v>1</v>
      </c>
      <c r="BB135" s="1">
        <f>IFERROR(VLOOKUP($B135,'9月男'!$A$8:$BV$90,市町村別自殺者集計表!BB$160,FALSE),0)</f>
        <v>1</v>
      </c>
      <c r="BC135" s="1">
        <f>IFERROR(VLOOKUP($B135,'9月男'!$A$8:$BV$90,市町村別自殺者集計表!BC$160,FALSE),0)</f>
        <v>13</v>
      </c>
      <c r="BD135" s="1">
        <f>IFERROR(VLOOKUP($B135,'9月男'!$A$8:$BV$90,市町村別自殺者集計表!BD$160,FALSE),0)</f>
        <v>9</v>
      </c>
      <c r="BE135" s="1">
        <f>IFERROR(VLOOKUP($B135,'9月男'!$A$8:$BV$90,市町村別自殺者集計表!BE$160,FALSE),0)</f>
        <v>6</v>
      </c>
      <c r="BF135" s="1">
        <f>IFERROR(VLOOKUP($B135,'9月男'!$A$8:$BV$90,市町村別自殺者集計表!BF$160,FALSE),0)</f>
        <v>7</v>
      </c>
      <c r="BG135" s="1">
        <f>IFERROR(VLOOKUP($B135,'9月男'!$A$8:$BV$90,市町村別自殺者集計表!BG$160,FALSE),0)</f>
        <v>5</v>
      </c>
      <c r="BH135" s="1">
        <f>IFERROR(VLOOKUP($B135,'9月男'!$A$8:$BV$90,市町村別自殺者集計表!BH$160,FALSE),0)</f>
        <v>7</v>
      </c>
      <c r="BI135" s="1">
        <f>IFERROR(VLOOKUP($B135,'9月男'!$A$8:$BV$90,市町村別自殺者集計表!BI$160,FALSE),0)</f>
        <v>9</v>
      </c>
      <c r="BJ135" s="1">
        <f>IFERROR(VLOOKUP($B135,'9月男'!$A$8:$BV$90,市町村別自殺者集計表!BJ$160,FALSE),0)</f>
        <v>5</v>
      </c>
      <c r="BK135" s="1">
        <f>IFERROR(VLOOKUP($B135,'9月男'!$A$8:$BV$90,市町村別自殺者集計表!BK$160,FALSE),0)</f>
        <v>0</v>
      </c>
      <c r="BL135" s="1">
        <f>IFERROR(VLOOKUP($B135,'9月男'!$A$8:$BV$90,市町村別自殺者集計表!BL$160,FALSE),0)</f>
        <v>11</v>
      </c>
      <c r="BM135" s="1">
        <f>IFERROR(VLOOKUP($B135,'9月男'!$A$8:$BV$90,市町村別自殺者集計表!BM$160,FALSE),0)</f>
        <v>33</v>
      </c>
      <c r="BN135" s="1">
        <f>IFERROR(VLOOKUP($B135,'9月男'!$A$8:$BV$90,市町村別自殺者集計表!BN$160,FALSE),0)</f>
        <v>13</v>
      </c>
      <c r="BO135" s="1">
        <f>IFERROR(VLOOKUP($B135,'9月男'!$A$8:$BV$90,市町村別自殺者集計表!BO$160,FALSE),0)</f>
        <v>8</v>
      </c>
      <c r="BP135" s="1">
        <f>IFERROR(VLOOKUP($B135,'9月男'!$A$8:$BV$90,市町村別自殺者集計表!BP$160,FALSE),0)</f>
        <v>2</v>
      </c>
      <c r="BQ135" s="1">
        <f>IFERROR(VLOOKUP($B135,'9月男'!$A$8:$BV$90,市町村別自殺者集計表!BQ$160,FALSE),0)</f>
        <v>0</v>
      </c>
      <c r="BR135" s="1">
        <f>IFERROR(VLOOKUP($B135,'9月男'!$A$8:$BV$90,市町村別自殺者集計表!BR$160,FALSE),0)</f>
        <v>3</v>
      </c>
      <c r="BS135" s="1">
        <f>IFERROR(VLOOKUP($B135,'9月男'!$A$8:$BV$90,市町村別自殺者集計表!BS$160,FALSE),0)</f>
        <v>1</v>
      </c>
      <c r="BT135" s="1">
        <f>IFERROR(VLOOKUP($B135,'9月男'!$A$8:$BV$90,市町村別自殺者集計表!BT$160,FALSE),0)</f>
        <v>10</v>
      </c>
      <c r="BU135" s="1">
        <f>IFERROR(VLOOKUP($B135,'9月男'!$A$8:$BV$90,市町村別自殺者集計表!BU$160,FALSE),0)</f>
        <v>38</v>
      </c>
      <c r="BV135" s="1">
        <f>IFERROR(VLOOKUP($B135,'9月男'!$A$8:$BV$90,市町村別自殺者集計表!BV$160,FALSE),0)</f>
        <v>0</v>
      </c>
    </row>
    <row r="136" spans="1:74" hidden="1" x14ac:dyDescent="0.2">
      <c r="A136" s="1" t="s">
        <v>343</v>
      </c>
      <c r="B136" s="128">
        <f t="shared" si="48"/>
        <v>270000</v>
      </c>
      <c r="C136" s="128" t="str">
        <f t="shared" si="49"/>
        <v>大阪府</v>
      </c>
      <c r="E136" s="1">
        <f>IFERROR(VLOOKUP($B136,'9月女'!$A$8:$BV$90,市町村別自殺者集計表!E$160,FALSE),0)</f>
        <v>34</v>
      </c>
      <c r="F136" s="1">
        <f>IFERROR(VLOOKUP($B136,'9月女'!$A$8:$BV$90,市町村別自殺者集計表!F$160,FALSE),0)</f>
        <v>0.74610620339030698</v>
      </c>
      <c r="G136" s="1">
        <f>IFERROR(VLOOKUP($B136,'9月女'!$A$8:$BV$90,市町村別自殺者集計表!G$160,FALSE),0)</f>
        <v>9.0776254745820601</v>
      </c>
      <c r="H136" s="1">
        <f>IFERROR(VLOOKUP($B136,'9月女'!$A$8:$BV$90,市町村別自殺者集計表!H$160,FALSE),0)</f>
        <v>1</v>
      </c>
      <c r="I136" s="1">
        <f>IFERROR(VLOOKUP($B136,'9月女'!$A$8:$BV$90,市町村別自殺者集計表!I$160,FALSE),0)</f>
        <v>3</v>
      </c>
      <c r="J136" s="1">
        <f>IFERROR(VLOOKUP($B136,'9月女'!$A$8:$BV$90,市町村別自殺者集計表!J$160,FALSE),0)</f>
        <v>5</v>
      </c>
      <c r="K136" s="1">
        <f>IFERROR(VLOOKUP($B136,'9月女'!$A$8:$BV$90,市町村別自殺者集計表!K$160,FALSE),0)</f>
        <v>3</v>
      </c>
      <c r="L136" s="1">
        <f>IFERROR(VLOOKUP($B136,'9月女'!$A$8:$BV$90,市町村別自殺者集計表!L$160,FALSE),0)</f>
        <v>6</v>
      </c>
      <c r="M136" s="1">
        <f>IFERROR(VLOOKUP($B136,'9月女'!$A$8:$BV$90,市町村別自殺者集計表!M$160,FALSE),0)</f>
        <v>3</v>
      </c>
      <c r="N136" s="1">
        <f>IFERROR(VLOOKUP($B136,'9月女'!$A$8:$BV$90,市町村別自殺者集計表!N$160,FALSE),0)</f>
        <v>9</v>
      </c>
      <c r="O136" s="1">
        <f>IFERROR(VLOOKUP($B136,'9月女'!$A$8:$BV$90,市町村別自殺者集計表!O$160,FALSE),0)</f>
        <v>4</v>
      </c>
      <c r="P136" s="1">
        <f>IFERROR(VLOOKUP($B136,'9月女'!$A$8:$BV$90,市町村別自殺者集計表!P$160,FALSE),0)</f>
        <v>0</v>
      </c>
      <c r="Q136" s="1">
        <f>IFERROR(VLOOKUP($B136,'9月女'!$A$8:$BV$90,市町村別自殺者集計表!Q$160,FALSE),0)</f>
        <v>26</v>
      </c>
      <c r="R136" s="1">
        <f>IFERROR(VLOOKUP($B136,'9月女'!$A$8:$BV$90,市町村別自殺者集計表!R$160,FALSE),0)</f>
        <v>8</v>
      </c>
      <c r="S136" s="1">
        <f>IFERROR(VLOOKUP($B136,'9月女'!$A$8:$BV$90,市町村別自殺者集計表!S$160,FALSE),0)</f>
        <v>0</v>
      </c>
      <c r="T136" s="1">
        <f>IFERROR(VLOOKUP($B136,'9月女'!$A$8:$BV$90,市町村別自殺者集計表!T$160,FALSE),0)</f>
        <v>8</v>
      </c>
      <c r="U136" s="1">
        <f>IFERROR(VLOOKUP($B136,'9月女'!$A$8:$BV$90,市町村別自殺者集計表!U$160,FALSE),0)</f>
        <v>25</v>
      </c>
      <c r="V136" s="1">
        <f>IFERROR(VLOOKUP($B136,'9月女'!$A$8:$BV$90,市町村別自殺者集計表!V$160,FALSE),0)</f>
        <v>0</v>
      </c>
      <c r="W136" s="1">
        <f>IFERROR(VLOOKUP($B136,'9月女'!$A$8:$BV$90,市町村別自殺者集計表!W$160,FALSE),0)</f>
        <v>25</v>
      </c>
      <c r="X136" s="1">
        <f>IFERROR(VLOOKUP($B136,'9月女'!$A$8:$BV$90,市町村別自殺者集計表!X$160,FALSE),0)</f>
        <v>5</v>
      </c>
      <c r="Y136" s="1">
        <f>IFERROR(VLOOKUP($B136,'9月女'!$A$8:$BV$90,市町村別自殺者集計表!Y$160,FALSE),0)</f>
        <v>0</v>
      </c>
      <c r="Z136" s="1">
        <f>IFERROR(VLOOKUP($B136,'9月女'!$A$8:$BV$90,市町村別自殺者集計表!Z$160,FALSE),0)</f>
        <v>15</v>
      </c>
      <c r="AA136" s="1">
        <f>IFERROR(VLOOKUP($B136,'9月女'!$A$8:$BV$90,市町村別自殺者集計表!AA$160,FALSE),0)</f>
        <v>5</v>
      </c>
      <c r="AB136" s="1">
        <f>IFERROR(VLOOKUP($B136,'9月女'!$A$8:$BV$90,市町村別自殺者集計表!AB$160,FALSE),0)</f>
        <v>1</v>
      </c>
      <c r="AC136" s="1">
        <f>IFERROR(VLOOKUP($B136,'9月女'!$A$8:$BV$90,市町村別自殺者集計表!AC$160,FALSE),0)</f>
        <v>24</v>
      </c>
      <c r="AD136" s="1">
        <f>IFERROR(VLOOKUP($B136,'9月女'!$A$8:$BV$90,市町村別自殺者集計表!AD$160,FALSE),0)</f>
        <v>3</v>
      </c>
      <c r="AE136" s="1">
        <f>IFERROR(VLOOKUP($B136,'9月女'!$A$8:$BV$90,市町村別自殺者集計表!AE$160,FALSE),0)</f>
        <v>1</v>
      </c>
      <c r="AF136" s="1">
        <f>IFERROR(VLOOKUP($B136,'9月女'!$A$8:$BV$90,市町村別自殺者集計表!AF$160,FALSE),0)</f>
        <v>0</v>
      </c>
      <c r="AG136" s="1">
        <f>IFERROR(VLOOKUP($B136,'9月女'!$A$8:$BV$90,市町村別自殺者集計表!AG$160,FALSE),0)</f>
        <v>0</v>
      </c>
      <c r="AH136" s="1">
        <f>IFERROR(VLOOKUP($B136,'9月女'!$A$8:$BV$90,市町村別自殺者集計表!AH$160,FALSE),0)</f>
        <v>6</v>
      </c>
      <c r="AI136" s="1">
        <f>IFERROR(VLOOKUP($B136,'9月女'!$A$8:$BV$90,市町村別自殺者集計表!AI$160,FALSE),0)</f>
        <v>0</v>
      </c>
      <c r="AJ136" s="1">
        <f>IFERROR(VLOOKUP($B136,'9月女'!$A$8:$BV$90,市町村別自殺者集計表!AJ$160,FALSE),0)</f>
        <v>22</v>
      </c>
      <c r="AK136" s="1">
        <f>IFERROR(VLOOKUP($B136,'9月女'!$A$8:$BV$90,市町村別自殺者集計表!AK$160,FALSE),0)</f>
        <v>0</v>
      </c>
      <c r="AL136" s="1">
        <f>IFERROR(VLOOKUP($B136,'9月女'!$A$8:$BV$90,市町村別自殺者集計表!AL$160,FALSE),0)</f>
        <v>0</v>
      </c>
      <c r="AM136" s="1">
        <f>IFERROR(VLOOKUP($B136,'9月女'!$A$8:$BV$90,市町村別自殺者集計表!AM$160,FALSE),0)</f>
        <v>6</v>
      </c>
      <c r="AN136" s="1">
        <f>IFERROR(VLOOKUP($B136,'9月女'!$A$8:$BV$90,市町村別自殺者集計表!AN$160,FALSE),0)</f>
        <v>3</v>
      </c>
      <c r="AO136" s="1">
        <f>IFERROR(VLOOKUP($B136,'9月女'!$A$8:$BV$90,市町村別自殺者集計表!AO$160,FALSE),0)</f>
        <v>3</v>
      </c>
      <c r="AP136" s="1">
        <f>IFERROR(VLOOKUP($B136,'9月女'!$A$8:$BV$90,市町村別自殺者集計表!AP$160,FALSE),0)</f>
        <v>0</v>
      </c>
      <c r="AQ136" s="1">
        <f>IFERROR(VLOOKUP($B136,'9月女'!$A$8:$BV$90,市町村別自殺者集計表!AQ$160,FALSE),0)</f>
        <v>3</v>
      </c>
      <c r="AR136" s="1">
        <f>IFERROR(VLOOKUP($B136,'9月女'!$A$8:$BV$90,市町村別自殺者集計表!AR$160,FALSE),0)</f>
        <v>1</v>
      </c>
      <c r="AS136" s="1">
        <f>IFERROR(VLOOKUP($B136,'9月女'!$A$8:$BV$90,市町村別自殺者集計表!AS$160,FALSE),0)</f>
        <v>0</v>
      </c>
      <c r="AT136" s="1">
        <f>IFERROR(VLOOKUP($B136,'9月女'!$A$8:$BV$90,市町村別自殺者集計表!AT$160,FALSE),0)</f>
        <v>6</v>
      </c>
      <c r="AU136" s="1">
        <f>IFERROR(VLOOKUP($B136,'9月女'!$A$8:$BV$90,市町村別自殺者集計表!AU$160,FALSE),0)</f>
        <v>1</v>
      </c>
      <c r="AV136" s="1">
        <f>IFERROR(VLOOKUP($B136,'9月女'!$A$8:$BV$90,市町村別自殺者集計表!AV$160,FALSE),0)</f>
        <v>4</v>
      </c>
      <c r="AW136" s="1">
        <f>IFERROR(VLOOKUP($B136,'9月女'!$A$8:$BV$90,市町村別自殺者集計表!AW$160,FALSE),0)</f>
        <v>3</v>
      </c>
      <c r="AX136" s="1">
        <f>IFERROR(VLOOKUP($B136,'9月女'!$A$8:$BV$90,市町村別自殺者集計表!AX$160,FALSE),0)</f>
        <v>5</v>
      </c>
      <c r="AY136" s="1">
        <f>IFERROR(VLOOKUP($B136,'9月女'!$A$8:$BV$90,市町村別自殺者集計表!AY$160,FALSE),0)</f>
        <v>0</v>
      </c>
      <c r="AZ136" s="1">
        <f>IFERROR(VLOOKUP($B136,'9月女'!$A$8:$BV$90,市町村別自殺者集計表!AZ$160,FALSE),0)</f>
        <v>1</v>
      </c>
      <c r="BA136" s="1">
        <f>IFERROR(VLOOKUP($B136,'9月女'!$A$8:$BV$90,市町村別自殺者集計表!BA$160,FALSE),0)</f>
        <v>1</v>
      </c>
      <c r="BB136" s="1">
        <f>IFERROR(VLOOKUP($B136,'9月女'!$A$8:$BV$90,市町村別自殺者集計表!BB$160,FALSE),0)</f>
        <v>1</v>
      </c>
      <c r="BC136" s="1">
        <f>IFERROR(VLOOKUP($B136,'9月女'!$A$8:$BV$90,市町村別自殺者集計表!BC$160,FALSE),0)</f>
        <v>8</v>
      </c>
      <c r="BD136" s="1">
        <f>IFERROR(VLOOKUP($B136,'9月女'!$A$8:$BV$90,市町村別自殺者集計表!BD$160,FALSE),0)</f>
        <v>3</v>
      </c>
      <c r="BE136" s="1">
        <f>IFERROR(VLOOKUP($B136,'9月女'!$A$8:$BV$90,市町村別自殺者集計表!BE$160,FALSE),0)</f>
        <v>1</v>
      </c>
      <c r="BF136" s="1">
        <f>IFERROR(VLOOKUP($B136,'9月女'!$A$8:$BV$90,市町村別自殺者集計表!BF$160,FALSE),0)</f>
        <v>10</v>
      </c>
      <c r="BG136" s="1">
        <f>IFERROR(VLOOKUP($B136,'9月女'!$A$8:$BV$90,市町村別自殺者集計表!BG$160,FALSE),0)</f>
        <v>4</v>
      </c>
      <c r="BH136" s="1">
        <f>IFERROR(VLOOKUP($B136,'9月女'!$A$8:$BV$90,市町村別自殺者集計表!BH$160,FALSE),0)</f>
        <v>5</v>
      </c>
      <c r="BI136" s="1">
        <f>IFERROR(VLOOKUP($B136,'9月女'!$A$8:$BV$90,市町村別自殺者集計表!BI$160,FALSE),0)</f>
        <v>7</v>
      </c>
      <c r="BJ136" s="1">
        <f>IFERROR(VLOOKUP($B136,'9月女'!$A$8:$BV$90,市町村別自殺者集計表!BJ$160,FALSE),0)</f>
        <v>4</v>
      </c>
      <c r="BK136" s="1">
        <f>IFERROR(VLOOKUP($B136,'9月女'!$A$8:$BV$90,市町村別自殺者集計表!BK$160,FALSE),0)</f>
        <v>0</v>
      </c>
      <c r="BL136" s="1">
        <f>IFERROR(VLOOKUP($B136,'9月女'!$A$8:$BV$90,市町村別自殺者集計表!BL$160,FALSE),0)</f>
        <v>18</v>
      </c>
      <c r="BM136" s="1">
        <f>IFERROR(VLOOKUP($B136,'9月女'!$A$8:$BV$90,市町村別自殺者集計表!BM$160,FALSE),0)</f>
        <v>38</v>
      </c>
      <c r="BN136" s="1">
        <f>IFERROR(VLOOKUP($B136,'9月女'!$A$8:$BV$90,市町村別自殺者集計表!BN$160,FALSE),0)</f>
        <v>2</v>
      </c>
      <c r="BO136" s="1">
        <f>IFERROR(VLOOKUP($B136,'9月女'!$A$8:$BV$90,市町村別自殺者集計表!BO$160,FALSE),0)</f>
        <v>1</v>
      </c>
      <c r="BP136" s="1">
        <f>IFERROR(VLOOKUP($B136,'9月女'!$A$8:$BV$90,市町村別自殺者集計表!BP$160,FALSE),0)</f>
        <v>1</v>
      </c>
      <c r="BQ136" s="1">
        <f>IFERROR(VLOOKUP($B136,'9月女'!$A$8:$BV$90,市町村別自殺者集計表!BQ$160,FALSE),0)</f>
        <v>0</v>
      </c>
      <c r="BR136" s="1">
        <f>IFERROR(VLOOKUP($B136,'9月女'!$A$8:$BV$90,市町村別自殺者集計表!BR$160,FALSE),0)</f>
        <v>4</v>
      </c>
      <c r="BS136" s="1">
        <f>IFERROR(VLOOKUP($B136,'9月女'!$A$8:$BV$90,市町村別自殺者集計表!BS$160,FALSE),0)</f>
        <v>0</v>
      </c>
      <c r="BT136" s="1">
        <f>IFERROR(VLOOKUP($B136,'9月女'!$A$8:$BV$90,市町村別自殺者集計表!BT$160,FALSE),0)</f>
        <v>15</v>
      </c>
      <c r="BU136" s="1">
        <f>IFERROR(VLOOKUP($B136,'9月女'!$A$8:$BV$90,市町村別自殺者集計表!BU$160,FALSE),0)</f>
        <v>19</v>
      </c>
      <c r="BV136" s="1">
        <f>IFERROR(VLOOKUP($B136,'9月女'!$A$8:$BV$90,市町村別自殺者集計表!BV$160,FALSE),0)</f>
        <v>0</v>
      </c>
    </row>
    <row r="137" spans="1:74" hidden="1" x14ac:dyDescent="0.2">
      <c r="A137" s="1" t="s">
        <v>344</v>
      </c>
      <c r="B137" s="128">
        <f t="shared" si="48"/>
        <v>270000</v>
      </c>
      <c r="C137" s="128" t="str">
        <f t="shared" si="49"/>
        <v>大阪府</v>
      </c>
      <c r="E137" s="1">
        <f>IFERROR(VLOOKUP($B137,'9月総数'!$A$8:$BV$90,市町村別自殺者集計表!E$160,FALSE),0)</f>
        <v>82</v>
      </c>
      <c r="F137" s="1">
        <f>IFERROR(VLOOKUP($B137,'9月総数'!$A$8:$BV$90,市町村別自殺者集計表!F$160,FALSE),0)</f>
        <v>0.93347074326241897</v>
      </c>
      <c r="G137" s="1">
        <f>IFERROR(VLOOKUP($B137,'9月総数'!$A$8:$BV$90,市町村別自殺者集計表!G$160,FALSE),0)</f>
        <v>11.3572273763594</v>
      </c>
      <c r="H137" s="1">
        <f>IFERROR(VLOOKUP($B137,'9月総数'!$A$8:$BV$90,市町村別自殺者集計表!H$160,FALSE),0)</f>
        <v>1</v>
      </c>
      <c r="I137" s="1">
        <f>IFERROR(VLOOKUP($B137,'9月総数'!$A$8:$BV$90,市町村別自殺者集計表!I$160,FALSE),0)</f>
        <v>10</v>
      </c>
      <c r="J137" s="1">
        <f>IFERROR(VLOOKUP($B137,'9月総数'!$A$8:$BV$90,市町村別自殺者集計表!J$160,FALSE),0)</f>
        <v>7</v>
      </c>
      <c r="K137" s="1">
        <f>IFERROR(VLOOKUP($B137,'9月総数'!$A$8:$BV$90,市町村別自殺者集計表!K$160,FALSE),0)</f>
        <v>13</v>
      </c>
      <c r="L137" s="1">
        <f>IFERROR(VLOOKUP($B137,'9月総数'!$A$8:$BV$90,市町村別自殺者集計表!L$160,FALSE),0)</f>
        <v>14</v>
      </c>
      <c r="M137" s="1">
        <f>IFERROR(VLOOKUP($B137,'9月総数'!$A$8:$BV$90,市町村別自殺者集計表!M$160,FALSE),0)</f>
        <v>6</v>
      </c>
      <c r="N137" s="1">
        <f>IFERROR(VLOOKUP($B137,'9月総数'!$A$8:$BV$90,市町村別自殺者集計表!N$160,FALSE),0)</f>
        <v>19</v>
      </c>
      <c r="O137" s="1">
        <f>IFERROR(VLOOKUP($B137,'9月総数'!$A$8:$BV$90,市町村別自殺者集計表!O$160,FALSE),0)</f>
        <v>12</v>
      </c>
      <c r="P137" s="1">
        <f>IFERROR(VLOOKUP($B137,'9月総数'!$A$8:$BV$90,市町村別自殺者集計表!P$160,FALSE),0)</f>
        <v>0</v>
      </c>
      <c r="Q137" s="1">
        <f>IFERROR(VLOOKUP($B137,'9月総数'!$A$8:$BV$90,市町村別自殺者集計表!Q$160,FALSE),0)</f>
        <v>55</v>
      </c>
      <c r="R137" s="1">
        <f>IFERROR(VLOOKUP($B137,'9月総数'!$A$8:$BV$90,市町村別自殺者集計表!R$160,FALSE),0)</f>
        <v>27</v>
      </c>
      <c r="S137" s="1">
        <f>IFERROR(VLOOKUP($B137,'9月総数'!$A$8:$BV$90,市町村別自殺者集計表!S$160,FALSE),0)</f>
        <v>0</v>
      </c>
      <c r="T137" s="1">
        <f>IFERROR(VLOOKUP($B137,'9月総数'!$A$8:$BV$90,市町村別自殺者集計表!T$160,FALSE),0)</f>
        <v>27</v>
      </c>
      <c r="U137" s="1">
        <f>IFERROR(VLOOKUP($B137,'9月総数'!$A$8:$BV$90,市町村別自殺者集計表!U$160,FALSE),0)</f>
        <v>53</v>
      </c>
      <c r="V137" s="1">
        <f>IFERROR(VLOOKUP($B137,'9月総数'!$A$8:$BV$90,市町村別自殺者集計表!V$160,FALSE),0)</f>
        <v>1</v>
      </c>
      <c r="W137" s="1">
        <f>IFERROR(VLOOKUP($B137,'9月総数'!$A$8:$BV$90,市町村別自殺者集計表!W$160,FALSE),0)</f>
        <v>52</v>
      </c>
      <c r="X137" s="1">
        <f>IFERROR(VLOOKUP($B137,'9月総数'!$A$8:$BV$90,市町村別自殺者集計表!X$160,FALSE),0)</f>
        <v>5</v>
      </c>
      <c r="Y137" s="1">
        <f>IFERROR(VLOOKUP($B137,'9月総数'!$A$8:$BV$90,市町村別自殺者集計表!Y$160,FALSE),0)</f>
        <v>4</v>
      </c>
      <c r="Z137" s="1">
        <f>IFERROR(VLOOKUP($B137,'9月総数'!$A$8:$BV$90,市町村別自殺者集計表!Z$160,FALSE),0)</f>
        <v>31</v>
      </c>
      <c r="AA137" s="1">
        <f>IFERROR(VLOOKUP($B137,'9月総数'!$A$8:$BV$90,市町村別自殺者集計表!AA$160,FALSE),0)</f>
        <v>12</v>
      </c>
      <c r="AB137" s="1">
        <f>IFERROR(VLOOKUP($B137,'9月総数'!$A$8:$BV$90,市町村別自殺者集計表!AB$160,FALSE),0)</f>
        <v>2</v>
      </c>
      <c r="AC137" s="1">
        <f>IFERROR(VLOOKUP($B137,'9月総数'!$A$8:$BV$90,市町村別自殺者集計表!AC$160,FALSE),0)</f>
        <v>59</v>
      </c>
      <c r="AD137" s="1">
        <f>IFERROR(VLOOKUP($B137,'9月総数'!$A$8:$BV$90,市町村別自殺者集計表!AD$160,FALSE),0)</f>
        <v>5</v>
      </c>
      <c r="AE137" s="1">
        <f>IFERROR(VLOOKUP($B137,'9月総数'!$A$8:$BV$90,市町村別自殺者集計表!AE$160,FALSE),0)</f>
        <v>1</v>
      </c>
      <c r="AF137" s="1">
        <f>IFERROR(VLOOKUP($B137,'9月総数'!$A$8:$BV$90,市町村別自殺者集計表!AF$160,FALSE),0)</f>
        <v>0</v>
      </c>
      <c r="AG137" s="1">
        <f>IFERROR(VLOOKUP($B137,'9月総数'!$A$8:$BV$90,市町村別自殺者集計表!AG$160,FALSE),0)</f>
        <v>0</v>
      </c>
      <c r="AH137" s="1">
        <f>IFERROR(VLOOKUP($B137,'9月総数'!$A$8:$BV$90,市町村別自殺者集計表!AH$160,FALSE),0)</f>
        <v>17</v>
      </c>
      <c r="AI137" s="1">
        <f>IFERROR(VLOOKUP($B137,'9月総数'!$A$8:$BV$90,市町村別自殺者集計表!AI$160,FALSE),0)</f>
        <v>0</v>
      </c>
      <c r="AJ137" s="1">
        <f>IFERROR(VLOOKUP($B137,'9月総数'!$A$8:$BV$90,市町村別自殺者集計表!AJ$160,FALSE),0)</f>
        <v>58</v>
      </c>
      <c r="AK137" s="1">
        <f>IFERROR(VLOOKUP($B137,'9月総数'!$A$8:$BV$90,市町村別自殺者集計表!AK$160,FALSE),0)</f>
        <v>0</v>
      </c>
      <c r="AL137" s="1">
        <f>IFERROR(VLOOKUP($B137,'9月総数'!$A$8:$BV$90,市町村別自殺者集計表!AL$160,FALSE),0)</f>
        <v>1</v>
      </c>
      <c r="AM137" s="1">
        <f>IFERROR(VLOOKUP($B137,'9月総数'!$A$8:$BV$90,市町村別自殺者集計表!AM$160,FALSE),0)</f>
        <v>12</v>
      </c>
      <c r="AN137" s="1">
        <f>IFERROR(VLOOKUP($B137,'9月総数'!$A$8:$BV$90,市町村別自殺者集計表!AN$160,FALSE),0)</f>
        <v>4</v>
      </c>
      <c r="AO137" s="1">
        <f>IFERROR(VLOOKUP($B137,'9月総数'!$A$8:$BV$90,市町村別自殺者集計表!AO$160,FALSE),0)</f>
        <v>7</v>
      </c>
      <c r="AP137" s="1">
        <f>IFERROR(VLOOKUP($B137,'9月総数'!$A$8:$BV$90,市町村別自殺者集計表!AP$160,FALSE),0)</f>
        <v>0</v>
      </c>
      <c r="AQ137" s="1">
        <f>IFERROR(VLOOKUP($B137,'9月総数'!$A$8:$BV$90,市町村別自殺者集計表!AQ$160,FALSE),0)</f>
        <v>8</v>
      </c>
      <c r="AR137" s="1">
        <f>IFERROR(VLOOKUP($B137,'9月総数'!$A$8:$BV$90,市町村別自殺者集計表!AR$160,FALSE),0)</f>
        <v>6</v>
      </c>
      <c r="AS137" s="1">
        <f>IFERROR(VLOOKUP($B137,'9月総数'!$A$8:$BV$90,市町村別自殺者集計表!AS$160,FALSE),0)</f>
        <v>5</v>
      </c>
      <c r="AT137" s="1">
        <f>IFERROR(VLOOKUP($B137,'9月総数'!$A$8:$BV$90,市町村別自殺者集計表!AT$160,FALSE),0)</f>
        <v>7</v>
      </c>
      <c r="AU137" s="1">
        <f>IFERROR(VLOOKUP($B137,'9月総数'!$A$8:$BV$90,市町村別自殺者集計表!AU$160,FALSE),0)</f>
        <v>2</v>
      </c>
      <c r="AV137" s="1">
        <f>IFERROR(VLOOKUP($B137,'9月総数'!$A$8:$BV$90,市町村別自殺者集計表!AV$160,FALSE),0)</f>
        <v>7</v>
      </c>
      <c r="AW137" s="1">
        <f>IFERROR(VLOOKUP($B137,'9月総数'!$A$8:$BV$90,市町村別自殺者集計表!AW$160,FALSE),0)</f>
        <v>7</v>
      </c>
      <c r="AX137" s="1">
        <f>IFERROR(VLOOKUP($B137,'9月総数'!$A$8:$BV$90,市町村別自殺者集計表!AX$160,FALSE),0)</f>
        <v>7</v>
      </c>
      <c r="AY137" s="1">
        <f>IFERROR(VLOOKUP($B137,'9月総数'!$A$8:$BV$90,市町村別自殺者集計表!AY$160,FALSE),0)</f>
        <v>4</v>
      </c>
      <c r="AZ137" s="1">
        <f>IFERROR(VLOOKUP($B137,'9月総数'!$A$8:$BV$90,市町村別自殺者集計表!AZ$160,FALSE),0)</f>
        <v>4</v>
      </c>
      <c r="BA137" s="1">
        <f>IFERROR(VLOOKUP($B137,'9月総数'!$A$8:$BV$90,市町村別自殺者集計表!BA$160,FALSE),0)</f>
        <v>2</v>
      </c>
      <c r="BB137" s="1">
        <f>IFERROR(VLOOKUP($B137,'9月総数'!$A$8:$BV$90,市町村別自殺者集計表!BB$160,FALSE),0)</f>
        <v>2</v>
      </c>
      <c r="BC137" s="1">
        <f>IFERROR(VLOOKUP($B137,'9月総数'!$A$8:$BV$90,市町村別自殺者集計表!BC$160,FALSE),0)</f>
        <v>21</v>
      </c>
      <c r="BD137" s="1">
        <f>IFERROR(VLOOKUP($B137,'9月総数'!$A$8:$BV$90,市町村別自殺者集計表!BD$160,FALSE),0)</f>
        <v>12</v>
      </c>
      <c r="BE137" s="1">
        <f>IFERROR(VLOOKUP($B137,'9月総数'!$A$8:$BV$90,市町村別自殺者集計表!BE$160,FALSE),0)</f>
        <v>7</v>
      </c>
      <c r="BF137" s="1">
        <f>IFERROR(VLOOKUP($B137,'9月総数'!$A$8:$BV$90,市町村別自殺者集計表!BF$160,FALSE),0)</f>
        <v>17</v>
      </c>
      <c r="BG137" s="1">
        <f>IFERROR(VLOOKUP($B137,'9月総数'!$A$8:$BV$90,市町村別自殺者集計表!BG$160,FALSE),0)</f>
        <v>9</v>
      </c>
      <c r="BH137" s="1">
        <f>IFERROR(VLOOKUP($B137,'9月総数'!$A$8:$BV$90,市町村別自殺者集計表!BH$160,FALSE),0)</f>
        <v>12</v>
      </c>
      <c r="BI137" s="1">
        <f>IFERROR(VLOOKUP($B137,'9月総数'!$A$8:$BV$90,市町村別自殺者集計表!BI$160,FALSE),0)</f>
        <v>16</v>
      </c>
      <c r="BJ137" s="1">
        <f>IFERROR(VLOOKUP($B137,'9月総数'!$A$8:$BV$90,市町村別自殺者集計表!BJ$160,FALSE),0)</f>
        <v>9</v>
      </c>
      <c r="BK137" s="1">
        <f>IFERROR(VLOOKUP($B137,'9月総数'!$A$8:$BV$90,市町村別自殺者集計表!BK$160,FALSE),0)</f>
        <v>0</v>
      </c>
      <c r="BL137" s="1">
        <f>IFERROR(VLOOKUP($B137,'9月総数'!$A$8:$BV$90,市町村別自殺者集計表!BL$160,FALSE),0)</f>
        <v>29</v>
      </c>
      <c r="BM137" s="1">
        <f>IFERROR(VLOOKUP($B137,'9月総数'!$A$8:$BV$90,市町村別自殺者集計表!BM$160,FALSE),0)</f>
        <v>71</v>
      </c>
      <c r="BN137" s="1">
        <f>IFERROR(VLOOKUP($B137,'9月総数'!$A$8:$BV$90,市町村別自殺者集計表!BN$160,FALSE),0)</f>
        <v>15</v>
      </c>
      <c r="BO137" s="1">
        <f>IFERROR(VLOOKUP($B137,'9月総数'!$A$8:$BV$90,市町村別自殺者集計表!BO$160,FALSE),0)</f>
        <v>9</v>
      </c>
      <c r="BP137" s="1">
        <f>IFERROR(VLOOKUP($B137,'9月総数'!$A$8:$BV$90,市町村別自殺者集計表!BP$160,FALSE),0)</f>
        <v>3</v>
      </c>
      <c r="BQ137" s="1">
        <f>IFERROR(VLOOKUP($B137,'9月総数'!$A$8:$BV$90,市町村別自殺者集計表!BQ$160,FALSE),0)</f>
        <v>0</v>
      </c>
      <c r="BR137" s="1">
        <f>IFERROR(VLOOKUP($B137,'9月総数'!$A$8:$BV$90,市町村別自殺者集計表!BR$160,FALSE),0)</f>
        <v>7</v>
      </c>
      <c r="BS137" s="1">
        <f>IFERROR(VLOOKUP($B137,'9月総数'!$A$8:$BV$90,市町村別自殺者集計表!BS$160,FALSE),0)</f>
        <v>1</v>
      </c>
      <c r="BT137" s="1">
        <f>IFERROR(VLOOKUP($B137,'9月総数'!$A$8:$BV$90,市町村別自殺者集計表!BT$160,FALSE),0)</f>
        <v>25</v>
      </c>
      <c r="BU137" s="1">
        <f>IFERROR(VLOOKUP($B137,'9月総数'!$A$8:$BV$90,市町村別自殺者集計表!BU$160,FALSE),0)</f>
        <v>57</v>
      </c>
      <c r="BV137" s="1">
        <f>IFERROR(VLOOKUP($B137,'9月総数'!$A$8:$BV$90,市町村別自殺者集計表!BV$160,FALSE),0)</f>
        <v>0</v>
      </c>
    </row>
    <row r="138" spans="1:74" hidden="1" x14ac:dyDescent="0.2">
      <c r="A138" s="1" t="s">
        <v>345</v>
      </c>
      <c r="B138" s="128">
        <f t="shared" si="48"/>
        <v>270000</v>
      </c>
      <c r="C138" s="128" t="str">
        <f t="shared" si="49"/>
        <v>大阪府</v>
      </c>
      <c r="E138" s="1">
        <f>IFERROR(VLOOKUP($B138,'10月男'!$A$8:$BV$90,市町村別自殺者集計表!E$160,FALSE),0)</f>
        <v>0</v>
      </c>
      <c r="F138" s="1">
        <f>IFERROR(VLOOKUP($B138,'10月男'!$A$8:$BV$90,市町村別自殺者集計表!F$160,FALSE),0)</f>
        <v>0</v>
      </c>
      <c r="G138" s="1">
        <f>IFERROR(VLOOKUP($B138,'10月男'!$A$8:$BV$90,市町村別自殺者集計表!G$160,FALSE),0)</f>
        <v>0</v>
      </c>
      <c r="H138" s="1">
        <f>IFERROR(VLOOKUP($B138,'10月男'!$A$8:$BV$90,市町村別自殺者集計表!H$160,FALSE),0)</f>
        <v>0</v>
      </c>
      <c r="I138" s="1">
        <f>IFERROR(VLOOKUP($B138,'10月男'!$A$8:$BV$90,市町村別自殺者集計表!I$160,FALSE),0)</f>
        <v>0</v>
      </c>
      <c r="J138" s="1">
        <f>IFERROR(VLOOKUP($B138,'10月男'!$A$8:$BV$90,市町村別自殺者集計表!J$160,FALSE),0)</f>
        <v>0</v>
      </c>
      <c r="K138" s="1">
        <f>IFERROR(VLOOKUP($B138,'10月男'!$A$8:$BV$90,市町村別自殺者集計表!K$160,FALSE),0)</f>
        <v>0</v>
      </c>
      <c r="L138" s="1">
        <f>IFERROR(VLOOKUP($B138,'10月男'!$A$8:$BV$90,市町村別自殺者集計表!L$160,FALSE),0)</f>
        <v>0</v>
      </c>
      <c r="M138" s="1">
        <f>IFERROR(VLOOKUP($B138,'10月男'!$A$8:$BV$90,市町村別自殺者集計表!M$160,FALSE),0)</f>
        <v>0</v>
      </c>
      <c r="N138" s="1">
        <f>IFERROR(VLOOKUP($B138,'10月男'!$A$8:$BV$90,市町村別自殺者集計表!N$160,FALSE),0)</f>
        <v>0</v>
      </c>
      <c r="O138" s="1">
        <f>IFERROR(VLOOKUP($B138,'10月男'!$A$8:$BV$90,市町村別自殺者集計表!O$160,FALSE),0)</f>
        <v>0</v>
      </c>
      <c r="P138" s="1">
        <f>IFERROR(VLOOKUP($B138,'10月男'!$A$8:$BV$90,市町村別自殺者集計表!P$160,FALSE),0)</f>
        <v>0</v>
      </c>
      <c r="Q138" s="1">
        <f>IFERROR(VLOOKUP($B138,'10月男'!$A$8:$BV$90,市町村別自殺者集計表!Q$160,FALSE),0)</f>
        <v>0</v>
      </c>
      <c r="R138" s="1">
        <f>IFERROR(VLOOKUP($B138,'10月男'!$A$8:$BV$90,市町村別自殺者集計表!R$160,FALSE),0)</f>
        <v>0</v>
      </c>
      <c r="S138" s="1">
        <f>IFERROR(VLOOKUP($B138,'10月男'!$A$8:$BV$90,市町村別自殺者集計表!S$160,FALSE),0)</f>
        <v>0</v>
      </c>
      <c r="T138" s="1">
        <f>IFERROR(VLOOKUP($B138,'10月男'!$A$8:$BV$90,市町村別自殺者集計表!T$160,FALSE),0)</f>
        <v>0</v>
      </c>
      <c r="U138" s="1">
        <f>IFERROR(VLOOKUP($B138,'10月男'!$A$8:$BV$90,市町村別自殺者集計表!U$160,FALSE),0)</f>
        <v>0</v>
      </c>
      <c r="V138" s="1">
        <f>IFERROR(VLOOKUP($B138,'10月男'!$A$8:$BV$90,市町村別自殺者集計表!V$160,FALSE),0)</f>
        <v>0</v>
      </c>
      <c r="W138" s="1">
        <f>IFERROR(VLOOKUP($B138,'10月男'!$A$8:$BV$90,市町村別自殺者集計表!W$160,FALSE),0)</f>
        <v>0</v>
      </c>
      <c r="X138" s="1">
        <f>IFERROR(VLOOKUP($B138,'10月男'!$A$8:$BV$90,市町村別自殺者集計表!X$160,FALSE),0)</f>
        <v>0</v>
      </c>
      <c r="Y138" s="1">
        <f>IFERROR(VLOOKUP($B138,'10月男'!$A$8:$BV$90,市町村別自殺者集計表!Y$160,FALSE),0)</f>
        <v>0</v>
      </c>
      <c r="Z138" s="1">
        <f>IFERROR(VLOOKUP($B138,'10月男'!$A$8:$BV$90,市町村別自殺者集計表!Z$160,FALSE),0)</f>
        <v>0</v>
      </c>
      <c r="AA138" s="1">
        <f>IFERROR(VLOOKUP($B138,'10月男'!$A$8:$BV$90,市町村別自殺者集計表!AA$160,FALSE),0)</f>
        <v>0</v>
      </c>
      <c r="AB138" s="1">
        <f>IFERROR(VLOOKUP($B138,'10月男'!$A$8:$BV$90,市町村別自殺者集計表!AB$160,FALSE),0)</f>
        <v>0</v>
      </c>
      <c r="AC138" s="1">
        <f>IFERROR(VLOOKUP($B138,'10月男'!$A$8:$BV$90,市町村別自殺者集計表!AC$160,FALSE),0)</f>
        <v>0</v>
      </c>
      <c r="AD138" s="1">
        <f>IFERROR(VLOOKUP($B138,'10月男'!$A$8:$BV$90,市町村別自殺者集計表!AD$160,FALSE),0)</f>
        <v>0</v>
      </c>
      <c r="AE138" s="1">
        <f>IFERROR(VLOOKUP($B138,'10月男'!$A$8:$BV$90,市町村別自殺者集計表!AE$160,FALSE),0)</f>
        <v>0</v>
      </c>
      <c r="AF138" s="1">
        <f>IFERROR(VLOOKUP($B138,'10月男'!$A$8:$BV$90,市町村別自殺者集計表!AF$160,FALSE),0)</f>
        <v>0</v>
      </c>
      <c r="AG138" s="1">
        <f>IFERROR(VLOOKUP($B138,'10月男'!$A$8:$BV$90,市町村別自殺者集計表!AG$160,FALSE),0)</f>
        <v>0</v>
      </c>
      <c r="AH138" s="1">
        <f>IFERROR(VLOOKUP($B138,'10月男'!$A$8:$BV$90,市町村別自殺者集計表!AH$160,FALSE),0)</f>
        <v>0</v>
      </c>
      <c r="AI138" s="1">
        <f>IFERROR(VLOOKUP($B138,'10月男'!$A$8:$BV$90,市町村別自殺者集計表!AI$160,FALSE),0)</f>
        <v>0</v>
      </c>
      <c r="AJ138" s="1">
        <f>IFERROR(VLOOKUP($B138,'10月男'!$A$8:$BV$90,市町村別自殺者集計表!AJ$160,FALSE),0)</f>
        <v>0</v>
      </c>
      <c r="AK138" s="1">
        <f>IFERROR(VLOOKUP($B138,'10月男'!$A$8:$BV$90,市町村別自殺者集計表!AK$160,FALSE),0)</f>
        <v>0</v>
      </c>
      <c r="AL138" s="1">
        <f>IFERROR(VLOOKUP($B138,'10月男'!$A$8:$BV$90,市町村別自殺者集計表!AL$160,FALSE),0)</f>
        <v>0</v>
      </c>
      <c r="AM138" s="1">
        <f>IFERROR(VLOOKUP($B138,'10月男'!$A$8:$BV$90,市町村別自殺者集計表!AM$160,FALSE),0)</f>
        <v>0</v>
      </c>
      <c r="AN138" s="1">
        <f>IFERROR(VLOOKUP($B138,'10月男'!$A$8:$BV$90,市町村別自殺者集計表!AN$160,FALSE),0)</f>
        <v>0</v>
      </c>
      <c r="AO138" s="1">
        <f>IFERROR(VLOOKUP($B138,'10月男'!$A$8:$BV$90,市町村別自殺者集計表!AO$160,FALSE),0)</f>
        <v>0</v>
      </c>
      <c r="AP138" s="1">
        <f>IFERROR(VLOOKUP($B138,'10月男'!$A$8:$BV$90,市町村別自殺者集計表!AP$160,FALSE),0)</f>
        <v>0</v>
      </c>
      <c r="AQ138" s="1">
        <f>IFERROR(VLOOKUP($B138,'10月男'!$A$8:$BV$90,市町村別自殺者集計表!AQ$160,FALSE),0)</f>
        <v>0</v>
      </c>
      <c r="AR138" s="1">
        <f>IFERROR(VLOOKUP($B138,'10月男'!$A$8:$BV$90,市町村別自殺者集計表!AR$160,FALSE),0)</f>
        <v>0</v>
      </c>
      <c r="AS138" s="1">
        <f>IFERROR(VLOOKUP($B138,'10月男'!$A$8:$BV$90,市町村別自殺者集計表!AS$160,FALSE),0)</f>
        <v>0</v>
      </c>
      <c r="AT138" s="1">
        <f>IFERROR(VLOOKUP($B138,'10月男'!$A$8:$BV$90,市町村別自殺者集計表!AT$160,FALSE),0)</f>
        <v>0</v>
      </c>
      <c r="AU138" s="1">
        <f>IFERROR(VLOOKUP($B138,'10月男'!$A$8:$BV$90,市町村別自殺者集計表!AU$160,FALSE),0)</f>
        <v>0</v>
      </c>
      <c r="AV138" s="1">
        <f>IFERROR(VLOOKUP($B138,'10月男'!$A$8:$BV$90,市町村別自殺者集計表!AV$160,FALSE),0)</f>
        <v>0</v>
      </c>
      <c r="AW138" s="1">
        <f>IFERROR(VLOOKUP($B138,'10月男'!$A$8:$BV$90,市町村別自殺者集計表!AW$160,FALSE),0)</f>
        <v>0</v>
      </c>
      <c r="AX138" s="1">
        <f>IFERROR(VLOOKUP($B138,'10月男'!$A$8:$BV$90,市町村別自殺者集計表!AX$160,FALSE),0)</f>
        <v>0</v>
      </c>
      <c r="AY138" s="1">
        <f>IFERROR(VLOOKUP($B138,'10月男'!$A$8:$BV$90,市町村別自殺者集計表!AY$160,FALSE),0)</f>
        <v>0</v>
      </c>
      <c r="AZ138" s="1">
        <f>IFERROR(VLOOKUP($B138,'10月男'!$A$8:$BV$90,市町村別自殺者集計表!AZ$160,FALSE),0)</f>
        <v>0</v>
      </c>
      <c r="BA138" s="1">
        <f>IFERROR(VLOOKUP($B138,'10月男'!$A$8:$BV$90,市町村別自殺者集計表!BA$160,FALSE),0)</f>
        <v>0</v>
      </c>
      <c r="BB138" s="1">
        <f>IFERROR(VLOOKUP($B138,'10月男'!$A$8:$BV$90,市町村別自殺者集計表!BB$160,FALSE),0)</f>
        <v>0</v>
      </c>
      <c r="BC138" s="1">
        <f>IFERROR(VLOOKUP($B138,'10月男'!$A$8:$BV$90,市町村別自殺者集計表!BC$160,FALSE),0)</f>
        <v>0</v>
      </c>
      <c r="BD138" s="1">
        <f>IFERROR(VLOOKUP($B138,'10月男'!$A$8:$BV$90,市町村別自殺者集計表!BD$160,FALSE),0)</f>
        <v>0</v>
      </c>
      <c r="BE138" s="1">
        <f>IFERROR(VLOOKUP($B138,'10月男'!$A$8:$BV$90,市町村別自殺者集計表!BE$160,FALSE),0)</f>
        <v>0</v>
      </c>
      <c r="BF138" s="1">
        <f>IFERROR(VLOOKUP($B138,'10月男'!$A$8:$BV$90,市町村別自殺者集計表!BF$160,FALSE),0)</f>
        <v>0</v>
      </c>
      <c r="BG138" s="1">
        <f>IFERROR(VLOOKUP($B138,'10月男'!$A$8:$BV$90,市町村別自殺者集計表!BG$160,FALSE),0)</f>
        <v>0</v>
      </c>
      <c r="BH138" s="1">
        <f>IFERROR(VLOOKUP($B138,'10月男'!$A$8:$BV$90,市町村別自殺者集計表!BH$160,FALSE),0)</f>
        <v>0</v>
      </c>
      <c r="BI138" s="1">
        <f>IFERROR(VLOOKUP($B138,'10月男'!$A$8:$BV$90,市町村別自殺者集計表!BI$160,FALSE),0)</f>
        <v>0</v>
      </c>
      <c r="BJ138" s="1">
        <f>IFERROR(VLOOKUP($B138,'10月男'!$A$8:$BV$90,市町村別自殺者集計表!BJ$160,FALSE),0)</f>
        <v>0</v>
      </c>
      <c r="BK138" s="1">
        <f>IFERROR(VLOOKUP($B138,'10月男'!$A$8:$BV$90,市町村別自殺者集計表!BK$160,FALSE),0)</f>
        <v>0</v>
      </c>
      <c r="BL138" s="1">
        <f>IFERROR(VLOOKUP($B138,'10月男'!$A$8:$BV$90,市町村別自殺者集計表!BL$160,FALSE),0)</f>
        <v>0</v>
      </c>
      <c r="BM138" s="1">
        <f>IFERROR(VLOOKUP($B138,'10月男'!$A$8:$BV$90,市町村別自殺者集計表!BM$160,FALSE),0)</f>
        <v>0</v>
      </c>
      <c r="BN138" s="1">
        <f>IFERROR(VLOOKUP($B138,'10月男'!$A$8:$BV$90,市町村別自殺者集計表!BN$160,FALSE),0)</f>
        <v>0</v>
      </c>
      <c r="BO138" s="1">
        <f>IFERROR(VLOOKUP($B138,'10月男'!$A$8:$BV$90,市町村別自殺者集計表!BO$160,FALSE),0)</f>
        <v>0</v>
      </c>
      <c r="BP138" s="1">
        <f>IFERROR(VLOOKUP($B138,'10月男'!$A$8:$BV$90,市町村別自殺者集計表!BP$160,FALSE),0)</f>
        <v>0</v>
      </c>
      <c r="BQ138" s="1">
        <f>IFERROR(VLOOKUP($B138,'10月男'!$A$8:$BV$90,市町村別自殺者集計表!BQ$160,FALSE),0)</f>
        <v>0</v>
      </c>
      <c r="BR138" s="1">
        <f>IFERROR(VLOOKUP($B138,'10月男'!$A$8:$BV$90,市町村別自殺者集計表!BR$160,FALSE),0)</f>
        <v>0</v>
      </c>
      <c r="BS138" s="1">
        <f>IFERROR(VLOOKUP($B138,'10月男'!$A$8:$BV$90,市町村別自殺者集計表!BS$160,FALSE),0)</f>
        <v>0</v>
      </c>
      <c r="BT138" s="1">
        <f>IFERROR(VLOOKUP($B138,'10月男'!$A$8:$BV$90,市町村別自殺者集計表!BT$160,FALSE),0)</f>
        <v>0</v>
      </c>
      <c r="BU138" s="1">
        <f>IFERROR(VLOOKUP($B138,'10月男'!$A$8:$BV$90,市町村別自殺者集計表!BU$160,FALSE),0)</f>
        <v>0</v>
      </c>
      <c r="BV138" s="1">
        <f>IFERROR(VLOOKUP($B138,'10月男'!$A$8:$BV$90,市町村別自殺者集計表!BV$160,FALSE),0)</f>
        <v>0</v>
      </c>
    </row>
    <row r="139" spans="1:74" hidden="1" x14ac:dyDescent="0.2">
      <c r="A139" s="1" t="s">
        <v>346</v>
      </c>
      <c r="B139" s="128">
        <f t="shared" si="48"/>
        <v>270000</v>
      </c>
      <c r="C139" s="128" t="str">
        <f t="shared" si="49"/>
        <v>大阪府</v>
      </c>
      <c r="E139" s="1">
        <f>IFERROR(VLOOKUP($B139,'10月女'!$A$8:$BV$90,市町村別自殺者集計表!E$160,FALSE),0)</f>
        <v>0</v>
      </c>
      <c r="F139" s="1">
        <f>IFERROR(VLOOKUP($B139,'10月女'!$A$8:$BV$90,市町村別自殺者集計表!F$160,FALSE),0)</f>
        <v>0</v>
      </c>
      <c r="G139" s="1">
        <f>IFERROR(VLOOKUP($B139,'10月女'!$A$8:$BV$90,市町村別自殺者集計表!G$160,FALSE),0)</f>
        <v>0</v>
      </c>
      <c r="H139" s="1">
        <f>IFERROR(VLOOKUP($B139,'10月女'!$A$8:$BV$90,市町村別自殺者集計表!H$160,FALSE),0)</f>
        <v>0</v>
      </c>
      <c r="I139" s="1">
        <f>IFERROR(VLOOKUP($B139,'10月女'!$A$8:$BV$90,市町村別自殺者集計表!I$160,FALSE),0)</f>
        <v>0</v>
      </c>
      <c r="J139" s="1">
        <f>IFERROR(VLOOKUP($B139,'10月女'!$A$8:$BV$90,市町村別自殺者集計表!J$160,FALSE),0)</f>
        <v>0</v>
      </c>
      <c r="K139" s="1">
        <f>IFERROR(VLOOKUP($B139,'10月女'!$A$8:$BV$90,市町村別自殺者集計表!K$160,FALSE),0)</f>
        <v>0</v>
      </c>
      <c r="L139" s="1">
        <f>IFERROR(VLOOKUP($B139,'10月女'!$A$8:$BV$90,市町村別自殺者集計表!L$160,FALSE),0)</f>
        <v>0</v>
      </c>
      <c r="M139" s="1">
        <f>IFERROR(VLOOKUP($B139,'10月女'!$A$8:$BV$90,市町村別自殺者集計表!M$160,FALSE),0)</f>
        <v>0</v>
      </c>
      <c r="N139" s="1">
        <f>IFERROR(VLOOKUP($B139,'10月女'!$A$8:$BV$90,市町村別自殺者集計表!N$160,FALSE),0)</f>
        <v>0</v>
      </c>
      <c r="O139" s="1">
        <f>IFERROR(VLOOKUP($B139,'10月女'!$A$8:$BV$90,市町村別自殺者集計表!O$160,FALSE),0)</f>
        <v>0</v>
      </c>
      <c r="P139" s="1">
        <f>IFERROR(VLOOKUP($B139,'10月女'!$A$8:$BV$90,市町村別自殺者集計表!P$160,FALSE),0)</f>
        <v>0</v>
      </c>
      <c r="Q139" s="1">
        <f>IFERROR(VLOOKUP($B139,'10月女'!$A$8:$BV$90,市町村別自殺者集計表!Q$160,FALSE),0)</f>
        <v>0</v>
      </c>
      <c r="R139" s="1">
        <f>IFERROR(VLOOKUP($B139,'10月女'!$A$8:$BV$90,市町村別自殺者集計表!R$160,FALSE),0)</f>
        <v>0</v>
      </c>
      <c r="S139" s="1">
        <f>IFERROR(VLOOKUP($B139,'10月女'!$A$8:$BV$90,市町村別自殺者集計表!S$160,FALSE),0)</f>
        <v>0</v>
      </c>
      <c r="T139" s="1">
        <f>IFERROR(VLOOKUP($B139,'10月女'!$A$8:$BV$90,市町村別自殺者集計表!T$160,FALSE),0)</f>
        <v>0</v>
      </c>
      <c r="U139" s="1">
        <f>IFERROR(VLOOKUP($B139,'10月女'!$A$8:$BV$90,市町村別自殺者集計表!U$160,FALSE),0)</f>
        <v>0</v>
      </c>
      <c r="V139" s="1">
        <f>IFERROR(VLOOKUP($B139,'10月女'!$A$8:$BV$90,市町村別自殺者集計表!V$160,FALSE),0)</f>
        <v>0</v>
      </c>
      <c r="W139" s="1">
        <f>IFERROR(VLOOKUP($B139,'10月女'!$A$8:$BV$90,市町村別自殺者集計表!W$160,FALSE),0)</f>
        <v>0</v>
      </c>
      <c r="X139" s="1">
        <f>IFERROR(VLOOKUP($B139,'10月女'!$A$8:$BV$90,市町村別自殺者集計表!X$160,FALSE),0)</f>
        <v>0</v>
      </c>
      <c r="Y139" s="1">
        <f>IFERROR(VLOOKUP($B139,'10月女'!$A$8:$BV$90,市町村別自殺者集計表!Y$160,FALSE),0)</f>
        <v>0</v>
      </c>
      <c r="Z139" s="1">
        <f>IFERROR(VLOOKUP($B139,'10月女'!$A$8:$BV$90,市町村別自殺者集計表!Z$160,FALSE),0)</f>
        <v>0</v>
      </c>
      <c r="AA139" s="1">
        <f>IFERROR(VLOOKUP($B139,'10月女'!$A$8:$BV$90,市町村別自殺者集計表!AA$160,FALSE),0)</f>
        <v>0</v>
      </c>
      <c r="AB139" s="1">
        <f>IFERROR(VLOOKUP($B139,'10月女'!$A$8:$BV$90,市町村別自殺者集計表!AB$160,FALSE),0)</f>
        <v>0</v>
      </c>
      <c r="AC139" s="1">
        <f>IFERROR(VLOOKUP($B139,'10月女'!$A$8:$BV$90,市町村別自殺者集計表!AC$160,FALSE),0)</f>
        <v>0</v>
      </c>
      <c r="AD139" s="1">
        <f>IFERROR(VLOOKUP($B139,'10月女'!$A$8:$BV$90,市町村別自殺者集計表!AD$160,FALSE),0)</f>
        <v>0</v>
      </c>
      <c r="AE139" s="1">
        <f>IFERROR(VLOOKUP($B139,'10月女'!$A$8:$BV$90,市町村別自殺者集計表!AE$160,FALSE),0)</f>
        <v>0</v>
      </c>
      <c r="AF139" s="1">
        <f>IFERROR(VLOOKUP($B139,'10月女'!$A$8:$BV$90,市町村別自殺者集計表!AF$160,FALSE),0)</f>
        <v>0</v>
      </c>
      <c r="AG139" s="1">
        <f>IFERROR(VLOOKUP($B139,'10月女'!$A$8:$BV$90,市町村別自殺者集計表!AG$160,FALSE),0)</f>
        <v>0</v>
      </c>
      <c r="AH139" s="1">
        <f>IFERROR(VLOOKUP($B139,'10月女'!$A$8:$BV$90,市町村別自殺者集計表!AH$160,FALSE),0)</f>
        <v>0</v>
      </c>
      <c r="AI139" s="1">
        <f>IFERROR(VLOOKUP($B139,'10月女'!$A$8:$BV$90,市町村別自殺者集計表!AI$160,FALSE),0)</f>
        <v>0</v>
      </c>
      <c r="AJ139" s="1">
        <f>IFERROR(VLOOKUP($B139,'10月女'!$A$8:$BV$90,市町村別自殺者集計表!AJ$160,FALSE),0)</f>
        <v>0</v>
      </c>
      <c r="AK139" s="1">
        <f>IFERROR(VLOOKUP($B139,'10月女'!$A$8:$BV$90,市町村別自殺者集計表!AK$160,FALSE),0)</f>
        <v>0</v>
      </c>
      <c r="AL139" s="1">
        <f>IFERROR(VLOOKUP($B139,'10月女'!$A$8:$BV$90,市町村別自殺者集計表!AL$160,FALSE),0)</f>
        <v>0</v>
      </c>
      <c r="AM139" s="1">
        <f>IFERROR(VLOOKUP($B139,'10月女'!$A$8:$BV$90,市町村別自殺者集計表!AM$160,FALSE),0)</f>
        <v>0</v>
      </c>
      <c r="AN139" s="1">
        <f>IFERROR(VLOOKUP($B139,'10月女'!$A$8:$BV$90,市町村別自殺者集計表!AN$160,FALSE),0)</f>
        <v>0</v>
      </c>
      <c r="AO139" s="1">
        <f>IFERROR(VLOOKUP($B139,'10月女'!$A$8:$BV$90,市町村別自殺者集計表!AO$160,FALSE),0)</f>
        <v>0</v>
      </c>
      <c r="AP139" s="1">
        <f>IFERROR(VLOOKUP($B139,'10月女'!$A$8:$BV$90,市町村別自殺者集計表!AP$160,FALSE),0)</f>
        <v>0</v>
      </c>
      <c r="AQ139" s="1">
        <f>IFERROR(VLOOKUP($B139,'10月女'!$A$8:$BV$90,市町村別自殺者集計表!AQ$160,FALSE),0)</f>
        <v>0</v>
      </c>
      <c r="AR139" s="1">
        <f>IFERROR(VLOOKUP($B139,'10月女'!$A$8:$BV$90,市町村別自殺者集計表!AR$160,FALSE),0)</f>
        <v>0</v>
      </c>
      <c r="AS139" s="1">
        <f>IFERROR(VLOOKUP($B139,'10月女'!$A$8:$BV$90,市町村別自殺者集計表!AS$160,FALSE),0)</f>
        <v>0</v>
      </c>
      <c r="AT139" s="1">
        <f>IFERROR(VLOOKUP($B139,'10月女'!$A$8:$BV$90,市町村別自殺者集計表!AT$160,FALSE),0)</f>
        <v>0</v>
      </c>
      <c r="AU139" s="1">
        <f>IFERROR(VLOOKUP($B139,'10月女'!$A$8:$BV$90,市町村別自殺者集計表!AU$160,FALSE),0)</f>
        <v>0</v>
      </c>
      <c r="AV139" s="1">
        <f>IFERROR(VLOOKUP($B139,'10月女'!$A$8:$BV$90,市町村別自殺者集計表!AV$160,FALSE),0)</f>
        <v>0</v>
      </c>
      <c r="AW139" s="1">
        <f>IFERROR(VLOOKUP($B139,'10月女'!$A$8:$BV$90,市町村別自殺者集計表!AW$160,FALSE),0)</f>
        <v>0</v>
      </c>
      <c r="AX139" s="1">
        <f>IFERROR(VLOOKUP($B139,'10月女'!$A$8:$BV$90,市町村別自殺者集計表!AX$160,FALSE),0)</f>
        <v>0</v>
      </c>
      <c r="AY139" s="1">
        <f>IFERROR(VLOOKUP($B139,'10月女'!$A$8:$BV$90,市町村別自殺者集計表!AY$160,FALSE),0)</f>
        <v>0</v>
      </c>
      <c r="AZ139" s="1">
        <f>IFERROR(VLOOKUP($B139,'10月女'!$A$8:$BV$90,市町村別自殺者集計表!AZ$160,FALSE),0)</f>
        <v>0</v>
      </c>
      <c r="BA139" s="1">
        <f>IFERROR(VLOOKUP($B139,'10月女'!$A$8:$BV$90,市町村別自殺者集計表!BA$160,FALSE),0)</f>
        <v>0</v>
      </c>
      <c r="BB139" s="1">
        <f>IFERROR(VLOOKUP($B139,'10月女'!$A$8:$BV$90,市町村別自殺者集計表!BB$160,FALSE),0)</f>
        <v>0</v>
      </c>
      <c r="BC139" s="1">
        <f>IFERROR(VLOOKUP($B139,'10月女'!$A$8:$BV$90,市町村別自殺者集計表!BC$160,FALSE),0)</f>
        <v>0</v>
      </c>
      <c r="BD139" s="1">
        <f>IFERROR(VLOOKUP($B139,'10月女'!$A$8:$BV$90,市町村別自殺者集計表!BD$160,FALSE),0)</f>
        <v>0</v>
      </c>
      <c r="BE139" s="1">
        <f>IFERROR(VLOOKUP($B139,'10月女'!$A$8:$BV$90,市町村別自殺者集計表!BE$160,FALSE),0)</f>
        <v>0</v>
      </c>
      <c r="BF139" s="1">
        <f>IFERROR(VLOOKUP($B139,'10月女'!$A$8:$BV$90,市町村別自殺者集計表!BF$160,FALSE),0)</f>
        <v>0</v>
      </c>
      <c r="BG139" s="1">
        <f>IFERROR(VLOOKUP($B139,'10月女'!$A$8:$BV$90,市町村別自殺者集計表!BG$160,FALSE),0)</f>
        <v>0</v>
      </c>
      <c r="BH139" s="1">
        <f>IFERROR(VLOOKUP($B139,'10月女'!$A$8:$BV$90,市町村別自殺者集計表!BH$160,FALSE),0)</f>
        <v>0</v>
      </c>
      <c r="BI139" s="1">
        <f>IFERROR(VLOOKUP($B139,'10月女'!$A$8:$BV$90,市町村別自殺者集計表!BI$160,FALSE),0)</f>
        <v>0</v>
      </c>
      <c r="BJ139" s="1">
        <f>IFERROR(VLOOKUP($B139,'10月女'!$A$8:$BV$90,市町村別自殺者集計表!BJ$160,FALSE),0)</f>
        <v>0</v>
      </c>
      <c r="BK139" s="1">
        <f>IFERROR(VLOOKUP($B139,'10月女'!$A$8:$BV$90,市町村別自殺者集計表!BK$160,FALSE),0)</f>
        <v>0</v>
      </c>
      <c r="BL139" s="1">
        <f>IFERROR(VLOOKUP($B139,'10月女'!$A$8:$BV$90,市町村別自殺者集計表!BL$160,FALSE),0)</f>
        <v>0</v>
      </c>
      <c r="BM139" s="1">
        <f>IFERROR(VLOOKUP($B139,'10月女'!$A$8:$BV$90,市町村別自殺者集計表!BM$160,FALSE),0)</f>
        <v>0</v>
      </c>
      <c r="BN139" s="1">
        <f>IFERROR(VLOOKUP($B139,'10月女'!$A$8:$BV$90,市町村別自殺者集計表!BN$160,FALSE),0)</f>
        <v>0</v>
      </c>
      <c r="BO139" s="1">
        <f>IFERROR(VLOOKUP($B139,'10月女'!$A$8:$BV$90,市町村別自殺者集計表!BO$160,FALSE),0)</f>
        <v>0</v>
      </c>
      <c r="BP139" s="1">
        <f>IFERROR(VLOOKUP($B139,'10月女'!$A$8:$BV$90,市町村別自殺者集計表!BP$160,FALSE),0)</f>
        <v>0</v>
      </c>
      <c r="BQ139" s="1">
        <f>IFERROR(VLOOKUP($B139,'10月女'!$A$8:$BV$90,市町村別自殺者集計表!BQ$160,FALSE),0)</f>
        <v>0</v>
      </c>
      <c r="BR139" s="1">
        <f>IFERROR(VLOOKUP($B139,'10月女'!$A$8:$BV$90,市町村別自殺者集計表!BR$160,FALSE),0)</f>
        <v>0</v>
      </c>
      <c r="BS139" s="1">
        <f>IFERROR(VLOOKUP($B139,'10月女'!$A$8:$BV$90,市町村別自殺者集計表!BS$160,FALSE),0)</f>
        <v>0</v>
      </c>
      <c r="BT139" s="1">
        <f>IFERROR(VLOOKUP($B139,'10月女'!$A$8:$BV$90,市町村別自殺者集計表!BT$160,FALSE),0)</f>
        <v>0</v>
      </c>
      <c r="BU139" s="1">
        <f>IFERROR(VLOOKUP($B139,'10月女'!$A$8:$BV$90,市町村別自殺者集計表!BU$160,FALSE),0)</f>
        <v>0</v>
      </c>
      <c r="BV139" s="1">
        <f>IFERROR(VLOOKUP($B139,'10月女'!$A$8:$BV$90,市町村別自殺者集計表!BV$160,FALSE),0)</f>
        <v>0</v>
      </c>
    </row>
    <row r="140" spans="1:74" hidden="1" x14ac:dyDescent="0.2">
      <c r="A140" s="1" t="s">
        <v>347</v>
      </c>
      <c r="B140" s="128">
        <f t="shared" si="48"/>
        <v>270000</v>
      </c>
      <c r="C140" s="128" t="str">
        <f t="shared" si="49"/>
        <v>大阪府</v>
      </c>
      <c r="E140" s="1">
        <f>IFERROR(VLOOKUP($B140,'10月総数'!$A$8:$BV$90,市町村別自殺者集計表!E$160,FALSE),0)</f>
        <v>0</v>
      </c>
      <c r="F140" s="1">
        <f>IFERROR(VLOOKUP($B140,'10月総数'!$A$8:$BV$90,市町村別自殺者集計表!F$160,FALSE),0)</f>
        <v>0</v>
      </c>
      <c r="G140" s="1">
        <f>IFERROR(VLOOKUP($B140,'10月総数'!$A$8:$BV$90,市町村別自殺者集計表!G$160,FALSE),0)</f>
        <v>0</v>
      </c>
      <c r="H140" s="1">
        <f>IFERROR(VLOOKUP($B140,'10月総数'!$A$8:$BV$90,市町村別自殺者集計表!H$160,FALSE),0)</f>
        <v>0</v>
      </c>
      <c r="I140" s="1">
        <f>IFERROR(VLOOKUP($B140,'10月総数'!$A$8:$BV$90,市町村別自殺者集計表!I$160,FALSE),0)</f>
        <v>0</v>
      </c>
      <c r="J140" s="1">
        <f>IFERROR(VLOOKUP($B140,'10月総数'!$A$8:$BV$90,市町村別自殺者集計表!J$160,FALSE),0)</f>
        <v>0</v>
      </c>
      <c r="K140" s="1">
        <f>IFERROR(VLOOKUP($B140,'10月総数'!$A$8:$BV$90,市町村別自殺者集計表!K$160,FALSE),0)</f>
        <v>0</v>
      </c>
      <c r="L140" s="1">
        <f>IFERROR(VLOOKUP($B140,'10月総数'!$A$8:$BV$90,市町村別自殺者集計表!L$160,FALSE),0)</f>
        <v>0</v>
      </c>
      <c r="M140" s="1">
        <f>IFERROR(VLOOKUP($B140,'10月総数'!$A$8:$BV$90,市町村別自殺者集計表!M$160,FALSE),0)</f>
        <v>0</v>
      </c>
      <c r="N140" s="1">
        <f>IFERROR(VLOOKUP($B140,'10月総数'!$A$8:$BV$90,市町村別自殺者集計表!N$160,FALSE),0)</f>
        <v>0</v>
      </c>
      <c r="O140" s="1">
        <f>IFERROR(VLOOKUP($B140,'10月総数'!$A$8:$BV$90,市町村別自殺者集計表!O$160,FALSE),0)</f>
        <v>0</v>
      </c>
      <c r="P140" s="1">
        <f>IFERROR(VLOOKUP($B140,'10月総数'!$A$8:$BV$90,市町村別自殺者集計表!P$160,FALSE),0)</f>
        <v>0</v>
      </c>
      <c r="Q140" s="1">
        <f>IFERROR(VLOOKUP($B140,'10月総数'!$A$8:$BV$90,市町村別自殺者集計表!Q$160,FALSE),0)</f>
        <v>0</v>
      </c>
      <c r="R140" s="1">
        <f>IFERROR(VLOOKUP($B140,'10月総数'!$A$8:$BV$90,市町村別自殺者集計表!R$160,FALSE),0)</f>
        <v>0</v>
      </c>
      <c r="S140" s="1">
        <f>IFERROR(VLOOKUP($B140,'10月総数'!$A$8:$BV$90,市町村別自殺者集計表!S$160,FALSE),0)</f>
        <v>0</v>
      </c>
      <c r="T140" s="1">
        <f>IFERROR(VLOOKUP($B140,'10月総数'!$A$8:$BV$90,市町村別自殺者集計表!T$160,FALSE),0)</f>
        <v>0</v>
      </c>
      <c r="U140" s="1">
        <f>IFERROR(VLOOKUP($B140,'10月総数'!$A$8:$BV$90,市町村別自殺者集計表!U$160,FALSE),0)</f>
        <v>0</v>
      </c>
      <c r="V140" s="1">
        <f>IFERROR(VLOOKUP($B140,'10月総数'!$A$8:$BV$90,市町村別自殺者集計表!V$160,FALSE),0)</f>
        <v>0</v>
      </c>
      <c r="W140" s="1">
        <f>IFERROR(VLOOKUP($B140,'10月総数'!$A$8:$BV$90,市町村別自殺者集計表!W$160,FALSE),0)</f>
        <v>0</v>
      </c>
      <c r="X140" s="1">
        <f>IFERROR(VLOOKUP($B140,'10月総数'!$A$8:$BV$90,市町村別自殺者集計表!X$160,FALSE),0)</f>
        <v>0</v>
      </c>
      <c r="Y140" s="1">
        <f>IFERROR(VLOOKUP($B140,'10月総数'!$A$8:$BV$90,市町村別自殺者集計表!Y$160,FALSE),0)</f>
        <v>0</v>
      </c>
      <c r="Z140" s="1">
        <f>IFERROR(VLOOKUP($B140,'10月総数'!$A$8:$BV$90,市町村別自殺者集計表!Z$160,FALSE),0)</f>
        <v>0</v>
      </c>
      <c r="AA140" s="1">
        <f>IFERROR(VLOOKUP($B140,'10月総数'!$A$8:$BV$90,市町村別自殺者集計表!AA$160,FALSE),0)</f>
        <v>0</v>
      </c>
      <c r="AB140" s="1">
        <f>IFERROR(VLOOKUP($B140,'10月総数'!$A$8:$BV$90,市町村別自殺者集計表!AB$160,FALSE),0)</f>
        <v>0</v>
      </c>
      <c r="AC140" s="1">
        <f>IFERROR(VLOOKUP($B140,'10月総数'!$A$8:$BV$90,市町村別自殺者集計表!AC$160,FALSE),0)</f>
        <v>0</v>
      </c>
      <c r="AD140" s="1">
        <f>IFERROR(VLOOKUP($B140,'10月総数'!$A$8:$BV$90,市町村別自殺者集計表!AD$160,FALSE),0)</f>
        <v>0</v>
      </c>
      <c r="AE140" s="1">
        <f>IFERROR(VLOOKUP($B140,'10月総数'!$A$8:$BV$90,市町村別自殺者集計表!AE$160,FALSE),0)</f>
        <v>0</v>
      </c>
      <c r="AF140" s="1">
        <f>IFERROR(VLOOKUP($B140,'10月総数'!$A$8:$BV$90,市町村別自殺者集計表!AF$160,FALSE),0)</f>
        <v>0</v>
      </c>
      <c r="AG140" s="1">
        <f>IFERROR(VLOOKUP($B140,'10月総数'!$A$8:$BV$90,市町村別自殺者集計表!AG$160,FALSE),0)</f>
        <v>0</v>
      </c>
      <c r="AH140" s="1">
        <f>IFERROR(VLOOKUP($B140,'10月総数'!$A$8:$BV$90,市町村別自殺者集計表!AH$160,FALSE),0)</f>
        <v>0</v>
      </c>
      <c r="AI140" s="1">
        <f>IFERROR(VLOOKUP($B140,'10月総数'!$A$8:$BV$90,市町村別自殺者集計表!AI$160,FALSE),0)</f>
        <v>0</v>
      </c>
      <c r="AJ140" s="1">
        <f>IFERROR(VLOOKUP($B140,'10月総数'!$A$8:$BV$90,市町村別自殺者集計表!AJ$160,FALSE),0)</f>
        <v>0</v>
      </c>
      <c r="AK140" s="1">
        <f>IFERROR(VLOOKUP($B140,'10月総数'!$A$8:$BV$90,市町村別自殺者集計表!AK$160,FALSE),0)</f>
        <v>0</v>
      </c>
      <c r="AL140" s="1">
        <f>IFERROR(VLOOKUP($B140,'10月総数'!$A$8:$BV$90,市町村別自殺者集計表!AL$160,FALSE),0)</f>
        <v>0</v>
      </c>
      <c r="AM140" s="1">
        <f>IFERROR(VLOOKUP($B140,'10月総数'!$A$8:$BV$90,市町村別自殺者集計表!AM$160,FALSE),0)</f>
        <v>0</v>
      </c>
      <c r="AN140" s="1">
        <f>IFERROR(VLOOKUP($B140,'10月総数'!$A$8:$BV$90,市町村別自殺者集計表!AN$160,FALSE),0)</f>
        <v>0</v>
      </c>
      <c r="AO140" s="1">
        <f>IFERROR(VLOOKUP($B140,'10月総数'!$A$8:$BV$90,市町村別自殺者集計表!AO$160,FALSE),0)</f>
        <v>0</v>
      </c>
      <c r="AP140" s="1">
        <f>IFERROR(VLOOKUP($B140,'10月総数'!$A$8:$BV$90,市町村別自殺者集計表!AP$160,FALSE),0)</f>
        <v>0</v>
      </c>
      <c r="AQ140" s="1">
        <f>IFERROR(VLOOKUP($B140,'10月総数'!$A$8:$BV$90,市町村別自殺者集計表!AQ$160,FALSE),0)</f>
        <v>0</v>
      </c>
      <c r="AR140" s="1">
        <f>IFERROR(VLOOKUP($B140,'10月総数'!$A$8:$BV$90,市町村別自殺者集計表!AR$160,FALSE),0)</f>
        <v>0</v>
      </c>
      <c r="AS140" s="1">
        <f>IFERROR(VLOOKUP($B140,'10月総数'!$A$8:$BV$90,市町村別自殺者集計表!AS$160,FALSE),0)</f>
        <v>0</v>
      </c>
      <c r="AT140" s="1">
        <f>IFERROR(VLOOKUP($B140,'10月総数'!$A$8:$BV$90,市町村別自殺者集計表!AT$160,FALSE),0)</f>
        <v>0</v>
      </c>
      <c r="AU140" s="1">
        <f>IFERROR(VLOOKUP($B140,'10月総数'!$A$8:$BV$90,市町村別自殺者集計表!AU$160,FALSE),0)</f>
        <v>0</v>
      </c>
      <c r="AV140" s="1">
        <f>IFERROR(VLOOKUP($B140,'10月総数'!$A$8:$BV$90,市町村別自殺者集計表!AV$160,FALSE),0)</f>
        <v>0</v>
      </c>
      <c r="AW140" s="1">
        <f>IFERROR(VLOOKUP($B140,'10月総数'!$A$8:$BV$90,市町村別自殺者集計表!AW$160,FALSE),0)</f>
        <v>0</v>
      </c>
      <c r="AX140" s="1">
        <f>IFERROR(VLOOKUP($B140,'10月総数'!$A$8:$BV$90,市町村別自殺者集計表!AX$160,FALSE),0)</f>
        <v>0</v>
      </c>
      <c r="AY140" s="1">
        <f>IFERROR(VLOOKUP($B140,'10月総数'!$A$8:$BV$90,市町村別自殺者集計表!AY$160,FALSE),0)</f>
        <v>0</v>
      </c>
      <c r="AZ140" s="1">
        <f>IFERROR(VLOOKUP($B140,'10月総数'!$A$8:$BV$90,市町村別自殺者集計表!AZ$160,FALSE),0)</f>
        <v>0</v>
      </c>
      <c r="BA140" s="1">
        <f>IFERROR(VLOOKUP($B140,'10月総数'!$A$8:$BV$90,市町村別自殺者集計表!BA$160,FALSE),0)</f>
        <v>0</v>
      </c>
      <c r="BB140" s="1">
        <f>IFERROR(VLOOKUP($B140,'10月総数'!$A$8:$BV$90,市町村別自殺者集計表!BB$160,FALSE),0)</f>
        <v>0</v>
      </c>
      <c r="BC140" s="1">
        <f>IFERROR(VLOOKUP($B140,'10月総数'!$A$8:$BV$90,市町村別自殺者集計表!BC$160,FALSE),0)</f>
        <v>0</v>
      </c>
      <c r="BD140" s="1">
        <f>IFERROR(VLOOKUP($B140,'10月総数'!$A$8:$BV$90,市町村別自殺者集計表!BD$160,FALSE),0)</f>
        <v>0</v>
      </c>
      <c r="BE140" s="1">
        <f>IFERROR(VLOOKUP($B140,'10月総数'!$A$8:$BV$90,市町村別自殺者集計表!BE$160,FALSE),0)</f>
        <v>0</v>
      </c>
      <c r="BF140" s="1">
        <f>IFERROR(VLOOKUP($B140,'10月総数'!$A$8:$BV$90,市町村別自殺者集計表!BF$160,FALSE),0)</f>
        <v>0</v>
      </c>
      <c r="BG140" s="1">
        <f>IFERROR(VLOOKUP($B140,'10月総数'!$A$8:$BV$90,市町村別自殺者集計表!BG$160,FALSE),0)</f>
        <v>0</v>
      </c>
      <c r="BH140" s="1">
        <f>IFERROR(VLOOKUP($B140,'10月総数'!$A$8:$BV$90,市町村別自殺者集計表!BH$160,FALSE),0)</f>
        <v>0</v>
      </c>
      <c r="BI140" s="1">
        <f>IFERROR(VLOOKUP($B140,'10月総数'!$A$8:$BV$90,市町村別自殺者集計表!BI$160,FALSE),0)</f>
        <v>0</v>
      </c>
      <c r="BJ140" s="1">
        <f>IFERROR(VLOOKUP($B140,'10月総数'!$A$8:$BV$90,市町村別自殺者集計表!BJ$160,FALSE),0)</f>
        <v>0</v>
      </c>
      <c r="BK140" s="1">
        <f>IFERROR(VLOOKUP($B140,'10月総数'!$A$8:$BV$90,市町村別自殺者集計表!BK$160,FALSE),0)</f>
        <v>0</v>
      </c>
      <c r="BL140" s="1">
        <f>IFERROR(VLOOKUP($B140,'10月総数'!$A$8:$BV$90,市町村別自殺者集計表!BL$160,FALSE),0)</f>
        <v>0</v>
      </c>
      <c r="BM140" s="1">
        <f>IFERROR(VLOOKUP($B140,'10月総数'!$A$8:$BV$90,市町村別自殺者集計表!BM$160,FALSE),0)</f>
        <v>0</v>
      </c>
      <c r="BN140" s="1">
        <f>IFERROR(VLOOKUP($B140,'10月総数'!$A$8:$BV$90,市町村別自殺者集計表!BN$160,FALSE),0)</f>
        <v>0</v>
      </c>
      <c r="BO140" s="1">
        <f>IFERROR(VLOOKUP($B140,'10月総数'!$A$8:$BV$90,市町村別自殺者集計表!BO$160,FALSE),0)</f>
        <v>0</v>
      </c>
      <c r="BP140" s="1">
        <f>IFERROR(VLOOKUP($B140,'10月総数'!$A$8:$BV$90,市町村別自殺者集計表!BP$160,FALSE),0)</f>
        <v>0</v>
      </c>
      <c r="BQ140" s="1">
        <f>IFERROR(VLOOKUP($B140,'10月総数'!$A$8:$BV$90,市町村別自殺者集計表!BQ$160,FALSE),0)</f>
        <v>0</v>
      </c>
      <c r="BR140" s="1">
        <f>IFERROR(VLOOKUP($B140,'10月総数'!$A$8:$BV$90,市町村別自殺者集計表!BR$160,FALSE),0)</f>
        <v>0</v>
      </c>
      <c r="BS140" s="1">
        <f>IFERROR(VLOOKUP($B140,'10月総数'!$A$8:$BV$90,市町村別自殺者集計表!BS$160,FALSE),0)</f>
        <v>0</v>
      </c>
      <c r="BT140" s="1">
        <f>IFERROR(VLOOKUP($B140,'10月総数'!$A$8:$BV$90,市町村別自殺者集計表!BT$160,FALSE),0)</f>
        <v>0</v>
      </c>
      <c r="BU140" s="1">
        <f>IFERROR(VLOOKUP($B140,'10月総数'!$A$8:$BV$90,市町村別自殺者集計表!BU$160,FALSE),0)</f>
        <v>0</v>
      </c>
      <c r="BV140" s="1">
        <f>IFERROR(VLOOKUP($B140,'10月総数'!$A$8:$BV$90,市町村別自殺者集計表!BV$160,FALSE),0)</f>
        <v>0</v>
      </c>
    </row>
    <row r="141" spans="1:74" hidden="1" x14ac:dyDescent="0.2">
      <c r="A141" s="1" t="s">
        <v>348</v>
      </c>
      <c r="B141" s="128">
        <f t="shared" si="48"/>
        <v>270000</v>
      </c>
      <c r="C141" s="128" t="str">
        <f t="shared" si="49"/>
        <v>大阪府</v>
      </c>
      <c r="E141" s="1">
        <f>IFERROR(VLOOKUP($B141,'11月男'!$A$8:$BV$90,市町村別自殺者集計表!E$160,FALSE),0)</f>
        <v>0</v>
      </c>
      <c r="F141" s="1">
        <f>IFERROR(VLOOKUP($B141,'11月男'!$A$8:$BV$90,市町村別自殺者集計表!F$160,FALSE),0)</f>
        <v>0</v>
      </c>
      <c r="G141" s="1">
        <f>IFERROR(VLOOKUP($B141,'11月男'!$A$8:$BV$90,市町村別自殺者集計表!G$160,FALSE),0)</f>
        <v>0</v>
      </c>
      <c r="H141" s="1">
        <f>IFERROR(VLOOKUP($B141,'11月男'!$A$8:$BV$90,市町村別自殺者集計表!H$160,FALSE),0)</f>
        <v>0</v>
      </c>
      <c r="I141" s="1">
        <f>IFERROR(VLOOKUP($B141,'11月男'!$A$8:$BV$90,市町村別自殺者集計表!I$160,FALSE),0)</f>
        <v>0</v>
      </c>
      <c r="J141" s="1">
        <f>IFERROR(VLOOKUP($B141,'11月男'!$A$8:$BV$90,市町村別自殺者集計表!J$160,FALSE),0)</f>
        <v>0</v>
      </c>
      <c r="K141" s="1">
        <f>IFERROR(VLOOKUP($B141,'11月男'!$A$8:$BV$90,市町村別自殺者集計表!K$160,FALSE),0)</f>
        <v>0</v>
      </c>
      <c r="L141" s="1">
        <f>IFERROR(VLOOKUP($B141,'11月男'!$A$8:$BV$90,市町村別自殺者集計表!L$160,FALSE),0)</f>
        <v>0</v>
      </c>
      <c r="M141" s="1">
        <f>IFERROR(VLOOKUP($B141,'11月男'!$A$8:$BV$90,市町村別自殺者集計表!M$160,FALSE),0)</f>
        <v>0</v>
      </c>
      <c r="N141" s="1">
        <f>IFERROR(VLOOKUP($B141,'11月男'!$A$8:$BV$90,市町村別自殺者集計表!N$160,FALSE),0)</f>
        <v>0</v>
      </c>
      <c r="O141" s="1">
        <f>IFERROR(VLOOKUP($B141,'11月男'!$A$8:$BV$90,市町村別自殺者集計表!O$160,FALSE),0)</f>
        <v>0</v>
      </c>
      <c r="P141" s="1">
        <f>IFERROR(VLOOKUP($B141,'11月男'!$A$8:$BV$90,市町村別自殺者集計表!P$160,FALSE),0)</f>
        <v>0</v>
      </c>
      <c r="Q141" s="1">
        <f>IFERROR(VLOOKUP($B141,'11月男'!$A$8:$BV$90,市町村別自殺者集計表!Q$160,FALSE),0)</f>
        <v>0</v>
      </c>
      <c r="R141" s="1">
        <f>IFERROR(VLOOKUP($B141,'11月男'!$A$8:$BV$90,市町村別自殺者集計表!R$160,FALSE),0)</f>
        <v>0</v>
      </c>
      <c r="S141" s="1">
        <f>IFERROR(VLOOKUP($B141,'11月男'!$A$8:$BV$90,市町村別自殺者集計表!S$160,FALSE),0)</f>
        <v>0</v>
      </c>
      <c r="T141" s="1">
        <f>IFERROR(VLOOKUP($B141,'11月男'!$A$8:$BV$90,市町村別自殺者集計表!T$160,FALSE),0)</f>
        <v>0</v>
      </c>
      <c r="U141" s="1">
        <f>IFERROR(VLOOKUP($B141,'11月男'!$A$8:$BV$90,市町村別自殺者集計表!U$160,FALSE),0)</f>
        <v>0</v>
      </c>
      <c r="V141" s="1">
        <f>IFERROR(VLOOKUP($B141,'11月男'!$A$8:$BV$90,市町村別自殺者集計表!V$160,FALSE),0)</f>
        <v>0</v>
      </c>
      <c r="W141" s="1">
        <f>IFERROR(VLOOKUP($B141,'11月男'!$A$8:$BV$90,市町村別自殺者集計表!W$160,FALSE),0)</f>
        <v>0</v>
      </c>
      <c r="X141" s="1">
        <f>IFERROR(VLOOKUP($B141,'11月男'!$A$8:$BV$90,市町村別自殺者集計表!X$160,FALSE),0)</f>
        <v>0</v>
      </c>
      <c r="Y141" s="1">
        <f>IFERROR(VLOOKUP($B141,'11月男'!$A$8:$BV$90,市町村別自殺者集計表!Y$160,FALSE),0)</f>
        <v>0</v>
      </c>
      <c r="Z141" s="1">
        <f>IFERROR(VLOOKUP($B141,'11月男'!$A$8:$BV$90,市町村別自殺者集計表!Z$160,FALSE),0)</f>
        <v>0</v>
      </c>
      <c r="AA141" s="1">
        <f>IFERROR(VLOOKUP($B141,'11月男'!$A$8:$BV$90,市町村別自殺者集計表!AA$160,FALSE),0)</f>
        <v>0</v>
      </c>
      <c r="AB141" s="1">
        <f>IFERROR(VLOOKUP($B141,'11月男'!$A$8:$BV$90,市町村別自殺者集計表!AB$160,FALSE),0)</f>
        <v>0</v>
      </c>
      <c r="AC141" s="1">
        <f>IFERROR(VLOOKUP($B141,'11月男'!$A$8:$BV$90,市町村別自殺者集計表!AC$160,FALSE),0)</f>
        <v>0</v>
      </c>
      <c r="AD141" s="1">
        <f>IFERROR(VLOOKUP($B141,'11月男'!$A$8:$BV$90,市町村別自殺者集計表!AD$160,FALSE),0)</f>
        <v>0</v>
      </c>
      <c r="AE141" s="1">
        <f>IFERROR(VLOOKUP($B141,'11月男'!$A$8:$BV$90,市町村別自殺者集計表!AE$160,FALSE),0)</f>
        <v>0</v>
      </c>
      <c r="AF141" s="1">
        <f>IFERROR(VLOOKUP($B141,'11月男'!$A$8:$BV$90,市町村別自殺者集計表!AF$160,FALSE),0)</f>
        <v>0</v>
      </c>
      <c r="AG141" s="1">
        <f>IFERROR(VLOOKUP($B141,'11月男'!$A$8:$BV$90,市町村別自殺者集計表!AG$160,FALSE),0)</f>
        <v>0</v>
      </c>
      <c r="AH141" s="1">
        <f>IFERROR(VLOOKUP($B141,'11月男'!$A$8:$BV$90,市町村別自殺者集計表!AH$160,FALSE),0)</f>
        <v>0</v>
      </c>
      <c r="AI141" s="1">
        <f>IFERROR(VLOOKUP($B141,'11月男'!$A$8:$BV$90,市町村別自殺者集計表!AI$160,FALSE),0)</f>
        <v>0</v>
      </c>
      <c r="AJ141" s="1">
        <f>IFERROR(VLOOKUP($B141,'11月男'!$A$8:$BV$90,市町村別自殺者集計表!AJ$160,FALSE),0)</f>
        <v>0</v>
      </c>
      <c r="AK141" s="1">
        <f>IFERROR(VLOOKUP($B141,'11月男'!$A$8:$BV$90,市町村別自殺者集計表!AK$160,FALSE),0)</f>
        <v>0</v>
      </c>
      <c r="AL141" s="1">
        <f>IFERROR(VLOOKUP($B141,'11月男'!$A$8:$BV$90,市町村別自殺者集計表!AL$160,FALSE),0)</f>
        <v>0</v>
      </c>
      <c r="AM141" s="1">
        <f>IFERROR(VLOOKUP($B141,'11月男'!$A$8:$BV$90,市町村別自殺者集計表!AM$160,FALSE),0)</f>
        <v>0</v>
      </c>
      <c r="AN141" s="1">
        <f>IFERROR(VLOOKUP($B141,'11月男'!$A$8:$BV$90,市町村別自殺者集計表!AN$160,FALSE),0)</f>
        <v>0</v>
      </c>
      <c r="AO141" s="1">
        <f>IFERROR(VLOOKUP($B141,'11月男'!$A$8:$BV$90,市町村別自殺者集計表!AO$160,FALSE),0)</f>
        <v>0</v>
      </c>
      <c r="AP141" s="1">
        <f>IFERROR(VLOOKUP($B141,'11月男'!$A$8:$BV$90,市町村別自殺者集計表!AP$160,FALSE),0)</f>
        <v>0</v>
      </c>
      <c r="AQ141" s="1">
        <f>IFERROR(VLOOKUP($B141,'11月男'!$A$8:$BV$90,市町村別自殺者集計表!AQ$160,FALSE),0)</f>
        <v>0</v>
      </c>
      <c r="AR141" s="1">
        <f>IFERROR(VLOOKUP($B141,'11月男'!$A$8:$BV$90,市町村別自殺者集計表!AR$160,FALSE),0)</f>
        <v>0</v>
      </c>
      <c r="AS141" s="1">
        <f>IFERROR(VLOOKUP($B141,'11月男'!$A$8:$BV$90,市町村別自殺者集計表!AS$160,FALSE),0)</f>
        <v>0</v>
      </c>
      <c r="AT141" s="1">
        <f>IFERROR(VLOOKUP($B141,'11月男'!$A$8:$BV$90,市町村別自殺者集計表!AT$160,FALSE),0)</f>
        <v>0</v>
      </c>
      <c r="AU141" s="1">
        <f>IFERROR(VLOOKUP($B141,'11月男'!$A$8:$BV$90,市町村別自殺者集計表!AU$160,FALSE),0)</f>
        <v>0</v>
      </c>
      <c r="AV141" s="1">
        <f>IFERROR(VLOOKUP($B141,'11月男'!$A$8:$BV$90,市町村別自殺者集計表!AV$160,FALSE),0)</f>
        <v>0</v>
      </c>
      <c r="AW141" s="1">
        <f>IFERROR(VLOOKUP($B141,'11月男'!$A$8:$BV$90,市町村別自殺者集計表!AW$160,FALSE),0)</f>
        <v>0</v>
      </c>
      <c r="AX141" s="1">
        <f>IFERROR(VLOOKUP($B141,'11月男'!$A$8:$BV$90,市町村別自殺者集計表!AX$160,FALSE),0)</f>
        <v>0</v>
      </c>
      <c r="AY141" s="1">
        <f>IFERROR(VLOOKUP($B141,'11月男'!$A$8:$BV$90,市町村別自殺者集計表!AY$160,FALSE),0)</f>
        <v>0</v>
      </c>
      <c r="AZ141" s="1">
        <f>IFERROR(VLOOKUP($B141,'11月男'!$A$8:$BV$90,市町村別自殺者集計表!AZ$160,FALSE),0)</f>
        <v>0</v>
      </c>
      <c r="BA141" s="1">
        <f>IFERROR(VLOOKUP($B141,'11月男'!$A$8:$BV$90,市町村別自殺者集計表!BA$160,FALSE),0)</f>
        <v>0</v>
      </c>
      <c r="BB141" s="1">
        <f>IFERROR(VLOOKUP($B141,'11月男'!$A$8:$BV$90,市町村別自殺者集計表!BB$160,FALSE),0)</f>
        <v>0</v>
      </c>
      <c r="BC141" s="1">
        <f>IFERROR(VLOOKUP($B141,'11月男'!$A$8:$BV$90,市町村別自殺者集計表!BC$160,FALSE),0)</f>
        <v>0</v>
      </c>
      <c r="BD141" s="1">
        <f>IFERROR(VLOOKUP($B141,'11月男'!$A$8:$BV$90,市町村別自殺者集計表!BD$160,FALSE),0)</f>
        <v>0</v>
      </c>
      <c r="BE141" s="1">
        <f>IFERROR(VLOOKUP($B141,'11月男'!$A$8:$BV$90,市町村別自殺者集計表!BE$160,FALSE),0)</f>
        <v>0</v>
      </c>
      <c r="BF141" s="1">
        <f>IFERROR(VLOOKUP($B141,'11月男'!$A$8:$BV$90,市町村別自殺者集計表!BF$160,FALSE),0)</f>
        <v>0</v>
      </c>
      <c r="BG141" s="1">
        <f>IFERROR(VLOOKUP($B141,'11月男'!$A$8:$BV$90,市町村別自殺者集計表!BG$160,FALSE),0)</f>
        <v>0</v>
      </c>
      <c r="BH141" s="1">
        <f>IFERROR(VLOOKUP($B141,'11月男'!$A$8:$BV$90,市町村別自殺者集計表!BH$160,FALSE),0)</f>
        <v>0</v>
      </c>
      <c r="BI141" s="1">
        <f>IFERROR(VLOOKUP($B141,'11月男'!$A$8:$BV$90,市町村別自殺者集計表!BI$160,FALSE),0)</f>
        <v>0</v>
      </c>
      <c r="BJ141" s="1">
        <f>IFERROR(VLOOKUP($B141,'11月男'!$A$8:$BV$90,市町村別自殺者集計表!BJ$160,FALSE),0)</f>
        <v>0</v>
      </c>
      <c r="BK141" s="1">
        <f>IFERROR(VLOOKUP($B141,'11月男'!$A$8:$BV$90,市町村別自殺者集計表!BK$160,FALSE),0)</f>
        <v>0</v>
      </c>
      <c r="BL141" s="1">
        <f>IFERROR(VLOOKUP($B141,'11月男'!$A$8:$BV$90,市町村別自殺者集計表!BL$160,FALSE),0)</f>
        <v>0</v>
      </c>
      <c r="BM141" s="1">
        <f>IFERROR(VLOOKUP($B141,'11月男'!$A$8:$BV$90,市町村別自殺者集計表!BM$160,FALSE),0)</f>
        <v>0</v>
      </c>
      <c r="BN141" s="1">
        <f>IFERROR(VLOOKUP($B141,'11月男'!$A$8:$BV$90,市町村別自殺者集計表!BN$160,FALSE),0)</f>
        <v>0</v>
      </c>
      <c r="BO141" s="1">
        <f>IFERROR(VLOOKUP($B141,'11月男'!$A$8:$BV$90,市町村別自殺者集計表!BO$160,FALSE),0)</f>
        <v>0</v>
      </c>
      <c r="BP141" s="1">
        <f>IFERROR(VLOOKUP($B141,'11月男'!$A$8:$BV$90,市町村別自殺者集計表!BP$160,FALSE),0)</f>
        <v>0</v>
      </c>
      <c r="BQ141" s="1">
        <f>IFERROR(VLOOKUP($B141,'11月男'!$A$8:$BV$90,市町村別自殺者集計表!BQ$160,FALSE),0)</f>
        <v>0</v>
      </c>
      <c r="BR141" s="1">
        <f>IFERROR(VLOOKUP($B141,'11月男'!$A$8:$BV$90,市町村別自殺者集計表!BR$160,FALSE),0)</f>
        <v>0</v>
      </c>
      <c r="BS141" s="1">
        <f>IFERROR(VLOOKUP($B141,'11月男'!$A$8:$BV$90,市町村別自殺者集計表!BS$160,FALSE),0)</f>
        <v>0</v>
      </c>
      <c r="BT141" s="1">
        <f>IFERROR(VLOOKUP($B141,'11月男'!$A$8:$BV$90,市町村別自殺者集計表!BT$160,FALSE),0)</f>
        <v>0</v>
      </c>
      <c r="BU141" s="1">
        <f>IFERROR(VLOOKUP($B141,'11月男'!$A$8:$BV$90,市町村別自殺者集計表!BU$160,FALSE),0)</f>
        <v>0</v>
      </c>
      <c r="BV141" s="1">
        <f>IFERROR(VLOOKUP($B141,'11月男'!$A$8:$BV$90,市町村別自殺者集計表!BV$160,FALSE),0)</f>
        <v>0</v>
      </c>
    </row>
    <row r="142" spans="1:74" hidden="1" x14ac:dyDescent="0.2">
      <c r="A142" s="1" t="s">
        <v>349</v>
      </c>
      <c r="B142" s="128">
        <f t="shared" si="48"/>
        <v>270000</v>
      </c>
      <c r="C142" s="128" t="str">
        <f t="shared" si="49"/>
        <v>大阪府</v>
      </c>
      <c r="E142" s="1">
        <f>IFERROR(VLOOKUP($B142,'11月女'!$A$8:$BV$90,市町村別自殺者集計表!E$160,FALSE),0)</f>
        <v>0</v>
      </c>
      <c r="F142" s="1">
        <f>IFERROR(VLOOKUP($B142,'11月女'!$A$8:$BV$90,市町村別自殺者集計表!F$160,FALSE),0)</f>
        <v>0</v>
      </c>
      <c r="G142" s="1">
        <f>IFERROR(VLOOKUP($B142,'11月女'!$A$8:$BV$90,市町村別自殺者集計表!G$160,FALSE),0)</f>
        <v>0</v>
      </c>
      <c r="H142" s="1">
        <f>IFERROR(VLOOKUP($B142,'11月女'!$A$8:$BV$90,市町村別自殺者集計表!H$160,FALSE),0)</f>
        <v>0</v>
      </c>
      <c r="I142" s="1">
        <f>IFERROR(VLOOKUP($B142,'11月女'!$A$8:$BV$90,市町村別自殺者集計表!I$160,FALSE),0)</f>
        <v>0</v>
      </c>
      <c r="J142" s="1">
        <f>IFERROR(VLOOKUP($B142,'11月女'!$A$8:$BV$90,市町村別自殺者集計表!J$160,FALSE),0)</f>
        <v>0</v>
      </c>
      <c r="K142" s="1">
        <f>IFERROR(VLOOKUP($B142,'11月女'!$A$8:$BV$90,市町村別自殺者集計表!K$160,FALSE),0)</f>
        <v>0</v>
      </c>
      <c r="L142" s="1">
        <f>IFERROR(VLOOKUP($B142,'11月女'!$A$8:$BV$90,市町村別自殺者集計表!L$160,FALSE),0)</f>
        <v>0</v>
      </c>
      <c r="M142" s="1">
        <f>IFERROR(VLOOKUP($B142,'11月女'!$A$8:$BV$90,市町村別自殺者集計表!M$160,FALSE),0)</f>
        <v>0</v>
      </c>
      <c r="N142" s="1">
        <f>IFERROR(VLOOKUP($B142,'11月女'!$A$8:$BV$90,市町村別自殺者集計表!N$160,FALSE),0)</f>
        <v>0</v>
      </c>
      <c r="O142" s="1">
        <f>IFERROR(VLOOKUP($B142,'11月女'!$A$8:$BV$90,市町村別自殺者集計表!O$160,FALSE),0)</f>
        <v>0</v>
      </c>
      <c r="P142" s="1">
        <f>IFERROR(VLOOKUP($B142,'11月女'!$A$8:$BV$90,市町村別自殺者集計表!P$160,FALSE),0)</f>
        <v>0</v>
      </c>
      <c r="Q142" s="1">
        <f>IFERROR(VLOOKUP($B142,'11月女'!$A$8:$BV$90,市町村別自殺者集計表!Q$160,FALSE),0)</f>
        <v>0</v>
      </c>
      <c r="R142" s="1">
        <f>IFERROR(VLOOKUP($B142,'11月女'!$A$8:$BV$90,市町村別自殺者集計表!R$160,FALSE),0)</f>
        <v>0</v>
      </c>
      <c r="S142" s="1">
        <f>IFERROR(VLOOKUP($B142,'11月女'!$A$8:$BV$90,市町村別自殺者集計表!S$160,FALSE),0)</f>
        <v>0</v>
      </c>
      <c r="T142" s="1">
        <f>IFERROR(VLOOKUP($B142,'11月女'!$A$8:$BV$90,市町村別自殺者集計表!T$160,FALSE),0)</f>
        <v>0</v>
      </c>
      <c r="U142" s="1">
        <f>IFERROR(VLOOKUP($B142,'11月女'!$A$8:$BV$90,市町村別自殺者集計表!U$160,FALSE),0)</f>
        <v>0</v>
      </c>
      <c r="V142" s="1">
        <f>IFERROR(VLOOKUP($B142,'11月女'!$A$8:$BV$90,市町村別自殺者集計表!V$160,FALSE),0)</f>
        <v>0</v>
      </c>
      <c r="W142" s="1">
        <f>IFERROR(VLOOKUP($B142,'11月女'!$A$8:$BV$90,市町村別自殺者集計表!W$160,FALSE),0)</f>
        <v>0</v>
      </c>
      <c r="X142" s="1">
        <f>IFERROR(VLOOKUP($B142,'11月女'!$A$8:$BV$90,市町村別自殺者集計表!X$160,FALSE),0)</f>
        <v>0</v>
      </c>
      <c r="Y142" s="1">
        <f>IFERROR(VLOOKUP($B142,'11月女'!$A$8:$BV$90,市町村別自殺者集計表!Y$160,FALSE),0)</f>
        <v>0</v>
      </c>
      <c r="Z142" s="1">
        <f>IFERROR(VLOOKUP($B142,'11月女'!$A$8:$BV$90,市町村別自殺者集計表!Z$160,FALSE),0)</f>
        <v>0</v>
      </c>
      <c r="AA142" s="1">
        <f>IFERROR(VLOOKUP($B142,'11月女'!$A$8:$BV$90,市町村別自殺者集計表!AA$160,FALSE),0)</f>
        <v>0</v>
      </c>
      <c r="AB142" s="1">
        <f>IFERROR(VLOOKUP($B142,'11月女'!$A$8:$BV$90,市町村別自殺者集計表!AB$160,FALSE),0)</f>
        <v>0</v>
      </c>
      <c r="AC142" s="1">
        <f>IFERROR(VLOOKUP($B142,'11月女'!$A$8:$BV$90,市町村別自殺者集計表!AC$160,FALSE),0)</f>
        <v>0</v>
      </c>
      <c r="AD142" s="1">
        <f>IFERROR(VLOOKUP($B142,'11月女'!$A$8:$BV$90,市町村別自殺者集計表!AD$160,FALSE),0)</f>
        <v>0</v>
      </c>
      <c r="AE142" s="1">
        <f>IFERROR(VLOOKUP($B142,'11月女'!$A$8:$BV$90,市町村別自殺者集計表!AE$160,FALSE),0)</f>
        <v>0</v>
      </c>
      <c r="AF142" s="1">
        <f>IFERROR(VLOOKUP($B142,'11月女'!$A$8:$BV$90,市町村別自殺者集計表!AF$160,FALSE),0)</f>
        <v>0</v>
      </c>
      <c r="AG142" s="1">
        <f>IFERROR(VLOOKUP($B142,'11月女'!$A$8:$BV$90,市町村別自殺者集計表!AG$160,FALSE),0)</f>
        <v>0</v>
      </c>
      <c r="AH142" s="1">
        <f>IFERROR(VLOOKUP($B142,'11月女'!$A$8:$BV$90,市町村別自殺者集計表!AH$160,FALSE),0)</f>
        <v>0</v>
      </c>
      <c r="AI142" s="1">
        <f>IFERROR(VLOOKUP($B142,'11月女'!$A$8:$BV$90,市町村別自殺者集計表!AI$160,FALSE),0)</f>
        <v>0</v>
      </c>
      <c r="AJ142" s="1">
        <f>IFERROR(VLOOKUP($B142,'11月女'!$A$8:$BV$90,市町村別自殺者集計表!AJ$160,FALSE),0)</f>
        <v>0</v>
      </c>
      <c r="AK142" s="1">
        <f>IFERROR(VLOOKUP($B142,'11月女'!$A$8:$BV$90,市町村別自殺者集計表!AK$160,FALSE),0)</f>
        <v>0</v>
      </c>
      <c r="AL142" s="1">
        <f>IFERROR(VLOOKUP($B142,'11月女'!$A$8:$BV$90,市町村別自殺者集計表!AL$160,FALSE),0)</f>
        <v>0</v>
      </c>
      <c r="AM142" s="1">
        <f>IFERROR(VLOOKUP($B142,'11月女'!$A$8:$BV$90,市町村別自殺者集計表!AM$160,FALSE),0)</f>
        <v>0</v>
      </c>
      <c r="AN142" s="1">
        <f>IFERROR(VLOOKUP($B142,'11月女'!$A$8:$BV$90,市町村別自殺者集計表!AN$160,FALSE),0)</f>
        <v>0</v>
      </c>
      <c r="AO142" s="1">
        <f>IFERROR(VLOOKUP($B142,'11月女'!$A$8:$BV$90,市町村別自殺者集計表!AO$160,FALSE),0)</f>
        <v>0</v>
      </c>
      <c r="AP142" s="1">
        <f>IFERROR(VLOOKUP($B142,'11月女'!$A$8:$BV$90,市町村別自殺者集計表!AP$160,FALSE),0)</f>
        <v>0</v>
      </c>
      <c r="AQ142" s="1">
        <f>IFERROR(VLOOKUP($B142,'11月女'!$A$8:$BV$90,市町村別自殺者集計表!AQ$160,FALSE),0)</f>
        <v>0</v>
      </c>
      <c r="AR142" s="1">
        <f>IFERROR(VLOOKUP($B142,'11月女'!$A$8:$BV$90,市町村別自殺者集計表!AR$160,FALSE),0)</f>
        <v>0</v>
      </c>
      <c r="AS142" s="1">
        <f>IFERROR(VLOOKUP($B142,'11月女'!$A$8:$BV$90,市町村別自殺者集計表!AS$160,FALSE),0)</f>
        <v>0</v>
      </c>
      <c r="AT142" s="1">
        <f>IFERROR(VLOOKUP($B142,'11月女'!$A$8:$BV$90,市町村別自殺者集計表!AT$160,FALSE),0)</f>
        <v>0</v>
      </c>
      <c r="AU142" s="1">
        <f>IFERROR(VLOOKUP($B142,'11月女'!$A$8:$BV$90,市町村別自殺者集計表!AU$160,FALSE),0)</f>
        <v>0</v>
      </c>
      <c r="AV142" s="1">
        <f>IFERROR(VLOOKUP($B142,'11月女'!$A$8:$BV$90,市町村別自殺者集計表!AV$160,FALSE),0)</f>
        <v>0</v>
      </c>
      <c r="AW142" s="1">
        <f>IFERROR(VLOOKUP($B142,'11月女'!$A$8:$BV$90,市町村別自殺者集計表!AW$160,FALSE),0)</f>
        <v>0</v>
      </c>
      <c r="AX142" s="1">
        <f>IFERROR(VLOOKUP($B142,'11月女'!$A$8:$BV$90,市町村別自殺者集計表!AX$160,FALSE),0)</f>
        <v>0</v>
      </c>
      <c r="AY142" s="1">
        <f>IFERROR(VLOOKUP($B142,'11月女'!$A$8:$BV$90,市町村別自殺者集計表!AY$160,FALSE),0)</f>
        <v>0</v>
      </c>
      <c r="AZ142" s="1">
        <f>IFERROR(VLOOKUP($B142,'11月女'!$A$8:$BV$90,市町村別自殺者集計表!AZ$160,FALSE),0)</f>
        <v>0</v>
      </c>
      <c r="BA142" s="1">
        <f>IFERROR(VLOOKUP($B142,'11月女'!$A$8:$BV$90,市町村別自殺者集計表!BA$160,FALSE),0)</f>
        <v>0</v>
      </c>
      <c r="BB142" s="1">
        <f>IFERROR(VLOOKUP($B142,'11月女'!$A$8:$BV$90,市町村別自殺者集計表!BB$160,FALSE),0)</f>
        <v>0</v>
      </c>
      <c r="BC142" s="1">
        <f>IFERROR(VLOOKUP($B142,'11月女'!$A$8:$BV$90,市町村別自殺者集計表!BC$160,FALSE),0)</f>
        <v>0</v>
      </c>
      <c r="BD142" s="1">
        <f>IFERROR(VLOOKUP($B142,'11月女'!$A$8:$BV$90,市町村別自殺者集計表!BD$160,FALSE),0)</f>
        <v>0</v>
      </c>
      <c r="BE142" s="1">
        <f>IFERROR(VLOOKUP($B142,'11月女'!$A$8:$BV$90,市町村別自殺者集計表!BE$160,FALSE),0)</f>
        <v>0</v>
      </c>
      <c r="BF142" s="1">
        <f>IFERROR(VLOOKUP($B142,'11月女'!$A$8:$BV$90,市町村別自殺者集計表!BF$160,FALSE),0)</f>
        <v>0</v>
      </c>
      <c r="BG142" s="1">
        <f>IFERROR(VLOOKUP($B142,'11月女'!$A$8:$BV$90,市町村別自殺者集計表!BG$160,FALSE),0)</f>
        <v>0</v>
      </c>
      <c r="BH142" s="1">
        <f>IFERROR(VLOOKUP($B142,'11月女'!$A$8:$BV$90,市町村別自殺者集計表!BH$160,FALSE),0)</f>
        <v>0</v>
      </c>
      <c r="BI142" s="1">
        <f>IFERROR(VLOOKUP($B142,'11月女'!$A$8:$BV$90,市町村別自殺者集計表!BI$160,FALSE),0)</f>
        <v>0</v>
      </c>
      <c r="BJ142" s="1">
        <f>IFERROR(VLOOKUP($B142,'11月女'!$A$8:$BV$90,市町村別自殺者集計表!BJ$160,FALSE),0)</f>
        <v>0</v>
      </c>
      <c r="BK142" s="1">
        <f>IFERROR(VLOOKUP($B142,'11月女'!$A$8:$BV$90,市町村別自殺者集計表!BK$160,FALSE),0)</f>
        <v>0</v>
      </c>
      <c r="BL142" s="1">
        <f>IFERROR(VLOOKUP($B142,'11月女'!$A$8:$BV$90,市町村別自殺者集計表!BL$160,FALSE),0)</f>
        <v>0</v>
      </c>
      <c r="BM142" s="1">
        <f>IFERROR(VLOOKUP($B142,'11月女'!$A$8:$BV$90,市町村別自殺者集計表!BM$160,FALSE),0)</f>
        <v>0</v>
      </c>
      <c r="BN142" s="1">
        <f>IFERROR(VLOOKUP($B142,'11月女'!$A$8:$BV$90,市町村別自殺者集計表!BN$160,FALSE),0)</f>
        <v>0</v>
      </c>
      <c r="BO142" s="1">
        <f>IFERROR(VLOOKUP($B142,'11月女'!$A$8:$BV$90,市町村別自殺者集計表!BO$160,FALSE),0)</f>
        <v>0</v>
      </c>
      <c r="BP142" s="1">
        <f>IFERROR(VLOOKUP($B142,'11月女'!$A$8:$BV$90,市町村別自殺者集計表!BP$160,FALSE),0)</f>
        <v>0</v>
      </c>
      <c r="BQ142" s="1">
        <f>IFERROR(VLOOKUP($B142,'11月女'!$A$8:$BV$90,市町村別自殺者集計表!BQ$160,FALSE),0)</f>
        <v>0</v>
      </c>
      <c r="BR142" s="1">
        <f>IFERROR(VLOOKUP($B142,'11月女'!$A$8:$BV$90,市町村別自殺者集計表!BR$160,FALSE),0)</f>
        <v>0</v>
      </c>
      <c r="BS142" s="1">
        <f>IFERROR(VLOOKUP($B142,'11月女'!$A$8:$BV$90,市町村別自殺者集計表!BS$160,FALSE),0)</f>
        <v>0</v>
      </c>
      <c r="BT142" s="1">
        <f>IFERROR(VLOOKUP($B142,'11月女'!$A$8:$BV$90,市町村別自殺者集計表!BT$160,FALSE),0)</f>
        <v>0</v>
      </c>
      <c r="BU142" s="1">
        <f>IFERROR(VLOOKUP($B142,'11月女'!$A$8:$BV$90,市町村別自殺者集計表!BU$160,FALSE),0)</f>
        <v>0</v>
      </c>
      <c r="BV142" s="1">
        <f>IFERROR(VLOOKUP($B142,'11月女'!$A$8:$BV$90,市町村別自殺者集計表!BV$160,FALSE),0)</f>
        <v>0</v>
      </c>
    </row>
    <row r="143" spans="1:74" hidden="1" x14ac:dyDescent="0.2">
      <c r="A143" s="1" t="s">
        <v>350</v>
      </c>
      <c r="B143" s="128">
        <f t="shared" si="48"/>
        <v>270000</v>
      </c>
      <c r="C143" s="128" t="str">
        <f t="shared" si="49"/>
        <v>大阪府</v>
      </c>
      <c r="E143" s="1">
        <f>IFERROR(VLOOKUP($B143,'11月総数'!$A$8:$BV$90,市町村別自殺者集計表!E$160,FALSE),0)</f>
        <v>0</v>
      </c>
      <c r="F143" s="1">
        <f>IFERROR(VLOOKUP($B143,'11月総数'!$A$8:$BV$90,市町村別自殺者集計表!F$160,FALSE),0)</f>
        <v>0</v>
      </c>
      <c r="G143" s="1">
        <f>IFERROR(VLOOKUP($B143,'11月総数'!$A$8:$BV$90,市町村別自殺者集計表!G$160,FALSE),0)</f>
        <v>0</v>
      </c>
      <c r="H143" s="1">
        <f>IFERROR(VLOOKUP($B143,'11月総数'!$A$8:$BV$90,市町村別自殺者集計表!H$160,FALSE),0)</f>
        <v>0</v>
      </c>
      <c r="I143" s="1">
        <f>IFERROR(VLOOKUP($B143,'11月総数'!$A$8:$BV$90,市町村別自殺者集計表!I$160,FALSE),0)</f>
        <v>0</v>
      </c>
      <c r="J143" s="1">
        <f>IFERROR(VLOOKUP($B143,'11月総数'!$A$8:$BV$90,市町村別自殺者集計表!J$160,FALSE),0)</f>
        <v>0</v>
      </c>
      <c r="K143" s="1">
        <f>IFERROR(VLOOKUP($B143,'11月総数'!$A$8:$BV$90,市町村別自殺者集計表!K$160,FALSE),0)</f>
        <v>0</v>
      </c>
      <c r="L143" s="1">
        <f>IFERROR(VLOOKUP($B143,'11月総数'!$A$8:$BV$90,市町村別自殺者集計表!L$160,FALSE),0)</f>
        <v>0</v>
      </c>
      <c r="M143" s="1">
        <f>IFERROR(VLOOKUP($B143,'11月総数'!$A$8:$BV$90,市町村別自殺者集計表!M$160,FALSE),0)</f>
        <v>0</v>
      </c>
      <c r="N143" s="1">
        <f>IFERROR(VLOOKUP($B143,'11月総数'!$A$8:$BV$90,市町村別自殺者集計表!N$160,FALSE),0)</f>
        <v>0</v>
      </c>
      <c r="O143" s="1">
        <f>IFERROR(VLOOKUP($B143,'11月総数'!$A$8:$BV$90,市町村別自殺者集計表!O$160,FALSE),0)</f>
        <v>0</v>
      </c>
      <c r="P143" s="1">
        <f>IFERROR(VLOOKUP($B143,'11月総数'!$A$8:$BV$90,市町村別自殺者集計表!P$160,FALSE),0)</f>
        <v>0</v>
      </c>
      <c r="Q143" s="1">
        <f>IFERROR(VLOOKUP($B143,'11月総数'!$A$8:$BV$90,市町村別自殺者集計表!Q$160,FALSE),0)</f>
        <v>0</v>
      </c>
      <c r="R143" s="1">
        <f>IFERROR(VLOOKUP($B143,'11月総数'!$A$8:$BV$90,市町村別自殺者集計表!R$160,FALSE),0)</f>
        <v>0</v>
      </c>
      <c r="S143" s="1">
        <f>IFERROR(VLOOKUP($B143,'11月総数'!$A$8:$BV$90,市町村別自殺者集計表!S$160,FALSE),0)</f>
        <v>0</v>
      </c>
      <c r="T143" s="1">
        <f>IFERROR(VLOOKUP($B143,'11月総数'!$A$8:$BV$90,市町村別自殺者集計表!T$160,FALSE),0)</f>
        <v>0</v>
      </c>
      <c r="U143" s="1">
        <f>IFERROR(VLOOKUP($B143,'11月総数'!$A$8:$BV$90,市町村別自殺者集計表!U$160,FALSE),0)</f>
        <v>0</v>
      </c>
      <c r="V143" s="1">
        <f>IFERROR(VLOOKUP($B143,'11月総数'!$A$8:$BV$90,市町村別自殺者集計表!V$160,FALSE),0)</f>
        <v>0</v>
      </c>
      <c r="W143" s="1">
        <f>IFERROR(VLOOKUP($B143,'11月総数'!$A$8:$BV$90,市町村別自殺者集計表!W$160,FALSE),0)</f>
        <v>0</v>
      </c>
      <c r="X143" s="1">
        <f>IFERROR(VLOOKUP($B143,'11月総数'!$A$8:$BV$90,市町村別自殺者集計表!X$160,FALSE),0)</f>
        <v>0</v>
      </c>
      <c r="Y143" s="1">
        <f>IFERROR(VLOOKUP($B143,'11月総数'!$A$8:$BV$90,市町村別自殺者集計表!Y$160,FALSE),0)</f>
        <v>0</v>
      </c>
      <c r="Z143" s="1">
        <f>IFERROR(VLOOKUP($B143,'11月総数'!$A$8:$BV$90,市町村別自殺者集計表!Z$160,FALSE),0)</f>
        <v>0</v>
      </c>
      <c r="AA143" s="1">
        <f>IFERROR(VLOOKUP($B143,'11月総数'!$A$8:$BV$90,市町村別自殺者集計表!AA$160,FALSE),0)</f>
        <v>0</v>
      </c>
      <c r="AB143" s="1">
        <f>IFERROR(VLOOKUP($B143,'11月総数'!$A$8:$BV$90,市町村別自殺者集計表!AB$160,FALSE),0)</f>
        <v>0</v>
      </c>
      <c r="AC143" s="1">
        <f>IFERROR(VLOOKUP($B143,'11月総数'!$A$8:$BV$90,市町村別自殺者集計表!AC$160,FALSE),0)</f>
        <v>0</v>
      </c>
      <c r="AD143" s="1">
        <f>IFERROR(VLOOKUP($B143,'11月総数'!$A$8:$BV$90,市町村別自殺者集計表!AD$160,FALSE),0)</f>
        <v>0</v>
      </c>
      <c r="AE143" s="1">
        <f>IFERROR(VLOOKUP($B143,'11月総数'!$A$8:$BV$90,市町村別自殺者集計表!AE$160,FALSE),0)</f>
        <v>0</v>
      </c>
      <c r="AF143" s="1">
        <f>IFERROR(VLOOKUP($B143,'11月総数'!$A$8:$BV$90,市町村別自殺者集計表!AF$160,FALSE),0)</f>
        <v>0</v>
      </c>
      <c r="AG143" s="1">
        <f>IFERROR(VLOOKUP($B143,'11月総数'!$A$8:$BV$90,市町村別自殺者集計表!AG$160,FALSE),0)</f>
        <v>0</v>
      </c>
      <c r="AH143" s="1">
        <f>IFERROR(VLOOKUP($B143,'11月総数'!$A$8:$BV$90,市町村別自殺者集計表!AH$160,FALSE),0)</f>
        <v>0</v>
      </c>
      <c r="AI143" s="1">
        <f>IFERROR(VLOOKUP($B143,'11月総数'!$A$8:$BV$90,市町村別自殺者集計表!AI$160,FALSE),0)</f>
        <v>0</v>
      </c>
      <c r="AJ143" s="1">
        <f>IFERROR(VLOOKUP($B143,'11月総数'!$A$8:$BV$90,市町村別自殺者集計表!AJ$160,FALSE),0)</f>
        <v>0</v>
      </c>
      <c r="AK143" s="1">
        <f>IFERROR(VLOOKUP($B143,'11月総数'!$A$8:$BV$90,市町村別自殺者集計表!AK$160,FALSE),0)</f>
        <v>0</v>
      </c>
      <c r="AL143" s="1">
        <f>IFERROR(VLOOKUP($B143,'11月総数'!$A$8:$BV$90,市町村別自殺者集計表!AL$160,FALSE),0)</f>
        <v>0</v>
      </c>
      <c r="AM143" s="1">
        <f>IFERROR(VLOOKUP($B143,'11月総数'!$A$8:$BV$90,市町村別自殺者集計表!AM$160,FALSE),0)</f>
        <v>0</v>
      </c>
      <c r="AN143" s="1">
        <f>IFERROR(VLOOKUP($B143,'11月総数'!$A$8:$BV$90,市町村別自殺者集計表!AN$160,FALSE),0)</f>
        <v>0</v>
      </c>
      <c r="AO143" s="1">
        <f>IFERROR(VLOOKUP($B143,'11月総数'!$A$8:$BV$90,市町村別自殺者集計表!AO$160,FALSE),0)</f>
        <v>0</v>
      </c>
      <c r="AP143" s="1">
        <f>IFERROR(VLOOKUP($B143,'11月総数'!$A$8:$BV$90,市町村別自殺者集計表!AP$160,FALSE),0)</f>
        <v>0</v>
      </c>
      <c r="AQ143" s="1">
        <f>IFERROR(VLOOKUP($B143,'11月総数'!$A$8:$BV$90,市町村別自殺者集計表!AQ$160,FALSE),0)</f>
        <v>0</v>
      </c>
      <c r="AR143" s="1">
        <f>IFERROR(VLOOKUP($B143,'11月総数'!$A$8:$BV$90,市町村別自殺者集計表!AR$160,FALSE),0)</f>
        <v>0</v>
      </c>
      <c r="AS143" s="1">
        <f>IFERROR(VLOOKUP($B143,'11月総数'!$A$8:$BV$90,市町村別自殺者集計表!AS$160,FALSE),0)</f>
        <v>0</v>
      </c>
      <c r="AT143" s="1">
        <f>IFERROR(VLOOKUP($B143,'11月総数'!$A$8:$BV$90,市町村別自殺者集計表!AT$160,FALSE),0)</f>
        <v>0</v>
      </c>
      <c r="AU143" s="1">
        <f>IFERROR(VLOOKUP($B143,'11月総数'!$A$8:$BV$90,市町村別自殺者集計表!AU$160,FALSE),0)</f>
        <v>0</v>
      </c>
      <c r="AV143" s="1">
        <f>IFERROR(VLOOKUP($B143,'11月総数'!$A$8:$BV$90,市町村別自殺者集計表!AV$160,FALSE),0)</f>
        <v>0</v>
      </c>
      <c r="AW143" s="1">
        <f>IFERROR(VLOOKUP($B143,'11月総数'!$A$8:$BV$90,市町村別自殺者集計表!AW$160,FALSE),0)</f>
        <v>0</v>
      </c>
      <c r="AX143" s="1">
        <f>IFERROR(VLOOKUP($B143,'11月総数'!$A$8:$BV$90,市町村別自殺者集計表!AX$160,FALSE),0)</f>
        <v>0</v>
      </c>
      <c r="AY143" s="1">
        <f>IFERROR(VLOOKUP($B143,'11月総数'!$A$8:$BV$90,市町村別自殺者集計表!AY$160,FALSE),0)</f>
        <v>0</v>
      </c>
      <c r="AZ143" s="1">
        <f>IFERROR(VLOOKUP($B143,'11月総数'!$A$8:$BV$90,市町村別自殺者集計表!AZ$160,FALSE),0)</f>
        <v>0</v>
      </c>
      <c r="BA143" s="1">
        <f>IFERROR(VLOOKUP($B143,'11月総数'!$A$8:$BV$90,市町村別自殺者集計表!BA$160,FALSE),0)</f>
        <v>0</v>
      </c>
      <c r="BB143" s="1">
        <f>IFERROR(VLOOKUP($B143,'11月総数'!$A$8:$BV$90,市町村別自殺者集計表!BB$160,FALSE),0)</f>
        <v>0</v>
      </c>
      <c r="BC143" s="1">
        <f>IFERROR(VLOOKUP($B143,'11月総数'!$A$8:$BV$90,市町村別自殺者集計表!BC$160,FALSE),0)</f>
        <v>0</v>
      </c>
      <c r="BD143" s="1">
        <f>IFERROR(VLOOKUP($B143,'11月総数'!$A$8:$BV$90,市町村別自殺者集計表!BD$160,FALSE),0)</f>
        <v>0</v>
      </c>
      <c r="BE143" s="1">
        <f>IFERROR(VLOOKUP($B143,'11月総数'!$A$8:$BV$90,市町村別自殺者集計表!BE$160,FALSE),0)</f>
        <v>0</v>
      </c>
      <c r="BF143" s="1">
        <f>IFERROR(VLOOKUP($B143,'11月総数'!$A$8:$BV$90,市町村別自殺者集計表!BF$160,FALSE),0)</f>
        <v>0</v>
      </c>
      <c r="BG143" s="1">
        <f>IFERROR(VLOOKUP($B143,'11月総数'!$A$8:$BV$90,市町村別自殺者集計表!BG$160,FALSE),0)</f>
        <v>0</v>
      </c>
      <c r="BH143" s="1">
        <f>IFERROR(VLOOKUP($B143,'11月総数'!$A$8:$BV$90,市町村別自殺者集計表!BH$160,FALSE),0)</f>
        <v>0</v>
      </c>
      <c r="BI143" s="1">
        <f>IFERROR(VLOOKUP($B143,'11月総数'!$A$8:$BV$90,市町村別自殺者集計表!BI$160,FALSE),0)</f>
        <v>0</v>
      </c>
      <c r="BJ143" s="1">
        <f>IFERROR(VLOOKUP($B143,'11月総数'!$A$8:$BV$90,市町村別自殺者集計表!BJ$160,FALSE),0)</f>
        <v>0</v>
      </c>
      <c r="BK143" s="1">
        <f>IFERROR(VLOOKUP($B143,'11月総数'!$A$8:$BV$90,市町村別自殺者集計表!BK$160,FALSE),0)</f>
        <v>0</v>
      </c>
      <c r="BL143" s="1">
        <f>IFERROR(VLOOKUP($B143,'11月総数'!$A$8:$BV$90,市町村別自殺者集計表!BL$160,FALSE),0)</f>
        <v>0</v>
      </c>
      <c r="BM143" s="1">
        <f>IFERROR(VLOOKUP($B143,'11月総数'!$A$8:$BV$90,市町村別自殺者集計表!BM$160,FALSE),0)</f>
        <v>0</v>
      </c>
      <c r="BN143" s="1">
        <f>IFERROR(VLOOKUP($B143,'11月総数'!$A$8:$BV$90,市町村別自殺者集計表!BN$160,FALSE),0)</f>
        <v>0</v>
      </c>
      <c r="BO143" s="1">
        <f>IFERROR(VLOOKUP($B143,'11月総数'!$A$8:$BV$90,市町村別自殺者集計表!BO$160,FALSE),0)</f>
        <v>0</v>
      </c>
      <c r="BP143" s="1">
        <f>IFERROR(VLOOKUP($B143,'11月総数'!$A$8:$BV$90,市町村別自殺者集計表!BP$160,FALSE),0)</f>
        <v>0</v>
      </c>
      <c r="BQ143" s="1">
        <f>IFERROR(VLOOKUP($B143,'11月総数'!$A$8:$BV$90,市町村別自殺者集計表!BQ$160,FALSE),0)</f>
        <v>0</v>
      </c>
      <c r="BR143" s="1">
        <f>IFERROR(VLOOKUP($B143,'11月総数'!$A$8:$BV$90,市町村別自殺者集計表!BR$160,FALSE),0)</f>
        <v>0</v>
      </c>
      <c r="BS143" s="1">
        <f>IFERROR(VLOOKUP($B143,'11月総数'!$A$8:$BV$90,市町村別自殺者集計表!BS$160,FALSE),0)</f>
        <v>0</v>
      </c>
      <c r="BT143" s="1">
        <f>IFERROR(VLOOKUP($B143,'11月総数'!$A$8:$BV$90,市町村別自殺者集計表!BT$160,FALSE),0)</f>
        <v>0</v>
      </c>
      <c r="BU143" s="1">
        <f>IFERROR(VLOOKUP($B143,'11月総数'!$A$8:$BV$90,市町村別自殺者集計表!BU$160,FALSE),0)</f>
        <v>0</v>
      </c>
      <c r="BV143" s="1">
        <f>IFERROR(VLOOKUP($B143,'11月総数'!$A$8:$BV$90,市町村別自殺者集計表!BV$160,FALSE),0)</f>
        <v>0</v>
      </c>
    </row>
    <row r="144" spans="1:74" hidden="1" x14ac:dyDescent="0.2">
      <c r="A144" s="1" t="s">
        <v>351</v>
      </c>
      <c r="B144" s="128">
        <f t="shared" si="48"/>
        <v>270000</v>
      </c>
      <c r="C144" s="128" t="str">
        <f t="shared" si="49"/>
        <v>大阪府</v>
      </c>
      <c r="E144" s="1">
        <f>IFERROR(VLOOKUP($B144,'12月男'!$A$8:$BV$90,市町村別自殺者集計表!E$160,FALSE),0)</f>
        <v>0</v>
      </c>
      <c r="F144" s="1">
        <f>IFERROR(VLOOKUP($B144,'12月男'!$A$8:$BV$90,市町村別自殺者集計表!F$160,FALSE),0)</f>
        <v>0</v>
      </c>
      <c r="G144" s="1">
        <f>IFERROR(VLOOKUP($B144,'12月男'!$A$8:$BV$90,市町村別自殺者集計表!G$160,FALSE),0)</f>
        <v>0</v>
      </c>
      <c r="H144" s="1">
        <f>IFERROR(VLOOKUP($B144,'12月男'!$A$8:$BV$90,市町村別自殺者集計表!H$160,FALSE),0)</f>
        <v>0</v>
      </c>
      <c r="I144" s="1">
        <f>IFERROR(VLOOKUP($B144,'12月男'!$A$8:$BV$90,市町村別自殺者集計表!I$160,FALSE),0)</f>
        <v>0</v>
      </c>
      <c r="J144" s="1">
        <f>IFERROR(VLOOKUP($B144,'12月男'!$A$8:$BV$90,市町村別自殺者集計表!J$160,FALSE),0)</f>
        <v>0</v>
      </c>
      <c r="K144" s="1">
        <f>IFERROR(VLOOKUP($B144,'12月男'!$A$8:$BV$90,市町村別自殺者集計表!K$160,FALSE),0)</f>
        <v>0</v>
      </c>
      <c r="L144" s="1">
        <f>IFERROR(VLOOKUP($B144,'12月男'!$A$8:$BV$90,市町村別自殺者集計表!L$160,FALSE),0)</f>
        <v>0</v>
      </c>
      <c r="M144" s="1">
        <f>IFERROR(VLOOKUP($B144,'12月男'!$A$8:$BV$90,市町村別自殺者集計表!M$160,FALSE),0)</f>
        <v>0</v>
      </c>
      <c r="N144" s="1">
        <f>IFERROR(VLOOKUP($B144,'12月男'!$A$8:$BV$90,市町村別自殺者集計表!N$160,FALSE),0)</f>
        <v>0</v>
      </c>
      <c r="O144" s="1">
        <f>IFERROR(VLOOKUP($B144,'12月男'!$A$8:$BV$90,市町村別自殺者集計表!O$160,FALSE),0)</f>
        <v>0</v>
      </c>
      <c r="P144" s="1">
        <f>IFERROR(VLOOKUP($B144,'12月男'!$A$8:$BV$90,市町村別自殺者集計表!P$160,FALSE),0)</f>
        <v>0</v>
      </c>
      <c r="Q144" s="1">
        <f>IFERROR(VLOOKUP($B144,'12月男'!$A$8:$BV$90,市町村別自殺者集計表!Q$160,FALSE),0)</f>
        <v>0</v>
      </c>
      <c r="R144" s="1">
        <f>IFERROR(VLOOKUP($B144,'12月男'!$A$8:$BV$90,市町村別自殺者集計表!R$160,FALSE),0)</f>
        <v>0</v>
      </c>
      <c r="S144" s="1">
        <f>IFERROR(VLOOKUP($B144,'12月男'!$A$8:$BV$90,市町村別自殺者集計表!S$160,FALSE),0)</f>
        <v>0</v>
      </c>
      <c r="T144" s="1">
        <f>IFERROR(VLOOKUP($B144,'12月男'!$A$8:$BV$90,市町村別自殺者集計表!T$160,FALSE),0)</f>
        <v>0</v>
      </c>
      <c r="U144" s="1">
        <f>IFERROR(VLOOKUP($B144,'12月男'!$A$8:$BV$90,市町村別自殺者集計表!U$160,FALSE),0)</f>
        <v>0</v>
      </c>
      <c r="V144" s="1">
        <f>IFERROR(VLOOKUP($B144,'12月男'!$A$8:$BV$90,市町村別自殺者集計表!V$160,FALSE),0)</f>
        <v>0</v>
      </c>
      <c r="W144" s="1">
        <f>IFERROR(VLOOKUP($B144,'12月男'!$A$8:$BV$90,市町村別自殺者集計表!W$160,FALSE),0)</f>
        <v>0</v>
      </c>
      <c r="X144" s="1">
        <f>IFERROR(VLOOKUP($B144,'12月男'!$A$8:$BV$90,市町村別自殺者集計表!X$160,FALSE),0)</f>
        <v>0</v>
      </c>
      <c r="Y144" s="1">
        <f>IFERROR(VLOOKUP($B144,'12月男'!$A$8:$BV$90,市町村別自殺者集計表!Y$160,FALSE),0)</f>
        <v>0</v>
      </c>
      <c r="Z144" s="1">
        <f>IFERROR(VLOOKUP($B144,'12月男'!$A$8:$BV$90,市町村別自殺者集計表!Z$160,FALSE),0)</f>
        <v>0</v>
      </c>
      <c r="AA144" s="1">
        <f>IFERROR(VLOOKUP($B144,'12月男'!$A$8:$BV$90,市町村別自殺者集計表!AA$160,FALSE),0)</f>
        <v>0</v>
      </c>
      <c r="AB144" s="1">
        <f>IFERROR(VLOOKUP($B144,'12月男'!$A$8:$BV$90,市町村別自殺者集計表!AB$160,FALSE),0)</f>
        <v>0</v>
      </c>
      <c r="AC144" s="1">
        <f>IFERROR(VLOOKUP($B144,'12月男'!$A$8:$BV$90,市町村別自殺者集計表!AC$160,FALSE),0)</f>
        <v>0</v>
      </c>
      <c r="AD144" s="1">
        <f>IFERROR(VLOOKUP($B144,'12月男'!$A$8:$BV$90,市町村別自殺者集計表!AD$160,FALSE),0)</f>
        <v>0</v>
      </c>
      <c r="AE144" s="1">
        <f>IFERROR(VLOOKUP($B144,'12月男'!$A$8:$BV$90,市町村別自殺者集計表!AE$160,FALSE),0)</f>
        <v>0</v>
      </c>
      <c r="AF144" s="1">
        <f>IFERROR(VLOOKUP($B144,'12月男'!$A$8:$BV$90,市町村別自殺者集計表!AF$160,FALSE),0)</f>
        <v>0</v>
      </c>
      <c r="AG144" s="1">
        <f>IFERROR(VLOOKUP($B144,'12月男'!$A$8:$BV$90,市町村別自殺者集計表!AG$160,FALSE),0)</f>
        <v>0</v>
      </c>
      <c r="AH144" s="1">
        <f>IFERROR(VLOOKUP($B144,'12月男'!$A$8:$BV$90,市町村別自殺者集計表!AH$160,FALSE),0)</f>
        <v>0</v>
      </c>
      <c r="AI144" s="1">
        <f>IFERROR(VLOOKUP($B144,'12月男'!$A$8:$BV$90,市町村別自殺者集計表!AI$160,FALSE),0)</f>
        <v>0</v>
      </c>
      <c r="AJ144" s="1">
        <f>IFERROR(VLOOKUP($B144,'12月男'!$A$8:$BV$90,市町村別自殺者集計表!AJ$160,FALSE),0)</f>
        <v>0</v>
      </c>
      <c r="AK144" s="1">
        <f>IFERROR(VLOOKUP($B144,'12月男'!$A$8:$BV$90,市町村別自殺者集計表!AK$160,FALSE),0)</f>
        <v>0</v>
      </c>
      <c r="AL144" s="1">
        <f>IFERROR(VLOOKUP($B144,'12月男'!$A$8:$BV$90,市町村別自殺者集計表!AL$160,FALSE),0)</f>
        <v>0</v>
      </c>
      <c r="AM144" s="1">
        <f>IFERROR(VLOOKUP($B144,'12月男'!$A$8:$BV$90,市町村別自殺者集計表!AM$160,FALSE),0)</f>
        <v>0</v>
      </c>
      <c r="AN144" s="1">
        <f>IFERROR(VLOOKUP($B144,'12月男'!$A$8:$BV$90,市町村別自殺者集計表!AN$160,FALSE),0)</f>
        <v>0</v>
      </c>
      <c r="AO144" s="1">
        <f>IFERROR(VLOOKUP($B144,'12月男'!$A$8:$BV$90,市町村別自殺者集計表!AO$160,FALSE),0)</f>
        <v>0</v>
      </c>
      <c r="AP144" s="1">
        <f>IFERROR(VLOOKUP($B144,'12月男'!$A$8:$BV$90,市町村別自殺者集計表!AP$160,FALSE),0)</f>
        <v>0</v>
      </c>
      <c r="AQ144" s="1">
        <f>IFERROR(VLOOKUP($B144,'12月男'!$A$8:$BV$90,市町村別自殺者集計表!AQ$160,FALSE),0)</f>
        <v>0</v>
      </c>
      <c r="AR144" s="1">
        <f>IFERROR(VLOOKUP($B144,'12月男'!$A$8:$BV$90,市町村別自殺者集計表!AR$160,FALSE),0)</f>
        <v>0</v>
      </c>
      <c r="AS144" s="1">
        <f>IFERROR(VLOOKUP($B144,'12月男'!$A$8:$BV$90,市町村別自殺者集計表!AS$160,FALSE),0)</f>
        <v>0</v>
      </c>
      <c r="AT144" s="1">
        <f>IFERROR(VLOOKUP($B144,'12月男'!$A$8:$BV$90,市町村別自殺者集計表!AT$160,FALSE),0)</f>
        <v>0</v>
      </c>
      <c r="AU144" s="1">
        <f>IFERROR(VLOOKUP($B144,'12月男'!$A$8:$BV$90,市町村別自殺者集計表!AU$160,FALSE),0)</f>
        <v>0</v>
      </c>
      <c r="AV144" s="1">
        <f>IFERROR(VLOOKUP($B144,'12月男'!$A$8:$BV$90,市町村別自殺者集計表!AV$160,FALSE),0)</f>
        <v>0</v>
      </c>
      <c r="AW144" s="1">
        <f>IFERROR(VLOOKUP($B144,'12月男'!$A$8:$BV$90,市町村別自殺者集計表!AW$160,FALSE),0)</f>
        <v>0</v>
      </c>
      <c r="AX144" s="1">
        <f>IFERROR(VLOOKUP($B144,'12月男'!$A$8:$BV$90,市町村別自殺者集計表!AX$160,FALSE),0)</f>
        <v>0</v>
      </c>
      <c r="AY144" s="1">
        <f>IFERROR(VLOOKUP($B144,'12月男'!$A$8:$BV$90,市町村別自殺者集計表!AY$160,FALSE),0)</f>
        <v>0</v>
      </c>
      <c r="AZ144" s="1">
        <f>IFERROR(VLOOKUP($B144,'12月男'!$A$8:$BV$90,市町村別自殺者集計表!AZ$160,FALSE),0)</f>
        <v>0</v>
      </c>
      <c r="BA144" s="1">
        <f>IFERROR(VLOOKUP($B144,'12月男'!$A$8:$BV$90,市町村別自殺者集計表!BA$160,FALSE),0)</f>
        <v>0</v>
      </c>
      <c r="BB144" s="1">
        <f>IFERROR(VLOOKUP($B144,'12月男'!$A$8:$BV$90,市町村別自殺者集計表!BB$160,FALSE),0)</f>
        <v>0</v>
      </c>
      <c r="BC144" s="1">
        <f>IFERROR(VLOOKUP($B144,'12月男'!$A$8:$BV$90,市町村別自殺者集計表!BC$160,FALSE),0)</f>
        <v>0</v>
      </c>
      <c r="BD144" s="1">
        <f>IFERROR(VLOOKUP($B144,'12月男'!$A$8:$BV$90,市町村別自殺者集計表!BD$160,FALSE),0)</f>
        <v>0</v>
      </c>
      <c r="BE144" s="1">
        <f>IFERROR(VLOOKUP($B144,'12月男'!$A$8:$BV$90,市町村別自殺者集計表!BE$160,FALSE),0)</f>
        <v>0</v>
      </c>
      <c r="BF144" s="1">
        <f>IFERROR(VLOOKUP($B144,'12月男'!$A$8:$BV$90,市町村別自殺者集計表!BF$160,FALSE),0)</f>
        <v>0</v>
      </c>
      <c r="BG144" s="1">
        <f>IFERROR(VLOOKUP($B144,'12月男'!$A$8:$BV$90,市町村別自殺者集計表!BG$160,FALSE),0)</f>
        <v>0</v>
      </c>
      <c r="BH144" s="1">
        <f>IFERROR(VLOOKUP($B144,'12月男'!$A$8:$BV$90,市町村別自殺者集計表!BH$160,FALSE),0)</f>
        <v>0</v>
      </c>
      <c r="BI144" s="1">
        <f>IFERROR(VLOOKUP($B144,'12月男'!$A$8:$BV$90,市町村別自殺者集計表!BI$160,FALSE),0)</f>
        <v>0</v>
      </c>
      <c r="BJ144" s="1">
        <f>IFERROR(VLOOKUP($B144,'12月男'!$A$8:$BV$90,市町村別自殺者集計表!BJ$160,FALSE),0)</f>
        <v>0</v>
      </c>
      <c r="BK144" s="1">
        <f>IFERROR(VLOOKUP($B144,'12月男'!$A$8:$BV$90,市町村別自殺者集計表!BK$160,FALSE),0)</f>
        <v>0</v>
      </c>
      <c r="BL144" s="1">
        <f>IFERROR(VLOOKUP($B144,'12月男'!$A$8:$BV$90,市町村別自殺者集計表!BL$160,FALSE),0)</f>
        <v>0</v>
      </c>
      <c r="BM144" s="1">
        <f>IFERROR(VLOOKUP($B144,'12月男'!$A$8:$BV$90,市町村別自殺者集計表!BM$160,FALSE),0)</f>
        <v>0</v>
      </c>
      <c r="BN144" s="1">
        <f>IFERROR(VLOOKUP($B144,'12月男'!$A$8:$BV$90,市町村別自殺者集計表!BN$160,FALSE),0)</f>
        <v>0</v>
      </c>
      <c r="BO144" s="1">
        <f>IFERROR(VLOOKUP($B144,'12月男'!$A$8:$BV$90,市町村別自殺者集計表!BO$160,FALSE),0)</f>
        <v>0</v>
      </c>
      <c r="BP144" s="1">
        <f>IFERROR(VLOOKUP($B144,'12月男'!$A$8:$BV$90,市町村別自殺者集計表!BP$160,FALSE),0)</f>
        <v>0</v>
      </c>
      <c r="BQ144" s="1">
        <f>IFERROR(VLOOKUP($B144,'12月男'!$A$8:$BV$90,市町村別自殺者集計表!BQ$160,FALSE),0)</f>
        <v>0</v>
      </c>
      <c r="BR144" s="1">
        <f>IFERROR(VLOOKUP($B144,'12月男'!$A$8:$BV$90,市町村別自殺者集計表!BR$160,FALSE),0)</f>
        <v>0</v>
      </c>
      <c r="BS144" s="1">
        <f>IFERROR(VLOOKUP($B144,'12月男'!$A$8:$BV$90,市町村別自殺者集計表!BS$160,FALSE),0)</f>
        <v>0</v>
      </c>
      <c r="BT144" s="1">
        <f>IFERROR(VLOOKUP($B144,'12月男'!$A$8:$BV$90,市町村別自殺者集計表!BT$160,FALSE),0)</f>
        <v>0</v>
      </c>
      <c r="BU144" s="1">
        <f>IFERROR(VLOOKUP($B144,'12月男'!$A$8:$BV$90,市町村別自殺者集計表!BU$160,FALSE),0)</f>
        <v>0</v>
      </c>
      <c r="BV144" s="1">
        <f>IFERROR(VLOOKUP($B144,'12月男'!$A$8:$BV$90,市町村別自殺者集計表!BV$160,FALSE),0)</f>
        <v>0</v>
      </c>
    </row>
    <row r="145" spans="1:74" hidden="1" x14ac:dyDescent="0.2">
      <c r="A145" s="1" t="s">
        <v>352</v>
      </c>
      <c r="B145" s="128">
        <f t="shared" si="48"/>
        <v>270000</v>
      </c>
      <c r="C145" s="128" t="str">
        <f t="shared" si="49"/>
        <v>大阪府</v>
      </c>
      <c r="E145" s="1">
        <f>IFERROR(VLOOKUP($B145,'12月女'!$A$8:$BV$90,市町村別自殺者集計表!E$160,FALSE),0)</f>
        <v>0</v>
      </c>
      <c r="F145" s="1">
        <f>IFERROR(VLOOKUP($B145,'12月女'!$A$8:$BV$90,市町村別自殺者集計表!F$160,FALSE),0)</f>
        <v>0</v>
      </c>
      <c r="G145" s="1">
        <f>IFERROR(VLOOKUP($B145,'12月女'!$A$8:$BV$90,市町村別自殺者集計表!G$160,FALSE),0)</f>
        <v>0</v>
      </c>
      <c r="H145" s="1">
        <f>IFERROR(VLOOKUP($B145,'12月女'!$A$8:$BV$90,市町村別自殺者集計表!H$160,FALSE),0)</f>
        <v>0</v>
      </c>
      <c r="I145" s="1">
        <f>IFERROR(VLOOKUP($B145,'12月女'!$A$8:$BV$90,市町村別自殺者集計表!I$160,FALSE),0)</f>
        <v>0</v>
      </c>
      <c r="J145" s="1">
        <f>IFERROR(VLOOKUP($B145,'12月女'!$A$8:$BV$90,市町村別自殺者集計表!J$160,FALSE),0)</f>
        <v>0</v>
      </c>
      <c r="K145" s="1">
        <f>IFERROR(VLOOKUP($B145,'12月女'!$A$8:$BV$90,市町村別自殺者集計表!K$160,FALSE),0)</f>
        <v>0</v>
      </c>
      <c r="L145" s="1">
        <f>IFERROR(VLOOKUP($B145,'12月女'!$A$8:$BV$90,市町村別自殺者集計表!L$160,FALSE),0)</f>
        <v>0</v>
      </c>
      <c r="M145" s="1">
        <f>IFERROR(VLOOKUP($B145,'12月女'!$A$8:$BV$90,市町村別自殺者集計表!M$160,FALSE),0)</f>
        <v>0</v>
      </c>
      <c r="N145" s="1">
        <f>IFERROR(VLOOKUP($B145,'12月女'!$A$8:$BV$90,市町村別自殺者集計表!N$160,FALSE),0)</f>
        <v>0</v>
      </c>
      <c r="O145" s="1">
        <f>IFERROR(VLOOKUP($B145,'12月女'!$A$8:$BV$90,市町村別自殺者集計表!O$160,FALSE),0)</f>
        <v>0</v>
      </c>
      <c r="P145" s="1">
        <f>IFERROR(VLOOKUP($B145,'12月女'!$A$8:$BV$90,市町村別自殺者集計表!P$160,FALSE),0)</f>
        <v>0</v>
      </c>
      <c r="Q145" s="1">
        <f>IFERROR(VLOOKUP($B145,'12月女'!$A$8:$BV$90,市町村別自殺者集計表!Q$160,FALSE),0)</f>
        <v>0</v>
      </c>
      <c r="R145" s="1">
        <f>IFERROR(VLOOKUP($B145,'12月女'!$A$8:$BV$90,市町村別自殺者集計表!R$160,FALSE),0)</f>
        <v>0</v>
      </c>
      <c r="S145" s="1">
        <f>IFERROR(VLOOKUP($B145,'12月女'!$A$8:$BV$90,市町村別自殺者集計表!S$160,FALSE),0)</f>
        <v>0</v>
      </c>
      <c r="T145" s="1">
        <f>IFERROR(VLOOKUP($B145,'12月女'!$A$8:$BV$90,市町村別自殺者集計表!T$160,FALSE),0)</f>
        <v>0</v>
      </c>
      <c r="U145" s="1">
        <f>IFERROR(VLOOKUP($B145,'12月女'!$A$8:$BV$90,市町村別自殺者集計表!U$160,FALSE),0)</f>
        <v>0</v>
      </c>
      <c r="V145" s="1">
        <f>IFERROR(VLOOKUP($B145,'12月女'!$A$8:$BV$90,市町村別自殺者集計表!V$160,FALSE),0)</f>
        <v>0</v>
      </c>
      <c r="W145" s="1">
        <f>IFERROR(VLOOKUP($B145,'12月女'!$A$8:$BV$90,市町村別自殺者集計表!W$160,FALSE),0)</f>
        <v>0</v>
      </c>
      <c r="X145" s="1">
        <f>IFERROR(VLOOKUP($B145,'12月女'!$A$8:$BV$90,市町村別自殺者集計表!X$160,FALSE),0)</f>
        <v>0</v>
      </c>
      <c r="Y145" s="1">
        <f>IFERROR(VLOOKUP($B145,'12月女'!$A$8:$BV$90,市町村別自殺者集計表!Y$160,FALSE),0)</f>
        <v>0</v>
      </c>
      <c r="Z145" s="1">
        <f>IFERROR(VLOOKUP($B145,'12月女'!$A$8:$BV$90,市町村別自殺者集計表!Z$160,FALSE),0)</f>
        <v>0</v>
      </c>
      <c r="AA145" s="1">
        <f>IFERROR(VLOOKUP($B145,'12月女'!$A$8:$BV$90,市町村別自殺者集計表!AA$160,FALSE),0)</f>
        <v>0</v>
      </c>
      <c r="AB145" s="1">
        <f>IFERROR(VLOOKUP($B145,'12月女'!$A$8:$BV$90,市町村別自殺者集計表!AB$160,FALSE),0)</f>
        <v>0</v>
      </c>
      <c r="AC145" s="1">
        <f>IFERROR(VLOOKUP($B145,'12月女'!$A$8:$BV$90,市町村別自殺者集計表!AC$160,FALSE),0)</f>
        <v>0</v>
      </c>
      <c r="AD145" s="1">
        <f>IFERROR(VLOOKUP($B145,'12月女'!$A$8:$BV$90,市町村別自殺者集計表!AD$160,FALSE),0)</f>
        <v>0</v>
      </c>
      <c r="AE145" s="1">
        <f>IFERROR(VLOOKUP($B145,'12月女'!$A$8:$BV$90,市町村別自殺者集計表!AE$160,FALSE),0)</f>
        <v>0</v>
      </c>
      <c r="AF145" s="1">
        <f>IFERROR(VLOOKUP($B145,'12月女'!$A$8:$BV$90,市町村別自殺者集計表!AF$160,FALSE),0)</f>
        <v>0</v>
      </c>
      <c r="AG145" s="1">
        <f>IFERROR(VLOOKUP($B145,'12月女'!$A$8:$BV$90,市町村別自殺者集計表!AG$160,FALSE),0)</f>
        <v>0</v>
      </c>
      <c r="AH145" s="1">
        <f>IFERROR(VLOOKUP($B145,'12月女'!$A$8:$BV$90,市町村別自殺者集計表!AH$160,FALSE),0)</f>
        <v>0</v>
      </c>
      <c r="AI145" s="1">
        <f>IFERROR(VLOOKUP($B145,'12月女'!$A$8:$BV$90,市町村別自殺者集計表!AI$160,FALSE),0)</f>
        <v>0</v>
      </c>
      <c r="AJ145" s="1">
        <f>IFERROR(VLOOKUP($B145,'12月女'!$A$8:$BV$90,市町村別自殺者集計表!AJ$160,FALSE),0)</f>
        <v>0</v>
      </c>
      <c r="AK145" s="1">
        <f>IFERROR(VLOOKUP($B145,'12月女'!$A$8:$BV$90,市町村別自殺者集計表!AK$160,FALSE),0)</f>
        <v>0</v>
      </c>
      <c r="AL145" s="1">
        <f>IFERROR(VLOOKUP($B145,'12月女'!$A$8:$BV$90,市町村別自殺者集計表!AL$160,FALSE),0)</f>
        <v>0</v>
      </c>
      <c r="AM145" s="1">
        <f>IFERROR(VLOOKUP($B145,'12月女'!$A$8:$BV$90,市町村別自殺者集計表!AM$160,FALSE),0)</f>
        <v>0</v>
      </c>
      <c r="AN145" s="1">
        <f>IFERROR(VLOOKUP($B145,'12月女'!$A$8:$BV$90,市町村別自殺者集計表!AN$160,FALSE),0)</f>
        <v>0</v>
      </c>
      <c r="AO145" s="1">
        <f>IFERROR(VLOOKUP($B145,'12月女'!$A$8:$BV$90,市町村別自殺者集計表!AO$160,FALSE),0)</f>
        <v>0</v>
      </c>
      <c r="AP145" s="1">
        <f>IFERROR(VLOOKUP($B145,'12月女'!$A$8:$BV$90,市町村別自殺者集計表!AP$160,FALSE),0)</f>
        <v>0</v>
      </c>
      <c r="AQ145" s="1">
        <f>IFERROR(VLOOKUP($B145,'12月女'!$A$8:$BV$90,市町村別自殺者集計表!AQ$160,FALSE),0)</f>
        <v>0</v>
      </c>
      <c r="AR145" s="1">
        <f>IFERROR(VLOOKUP($B145,'12月女'!$A$8:$BV$90,市町村別自殺者集計表!AR$160,FALSE),0)</f>
        <v>0</v>
      </c>
      <c r="AS145" s="1">
        <f>IFERROR(VLOOKUP($B145,'12月女'!$A$8:$BV$90,市町村別自殺者集計表!AS$160,FALSE),0)</f>
        <v>0</v>
      </c>
      <c r="AT145" s="1">
        <f>IFERROR(VLOOKUP($B145,'12月女'!$A$8:$BV$90,市町村別自殺者集計表!AT$160,FALSE),0)</f>
        <v>0</v>
      </c>
      <c r="AU145" s="1">
        <f>IFERROR(VLOOKUP($B145,'12月女'!$A$8:$BV$90,市町村別自殺者集計表!AU$160,FALSE),0)</f>
        <v>0</v>
      </c>
      <c r="AV145" s="1">
        <f>IFERROR(VLOOKUP($B145,'12月女'!$A$8:$BV$90,市町村別自殺者集計表!AV$160,FALSE),0)</f>
        <v>0</v>
      </c>
      <c r="AW145" s="1">
        <f>IFERROR(VLOOKUP($B145,'12月女'!$A$8:$BV$90,市町村別自殺者集計表!AW$160,FALSE),0)</f>
        <v>0</v>
      </c>
      <c r="AX145" s="1">
        <f>IFERROR(VLOOKUP($B145,'12月女'!$A$8:$BV$90,市町村別自殺者集計表!AX$160,FALSE),0)</f>
        <v>0</v>
      </c>
      <c r="AY145" s="1">
        <f>IFERROR(VLOOKUP($B145,'12月女'!$A$8:$BV$90,市町村別自殺者集計表!AY$160,FALSE),0)</f>
        <v>0</v>
      </c>
      <c r="AZ145" s="1">
        <f>IFERROR(VLOOKUP($B145,'12月女'!$A$8:$BV$90,市町村別自殺者集計表!AZ$160,FALSE),0)</f>
        <v>0</v>
      </c>
      <c r="BA145" s="1">
        <f>IFERROR(VLOOKUP($B145,'12月女'!$A$8:$BV$90,市町村別自殺者集計表!BA$160,FALSE),0)</f>
        <v>0</v>
      </c>
      <c r="BB145" s="1">
        <f>IFERROR(VLOOKUP($B145,'12月女'!$A$8:$BV$90,市町村別自殺者集計表!BB$160,FALSE),0)</f>
        <v>0</v>
      </c>
      <c r="BC145" s="1">
        <f>IFERROR(VLOOKUP($B145,'12月女'!$A$8:$BV$90,市町村別自殺者集計表!BC$160,FALSE),0)</f>
        <v>0</v>
      </c>
      <c r="BD145" s="1">
        <f>IFERROR(VLOOKUP($B145,'12月女'!$A$8:$BV$90,市町村別自殺者集計表!BD$160,FALSE),0)</f>
        <v>0</v>
      </c>
      <c r="BE145" s="1">
        <f>IFERROR(VLOOKUP($B145,'12月女'!$A$8:$BV$90,市町村別自殺者集計表!BE$160,FALSE),0)</f>
        <v>0</v>
      </c>
      <c r="BF145" s="1">
        <f>IFERROR(VLOOKUP($B145,'12月女'!$A$8:$BV$90,市町村別自殺者集計表!BF$160,FALSE),0)</f>
        <v>0</v>
      </c>
      <c r="BG145" s="1">
        <f>IFERROR(VLOOKUP($B145,'12月女'!$A$8:$BV$90,市町村別自殺者集計表!BG$160,FALSE),0)</f>
        <v>0</v>
      </c>
      <c r="BH145" s="1">
        <f>IFERROR(VLOOKUP($B145,'12月女'!$A$8:$BV$90,市町村別自殺者集計表!BH$160,FALSE),0)</f>
        <v>0</v>
      </c>
      <c r="BI145" s="1">
        <f>IFERROR(VLOOKUP($B145,'12月女'!$A$8:$BV$90,市町村別自殺者集計表!BI$160,FALSE),0)</f>
        <v>0</v>
      </c>
      <c r="BJ145" s="1">
        <f>IFERROR(VLOOKUP($B145,'12月女'!$A$8:$BV$90,市町村別自殺者集計表!BJ$160,FALSE),0)</f>
        <v>0</v>
      </c>
      <c r="BK145" s="1">
        <f>IFERROR(VLOOKUP($B145,'12月女'!$A$8:$BV$90,市町村別自殺者集計表!BK$160,FALSE),0)</f>
        <v>0</v>
      </c>
      <c r="BL145" s="1">
        <f>IFERROR(VLOOKUP($B145,'12月女'!$A$8:$BV$90,市町村別自殺者集計表!BL$160,FALSE),0)</f>
        <v>0</v>
      </c>
      <c r="BM145" s="1">
        <f>IFERROR(VLOOKUP($B145,'12月女'!$A$8:$BV$90,市町村別自殺者集計表!BM$160,FALSE),0)</f>
        <v>0</v>
      </c>
      <c r="BN145" s="1">
        <f>IFERROR(VLOOKUP($B145,'12月女'!$A$8:$BV$90,市町村別自殺者集計表!BN$160,FALSE),0)</f>
        <v>0</v>
      </c>
      <c r="BO145" s="1">
        <f>IFERROR(VLOOKUP($B145,'12月女'!$A$8:$BV$90,市町村別自殺者集計表!BO$160,FALSE),0)</f>
        <v>0</v>
      </c>
      <c r="BP145" s="1">
        <f>IFERROR(VLOOKUP($B145,'12月女'!$A$8:$BV$90,市町村別自殺者集計表!BP$160,FALSE),0)</f>
        <v>0</v>
      </c>
      <c r="BQ145" s="1">
        <f>IFERROR(VLOOKUP($B145,'12月女'!$A$8:$BV$90,市町村別自殺者集計表!BQ$160,FALSE),0)</f>
        <v>0</v>
      </c>
      <c r="BR145" s="1">
        <f>IFERROR(VLOOKUP($B145,'12月女'!$A$8:$BV$90,市町村別自殺者集計表!BR$160,FALSE),0)</f>
        <v>0</v>
      </c>
      <c r="BS145" s="1">
        <f>IFERROR(VLOOKUP($B145,'12月女'!$A$8:$BV$90,市町村別自殺者集計表!BS$160,FALSE),0)</f>
        <v>0</v>
      </c>
      <c r="BT145" s="1">
        <f>IFERROR(VLOOKUP($B145,'12月女'!$A$8:$BV$90,市町村別自殺者集計表!BT$160,FALSE),0)</f>
        <v>0</v>
      </c>
      <c r="BU145" s="1">
        <f>IFERROR(VLOOKUP($B145,'12月女'!$A$8:$BV$90,市町村別自殺者集計表!BU$160,FALSE),0)</f>
        <v>0</v>
      </c>
      <c r="BV145" s="1">
        <f>IFERROR(VLOOKUP($B145,'12月女'!$A$8:$BV$90,市町村別自殺者集計表!BV$160,FALSE),0)</f>
        <v>0</v>
      </c>
    </row>
    <row r="146" spans="1:74" hidden="1" x14ac:dyDescent="0.2">
      <c r="A146" s="1" t="s">
        <v>353</v>
      </c>
      <c r="B146" s="128">
        <f t="shared" si="48"/>
        <v>270000</v>
      </c>
      <c r="C146" s="128" t="str">
        <f t="shared" si="49"/>
        <v>大阪府</v>
      </c>
      <c r="E146" s="1">
        <f>IFERROR(VLOOKUP($B146,'12月総数'!$A$8:$BV$90,市町村別自殺者集計表!E$160,FALSE),0)</f>
        <v>0</v>
      </c>
      <c r="F146" s="1">
        <f>IFERROR(VLOOKUP($B146,'12月総数'!$A$8:$BV$90,市町村別自殺者集計表!F$160,FALSE),0)</f>
        <v>0</v>
      </c>
      <c r="G146" s="1">
        <f>IFERROR(VLOOKUP($B146,'12月総数'!$A$8:$BV$90,市町村別自殺者集計表!G$160,FALSE),0)</f>
        <v>0</v>
      </c>
      <c r="H146" s="1">
        <f>IFERROR(VLOOKUP($B146,'12月総数'!$A$8:$BV$90,市町村別自殺者集計表!H$160,FALSE),0)</f>
        <v>0</v>
      </c>
      <c r="I146" s="1">
        <f>IFERROR(VLOOKUP($B146,'12月総数'!$A$8:$BV$90,市町村別自殺者集計表!I$160,FALSE),0)</f>
        <v>0</v>
      </c>
      <c r="J146" s="1">
        <f>IFERROR(VLOOKUP($B146,'12月総数'!$A$8:$BV$90,市町村別自殺者集計表!J$160,FALSE),0)</f>
        <v>0</v>
      </c>
      <c r="K146" s="1">
        <f>IFERROR(VLOOKUP($B146,'12月総数'!$A$8:$BV$90,市町村別自殺者集計表!K$160,FALSE),0)</f>
        <v>0</v>
      </c>
      <c r="L146" s="1">
        <f>IFERROR(VLOOKUP($B146,'12月総数'!$A$8:$BV$90,市町村別自殺者集計表!L$160,FALSE),0)</f>
        <v>0</v>
      </c>
      <c r="M146" s="1">
        <f>IFERROR(VLOOKUP($B146,'12月総数'!$A$8:$BV$90,市町村別自殺者集計表!M$160,FALSE),0)</f>
        <v>0</v>
      </c>
      <c r="N146" s="1">
        <f>IFERROR(VLOOKUP($B146,'12月総数'!$A$8:$BV$90,市町村別自殺者集計表!N$160,FALSE),0)</f>
        <v>0</v>
      </c>
      <c r="O146" s="1">
        <f>IFERROR(VLOOKUP($B146,'12月総数'!$A$8:$BV$90,市町村別自殺者集計表!O$160,FALSE),0)</f>
        <v>0</v>
      </c>
      <c r="P146" s="1">
        <f>IFERROR(VLOOKUP($B146,'12月総数'!$A$8:$BV$90,市町村別自殺者集計表!P$160,FALSE),0)</f>
        <v>0</v>
      </c>
      <c r="Q146" s="1">
        <f>IFERROR(VLOOKUP($B146,'12月総数'!$A$8:$BV$90,市町村別自殺者集計表!Q$160,FALSE),0)</f>
        <v>0</v>
      </c>
      <c r="R146" s="1">
        <f>IFERROR(VLOOKUP($B146,'12月総数'!$A$8:$BV$90,市町村別自殺者集計表!R$160,FALSE),0)</f>
        <v>0</v>
      </c>
      <c r="S146" s="1">
        <f>IFERROR(VLOOKUP($B146,'12月総数'!$A$8:$BV$90,市町村別自殺者集計表!S$160,FALSE),0)</f>
        <v>0</v>
      </c>
      <c r="T146" s="1">
        <f>IFERROR(VLOOKUP($B146,'12月総数'!$A$8:$BV$90,市町村別自殺者集計表!T$160,FALSE),0)</f>
        <v>0</v>
      </c>
      <c r="U146" s="1">
        <f>IFERROR(VLOOKUP($B146,'12月総数'!$A$8:$BV$90,市町村別自殺者集計表!U$160,FALSE),0)</f>
        <v>0</v>
      </c>
      <c r="V146" s="1">
        <f>IFERROR(VLOOKUP($B146,'12月総数'!$A$8:$BV$90,市町村別自殺者集計表!V$160,FALSE),0)</f>
        <v>0</v>
      </c>
      <c r="W146" s="1">
        <f>IFERROR(VLOOKUP($B146,'12月総数'!$A$8:$BV$90,市町村別自殺者集計表!W$160,FALSE),0)</f>
        <v>0</v>
      </c>
      <c r="X146" s="1">
        <f>IFERROR(VLOOKUP($B146,'12月総数'!$A$8:$BV$90,市町村別自殺者集計表!X$160,FALSE),0)</f>
        <v>0</v>
      </c>
      <c r="Y146" s="1">
        <f>IFERROR(VLOOKUP($B146,'12月総数'!$A$8:$BV$90,市町村別自殺者集計表!Y$160,FALSE),0)</f>
        <v>0</v>
      </c>
      <c r="Z146" s="1">
        <f>IFERROR(VLOOKUP($B146,'12月総数'!$A$8:$BV$90,市町村別自殺者集計表!Z$160,FALSE),0)</f>
        <v>0</v>
      </c>
      <c r="AA146" s="1">
        <f>IFERROR(VLOOKUP($B146,'12月総数'!$A$8:$BV$90,市町村別自殺者集計表!AA$160,FALSE),0)</f>
        <v>0</v>
      </c>
      <c r="AB146" s="1">
        <f>IFERROR(VLOOKUP($B146,'12月総数'!$A$8:$BV$90,市町村別自殺者集計表!AB$160,FALSE),0)</f>
        <v>0</v>
      </c>
      <c r="AC146" s="1">
        <f>IFERROR(VLOOKUP($B146,'12月総数'!$A$8:$BV$90,市町村別自殺者集計表!AC$160,FALSE),0)</f>
        <v>0</v>
      </c>
      <c r="AD146" s="1">
        <f>IFERROR(VLOOKUP($B146,'12月総数'!$A$8:$BV$90,市町村別自殺者集計表!AD$160,FALSE),0)</f>
        <v>0</v>
      </c>
      <c r="AE146" s="1">
        <f>IFERROR(VLOOKUP($B146,'12月総数'!$A$8:$BV$90,市町村別自殺者集計表!AE$160,FALSE),0)</f>
        <v>0</v>
      </c>
      <c r="AF146" s="1">
        <f>IFERROR(VLOOKUP($B146,'12月総数'!$A$8:$BV$90,市町村別自殺者集計表!AF$160,FALSE),0)</f>
        <v>0</v>
      </c>
      <c r="AG146" s="1">
        <f>IFERROR(VLOOKUP($B146,'12月総数'!$A$8:$BV$90,市町村別自殺者集計表!AG$160,FALSE),0)</f>
        <v>0</v>
      </c>
      <c r="AH146" s="1">
        <f>IFERROR(VLOOKUP($B146,'12月総数'!$A$8:$BV$90,市町村別自殺者集計表!AH$160,FALSE),0)</f>
        <v>0</v>
      </c>
      <c r="AI146" s="1">
        <f>IFERROR(VLOOKUP($B146,'12月総数'!$A$8:$BV$90,市町村別自殺者集計表!AI$160,FALSE),0)</f>
        <v>0</v>
      </c>
      <c r="AJ146" s="1">
        <f>IFERROR(VLOOKUP($B146,'12月総数'!$A$8:$BV$90,市町村別自殺者集計表!AJ$160,FALSE),0)</f>
        <v>0</v>
      </c>
      <c r="AK146" s="1">
        <f>IFERROR(VLOOKUP($B146,'12月総数'!$A$8:$BV$90,市町村別自殺者集計表!AK$160,FALSE),0)</f>
        <v>0</v>
      </c>
      <c r="AL146" s="1">
        <f>IFERROR(VLOOKUP($B146,'12月総数'!$A$8:$BV$90,市町村別自殺者集計表!AL$160,FALSE),0)</f>
        <v>0</v>
      </c>
      <c r="AM146" s="1">
        <f>IFERROR(VLOOKUP($B146,'12月総数'!$A$8:$BV$90,市町村別自殺者集計表!AM$160,FALSE),0)</f>
        <v>0</v>
      </c>
      <c r="AN146" s="1">
        <f>IFERROR(VLOOKUP($B146,'12月総数'!$A$8:$BV$90,市町村別自殺者集計表!AN$160,FALSE),0)</f>
        <v>0</v>
      </c>
      <c r="AO146" s="1">
        <f>IFERROR(VLOOKUP($B146,'12月総数'!$A$8:$BV$90,市町村別自殺者集計表!AO$160,FALSE),0)</f>
        <v>0</v>
      </c>
      <c r="AP146" s="1">
        <f>IFERROR(VLOOKUP($B146,'12月総数'!$A$8:$BV$90,市町村別自殺者集計表!AP$160,FALSE),0)</f>
        <v>0</v>
      </c>
      <c r="AQ146" s="1">
        <f>IFERROR(VLOOKUP($B146,'12月総数'!$A$8:$BV$90,市町村別自殺者集計表!AQ$160,FALSE),0)</f>
        <v>0</v>
      </c>
      <c r="AR146" s="1">
        <f>IFERROR(VLOOKUP($B146,'12月総数'!$A$8:$BV$90,市町村別自殺者集計表!AR$160,FALSE),0)</f>
        <v>0</v>
      </c>
      <c r="AS146" s="1">
        <f>IFERROR(VLOOKUP($B146,'12月総数'!$A$8:$BV$90,市町村別自殺者集計表!AS$160,FALSE),0)</f>
        <v>0</v>
      </c>
      <c r="AT146" s="1">
        <f>IFERROR(VLOOKUP($B146,'12月総数'!$A$8:$BV$90,市町村別自殺者集計表!AT$160,FALSE),0)</f>
        <v>0</v>
      </c>
      <c r="AU146" s="1">
        <f>IFERROR(VLOOKUP($B146,'12月総数'!$A$8:$BV$90,市町村別自殺者集計表!AU$160,FALSE),0)</f>
        <v>0</v>
      </c>
      <c r="AV146" s="1">
        <f>IFERROR(VLOOKUP($B146,'12月総数'!$A$8:$BV$90,市町村別自殺者集計表!AV$160,FALSE),0)</f>
        <v>0</v>
      </c>
      <c r="AW146" s="1">
        <f>IFERROR(VLOOKUP($B146,'12月総数'!$A$8:$BV$90,市町村別自殺者集計表!AW$160,FALSE),0)</f>
        <v>0</v>
      </c>
      <c r="AX146" s="1">
        <f>IFERROR(VLOOKUP($B146,'12月総数'!$A$8:$BV$90,市町村別自殺者集計表!AX$160,FALSE),0)</f>
        <v>0</v>
      </c>
      <c r="AY146" s="1">
        <f>IFERROR(VLOOKUP($B146,'12月総数'!$A$8:$BV$90,市町村別自殺者集計表!AY$160,FALSE),0)</f>
        <v>0</v>
      </c>
      <c r="AZ146" s="1">
        <f>IFERROR(VLOOKUP($B146,'12月総数'!$A$8:$BV$90,市町村別自殺者集計表!AZ$160,FALSE),0)</f>
        <v>0</v>
      </c>
      <c r="BA146" s="1">
        <f>IFERROR(VLOOKUP($B146,'12月総数'!$A$8:$BV$90,市町村別自殺者集計表!BA$160,FALSE),0)</f>
        <v>0</v>
      </c>
      <c r="BB146" s="1">
        <f>IFERROR(VLOOKUP($B146,'12月総数'!$A$8:$BV$90,市町村別自殺者集計表!BB$160,FALSE),0)</f>
        <v>0</v>
      </c>
      <c r="BC146" s="1">
        <f>IFERROR(VLOOKUP($B146,'12月総数'!$A$8:$BV$90,市町村別自殺者集計表!BC$160,FALSE),0)</f>
        <v>0</v>
      </c>
      <c r="BD146" s="1">
        <f>IFERROR(VLOOKUP($B146,'12月総数'!$A$8:$BV$90,市町村別自殺者集計表!BD$160,FALSE),0)</f>
        <v>0</v>
      </c>
      <c r="BE146" s="1">
        <f>IFERROR(VLOOKUP($B146,'12月総数'!$A$8:$BV$90,市町村別自殺者集計表!BE$160,FALSE),0)</f>
        <v>0</v>
      </c>
      <c r="BF146" s="1">
        <f>IFERROR(VLOOKUP($B146,'12月総数'!$A$8:$BV$90,市町村別自殺者集計表!BF$160,FALSE),0)</f>
        <v>0</v>
      </c>
      <c r="BG146" s="1">
        <f>IFERROR(VLOOKUP($B146,'12月総数'!$A$8:$BV$90,市町村別自殺者集計表!BG$160,FALSE),0)</f>
        <v>0</v>
      </c>
      <c r="BH146" s="1">
        <f>IFERROR(VLOOKUP($B146,'12月総数'!$A$8:$BV$90,市町村別自殺者集計表!BH$160,FALSE),0)</f>
        <v>0</v>
      </c>
      <c r="BI146" s="1">
        <f>IFERROR(VLOOKUP($B146,'12月総数'!$A$8:$BV$90,市町村別自殺者集計表!BI$160,FALSE),0)</f>
        <v>0</v>
      </c>
      <c r="BJ146" s="1">
        <f>IFERROR(VLOOKUP($B146,'12月総数'!$A$8:$BV$90,市町村別自殺者集計表!BJ$160,FALSE),0)</f>
        <v>0</v>
      </c>
      <c r="BK146" s="1">
        <f>IFERROR(VLOOKUP($B146,'12月総数'!$A$8:$BV$90,市町村別自殺者集計表!BK$160,FALSE),0)</f>
        <v>0</v>
      </c>
      <c r="BL146" s="1">
        <f>IFERROR(VLOOKUP($B146,'12月総数'!$A$8:$BV$90,市町村別自殺者集計表!BL$160,FALSE),0)</f>
        <v>0</v>
      </c>
      <c r="BM146" s="1">
        <f>IFERROR(VLOOKUP($B146,'12月総数'!$A$8:$BV$90,市町村別自殺者集計表!BM$160,FALSE),0)</f>
        <v>0</v>
      </c>
      <c r="BN146" s="1">
        <f>IFERROR(VLOOKUP($B146,'12月総数'!$A$8:$BV$90,市町村別自殺者集計表!BN$160,FALSE),0)</f>
        <v>0</v>
      </c>
      <c r="BO146" s="1">
        <f>IFERROR(VLOOKUP($B146,'12月総数'!$A$8:$BV$90,市町村別自殺者集計表!BO$160,FALSE),0)</f>
        <v>0</v>
      </c>
      <c r="BP146" s="1">
        <f>IFERROR(VLOOKUP($B146,'12月総数'!$A$8:$BV$90,市町村別自殺者集計表!BP$160,FALSE),0)</f>
        <v>0</v>
      </c>
      <c r="BQ146" s="1">
        <f>IFERROR(VLOOKUP($B146,'12月総数'!$A$8:$BV$90,市町村別自殺者集計表!BQ$160,FALSE),0)</f>
        <v>0</v>
      </c>
      <c r="BR146" s="1">
        <f>IFERROR(VLOOKUP($B146,'12月総数'!$A$8:$BV$90,市町村別自殺者集計表!BR$160,FALSE),0)</f>
        <v>0</v>
      </c>
      <c r="BS146" s="1">
        <f>IFERROR(VLOOKUP($B146,'12月総数'!$A$8:$BV$90,市町村別自殺者集計表!BS$160,FALSE),0)</f>
        <v>0</v>
      </c>
      <c r="BT146" s="1">
        <f>IFERROR(VLOOKUP($B146,'12月総数'!$A$8:$BV$90,市町村別自殺者集計表!BT$160,FALSE),0)</f>
        <v>0</v>
      </c>
      <c r="BU146" s="1">
        <f>IFERROR(VLOOKUP($B146,'12月総数'!$A$8:$BV$90,市町村別自殺者集計表!BU$160,FALSE),0)</f>
        <v>0</v>
      </c>
      <c r="BV146" s="1">
        <f>IFERROR(VLOOKUP($B146,'12月総数'!$A$8:$BV$90,市町村別自殺者集計表!BV$160,FALSE),0)</f>
        <v>0</v>
      </c>
    </row>
    <row r="147" spans="1:74" hidden="1" x14ac:dyDescent="0.2"/>
    <row r="148" spans="1:74" hidden="1" x14ac:dyDescent="0.2"/>
    <row r="149" spans="1:74" hidden="1" x14ac:dyDescent="0.2"/>
    <row r="150" spans="1:74" hidden="1" x14ac:dyDescent="0.2">
      <c r="D150" s="1">
        <v>1</v>
      </c>
      <c r="E150" s="1">
        <v>2</v>
      </c>
      <c r="F150" s="1">
        <v>3</v>
      </c>
      <c r="G150" s="1">
        <v>4</v>
      </c>
      <c r="H150" s="1">
        <v>5</v>
      </c>
      <c r="I150" s="1">
        <v>6</v>
      </c>
      <c r="J150" s="1">
        <v>7</v>
      </c>
      <c r="K150" s="1">
        <v>8</v>
      </c>
      <c r="L150" s="1">
        <v>9</v>
      </c>
      <c r="M150" s="1">
        <v>10</v>
      </c>
      <c r="N150" s="1">
        <v>11</v>
      </c>
      <c r="O150" s="1">
        <v>12</v>
      </c>
    </row>
    <row r="151" spans="1:74" hidden="1" x14ac:dyDescent="0.2"/>
    <row r="152" spans="1:74" hidden="1" x14ac:dyDescent="0.2"/>
    <row r="153" spans="1:74" hidden="1" x14ac:dyDescent="0.2"/>
    <row r="154" spans="1:74" hidden="1" x14ac:dyDescent="0.2">
      <c r="B154" s="1" t="s">
        <v>361</v>
      </c>
    </row>
    <row r="155" spans="1:74" hidden="1" x14ac:dyDescent="0.2">
      <c r="B155" s="1" t="s">
        <v>362</v>
      </c>
    </row>
    <row r="156" spans="1:74" hidden="1" x14ac:dyDescent="0.2">
      <c r="B156" s="1" t="s">
        <v>360</v>
      </c>
    </row>
    <row r="157" spans="1:74" hidden="1" x14ac:dyDescent="0.2"/>
    <row r="158" spans="1:74" hidden="1" x14ac:dyDescent="0.2"/>
    <row r="159" spans="1:74" hidden="1" x14ac:dyDescent="0.2"/>
    <row r="160" spans="1:74" hidden="1" x14ac:dyDescent="0.2">
      <c r="B160" s="1">
        <v>1</v>
      </c>
      <c r="C160" s="1">
        <v>2</v>
      </c>
      <c r="D160" s="1">
        <v>3</v>
      </c>
      <c r="E160" s="1">
        <v>4</v>
      </c>
      <c r="F160" s="1">
        <v>5</v>
      </c>
      <c r="G160" s="1">
        <v>6</v>
      </c>
      <c r="H160" s="1">
        <v>7</v>
      </c>
      <c r="I160" s="1">
        <v>8</v>
      </c>
      <c r="J160" s="1">
        <v>9</v>
      </c>
      <c r="K160" s="1">
        <v>10</v>
      </c>
      <c r="L160" s="1">
        <v>11</v>
      </c>
      <c r="M160" s="1">
        <v>12</v>
      </c>
      <c r="N160" s="1">
        <v>13</v>
      </c>
      <c r="O160" s="1">
        <v>14</v>
      </c>
      <c r="P160" s="1">
        <v>15</v>
      </c>
      <c r="Q160" s="1">
        <v>16</v>
      </c>
      <c r="R160" s="1">
        <v>17</v>
      </c>
      <c r="S160" s="1">
        <v>18</v>
      </c>
      <c r="T160" s="1">
        <v>19</v>
      </c>
      <c r="U160" s="1">
        <v>20</v>
      </c>
      <c r="V160" s="1">
        <v>21</v>
      </c>
      <c r="W160" s="1">
        <v>22</v>
      </c>
      <c r="X160" s="1">
        <v>23</v>
      </c>
      <c r="Y160" s="1">
        <v>24</v>
      </c>
      <c r="Z160" s="1">
        <v>25</v>
      </c>
      <c r="AA160" s="1">
        <v>26</v>
      </c>
      <c r="AB160" s="1">
        <v>27</v>
      </c>
      <c r="AC160" s="1">
        <v>28</v>
      </c>
      <c r="AD160" s="1">
        <v>29</v>
      </c>
      <c r="AE160" s="1">
        <v>30</v>
      </c>
      <c r="AF160" s="1">
        <v>31</v>
      </c>
      <c r="AG160" s="1">
        <v>32</v>
      </c>
      <c r="AH160" s="1">
        <v>33</v>
      </c>
      <c r="AI160" s="1">
        <v>34</v>
      </c>
      <c r="AJ160" s="1">
        <v>35</v>
      </c>
      <c r="AK160" s="1">
        <v>36</v>
      </c>
      <c r="AL160" s="1">
        <v>37</v>
      </c>
      <c r="AM160" s="1">
        <v>38</v>
      </c>
      <c r="AN160" s="1">
        <v>39</v>
      </c>
      <c r="AO160" s="1">
        <v>40</v>
      </c>
      <c r="AP160" s="1">
        <v>41</v>
      </c>
      <c r="AQ160" s="1">
        <v>42</v>
      </c>
      <c r="AR160" s="1">
        <v>43</v>
      </c>
      <c r="AS160" s="1">
        <v>44</v>
      </c>
      <c r="AT160" s="1">
        <v>45</v>
      </c>
      <c r="AU160" s="1">
        <v>46</v>
      </c>
      <c r="AV160" s="1">
        <v>47</v>
      </c>
      <c r="AW160" s="1">
        <v>48</v>
      </c>
      <c r="AX160" s="1">
        <v>49</v>
      </c>
      <c r="AY160" s="1">
        <v>50</v>
      </c>
      <c r="AZ160" s="1">
        <v>51</v>
      </c>
      <c r="BA160" s="1">
        <v>52</v>
      </c>
      <c r="BB160" s="1">
        <v>53</v>
      </c>
      <c r="BC160" s="1">
        <v>54</v>
      </c>
      <c r="BD160" s="1">
        <v>55</v>
      </c>
      <c r="BE160" s="1">
        <v>56</v>
      </c>
      <c r="BF160" s="1">
        <v>57</v>
      </c>
      <c r="BG160" s="1">
        <v>58</v>
      </c>
      <c r="BH160" s="1">
        <v>59</v>
      </c>
      <c r="BI160" s="1">
        <v>60</v>
      </c>
      <c r="BJ160" s="1">
        <v>61</v>
      </c>
      <c r="BK160" s="1">
        <v>62</v>
      </c>
      <c r="BL160" s="1">
        <v>63</v>
      </c>
      <c r="BM160" s="1">
        <v>64</v>
      </c>
      <c r="BN160" s="1">
        <v>65</v>
      </c>
      <c r="BO160" s="1">
        <v>66</v>
      </c>
      <c r="BP160" s="1">
        <v>67</v>
      </c>
      <c r="BQ160" s="1">
        <v>68</v>
      </c>
      <c r="BR160" s="1">
        <v>69</v>
      </c>
      <c r="BS160" s="1">
        <v>70</v>
      </c>
      <c r="BT160" s="1">
        <v>71</v>
      </c>
      <c r="BU160" s="1">
        <v>72</v>
      </c>
      <c r="BV160" s="1">
        <v>73</v>
      </c>
    </row>
    <row r="161" spans="1:15" hidden="1" x14ac:dyDescent="0.2"/>
    <row r="162" spans="1:15" hidden="1" x14ac:dyDescent="0.2">
      <c r="B162" s="120" t="s">
        <v>399</v>
      </c>
    </row>
    <row r="163" spans="1:15" hidden="1" x14ac:dyDescent="0.2">
      <c r="A163" s="1">
        <f>B111</f>
        <v>270000</v>
      </c>
      <c r="B163" s="1" t="str">
        <f>C111</f>
        <v>大阪府</v>
      </c>
      <c r="C163" s="1" t="s">
        <v>361</v>
      </c>
      <c r="D163" s="1">
        <f>IFERROR(VLOOKUP($A163,'1月男'!$A$101:$F$185,4,FALSE),0)</f>
        <v>77</v>
      </c>
      <c r="E163" s="1">
        <f>IFERROR(VLOOKUP($A163,'2月男'!$A$101:$F$184,4,FALSE),0)</f>
        <v>81</v>
      </c>
      <c r="F163" s="1">
        <f>IFERROR(VLOOKUP($A163,'3月男'!$A$101:$F$184,4,FALSE),0)</f>
        <v>83</v>
      </c>
      <c r="G163" s="1">
        <f>IFERROR(VLOOKUP($A163,'4月男'!$A$101:$F$184,4,FALSE),0)</f>
        <v>99</v>
      </c>
      <c r="H163" s="1">
        <f>IFERROR(VLOOKUP($A163,'5月男'!$A$101:$F$184,4,FALSE),0)</f>
        <v>111</v>
      </c>
      <c r="I163" s="1">
        <f>IFERROR(VLOOKUP($A163,'6月男'!$A$101:$F$184,4,FALSE),0)</f>
        <v>86</v>
      </c>
      <c r="J163" s="1">
        <f>IFERROR(VLOOKUP($A163,'7月男'!$A$101:$F$185,4,FALSE),0)</f>
        <v>79</v>
      </c>
      <c r="K163" s="1">
        <f>IFERROR(VLOOKUP($A163,'8月男'!$A$101:$F$184,4,FALSE),0)</f>
        <v>90</v>
      </c>
      <c r="L163" s="1">
        <f>IFERROR(VLOOKUP($A163,'9月男'!$A$101:$F$184,4,FALSE),0)</f>
        <v>92</v>
      </c>
      <c r="M163" s="1">
        <f>IFERROR(VLOOKUP($A163,'10月男'!$A$101:$F$184,4,FALSE),0)</f>
        <v>67</v>
      </c>
      <c r="N163" s="1">
        <f>IFERROR(VLOOKUP($A163,'11月男'!$A$101:$F$184,4,FALSE),0)</f>
        <v>67</v>
      </c>
      <c r="O163" s="1">
        <f>IFERROR(VLOOKUP($A163,'12月男'!$A$101:$F$184,4,FALSE),0)</f>
        <v>44</v>
      </c>
    </row>
    <row r="164" spans="1:15" hidden="1" x14ac:dyDescent="0.2">
      <c r="A164" s="1">
        <f t="shared" ref="A164:B164" si="50">B112</f>
        <v>270000</v>
      </c>
      <c r="B164" s="1" t="str">
        <f t="shared" si="50"/>
        <v>大阪府</v>
      </c>
      <c r="C164" s="1" t="s">
        <v>362</v>
      </c>
      <c r="D164" s="1">
        <f>IFERROR(VLOOKUP($A164,'1月女'!$A$101:$F$185,4,FALSE),0)</f>
        <v>40</v>
      </c>
      <c r="E164" s="1">
        <f>IFERROR(VLOOKUP($A164,'2月女'!$A$101:$F$184,4,FALSE),0)</f>
        <v>28</v>
      </c>
      <c r="F164" s="1">
        <f>IFERROR(VLOOKUP($A164,'3月女'!$A$101:$F$185,4,FALSE),0)</f>
        <v>44</v>
      </c>
      <c r="G164" s="1">
        <f>IFERROR(VLOOKUP($A164,'4月女'!$A$101:$F$184,4,FALSE),0)</f>
        <v>31</v>
      </c>
      <c r="H164" s="1">
        <f>IFERROR(VLOOKUP($A164,'5月女'!$A$101:$F$184,4,FALSE),0)</f>
        <v>64</v>
      </c>
      <c r="I164" s="1">
        <f>IFERROR(VLOOKUP($A164,'6月女'!$A$101:$F$184,4,FALSE),0)</f>
        <v>52</v>
      </c>
      <c r="J164" s="1">
        <f>IFERROR(VLOOKUP($A164,'7月女'!$A$101:$F$185,4,FALSE),0)</f>
        <v>42</v>
      </c>
      <c r="K164" s="1">
        <f>IFERROR(VLOOKUP($A164,'8月女'!$A$101:$F$184,4,FALSE),0)</f>
        <v>38</v>
      </c>
      <c r="L164" s="1">
        <f>IFERROR(VLOOKUP($A164,'9月女'!$A$101:$F$184,4,FALSE),0)</f>
        <v>48</v>
      </c>
      <c r="M164" s="1">
        <f>IFERROR(VLOOKUP($A164,'10月女'!$A$101:$F$184,4,FALSE),0)</f>
        <v>38</v>
      </c>
      <c r="N164" s="1">
        <f>IFERROR(VLOOKUP($A164,'11月女'!$A$101:$F$184,4,FALSE),0)</f>
        <v>44</v>
      </c>
      <c r="O164" s="1">
        <f>IFERROR(VLOOKUP($A164,'12月女'!$A$101:$F$184,4,FALSE),0)</f>
        <v>43</v>
      </c>
    </row>
    <row r="165" spans="1:15" hidden="1" x14ac:dyDescent="0.2">
      <c r="A165" s="1">
        <f t="shared" ref="A165:B165" si="51">B113</f>
        <v>270000</v>
      </c>
      <c r="B165" s="1" t="str">
        <f t="shared" si="51"/>
        <v>大阪府</v>
      </c>
      <c r="C165" s="1" t="s">
        <v>360</v>
      </c>
      <c r="D165" s="1">
        <f>IFERROR(VLOOKUP($A165,'1月総数'!$A$101:$F$185,4,FALSE),0)</f>
        <v>117</v>
      </c>
      <c r="E165" s="1">
        <f>IFERROR(VLOOKUP($A165,'2月総数'!$A$101:$F$184,4,FALSE),0)</f>
        <v>109</v>
      </c>
      <c r="F165" s="1">
        <f>IFERROR(VLOOKUP($A165,'3月総数'!$A$101:$F$184,4,FALSE),0)</f>
        <v>127</v>
      </c>
      <c r="G165" s="1">
        <f>IFERROR(VLOOKUP($A165,'4月総数'!$A$101:$F$184,4,FALSE),0)</f>
        <v>130</v>
      </c>
      <c r="H165" s="1">
        <f>IFERROR(VLOOKUP($A165,'5月総数'!$A$101:$F$184,4,FALSE),0)</f>
        <v>175</v>
      </c>
      <c r="I165" s="1">
        <f>IFERROR(VLOOKUP($A165,'6月総数'!$A$101:$F$185,4,FALSE),0)</f>
        <v>138</v>
      </c>
      <c r="J165" s="1">
        <f>IFERROR(VLOOKUP($A165,'7月総数'!$A$101:$F$184,4,FALSE),0)</f>
        <v>121</v>
      </c>
      <c r="K165" s="1">
        <f>IFERROR(VLOOKUP($A165,'8月総数'!$A$101:$F$184,4,FALSE),0)</f>
        <v>128</v>
      </c>
      <c r="L165" s="1">
        <f>IFERROR(VLOOKUP($A165,'9月総数'!$A$101:$F$185,4,FALSE),0)</f>
        <v>140</v>
      </c>
      <c r="M165" s="1">
        <f>IFERROR(VLOOKUP($A165,'10月総数'!$A$101:$F$184,4,FALSE),0)</f>
        <v>105</v>
      </c>
      <c r="N165" s="1">
        <f>IFERROR(VLOOKUP($A165,'11月総数'!$A$101:$F$184,4,FALSE),0)</f>
        <v>111</v>
      </c>
      <c r="O165" s="1">
        <f>IFERROR(VLOOKUP($A165,'12月総数'!$A$101:$F$184,4,FALSE),0)</f>
        <v>87</v>
      </c>
    </row>
    <row r="166" spans="1:15" hidden="1" x14ac:dyDescent="0.2"/>
    <row r="167" spans="1:15" hidden="1" x14ac:dyDescent="0.2"/>
  </sheetData>
  <mergeCells count="10">
    <mergeCell ref="B31:B33"/>
    <mergeCell ref="C39:C40"/>
    <mergeCell ref="D39:L39"/>
    <mergeCell ref="B86:Q87"/>
    <mergeCell ref="A9:Q9"/>
    <mergeCell ref="B16:B18"/>
    <mergeCell ref="B19:B21"/>
    <mergeCell ref="B22:B24"/>
    <mergeCell ref="B25:B27"/>
    <mergeCell ref="B28:B30"/>
  </mergeCells>
  <phoneticPr fontId="23"/>
  <dataValidations count="3">
    <dataValidation type="whole" imeMode="off" allowBlank="1" showInputMessage="1" showErrorMessage="1" sqref="F7:F8" xr:uid="{00000000-0002-0000-0000-000000000000}">
      <formula1>1</formula1>
      <formula2>50</formula2>
    </dataValidation>
    <dataValidation imeMode="off" operator="greaterThanOrEqual" allowBlank="1" showInputMessage="1" showErrorMessage="1" sqref="R7" xr:uid="{00000000-0002-0000-0000-000001000000}"/>
    <dataValidation imeMode="off" allowBlank="1" showInputMessage="1" showErrorMessage="1" sqref="N7" xr:uid="{00000000-0002-0000-0000-000002000000}"/>
  </dataValidations>
  <pageMargins left="0.70866141732283472" right="0.70866141732283472" top="0.74803149606299213" bottom="0.74803149606299213" header="0.31496062992125984" footer="0.31496062992125984"/>
  <pageSetup paperSize="9" orientation="landscape"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自殺月別表年度更新">
                <anchor moveWithCells="1" sizeWithCells="1">
                  <from>
                    <xdr:col>20</xdr:col>
                    <xdr:colOff>0</xdr:colOff>
                    <xdr:row>22</xdr:row>
                    <xdr:rowOff>137160</xdr:rowOff>
                  </from>
                  <to>
                    <xdr:col>23</xdr:col>
                    <xdr:colOff>487680</xdr:colOff>
                    <xdr:row>28</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""&amp;市町村別自殺者集計表!Q7&amp;市町村別自殺者集計表!R7&amp;"年3月暫定値"</f>
        <v>令和5年3月暫定値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令和5年3月暫定値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令和5年3月暫定値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14</v>
      </c>
      <c r="E8" s="52">
        <v>1.0578364524396699</v>
      </c>
      <c r="F8" s="52">
        <v>12.455171133563899</v>
      </c>
      <c r="G8" s="52">
        <v>0</v>
      </c>
      <c r="H8" s="52">
        <v>0</v>
      </c>
      <c r="I8" s="52">
        <v>2</v>
      </c>
      <c r="J8" s="52">
        <v>4</v>
      </c>
      <c r="K8" s="52">
        <v>3</v>
      </c>
      <c r="L8" s="52">
        <v>2</v>
      </c>
      <c r="M8" s="52">
        <v>1</v>
      </c>
      <c r="N8" s="52">
        <v>2</v>
      </c>
      <c r="O8" s="52">
        <v>0</v>
      </c>
      <c r="P8" s="52">
        <v>5</v>
      </c>
      <c r="Q8" s="52">
        <v>9</v>
      </c>
      <c r="R8" s="52">
        <v>0</v>
      </c>
      <c r="S8" s="52">
        <v>6</v>
      </c>
      <c r="T8" s="52">
        <v>8</v>
      </c>
      <c r="U8" s="52">
        <v>0</v>
      </c>
      <c r="V8" s="52">
        <v>8</v>
      </c>
      <c r="W8" s="52">
        <v>0</v>
      </c>
      <c r="X8" s="52">
        <v>1</v>
      </c>
      <c r="Y8" s="52">
        <v>5</v>
      </c>
      <c r="Z8" s="52">
        <v>2</v>
      </c>
      <c r="AA8" s="52">
        <v>0</v>
      </c>
      <c r="AB8" s="52">
        <v>9</v>
      </c>
      <c r="AC8" s="52">
        <v>1</v>
      </c>
      <c r="AD8" s="52">
        <v>0</v>
      </c>
      <c r="AE8" s="52">
        <v>0</v>
      </c>
      <c r="AF8" s="52">
        <v>0</v>
      </c>
      <c r="AG8" s="52">
        <v>4</v>
      </c>
      <c r="AH8" s="52">
        <v>0</v>
      </c>
      <c r="AI8" s="52">
        <v>10</v>
      </c>
      <c r="AJ8" s="52">
        <v>0</v>
      </c>
      <c r="AK8" s="52">
        <v>0</v>
      </c>
      <c r="AL8" s="52">
        <v>4</v>
      </c>
      <c r="AM8" s="52">
        <v>0</v>
      </c>
      <c r="AN8" s="52">
        <v>0</v>
      </c>
      <c r="AO8" s="52">
        <v>0</v>
      </c>
      <c r="AP8" s="52">
        <v>0</v>
      </c>
      <c r="AQ8" s="52">
        <v>3</v>
      </c>
      <c r="AR8" s="52">
        <v>1</v>
      </c>
      <c r="AS8" s="52">
        <v>0</v>
      </c>
      <c r="AT8" s="52">
        <v>0</v>
      </c>
      <c r="AU8" s="52">
        <v>2</v>
      </c>
      <c r="AV8" s="52">
        <v>0</v>
      </c>
      <c r="AW8" s="52">
        <v>1</v>
      </c>
      <c r="AX8" s="52">
        <v>1</v>
      </c>
      <c r="AY8" s="52">
        <v>0</v>
      </c>
      <c r="AZ8" s="52">
        <v>1</v>
      </c>
      <c r="BA8" s="52">
        <v>0</v>
      </c>
      <c r="BB8" s="52">
        <v>5</v>
      </c>
      <c r="BC8" s="52">
        <v>1</v>
      </c>
      <c r="BD8" s="52">
        <v>2</v>
      </c>
      <c r="BE8" s="52">
        <v>2</v>
      </c>
      <c r="BF8" s="52">
        <v>3</v>
      </c>
      <c r="BG8" s="52">
        <v>3</v>
      </c>
      <c r="BH8" s="52">
        <v>2</v>
      </c>
      <c r="BI8" s="52">
        <v>1</v>
      </c>
      <c r="BJ8" s="52">
        <v>0</v>
      </c>
      <c r="BK8" s="52">
        <v>2</v>
      </c>
      <c r="BL8" s="52">
        <v>16</v>
      </c>
      <c r="BM8" s="52">
        <v>5</v>
      </c>
      <c r="BN8" s="52">
        <v>2</v>
      </c>
      <c r="BO8" s="52">
        <v>0</v>
      </c>
      <c r="BP8" s="52">
        <v>0</v>
      </c>
      <c r="BQ8" s="52">
        <v>0</v>
      </c>
      <c r="BR8" s="52">
        <v>0</v>
      </c>
      <c r="BS8" s="52">
        <v>2</v>
      </c>
      <c r="BT8" s="52">
        <v>11</v>
      </c>
      <c r="BU8" s="52">
        <v>1</v>
      </c>
      <c r="BV8" s="52">
        <v>0</v>
      </c>
    </row>
    <row r="9" spans="1:74" s="52" customFormat="1" x14ac:dyDescent="0.2">
      <c r="A9" s="52">
        <v>271110</v>
      </c>
      <c r="B9" s="52" t="s">
        <v>419</v>
      </c>
      <c r="C9" s="52" t="s">
        <v>507</v>
      </c>
      <c r="D9" s="52">
        <v>2</v>
      </c>
      <c r="E9" s="52">
        <v>5.4948074070003798</v>
      </c>
      <c r="F9" s="52">
        <v>64.696925921133598</v>
      </c>
      <c r="G9" s="52">
        <v>0</v>
      </c>
      <c r="H9" s="52">
        <v>0</v>
      </c>
      <c r="I9" s="52">
        <v>0</v>
      </c>
      <c r="J9" s="52">
        <v>2</v>
      </c>
      <c r="K9" s="52">
        <v>0</v>
      </c>
      <c r="L9" s="52">
        <v>0</v>
      </c>
      <c r="M9" s="52">
        <v>0</v>
      </c>
      <c r="N9" s="52">
        <v>0</v>
      </c>
      <c r="O9" s="52">
        <v>0</v>
      </c>
      <c r="P9" s="52">
        <v>2</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1</v>
      </c>
      <c r="AV9" s="52">
        <v>0</v>
      </c>
      <c r="AW9" s="52">
        <v>0</v>
      </c>
      <c r="AX9" s="52">
        <v>0</v>
      </c>
      <c r="AY9" s="52">
        <v>0</v>
      </c>
      <c r="AZ9" s="52">
        <v>0</v>
      </c>
      <c r="BA9" s="52">
        <v>0</v>
      </c>
      <c r="BB9" s="52">
        <v>1</v>
      </c>
      <c r="BC9" s="52">
        <v>0</v>
      </c>
      <c r="BD9" s="52">
        <v>0</v>
      </c>
      <c r="BE9" s="52">
        <v>0</v>
      </c>
      <c r="BF9" s="52">
        <v>0</v>
      </c>
      <c r="BG9" s="52">
        <v>1</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271144</v>
      </c>
      <c r="B10" s="52" t="s">
        <v>419</v>
      </c>
      <c r="C10" s="52" t="s">
        <v>509</v>
      </c>
      <c r="D10" s="52">
        <v>1</v>
      </c>
      <c r="E10" s="52">
        <v>1.1833339250003001</v>
      </c>
      <c r="F10" s="52">
        <v>13.932802665326101</v>
      </c>
      <c r="G10" s="52">
        <v>0</v>
      </c>
      <c r="H10" s="52">
        <v>0</v>
      </c>
      <c r="I10" s="52">
        <v>0</v>
      </c>
      <c r="J10" s="52">
        <v>0</v>
      </c>
      <c r="K10" s="52">
        <v>0</v>
      </c>
      <c r="L10" s="52">
        <v>1</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1</v>
      </c>
      <c r="AR10" s="52">
        <v>0</v>
      </c>
      <c r="AS10" s="52">
        <v>0</v>
      </c>
      <c r="AT10" s="52">
        <v>0</v>
      </c>
      <c r="AU10" s="52">
        <v>0</v>
      </c>
      <c r="AV10" s="52">
        <v>0</v>
      </c>
      <c r="AW10" s="52">
        <v>0</v>
      </c>
      <c r="AX10" s="52">
        <v>0</v>
      </c>
      <c r="AY10" s="52">
        <v>0</v>
      </c>
      <c r="AZ10" s="52">
        <v>0</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271187</v>
      </c>
      <c r="B11" s="52" t="s">
        <v>419</v>
      </c>
      <c r="C11" s="52" t="s">
        <v>513</v>
      </c>
      <c r="D11" s="52">
        <v>3</v>
      </c>
      <c r="E11" s="52">
        <v>3.6974955630053201</v>
      </c>
      <c r="F11" s="52">
        <v>43.5350284031272</v>
      </c>
      <c r="G11" s="52">
        <v>0</v>
      </c>
      <c r="H11" s="52">
        <v>0</v>
      </c>
      <c r="I11" s="52">
        <v>0</v>
      </c>
      <c r="J11" s="52">
        <v>2</v>
      </c>
      <c r="K11" s="52">
        <v>1</v>
      </c>
      <c r="L11" s="52">
        <v>0</v>
      </c>
      <c r="M11" s="52">
        <v>0</v>
      </c>
      <c r="N11" s="52">
        <v>0</v>
      </c>
      <c r="O11" s="52">
        <v>0</v>
      </c>
      <c r="P11" s="52">
        <v>0</v>
      </c>
      <c r="Q11" s="52">
        <v>3</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1</v>
      </c>
      <c r="AR11" s="52">
        <v>0</v>
      </c>
      <c r="AS11" s="52">
        <v>0</v>
      </c>
      <c r="AT11" s="52">
        <v>0</v>
      </c>
      <c r="AU11" s="52">
        <v>0</v>
      </c>
      <c r="AV11" s="52">
        <v>0</v>
      </c>
      <c r="AW11" s="52">
        <v>0</v>
      </c>
      <c r="AX11" s="52">
        <v>0</v>
      </c>
      <c r="AY11" s="52">
        <v>0</v>
      </c>
      <c r="AZ11" s="52">
        <v>0</v>
      </c>
      <c r="BA11" s="52">
        <v>0</v>
      </c>
      <c r="BB11" s="52">
        <v>2</v>
      </c>
      <c r="BC11" s="52">
        <v>1</v>
      </c>
      <c r="BD11" s="52">
        <v>0</v>
      </c>
      <c r="BE11" s="52">
        <v>1</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271195</v>
      </c>
      <c r="B12" s="52" t="s">
        <v>419</v>
      </c>
      <c r="C12" s="52" t="s">
        <v>527</v>
      </c>
      <c r="D12" s="52">
        <v>1</v>
      </c>
      <c r="E12" s="52">
        <v>1.9400523814143</v>
      </c>
      <c r="F12" s="52">
        <v>22.842552232781301</v>
      </c>
      <c r="G12" s="52">
        <v>0</v>
      </c>
      <c r="H12" s="52">
        <v>0</v>
      </c>
      <c r="I12" s="52">
        <v>0</v>
      </c>
      <c r="J12" s="52">
        <v>0</v>
      </c>
      <c r="K12" s="52">
        <v>0</v>
      </c>
      <c r="L12" s="52">
        <v>0</v>
      </c>
      <c r="M12" s="52">
        <v>0</v>
      </c>
      <c r="N12" s="52">
        <v>1</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1</v>
      </c>
      <c r="BA12" s="52">
        <v>0</v>
      </c>
      <c r="BB12" s="52">
        <v>0</v>
      </c>
      <c r="BC12" s="52">
        <v>0</v>
      </c>
      <c r="BD12" s="52">
        <v>0</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271209</v>
      </c>
      <c r="B13" s="52" t="s">
        <v>419</v>
      </c>
      <c r="C13" s="52" t="s">
        <v>514</v>
      </c>
      <c r="D13" s="52">
        <v>1</v>
      </c>
      <c r="E13" s="52">
        <v>1.40258355891552</v>
      </c>
      <c r="F13" s="52">
        <v>16.514290290457001</v>
      </c>
      <c r="G13" s="52">
        <v>0</v>
      </c>
      <c r="H13" s="52">
        <v>0</v>
      </c>
      <c r="I13" s="52">
        <v>0</v>
      </c>
      <c r="J13" s="52">
        <v>0</v>
      </c>
      <c r="K13" s="52">
        <v>1</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1</v>
      </c>
      <c r="AX13" s="52">
        <v>0</v>
      </c>
      <c r="AY13" s="52">
        <v>0</v>
      </c>
      <c r="AZ13" s="52">
        <v>0</v>
      </c>
      <c r="BA13" s="52">
        <v>0</v>
      </c>
      <c r="BB13" s="52">
        <v>0</v>
      </c>
      <c r="BC13" s="52">
        <v>0</v>
      </c>
      <c r="BD13" s="52">
        <v>0</v>
      </c>
      <c r="BE13" s="52">
        <v>0</v>
      </c>
      <c r="BF13" s="52">
        <v>0</v>
      </c>
      <c r="BG13" s="52">
        <v>0</v>
      </c>
      <c r="BH13" s="52">
        <v>0</v>
      </c>
      <c r="BI13" s="52">
        <v>1</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271217</v>
      </c>
      <c r="B14" s="52" t="s">
        <v>419</v>
      </c>
      <c r="C14" s="52" t="s">
        <v>515</v>
      </c>
      <c r="D14" s="52">
        <v>2</v>
      </c>
      <c r="E14" s="52">
        <v>3.2014854892670201</v>
      </c>
      <c r="F14" s="52">
        <v>37.694909792982699</v>
      </c>
      <c r="G14" s="52">
        <v>0</v>
      </c>
      <c r="H14" s="52">
        <v>0</v>
      </c>
      <c r="I14" s="52">
        <v>1</v>
      </c>
      <c r="J14" s="52">
        <v>0</v>
      </c>
      <c r="K14" s="52">
        <v>1</v>
      </c>
      <c r="L14" s="52">
        <v>0</v>
      </c>
      <c r="M14" s="52">
        <v>0</v>
      </c>
      <c r="N14" s="52">
        <v>0</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0</v>
      </c>
      <c r="BA14" s="52">
        <v>0</v>
      </c>
      <c r="BB14" s="52">
        <v>2</v>
      </c>
      <c r="BC14" s="52">
        <v>0</v>
      </c>
      <c r="BD14" s="52">
        <v>1</v>
      </c>
      <c r="BE14" s="52">
        <v>0</v>
      </c>
      <c r="BF14" s="52">
        <v>1</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271225</v>
      </c>
      <c r="B15" s="52" t="s">
        <v>419</v>
      </c>
      <c r="C15" s="52" t="s">
        <v>516</v>
      </c>
      <c r="D15" s="52">
        <v>1</v>
      </c>
      <c r="E15" s="52">
        <v>1.6462260268334801</v>
      </c>
      <c r="F15" s="52">
        <v>19.382983864329699</v>
      </c>
      <c r="G15" s="52">
        <v>0</v>
      </c>
      <c r="H15" s="52">
        <v>0</v>
      </c>
      <c r="I15" s="52">
        <v>0</v>
      </c>
      <c r="J15" s="52">
        <v>0</v>
      </c>
      <c r="K15" s="52">
        <v>0</v>
      </c>
      <c r="L15" s="52">
        <v>1</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1</v>
      </c>
      <c r="AV15" s="52">
        <v>0</v>
      </c>
      <c r="AW15" s="52">
        <v>0</v>
      </c>
      <c r="AX15" s="52">
        <v>0</v>
      </c>
      <c r="AY15" s="52">
        <v>0</v>
      </c>
      <c r="AZ15" s="52">
        <v>0</v>
      </c>
      <c r="BA15" s="52">
        <v>0</v>
      </c>
      <c r="BB15" s="52">
        <v>0</v>
      </c>
      <c r="BC15" s="52">
        <v>0</v>
      </c>
      <c r="BD15" s="52">
        <v>0</v>
      </c>
      <c r="BE15" s="52">
        <v>0</v>
      </c>
      <c r="BF15" s="52">
        <v>1</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271233</v>
      </c>
      <c r="B16" s="52" t="s">
        <v>419</v>
      </c>
      <c r="C16" s="52" t="s">
        <v>517</v>
      </c>
      <c r="D16" s="52">
        <v>1</v>
      </c>
      <c r="E16" s="52">
        <v>1.11705633315088</v>
      </c>
      <c r="F16" s="52">
        <v>13.15243747097</v>
      </c>
      <c r="G16" s="52">
        <v>0</v>
      </c>
      <c r="H16" s="52">
        <v>0</v>
      </c>
      <c r="I16" s="52">
        <v>1</v>
      </c>
      <c r="J16" s="52">
        <v>0</v>
      </c>
      <c r="K16" s="52">
        <v>0</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1</v>
      </c>
      <c r="AY16" s="52">
        <v>0</v>
      </c>
      <c r="AZ16" s="52">
        <v>0</v>
      </c>
      <c r="BA16" s="52">
        <v>0</v>
      </c>
      <c r="BB16" s="52">
        <v>0</v>
      </c>
      <c r="BC16" s="52">
        <v>0</v>
      </c>
      <c r="BD16" s="52">
        <v>0</v>
      </c>
      <c r="BE16" s="52">
        <v>0</v>
      </c>
      <c r="BF16" s="52">
        <v>1</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271268</v>
      </c>
      <c r="B17" s="52" t="s">
        <v>419</v>
      </c>
      <c r="C17" s="52" t="s">
        <v>519</v>
      </c>
      <c r="D17" s="52">
        <v>1</v>
      </c>
      <c r="E17" s="52">
        <v>1.09430741283841</v>
      </c>
      <c r="F17" s="52">
        <v>12.8845872801942</v>
      </c>
      <c r="G17" s="52">
        <v>0</v>
      </c>
      <c r="H17" s="52">
        <v>0</v>
      </c>
      <c r="I17" s="52">
        <v>0</v>
      </c>
      <c r="J17" s="52">
        <v>0</v>
      </c>
      <c r="K17" s="52">
        <v>0</v>
      </c>
      <c r="L17" s="52">
        <v>0</v>
      </c>
      <c r="M17" s="52">
        <v>0</v>
      </c>
      <c r="N17" s="52">
        <v>1</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1</v>
      </c>
      <c r="AR17" s="52">
        <v>0</v>
      </c>
      <c r="AS17" s="52">
        <v>0</v>
      </c>
      <c r="AT17" s="52">
        <v>0</v>
      </c>
      <c r="AU17" s="52">
        <v>0</v>
      </c>
      <c r="AV17" s="52">
        <v>0</v>
      </c>
      <c r="AW17" s="52">
        <v>0</v>
      </c>
      <c r="AX17" s="52">
        <v>0</v>
      </c>
      <c r="AY17" s="52">
        <v>0</v>
      </c>
      <c r="AZ17" s="52">
        <v>0</v>
      </c>
      <c r="BA17" s="52">
        <v>0</v>
      </c>
      <c r="BB17" s="52">
        <v>0</v>
      </c>
      <c r="BC17" s="52">
        <v>0</v>
      </c>
      <c r="BD17" s="52">
        <v>0</v>
      </c>
      <c r="BE17" s="52">
        <v>1</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271284</v>
      </c>
      <c r="B18" s="52" t="s">
        <v>419</v>
      </c>
      <c r="C18" s="52" t="s">
        <v>521</v>
      </c>
      <c r="D18" s="52">
        <v>1</v>
      </c>
      <c r="E18" s="52">
        <v>1.9687752249325701</v>
      </c>
      <c r="F18" s="52">
        <v>23.180740551625401</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1</v>
      </c>
      <c r="AS18" s="52">
        <v>0</v>
      </c>
      <c r="AT18" s="52">
        <v>0</v>
      </c>
      <c r="AU18" s="52">
        <v>0</v>
      </c>
      <c r="AV18" s="52">
        <v>0</v>
      </c>
      <c r="AW18" s="52">
        <v>0</v>
      </c>
      <c r="AX18" s="52">
        <v>0</v>
      </c>
      <c r="AY18" s="52">
        <v>0</v>
      </c>
      <c r="AZ18" s="52">
        <v>0</v>
      </c>
      <c r="BA18" s="52">
        <v>0</v>
      </c>
      <c r="BB18" s="52">
        <v>0</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271403</v>
      </c>
      <c r="B19" s="52" t="s">
        <v>173</v>
      </c>
      <c r="C19" s="52" t="s">
        <v>419</v>
      </c>
      <c r="D19" s="52">
        <v>6</v>
      </c>
      <c r="E19" s="52">
        <v>1.5158481928563099</v>
      </c>
      <c r="F19" s="52">
        <v>17.847890012663001</v>
      </c>
      <c r="G19" s="52">
        <v>0</v>
      </c>
      <c r="H19" s="52">
        <v>0</v>
      </c>
      <c r="I19" s="52">
        <v>1</v>
      </c>
      <c r="J19" s="52">
        <v>1</v>
      </c>
      <c r="K19" s="52">
        <v>0</v>
      </c>
      <c r="L19" s="52">
        <v>1</v>
      </c>
      <c r="M19" s="52">
        <v>3</v>
      </c>
      <c r="N19" s="52">
        <v>0</v>
      </c>
      <c r="O19" s="52">
        <v>0</v>
      </c>
      <c r="P19" s="52">
        <v>6</v>
      </c>
      <c r="Q19" s="52">
        <v>0</v>
      </c>
      <c r="R19" s="52">
        <v>0</v>
      </c>
      <c r="S19" s="52">
        <v>0</v>
      </c>
      <c r="T19" s="52">
        <v>6</v>
      </c>
      <c r="U19" s="52">
        <v>0</v>
      </c>
      <c r="V19" s="52">
        <v>6</v>
      </c>
      <c r="W19" s="52">
        <v>0</v>
      </c>
      <c r="X19" s="52">
        <v>0</v>
      </c>
      <c r="Y19" s="52">
        <v>5</v>
      </c>
      <c r="Z19" s="52">
        <v>1</v>
      </c>
      <c r="AA19" s="52">
        <v>0</v>
      </c>
      <c r="AB19" s="52">
        <v>4</v>
      </c>
      <c r="AC19" s="52">
        <v>2</v>
      </c>
      <c r="AD19" s="52">
        <v>0</v>
      </c>
      <c r="AE19" s="52">
        <v>0</v>
      </c>
      <c r="AF19" s="52">
        <v>0</v>
      </c>
      <c r="AG19" s="52">
        <v>0</v>
      </c>
      <c r="AH19" s="52">
        <v>0</v>
      </c>
      <c r="AI19" s="52">
        <v>2</v>
      </c>
      <c r="AJ19" s="52">
        <v>0</v>
      </c>
      <c r="AK19" s="52">
        <v>0</v>
      </c>
      <c r="AL19" s="52">
        <v>2</v>
      </c>
      <c r="AM19" s="52">
        <v>0</v>
      </c>
      <c r="AN19" s="52">
        <v>2</v>
      </c>
      <c r="AO19" s="52">
        <v>0</v>
      </c>
      <c r="AP19" s="52">
        <v>0</v>
      </c>
      <c r="AQ19" s="52">
        <v>0</v>
      </c>
      <c r="AR19" s="52">
        <v>0</v>
      </c>
      <c r="AS19" s="52">
        <v>1</v>
      </c>
      <c r="AT19" s="52">
        <v>0</v>
      </c>
      <c r="AU19" s="52">
        <v>3</v>
      </c>
      <c r="AV19" s="52">
        <v>0</v>
      </c>
      <c r="AW19" s="52">
        <v>0</v>
      </c>
      <c r="AX19" s="52">
        <v>0</v>
      </c>
      <c r="AY19" s="52">
        <v>1</v>
      </c>
      <c r="AZ19" s="52">
        <v>0</v>
      </c>
      <c r="BA19" s="52">
        <v>1</v>
      </c>
      <c r="BB19" s="52">
        <v>0</v>
      </c>
      <c r="BC19" s="52">
        <v>0</v>
      </c>
      <c r="BD19" s="52">
        <v>0</v>
      </c>
      <c r="BE19" s="52">
        <v>1</v>
      </c>
      <c r="BF19" s="52">
        <v>2</v>
      </c>
      <c r="BG19" s="52">
        <v>2</v>
      </c>
      <c r="BH19" s="52">
        <v>1</v>
      </c>
      <c r="BI19" s="52">
        <v>0</v>
      </c>
      <c r="BJ19" s="52">
        <v>0</v>
      </c>
      <c r="BK19" s="52">
        <v>0</v>
      </c>
      <c r="BL19" s="52">
        <v>8</v>
      </c>
      <c r="BM19" s="52">
        <v>1</v>
      </c>
      <c r="BN19" s="52">
        <v>0</v>
      </c>
      <c r="BO19" s="52">
        <v>0</v>
      </c>
      <c r="BP19" s="52">
        <v>0</v>
      </c>
      <c r="BQ19" s="52">
        <v>0</v>
      </c>
      <c r="BR19" s="52">
        <v>0</v>
      </c>
      <c r="BS19" s="52">
        <v>0</v>
      </c>
      <c r="BT19" s="52">
        <v>6</v>
      </c>
      <c r="BU19" s="52">
        <v>0</v>
      </c>
      <c r="BV19" s="52">
        <v>0</v>
      </c>
    </row>
    <row r="20" spans="1:74" s="52" customFormat="1" x14ac:dyDescent="0.2">
      <c r="A20" s="52">
        <v>271446</v>
      </c>
      <c r="B20" s="52" t="s">
        <v>419</v>
      </c>
      <c r="C20" s="52" t="s">
        <v>529</v>
      </c>
      <c r="D20" s="52">
        <v>1</v>
      </c>
      <c r="E20" s="52">
        <v>1.5161852778409499</v>
      </c>
      <c r="F20" s="52">
        <v>17.851858916514399</v>
      </c>
      <c r="G20" s="52">
        <v>0</v>
      </c>
      <c r="H20" s="52">
        <v>0</v>
      </c>
      <c r="I20" s="52">
        <v>0</v>
      </c>
      <c r="J20" s="52">
        <v>0</v>
      </c>
      <c r="K20" s="52">
        <v>0</v>
      </c>
      <c r="L20" s="52">
        <v>0</v>
      </c>
      <c r="M20" s="52">
        <v>1</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1</v>
      </c>
      <c r="AV20" s="52">
        <v>0</v>
      </c>
      <c r="AW20" s="52">
        <v>0</v>
      </c>
      <c r="AX20" s="52">
        <v>0</v>
      </c>
      <c r="AY20" s="52">
        <v>0</v>
      </c>
      <c r="AZ20" s="52">
        <v>0</v>
      </c>
      <c r="BA20" s="52">
        <v>0</v>
      </c>
      <c r="BB20" s="52">
        <v>0</v>
      </c>
      <c r="BC20" s="52">
        <v>0</v>
      </c>
      <c r="BD20" s="52">
        <v>0</v>
      </c>
      <c r="BE20" s="52">
        <v>0</v>
      </c>
      <c r="BF20" s="52">
        <v>0</v>
      </c>
      <c r="BG20" s="52">
        <v>1</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271454</v>
      </c>
      <c r="B21" s="52" t="s">
        <v>419</v>
      </c>
      <c r="C21" s="52" t="s">
        <v>524</v>
      </c>
      <c r="D21" s="52">
        <v>2</v>
      </c>
      <c r="E21" s="52">
        <v>3.0996698851572302</v>
      </c>
      <c r="F21" s="52">
        <v>36.496113163948003</v>
      </c>
      <c r="G21" s="52">
        <v>0</v>
      </c>
      <c r="H21" s="52">
        <v>0</v>
      </c>
      <c r="I21" s="52">
        <v>0</v>
      </c>
      <c r="J21" s="52">
        <v>0</v>
      </c>
      <c r="K21" s="52">
        <v>0</v>
      </c>
      <c r="L21" s="52">
        <v>1</v>
      </c>
      <c r="M21" s="52">
        <v>1</v>
      </c>
      <c r="N21" s="52">
        <v>0</v>
      </c>
      <c r="O21" s="52">
        <v>0</v>
      </c>
      <c r="P21" s="52">
        <v>2</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0</v>
      </c>
      <c r="AV21" s="52">
        <v>0</v>
      </c>
      <c r="AW21" s="52">
        <v>0</v>
      </c>
      <c r="AX21" s="52">
        <v>0</v>
      </c>
      <c r="AY21" s="52">
        <v>0</v>
      </c>
      <c r="AZ21" s="52">
        <v>0</v>
      </c>
      <c r="BA21" s="52">
        <v>1</v>
      </c>
      <c r="BB21" s="52">
        <v>0</v>
      </c>
      <c r="BC21" s="52">
        <v>0</v>
      </c>
      <c r="BD21" s="52">
        <v>0</v>
      </c>
      <c r="BE21" s="52">
        <v>1</v>
      </c>
      <c r="BF21" s="52">
        <v>0</v>
      </c>
      <c r="BG21" s="52">
        <v>1</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271462</v>
      </c>
      <c r="B22" s="52" t="s">
        <v>419</v>
      </c>
      <c r="C22" s="52" t="s">
        <v>525</v>
      </c>
      <c r="D22" s="52">
        <v>3</v>
      </c>
      <c r="E22" s="52">
        <v>3.9919097296146502</v>
      </c>
      <c r="F22" s="52">
        <v>47.001517784172499</v>
      </c>
      <c r="G22" s="52">
        <v>0</v>
      </c>
      <c r="H22" s="52">
        <v>0</v>
      </c>
      <c r="I22" s="52">
        <v>1</v>
      </c>
      <c r="J22" s="52">
        <v>1</v>
      </c>
      <c r="K22" s="52">
        <v>0</v>
      </c>
      <c r="L22" s="52">
        <v>0</v>
      </c>
      <c r="M22" s="52">
        <v>1</v>
      </c>
      <c r="N22" s="52">
        <v>0</v>
      </c>
      <c r="O22" s="52">
        <v>0</v>
      </c>
      <c r="P22" s="52">
        <v>3</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2</v>
      </c>
      <c r="AV22" s="52">
        <v>0</v>
      </c>
      <c r="AW22" s="52">
        <v>0</v>
      </c>
      <c r="AX22" s="52">
        <v>0</v>
      </c>
      <c r="AY22" s="52">
        <v>1</v>
      </c>
      <c r="AZ22" s="52">
        <v>0</v>
      </c>
      <c r="BA22" s="52">
        <v>0</v>
      </c>
      <c r="BB22" s="52">
        <v>0</v>
      </c>
      <c r="BC22" s="52">
        <v>0</v>
      </c>
      <c r="BD22" s="52">
        <v>0</v>
      </c>
      <c r="BE22" s="52">
        <v>0</v>
      </c>
      <c r="BF22" s="52">
        <v>2</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272027</v>
      </c>
      <c r="B23" s="52" t="s">
        <v>253</v>
      </c>
      <c r="C23" s="52" t="s">
        <v>419</v>
      </c>
      <c r="D23" s="52">
        <v>1</v>
      </c>
      <c r="E23" s="52">
        <v>1.0921322790616399</v>
      </c>
      <c r="F23" s="52">
        <v>12.8589768341129</v>
      </c>
      <c r="G23" s="52">
        <v>0</v>
      </c>
      <c r="H23" s="52">
        <v>0</v>
      </c>
      <c r="I23" s="52">
        <v>1</v>
      </c>
      <c r="J23" s="52">
        <v>0</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1</v>
      </c>
      <c r="AQ23" s="52">
        <v>0</v>
      </c>
      <c r="AR23" s="52">
        <v>0</v>
      </c>
      <c r="AS23" s="52">
        <v>0</v>
      </c>
      <c r="AT23" s="52">
        <v>0</v>
      </c>
      <c r="AU23" s="52">
        <v>0</v>
      </c>
      <c r="AV23" s="52">
        <v>0</v>
      </c>
      <c r="AW23" s="52">
        <v>0</v>
      </c>
      <c r="AX23" s="52">
        <v>0</v>
      </c>
      <c r="AY23" s="52">
        <v>0</v>
      </c>
      <c r="AZ23" s="52">
        <v>0</v>
      </c>
      <c r="BA23" s="52">
        <v>0</v>
      </c>
      <c r="BB23" s="52">
        <v>0</v>
      </c>
      <c r="BC23" s="52">
        <v>0</v>
      </c>
      <c r="BD23" s="52">
        <v>0</v>
      </c>
      <c r="BE23" s="52">
        <v>0</v>
      </c>
      <c r="BF23" s="52">
        <v>0</v>
      </c>
      <c r="BG23" s="52">
        <v>0</v>
      </c>
      <c r="BH23" s="52">
        <v>0</v>
      </c>
      <c r="BI23" s="52">
        <v>1</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272035</v>
      </c>
      <c r="B24" s="52" t="s">
        <v>174</v>
      </c>
      <c r="C24" s="52" t="s">
        <v>419</v>
      </c>
      <c r="D24" s="52">
        <v>2</v>
      </c>
      <c r="E24" s="52">
        <v>1.02953742883323</v>
      </c>
      <c r="F24" s="52">
        <v>12.1219729523912</v>
      </c>
      <c r="G24" s="52">
        <v>0</v>
      </c>
      <c r="H24" s="52">
        <v>0</v>
      </c>
      <c r="I24" s="52">
        <v>1</v>
      </c>
      <c r="J24" s="52">
        <v>0</v>
      </c>
      <c r="K24" s="52">
        <v>0</v>
      </c>
      <c r="L24" s="52">
        <v>0</v>
      </c>
      <c r="M24" s="52">
        <v>1</v>
      </c>
      <c r="N24" s="52">
        <v>0</v>
      </c>
      <c r="O24" s="52">
        <v>0</v>
      </c>
      <c r="P24" s="52">
        <v>1</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1</v>
      </c>
      <c r="AR24" s="52">
        <v>0</v>
      </c>
      <c r="AS24" s="52">
        <v>0</v>
      </c>
      <c r="AT24" s="52">
        <v>0</v>
      </c>
      <c r="AU24" s="52">
        <v>0</v>
      </c>
      <c r="AV24" s="52">
        <v>0</v>
      </c>
      <c r="AW24" s="52">
        <v>0</v>
      </c>
      <c r="AX24" s="52">
        <v>0</v>
      </c>
      <c r="AY24" s="52">
        <v>0</v>
      </c>
      <c r="AZ24" s="52">
        <v>1</v>
      </c>
      <c r="BA24" s="52">
        <v>0</v>
      </c>
      <c r="BB24" s="52">
        <v>0</v>
      </c>
      <c r="BC24" s="52">
        <v>0</v>
      </c>
      <c r="BD24" s="52">
        <v>1</v>
      </c>
      <c r="BE24" s="52">
        <v>0</v>
      </c>
      <c r="BF24" s="52">
        <v>0</v>
      </c>
      <c r="BG24" s="52">
        <v>0</v>
      </c>
      <c r="BH24" s="52">
        <v>1</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272051</v>
      </c>
      <c r="B25" s="52" t="s">
        <v>176</v>
      </c>
      <c r="C25" s="52" t="s">
        <v>419</v>
      </c>
      <c r="D25" s="52">
        <v>3</v>
      </c>
      <c r="E25" s="52">
        <v>1.6567171597240999</v>
      </c>
      <c r="F25" s="52">
        <v>19.5065084935257</v>
      </c>
      <c r="G25" s="52">
        <v>0</v>
      </c>
      <c r="H25" s="52">
        <v>1</v>
      </c>
      <c r="I25" s="52">
        <v>0</v>
      </c>
      <c r="J25" s="52">
        <v>1</v>
      </c>
      <c r="K25" s="52">
        <v>1</v>
      </c>
      <c r="L25" s="52">
        <v>0</v>
      </c>
      <c r="M25" s="52">
        <v>0</v>
      </c>
      <c r="N25" s="52">
        <v>0</v>
      </c>
      <c r="O25" s="52">
        <v>0</v>
      </c>
      <c r="P25" s="52">
        <v>1</v>
      </c>
      <c r="Q25" s="52">
        <v>2</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1</v>
      </c>
      <c r="AX25" s="52">
        <v>0</v>
      </c>
      <c r="AY25" s="52">
        <v>0</v>
      </c>
      <c r="AZ25" s="52">
        <v>1</v>
      </c>
      <c r="BA25" s="52">
        <v>0</v>
      </c>
      <c r="BB25" s="52">
        <v>1</v>
      </c>
      <c r="BC25" s="52">
        <v>0</v>
      </c>
      <c r="BD25" s="52">
        <v>1</v>
      </c>
      <c r="BE25" s="52">
        <v>0</v>
      </c>
      <c r="BF25" s="52">
        <v>2</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272060</v>
      </c>
      <c r="B26" s="52" t="s">
        <v>262</v>
      </c>
      <c r="C26" s="52" t="s">
        <v>419</v>
      </c>
      <c r="D26" s="52">
        <v>1</v>
      </c>
      <c r="E26" s="52">
        <v>2.83502962605959</v>
      </c>
      <c r="F26" s="52">
        <v>33.380187532637102</v>
      </c>
      <c r="G26" s="52">
        <v>0</v>
      </c>
      <c r="H26" s="52">
        <v>0</v>
      </c>
      <c r="I26" s="52">
        <v>0</v>
      </c>
      <c r="J26" s="52">
        <v>0</v>
      </c>
      <c r="K26" s="52">
        <v>0</v>
      </c>
      <c r="L26" s="52">
        <v>0</v>
      </c>
      <c r="M26" s="52">
        <v>1</v>
      </c>
      <c r="N26" s="52">
        <v>0</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0</v>
      </c>
      <c r="AY26" s="52">
        <v>0</v>
      </c>
      <c r="AZ26" s="52">
        <v>0</v>
      </c>
      <c r="BA26" s="52">
        <v>1</v>
      </c>
      <c r="BB26" s="52">
        <v>0</v>
      </c>
      <c r="BC26" s="52">
        <v>0</v>
      </c>
      <c r="BD26" s="52">
        <v>0</v>
      </c>
      <c r="BE26" s="52">
        <v>0</v>
      </c>
      <c r="BF26" s="52">
        <v>1</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272094</v>
      </c>
      <c r="B27" s="52" t="s">
        <v>179</v>
      </c>
      <c r="C27" s="52" t="s">
        <v>419</v>
      </c>
      <c r="D27" s="52">
        <v>1</v>
      </c>
      <c r="E27" s="52">
        <v>1.4444604940054899</v>
      </c>
      <c r="F27" s="52">
        <v>17.0073574294195</v>
      </c>
      <c r="G27" s="52">
        <v>0</v>
      </c>
      <c r="H27" s="52">
        <v>0</v>
      </c>
      <c r="I27" s="52">
        <v>1</v>
      </c>
      <c r="J27" s="52">
        <v>0</v>
      </c>
      <c r="K27" s="52">
        <v>0</v>
      </c>
      <c r="L27" s="52">
        <v>0</v>
      </c>
      <c r="M27" s="52">
        <v>0</v>
      </c>
      <c r="N27" s="52">
        <v>0</v>
      </c>
      <c r="O27" s="52">
        <v>0</v>
      </c>
      <c r="P27" s="52">
        <v>0</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0</v>
      </c>
      <c r="AX27" s="52">
        <v>0</v>
      </c>
      <c r="AY27" s="52">
        <v>0</v>
      </c>
      <c r="AZ27" s="52">
        <v>0</v>
      </c>
      <c r="BA27" s="52">
        <v>0</v>
      </c>
      <c r="BB27" s="52">
        <v>1</v>
      </c>
      <c r="BC27" s="52">
        <v>0</v>
      </c>
      <c r="BD27" s="52">
        <v>0</v>
      </c>
      <c r="BE27" s="52">
        <v>0</v>
      </c>
      <c r="BF27" s="52">
        <v>0</v>
      </c>
      <c r="BG27" s="52">
        <v>0</v>
      </c>
      <c r="BH27" s="52">
        <v>0</v>
      </c>
      <c r="BI27" s="52">
        <v>0</v>
      </c>
      <c r="BJ27" s="52">
        <v>1</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272116</v>
      </c>
      <c r="B28" s="52" t="s">
        <v>181</v>
      </c>
      <c r="C28" s="52" t="s">
        <v>419</v>
      </c>
      <c r="D28" s="52">
        <v>3</v>
      </c>
      <c r="E28" s="52">
        <v>2.1894294346893202</v>
      </c>
      <c r="F28" s="52">
        <v>25.7787659245678</v>
      </c>
      <c r="G28" s="52">
        <v>0</v>
      </c>
      <c r="H28" s="52">
        <v>1</v>
      </c>
      <c r="I28" s="52">
        <v>1</v>
      </c>
      <c r="J28" s="52">
        <v>0</v>
      </c>
      <c r="K28" s="52">
        <v>0</v>
      </c>
      <c r="L28" s="52">
        <v>0</v>
      </c>
      <c r="M28" s="52">
        <v>1</v>
      </c>
      <c r="N28" s="52">
        <v>0</v>
      </c>
      <c r="O28" s="52">
        <v>0</v>
      </c>
      <c r="P28" s="52">
        <v>3</v>
      </c>
      <c r="Q28" s="52">
        <v>0</v>
      </c>
      <c r="R28" s="52">
        <v>0</v>
      </c>
      <c r="S28" s="52">
        <v>2</v>
      </c>
      <c r="T28" s="52">
        <v>1</v>
      </c>
      <c r="U28" s="52">
        <v>0</v>
      </c>
      <c r="V28" s="52">
        <v>1</v>
      </c>
      <c r="W28" s="52">
        <v>0</v>
      </c>
      <c r="X28" s="52">
        <v>0</v>
      </c>
      <c r="Y28" s="52">
        <v>1</v>
      </c>
      <c r="Z28" s="52">
        <v>0</v>
      </c>
      <c r="AA28" s="52">
        <v>0</v>
      </c>
      <c r="AB28" s="52">
        <v>2</v>
      </c>
      <c r="AC28" s="52">
        <v>0</v>
      </c>
      <c r="AD28" s="52">
        <v>0</v>
      </c>
      <c r="AE28" s="52">
        <v>1</v>
      </c>
      <c r="AF28" s="52">
        <v>0</v>
      </c>
      <c r="AG28" s="52">
        <v>0</v>
      </c>
      <c r="AH28" s="52">
        <v>0</v>
      </c>
      <c r="AI28" s="52">
        <v>3</v>
      </c>
      <c r="AJ28" s="52">
        <v>0</v>
      </c>
      <c r="AK28" s="52">
        <v>0</v>
      </c>
      <c r="AL28" s="52">
        <v>0</v>
      </c>
      <c r="AM28" s="52">
        <v>0</v>
      </c>
      <c r="AN28" s="52">
        <v>0</v>
      </c>
      <c r="AO28" s="52">
        <v>0</v>
      </c>
      <c r="AP28" s="52">
        <v>0</v>
      </c>
      <c r="AQ28" s="52">
        <v>0</v>
      </c>
      <c r="AR28" s="52">
        <v>0</v>
      </c>
      <c r="AS28" s="52">
        <v>0</v>
      </c>
      <c r="AT28" s="52">
        <v>0</v>
      </c>
      <c r="AU28" s="52">
        <v>0</v>
      </c>
      <c r="AV28" s="52">
        <v>0</v>
      </c>
      <c r="AW28" s="52">
        <v>0</v>
      </c>
      <c r="AX28" s="52">
        <v>1</v>
      </c>
      <c r="AY28" s="52">
        <v>0</v>
      </c>
      <c r="AZ28" s="52">
        <v>1</v>
      </c>
      <c r="BA28" s="52">
        <v>0</v>
      </c>
      <c r="BB28" s="52">
        <v>1</v>
      </c>
      <c r="BC28" s="52">
        <v>1</v>
      </c>
      <c r="BD28" s="52">
        <v>0</v>
      </c>
      <c r="BE28" s="52">
        <v>0</v>
      </c>
      <c r="BF28" s="52">
        <v>0</v>
      </c>
      <c r="BG28" s="52">
        <v>0</v>
      </c>
      <c r="BH28" s="52">
        <v>0</v>
      </c>
      <c r="BI28" s="52">
        <v>2</v>
      </c>
      <c r="BJ28" s="52">
        <v>0</v>
      </c>
      <c r="BK28" s="52">
        <v>0</v>
      </c>
      <c r="BL28" s="52">
        <v>2</v>
      </c>
      <c r="BM28" s="52">
        <v>1</v>
      </c>
      <c r="BN28" s="52">
        <v>2</v>
      </c>
      <c r="BO28" s="52">
        <v>0</v>
      </c>
      <c r="BP28" s="52">
        <v>0</v>
      </c>
      <c r="BQ28" s="52">
        <v>0</v>
      </c>
      <c r="BR28" s="52">
        <v>0</v>
      </c>
      <c r="BS28" s="52">
        <v>1</v>
      </c>
      <c r="BT28" s="52">
        <v>2</v>
      </c>
      <c r="BU28" s="52">
        <v>0</v>
      </c>
      <c r="BV28" s="52">
        <v>0</v>
      </c>
    </row>
    <row r="29" spans="1:74" s="52" customFormat="1" x14ac:dyDescent="0.2">
      <c r="A29" s="52">
        <v>272124</v>
      </c>
      <c r="B29" s="52" t="s">
        <v>182</v>
      </c>
      <c r="C29" s="52" t="s">
        <v>419</v>
      </c>
      <c r="D29" s="52">
        <v>1</v>
      </c>
      <c r="E29" s="52">
        <v>0.79453360877165102</v>
      </c>
      <c r="F29" s="52">
        <v>9.3549924903758903</v>
      </c>
      <c r="G29" s="52">
        <v>0</v>
      </c>
      <c r="H29" s="52">
        <v>0</v>
      </c>
      <c r="I29" s="52">
        <v>0</v>
      </c>
      <c r="J29" s="52">
        <v>0</v>
      </c>
      <c r="K29" s="52">
        <v>0</v>
      </c>
      <c r="L29" s="52">
        <v>0</v>
      </c>
      <c r="M29" s="52">
        <v>1</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1</v>
      </c>
      <c r="AU29" s="52">
        <v>0</v>
      </c>
      <c r="AV29" s="52">
        <v>0</v>
      </c>
      <c r="AW29" s="52">
        <v>0</v>
      </c>
      <c r="AX29" s="52">
        <v>0</v>
      </c>
      <c r="AY29" s="52">
        <v>0</v>
      </c>
      <c r="AZ29" s="52">
        <v>0</v>
      </c>
      <c r="BA29" s="52">
        <v>0</v>
      </c>
      <c r="BB29" s="52">
        <v>0</v>
      </c>
      <c r="BC29" s="52">
        <v>0</v>
      </c>
      <c r="BD29" s="52">
        <v>0</v>
      </c>
      <c r="BE29" s="52">
        <v>1</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272132</v>
      </c>
      <c r="B30" s="52" t="s">
        <v>183</v>
      </c>
      <c r="C30" s="52" t="s">
        <v>419</v>
      </c>
      <c r="D30" s="52">
        <v>2</v>
      </c>
      <c r="E30" s="52">
        <v>4.2171850289931498</v>
      </c>
      <c r="F30" s="52">
        <v>49.653952760725801</v>
      </c>
      <c r="G30" s="52">
        <v>1</v>
      </c>
      <c r="H30" s="52">
        <v>0</v>
      </c>
      <c r="I30" s="52">
        <v>0</v>
      </c>
      <c r="J30" s="52">
        <v>1</v>
      </c>
      <c r="K30" s="52">
        <v>0</v>
      </c>
      <c r="L30" s="52">
        <v>0</v>
      </c>
      <c r="M30" s="52">
        <v>0</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1</v>
      </c>
      <c r="AX30" s="52">
        <v>0</v>
      </c>
      <c r="AY30" s="52">
        <v>0</v>
      </c>
      <c r="AZ30" s="52">
        <v>0</v>
      </c>
      <c r="BA30" s="52">
        <v>0</v>
      </c>
      <c r="BB30" s="52">
        <v>1</v>
      </c>
      <c r="BC30" s="52">
        <v>1</v>
      </c>
      <c r="BD30" s="52">
        <v>0</v>
      </c>
      <c r="BE30" s="52">
        <v>0</v>
      </c>
      <c r="BF30" s="52">
        <v>0</v>
      </c>
      <c r="BG30" s="52">
        <v>1</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272141</v>
      </c>
      <c r="B31" s="52" t="s">
        <v>272</v>
      </c>
      <c r="C31" s="52" t="s">
        <v>419</v>
      </c>
      <c r="D31" s="52">
        <v>1</v>
      </c>
      <c r="E31" s="52">
        <v>1.9439368609307599</v>
      </c>
      <c r="F31" s="52">
        <v>22.888288846442801</v>
      </c>
      <c r="G31" s="52">
        <v>0</v>
      </c>
      <c r="H31" s="52">
        <v>0</v>
      </c>
      <c r="I31" s="52">
        <v>0</v>
      </c>
      <c r="J31" s="52">
        <v>0</v>
      </c>
      <c r="K31" s="52">
        <v>0</v>
      </c>
      <c r="L31" s="52">
        <v>1</v>
      </c>
      <c r="M31" s="52">
        <v>0</v>
      </c>
      <c r="N31" s="52">
        <v>0</v>
      </c>
      <c r="O31" s="52">
        <v>0</v>
      </c>
      <c r="P31" s="52">
        <v>0</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1</v>
      </c>
      <c r="AU31" s="52">
        <v>0</v>
      </c>
      <c r="AV31" s="52">
        <v>0</v>
      </c>
      <c r="AW31" s="52">
        <v>0</v>
      </c>
      <c r="AX31" s="52">
        <v>0</v>
      </c>
      <c r="AY31" s="52">
        <v>0</v>
      </c>
      <c r="AZ31" s="52">
        <v>0</v>
      </c>
      <c r="BA31" s="52">
        <v>0</v>
      </c>
      <c r="BB31" s="52">
        <v>0</v>
      </c>
      <c r="BC31" s="52">
        <v>0</v>
      </c>
      <c r="BD31" s="52">
        <v>0</v>
      </c>
      <c r="BE31" s="52">
        <v>0</v>
      </c>
      <c r="BF31" s="52">
        <v>0</v>
      </c>
      <c r="BG31" s="52">
        <v>0</v>
      </c>
      <c r="BH31" s="52">
        <v>1</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272167</v>
      </c>
      <c r="B32" s="52" t="s">
        <v>185</v>
      </c>
      <c r="C32" s="52" t="s">
        <v>419</v>
      </c>
      <c r="D32" s="52">
        <v>3</v>
      </c>
      <c r="E32" s="52">
        <v>6.2561257898358802</v>
      </c>
      <c r="F32" s="52">
        <v>73.660835912583806</v>
      </c>
      <c r="G32" s="52">
        <v>0</v>
      </c>
      <c r="H32" s="52">
        <v>0</v>
      </c>
      <c r="I32" s="52">
        <v>1</v>
      </c>
      <c r="J32" s="52">
        <v>0</v>
      </c>
      <c r="K32" s="52">
        <v>1</v>
      </c>
      <c r="L32" s="52">
        <v>1</v>
      </c>
      <c r="M32" s="52">
        <v>0</v>
      </c>
      <c r="N32" s="52">
        <v>0</v>
      </c>
      <c r="O32" s="52">
        <v>0</v>
      </c>
      <c r="P32" s="52">
        <v>1</v>
      </c>
      <c r="Q32" s="52">
        <v>2</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1</v>
      </c>
      <c r="AW32" s="52">
        <v>0</v>
      </c>
      <c r="AX32" s="52">
        <v>0</v>
      </c>
      <c r="AY32" s="52">
        <v>0</v>
      </c>
      <c r="AZ32" s="52">
        <v>2</v>
      </c>
      <c r="BA32" s="52">
        <v>0</v>
      </c>
      <c r="BB32" s="52">
        <v>0</v>
      </c>
      <c r="BC32" s="52">
        <v>0</v>
      </c>
      <c r="BD32" s="52">
        <v>1</v>
      </c>
      <c r="BE32" s="52">
        <v>1</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272191</v>
      </c>
      <c r="B33" s="52" t="s">
        <v>278</v>
      </c>
      <c r="C33" s="52" t="s">
        <v>419</v>
      </c>
      <c r="D33" s="52">
        <v>2</v>
      </c>
      <c r="E33" s="52">
        <v>2.24036921284628</v>
      </c>
      <c r="F33" s="52">
        <v>26.378540731899701</v>
      </c>
      <c r="G33" s="52">
        <v>0</v>
      </c>
      <c r="H33" s="52">
        <v>0</v>
      </c>
      <c r="I33" s="52">
        <v>1</v>
      </c>
      <c r="J33" s="52">
        <v>0</v>
      </c>
      <c r="K33" s="52">
        <v>1</v>
      </c>
      <c r="L33" s="52">
        <v>0</v>
      </c>
      <c r="M33" s="52">
        <v>0</v>
      </c>
      <c r="N33" s="52">
        <v>0</v>
      </c>
      <c r="O33" s="52">
        <v>0</v>
      </c>
      <c r="P33" s="52">
        <v>2</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1</v>
      </c>
      <c r="AW33" s="52">
        <v>0</v>
      </c>
      <c r="AX33" s="52">
        <v>0</v>
      </c>
      <c r="AY33" s="52">
        <v>0</v>
      </c>
      <c r="AZ33" s="52">
        <v>1</v>
      </c>
      <c r="BA33" s="52">
        <v>0</v>
      </c>
      <c r="BB33" s="52">
        <v>0</v>
      </c>
      <c r="BC33" s="52">
        <v>0</v>
      </c>
      <c r="BD33" s="52">
        <v>1</v>
      </c>
      <c r="BE33" s="52">
        <v>0</v>
      </c>
      <c r="BF33" s="52">
        <v>0</v>
      </c>
      <c r="BG33" s="52">
        <v>0</v>
      </c>
      <c r="BH33" s="52">
        <v>1</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272205</v>
      </c>
      <c r="B34" s="52" t="s">
        <v>188</v>
      </c>
      <c r="C34" s="52" t="s">
        <v>419</v>
      </c>
      <c r="D34" s="52">
        <v>1</v>
      </c>
      <c r="E34" s="52">
        <v>1.50394032364796</v>
      </c>
      <c r="F34" s="52">
        <v>17.707684455854999</v>
      </c>
      <c r="G34" s="52">
        <v>0</v>
      </c>
      <c r="H34" s="52">
        <v>0</v>
      </c>
      <c r="I34" s="52">
        <v>0</v>
      </c>
      <c r="J34" s="52">
        <v>1</v>
      </c>
      <c r="K34" s="52">
        <v>0</v>
      </c>
      <c r="L34" s="52">
        <v>0</v>
      </c>
      <c r="M34" s="52">
        <v>0</v>
      </c>
      <c r="N34" s="52">
        <v>0</v>
      </c>
      <c r="O34" s="52">
        <v>0</v>
      </c>
      <c r="P34" s="52">
        <v>1</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0</v>
      </c>
      <c r="AW34" s="52">
        <v>0</v>
      </c>
      <c r="AX34" s="52">
        <v>1</v>
      </c>
      <c r="AY34" s="52">
        <v>0</v>
      </c>
      <c r="AZ34" s="52">
        <v>0</v>
      </c>
      <c r="BA34" s="52">
        <v>0</v>
      </c>
      <c r="BB34" s="52">
        <v>0</v>
      </c>
      <c r="BC34" s="52">
        <v>0</v>
      </c>
      <c r="BD34" s="52">
        <v>0</v>
      </c>
      <c r="BE34" s="52">
        <v>0</v>
      </c>
      <c r="BF34" s="52">
        <v>0</v>
      </c>
      <c r="BG34" s="52">
        <v>0</v>
      </c>
      <c r="BH34" s="52">
        <v>1</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272248</v>
      </c>
      <c r="B35" s="52" t="s">
        <v>190</v>
      </c>
      <c r="C35" s="52" t="s">
        <v>419</v>
      </c>
      <c r="D35" s="52">
        <v>1</v>
      </c>
      <c r="E35" s="52">
        <v>2.3301875801001999</v>
      </c>
      <c r="F35" s="52">
        <v>27.436079572147499</v>
      </c>
      <c r="G35" s="52">
        <v>0</v>
      </c>
      <c r="H35" s="52">
        <v>0</v>
      </c>
      <c r="I35" s="52">
        <v>0</v>
      </c>
      <c r="J35" s="52">
        <v>1</v>
      </c>
      <c r="K35" s="52">
        <v>0</v>
      </c>
      <c r="L35" s="52">
        <v>0</v>
      </c>
      <c r="M35" s="52">
        <v>0</v>
      </c>
      <c r="N35" s="52">
        <v>0</v>
      </c>
      <c r="O35" s="52">
        <v>0</v>
      </c>
      <c r="P35" s="52">
        <v>1</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1</v>
      </c>
      <c r="AT35" s="52">
        <v>0</v>
      </c>
      <c r="AU35" s="52">
        <v>0</v>
      </c>
      <c r="AV35" s="52">
        <v>0</v>
      </c>
      <c r="AW35" s="52">
        <v>0</v>
      </c>
      <c r="AX35" s="52">
        <v>0</v>
      </c>
      <c r="AY35" s="52">
        <v>0</v>
      </c>
      <c r="AZ35" s="52">
        <v>0</v>
      </c>
      <c r="BA35" s="52">
        <v>0</v>
      </c>
      <c r="BB35" s="52">
        <v>0</v>
      </c>
      <c r="BC35" s="52">
        <v>0</v>
      </c>
      <c r="BD35" s="52">
        <v>0</v>
      </c>
      <c r="BE35" s="52">
        <v>0</v>
      </c>
      <c r="BF35" s="52">
        <v>0</v>
      </c>
      <c r="BG35" s="52">
        <v>0</v>
      </c>
      <c r="BH35" s="52">
        <v>0</v>
      </c>
      <c r="BI35" s="52">
        <v>1</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272264</v>
      </c>
      <c r="B36" s="52" t="s">
        <v>192</v>
      </c>
      <c r="C36" s="52" t="s">
        <v>419</v>
      </c>
      <c r="D36" s="52">
        <v>1</v>
      </c>
      <c r="E36" s="52">
        <v>3.3123550844650498</v>
      </c>
      <c r="F36" s="52">
        <v>39.0003098654756</v>
      </c>
      <c r="G36" s="52">
        <v>0</v>
      </c>
      <c r="H36" s="52">
        <v>0</v>
      </c>
      <c r="I36" s="52">
        <v>0</v>
      </c>
      <c r="J36" s="52">
        <v>0</v>
      </c>
      <c r="K36" s="52">
        <v>0</v>
      </c>
      <c r="L36" s="52">
        <v>0</v>
      </c>
      <c r="M36" s="52">
        <v>1</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1</v>
      </c>
      <c r="AT36" s="52">
        <v>0</v>
      </c>
      <c r="AU36" s="52">
        <v>0</v>
      </c>
      <c r="AV36" s="52">
        <v>0</v>
      </c>
      <c r="AW36" s="52">
        <v>0</v>
      </c>
      <c r="AX36" s="52">
        <v>0</v>
      </c>
      <c r="AY36" s="52">
        <v>0</v>
      </c>
      <c r="AZ36" s="52">
        <v>0</v>
      </c>
      <c r="BA36" s="52">
        <v>0</v>
      </c>
      <c r="BB36" s="52">
        <v>0</v>
      </c>
      <c r="BC36" s="52">
        <v>0</v>
      </c>
      <c r="BD36" s="52">
        <v>0</v>
      </c>
      <c r="BE36" s="52">
        <v>0</v>
      </c>
      <c r="BF36" s="52">
        <v>1</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272281</v>
      </c>
      <c r="B37" s="52" t="s">
        <v>194</v>
      </c>
      <c r="C37" s="52" t="s">
        <v>419</v>
      </c>
      <c r="D37" s="52">
        <v>1</v>
      </c>
      <c r="E37" s="52">
        <v>3.4365442111412801</v>
      </c>
      <c r="F37" s="52">
        <v>40.462536679566597</v>
      </c>
      <c r="G37" s="52">
        <v>0</v>
      </c>
      <c r="H37" s="52">
        <v>0</v>
      </c>
      <c r="I37" s="52">
        <v>0</v>
      </c>
      <c r="J37" s="52">
        <v>0</v>
      </c>
      <c r="K37" s="52">
        <v>0</v>
      </c>
      <c r="L37" s="52">
        <v>0</v>
      </c>
      <c r="M37" s="52">
        <v>0</v>
      </c>
      <c r="N37" s="52">
        <v>1</v>
      </c>
      <c r="O37" s="52">
        <v>0</v>
      </c>
      <c r="P37" s="52">
        <v>1</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1</v>
      </c>
      <c r="AW37" s="52">
        <v>0</v>
      </c>
      <c r="AX37" s="52">
        <v>0</v>
      </c>
      <c r="AY37" s="52">
        <v>0</v>
      </c>
      <c r="AZ37" s="52">
        <v>0</v>
      </c>
      <c r="BA37" s="52">
        <v>0</v>
      </c>
      <c r="BB37" s="52">
        <v>0</v>
      </c>
      <c r="BC37" s="52">
        <v>0</v>
      </c>
      <c r="BD37" s="52">
        <v>0</v>
      </c>
      <c r="BE37" s="52">
        <v>0</v>
      </c>
      <c r="BF37" s="52">
        <v>1</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272311</v>
      </c>
      <c r="B38" s="52" t="s">
        <v>197</v>
      </c>
      <c r="C38" s="52" t="s">
        <v>419</v>
      </c>
      <c r="D38" s="52">
        <v>2</v>
      </c>
      <c r="E38" s="52">
        <v>7.2553145178843499</v>
      </c>
      <c r="F38" s="52">
        <v>85.425477387993197</v>
      </c>
      <c r="G38" s="52">
        <v>0</v>
      </c>
      <c r="H38" s="52">
        <v>0</v>
      </c>
      <c r="I38" s="52">
        <v>1</v>
      </c>
      <c r="J38" s="52">
        <v>0</v>
      </c>
      <c r="K38" s="52">
        <v>0</v>
      </c>
      <c r="L38" s="52">
        <v>0</v>
      </c>
      <c r="M38" s="52">
        <v>0</v>
      </c>
      <c r="N38" s="52">
        <v>1</v>
      </c>
      <c r="O38" s="52">
        <v>0</v>
      </c>
      <c r="P38" s="52">
        <v>1</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1</v>
      </c>
      <c r="AQ38" s="52">
        <v>0</v>
      </c>
      <c r="AR38" s="52">
        <v>0</v>
      </c>
      <c r="AS38" s="52">
        <v>0</v>
      </c>
      <c r="AT38" s="52">
        <v>1</v>
      </c>
      <c r="AU38" s="52">
        <v>0</v>
      </c>
      <c r="AV38" s="52">
        <v>0</v>
      </c>
      <c r="AW38" s="52">
        <v>0</v>
      </c>
      <c r="AX38" s="52">
        <v>0</v>
      </c>
      <c r="AY38" s="52">
        <v>0</v>
      </c>
      <c r="AZ38" s="52">
        <v>0</v>
      </c>
      <c r="BA38" s="52">
        <v>0</v>
      </c>
      <c r="BB38" s="52">
        <v>0</v>
      </c>
      <c r="BC38" s="52">
        <v>0</v>
      </c>
      <c r="BD38" s="52">
        <v>0</v>
      </c>
      <c r="BE38" s="52">
        <v>0</v>
      </c>
      <c r="BF38" s="52">
        <v>0</v>
      </c>
      <c r="BG38" s="52">
        <v>1</v>
      </c>
      <c r="BH38" s="52">
        <v>1</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273619</v>
      </c>
      <c r="B39" s="52" t="s">
        <v>534</v>
      </c>
      <c r="C39" s="52" t="s">
        <v>419</v>
      </c>
      <c r="D39" s="52">
        <v>1</v>
      </c>
      <c r="E39" s="52">
        <v>4.7920260686218104</v>
      </c>
      <c r="F39" s="52">
        <v>56.422242420869701</v>
      </c>
      <c r="G39" s="52">
        <v>0</v>
      </c>
      <c r="H39" s="52">
        <v>0</v>
      </c>
      <c r="I39" s="52">
        <v>0</v>
      </c>
      <c r="J39" s="52">
        <v>0</v>
      </c>
      <c r="K39" s="52">
        <v>0</v>
      </c>
      <c r="L39" s="52">
        <v>0</v>
      </c>
      <c r="M39" s="52">
        <v>0</v>
      </c>
      <c r="N39" s="52">
        <v>1</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0</v>
      </c>
      <c r="AW39" s="52">
        <v>1</v>
      </c>
      <c r="AX39" s="52">
        <v>0</v>
      </c>
      <c r="AY39" s="52">
        <v>0</v>
      </c>
      <c r="AZ39" s="52">
        <v>0</v>
      </c>
      <c r="BA39" s="52">
        <v>0</v>
      </c>
      <c r="BB39" s="52">
        <v>0</v>
      </c>
      <c r="BC39" s="52">
        <v>0</v>
      </c>
      <c r="BD39" s="52">
        <v>0</v>
      </c>
      <c r="BE39" s="52">
        <v>0</v>
      </c>
      <c r="BF39" s="52">
        <v>0</v>
      </c>
      <c r="BG39" s="52">
        <v>0</v>
      </c>
      <c r="BH39" s="52">
        <v>0</v>
      </c>
      <c r="BI39" s="52">
        <v>1</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row r="41" spans="1:74" s="52" customFormat="1" x14ac:dyDescent="0.2"/>
    <row r="42" spans="1:74" s="52" customFormat="1" x14ac:dyDescent="0.2"/>
    <row r="43" spans="1:74" s="52" customFormat="1" x14ac:dyDescent="0.2"/>
    <row r="44" spans="1:74" s="52" customFormat="1" x14ac:dyDescent="0.2"/>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85" spans="1:75" x14ac:dyDescent="0.2">
      <c r="B85" s="52">
        <v>271004</v>
      </c>
      <c r="C85" t="s">
        <v>395</v>
      </c>
      <c r="D85">
        <f>IFERROR(VLOOKUP($B85,$A$8:$BW$70,D$88,FALSE),0)</f>
        <v>14</v>
      </c>
      <c r="E85">
        <f t="shared" ref="E85:BP85" si="0">IFERROR(VLOOKUP($B85,$A$8:$BW$70,E88,FALSE),0)</f>
        <v>1.0578364524396699</v>
      </c>
      <c r="F85">
        <f t="shared" si="0"/>
        <v>12.455171133563899</v>
      </c>
      <c r="G85">
        <f t="shared" si="0"/>
        <v>0</v>
      </c>
      <c r="H85">
        <f t="shared" si="0"/>
        <v>0</v>
      </c>
      <c r="I85">
        <f t="shared" si="0"/>
        <v>2</v>
      </c>
      <c r="J85">
        <f t="shared" si="0"/>
        <v>4</v>
      </c>
      <c r="K85">
        <f t="shared" si="0"/>
        <v>3</v>
      </c>
      <c r="L85">
        <f t="shared" si="0"/>
        <v>2</v>
      </c>
      <c r="M85">
        <f t="shared" si="0"/>
        <v>1</v>
      </c>
      <c r="N85">
        <f t="shared" si="0"/>
        <v>2</v>
      </c>
      <c r="O85">
        <f t="shared" si="0"/>
        <v>0</v>
      </c>
      <c r="P85">
        <f t="shared" si="0"/>
        <v>5</v>
      </c>
      <c r="Q85">
        <f t="shared" si="0"/>
        <v>9</v>
      </c>
      <c r="R85">
        <f t="shared" si="0"/>
        <v>0</v>
      </c>
      <c r="S85">
        <f t="shared" si="0"/>
        <v>6</v>
      </c>
      <c r="T85">
        <f t="shared" si="0"/>
        <v>8</v>
      </c>
      <c r="U85">
        <f t="shared" si="0"/>
        <v>0</v>
      </c>
      <c r="V85">
        <f t="shared" si="0"/>
        <v>8</v>
      </c>
      <c r="W85">
        <f t="shared" si="0"/>
        <v>0</v>
      </c>
      <c r="X85">
        <f t="shared" si="0"/>
        <v>1</v>
      </c>
      <c r="Y85">
        <f t="shared" si="0"/>
        <v>5</v>
      </c>
      <c r="Z85">
        <f t="shared" si="0"/>
        <v>2</v>
      </c>
      <c r="AA85">
        <f t="shared" si="0"/>
        <v>0</v>
      </c>
      <c r="AB85">
        <f t="shared" si="0"/>
        <v>9</v>
      </c>
      <c r="AC85">
        <f t="shared" si="0"/>
        <v>1</v>
      </c>
      <c r="AD85">
        <f t="shared" si="0"/>
        <v>0</v>
      </c>
      <c r="AE85">
        <f t="shared" si="0"/>
        <v>0</v>
      </c>
      <c r="AF85">
        <f t="shared" si="0"/>
        <v>0</v>
      </c>
      <c r="AG85">
        <f t="shared" si="0"/>
        <v>4</v>
      </c>
      <c r="AH85">
        <f t="shared" si="0"/>
        <v>0</v>
      </c>
      <c r="AI85">
        <f t="shared" si="0"/>
        <v>10</v>
      </c>
      <c r="AJ85">
        <f t="shared" si="0"/>
        <v>0</v>
      </c>
      <c r="AK85">
        <f t="shared" si="0"/>
        <v>0</v>
      </c>
      <c r="AL85">
        <f t="shared" si="0"/>
        <v>4</v>
      </c>
      <c r="AM85">
        <f t="shared" si="0"/>
        <v>0</v>
      </c>
      <c r="AN85">
        <f t="shared" si="0"/>
        <v>0</v>
      </c>
      <c r="AO85">
        <f t="shared" si="0"/>
        <v>0</v>
      </c>
      <c r="AP85">
        <f t="shared" si="0"/>
        <v>0</v>
      </c>
      <c r="AQ85">
        <f t="shared" si="0"/>
        <v>3</v>
      </c>
      <c r="AR85">
        <f t="shared" si="0"/>
        <v>1</v>
      </c>
      <c r="AS85">
        <f t="shared" si="0"/>
        <v>0</v>
      </c>
      <c r="AT85">
        <f t="shared" si="0"/>
        <v>0</v>
      </c>
      <c r="AU85">
        <f t="shared" si="0"/>
        <v>2</v>
      </c>
      <c r="AV85">
        <f t="shared" si="0"/>
        <v>0</v>
      </c>
      <c r="AW85">
        <f t="shared" si="0"/>
        <v>1</v>
      </c>
      <c r="AX85">
        <f t="shared" si="0"/>
        <v>1</v>
      </c>
      <c r="AY85">
        <f t="shared" si="0"/>
        <v>0</v>
      </c>
      <c r="AZ85">
        <f t="shared" si="0"/>
        <v>1</v>
      </c>
      <c r="BA85">
        <f t="shared" si="0"/>
        <v>0</v>
      </c>
      <c r="BB85">
        <f t="shared" si="0"/>
        <v>5</v>
      </c>
      <c r="BC85">
        <f t="shared" si="0"/>
        <v>1</v>
      </c>
      <c r="BD85">
        <f t="shared" si="0"/>
        <v>2</v>
      </c>
      <c r="BE85">
        <f t="shared" si="0"/>
        <v>2</v>
      </c>
      <c r="BF85">
        <f t="shared" si="0"/>
        <v>3</v>
      </c>
      <c r="BG85">
        <f t="shared" si="0"/>
        <v>3</v>
      </c>
      <c r="BH85">
        <f t="shared" si="0"/>
        <v>2</v>
      </c>
      <c r="BI85">
        <f t="shared" si="0"/>
        <v>1</v>
      </c>
      <c r="BJ85">
        <f t="shared" si="0"/>
        <v>0</v>
      </c>
      <c r="BK85">
        <f t="shared" si="0"/>
        <v>2</v>
      </c>
      <c r="BL85">
        <f t="shared" si="0"/>
        <v>16</v>
      </c>
      <c r="BM85">
        <f t="shared" si="0"/>
        <v>5</v>
      </c>
      <c r="BN85">
        <f t="shared" si="0"/>
        <v>2</v>
      </c>
      <c r="BO85">
        <f t="shared" si="0"/>
        <v>0</v>
      </c>
      <c r="BP85">
        <f t="shared" si="0"/>
        <v>0</v>
      </c>
      <c r="BQ85">
        <f t="shared" ref="BQ85:BW85" si="1">IFERROR(VLOOKUP($B85,$A$8:$BW$70,BQ88,FALSE),0)</f>
        <v>0</v>
      </c>
      <c r="BR85">
        <f t="shared" si="1"/>
        <v>0</v>
      </c>
      <c r="BS85">
        <f t="shared" si="1"/>
        <v>2</v>
      </c>
      <c r="BT85">
        <f t="shared" si="1"/>
        <v>11</v>
      </c>
      <c r="BU85">
        <f t="shared" si="1"/>
        <v>1</v>
      </c>
      <c r="BV85">
        <f t="shared" si="1"/>
        <v>0</v>
      </c>
      <c r="BW85">
        <f t="shared" si="1"/>
        <v>0</v>
      </c>
    </row>
    <row r="86" spans="1:75" x14ac:dyDescent="0.2">
      <c r="B86" s="52">
        <v>271403</v>
      </c>
      <c r="C86" t="s">
        <v>396</v>
      </c>
      <c r="D86">
        <f>IFERROR(VLOOKUP($B86,$A$8:$BW$70,D$88,FALSE),0)</f>
        <v>6</v>
      </c>
      <c r="E86">
        <f t="shared" ref="E86:BP86" si="2">IFERROR(VLOOKUP($B86,$A$8:$BW$70,E$88,FALSE),0)</f>
        <v>1.5158481928563099</v>
      </c>
      <c r="F86">
        <f t="shared" si="2"/>
        <v>17.847890012663001</v>
      </c>
      <c r="G86">
        <f t="shared" si="2"/>
        <v>0</v>
      </c>
      <c r="H86">
        <f t="shared" si="2"/>
        <v>0</v>
      </c>
      <c r="I86">
        <f t="shared" si="2"/>
        <v>1</v>
      </c>
      <c r="J86">
        <f t="shared" si="2"/>
        <v>1</v>
      </c>
      <c r="K86">
        <f t="shared" si="2"/>
        <v>0</v>
      </c>
      <c r="L86">
        <f t="shared" si="2"/>
        <v>1</v>
      </c>
      <c r="M86">
        <f t="shared" si="2"/>
        <v>3</v>
      </c>
      <c r="N86">
        <f t="shared" si="2"/>
        <v>0</v>
      </c>
      <c r="O86">
        <f t="shared" si="2"/>
        <v>0</v>
      </c>
      <c r="P86">
        <f t="shared" si="2"/>
        <v>6</v>
      </c>
      <c r="Q86">
        <f t="shared" si="2"/>
        <v>0</v>
      </c>
      <c r="R86">
        <f t="shared" si="2"/>
        <v>0</v>
      </c>
      <c r="S86">
        <f t="shared" si="2"/>
        <v>0</v>
      </c>
      <c r="T86">
        <f t="shared" si="2"/>
        <v>6</v>
      </c>
      <c r="U86">
        <f t="shared" si="2"/>
        <v>0</v>
      </c>
      <c r="V86">
        <f t="shared" si="2"/>
        <v>6</v>
      </c>
      <c r="W86">
        <f t="shared" si="2"/>
        <v>0</v>
      </c>
      <c r="X86">
        <f t="shared" si="2"/>
        <v>0</v>
      </c>
      <c r="Y86">
        <f t="shared" si="2"/>
        <v>5</v>
      </c>
      <c r="Z86">
        <f t="shared" si="2"/>
        <v>1</v>
      </c>
      <c r="AA86">
        <f t="shared" si="2"/>
        <v>0</v>
      </c>
      <c r="AB86">
        <f t="shared" si="2"/>
        <v>4</v>
      </c>
      <c r="AC86">
        <f t="shared" si="2"/>
        <v>2</v>
      </c>
      <c r="AD86">
        <f t="shared" si="2"/>
        <v>0</v>
      </c>
      <c r="AE86">
        <f t="shared" si="2"/>
        <v>0</v>
      </c>
      <c r="AF86">
        <f t="shared" si="2"/>
        <v>0</v>
      </c>
      <c r="AG86">
        <f t="shared" si="2"/>
        <v>0</v>
      </c>
      <c r="AH86">
        <f t="shared" si="2"/>
        <v>0</v>
      </c>
      <c r="AI86">
        <f t="shared" si="2"/>
        <v>2</v>
      </c>
      <c r="AJ86">
        <f t="shared" si="2"/>
        <v>0</v>
      </c>
      <c r="AK86">
        <f t="shared" si="2"/>
        <v>0</v>
      </c>
      <c r="AL86">
        <f t="shared" si="2"/>
        <v>2</v>
      </c>
      <c r="AM86">
        <f t="shared" si="2"/>
        <v>0</v>
      </c>
      <c r="AN86">
        <f t="shared" si="2"/>
        <v>2</v>
      </c>
      <c r="AO86">
        <f t="shared" si="2"/>
        <v>0</v>
      </c>
      <c r="AP86">
        <f t="shared" si="2"/>
        <v>0</v>
      </c>
      <c r="AQ86">
        <f t="shared" si="2"/>
        <v>0</v>
      </c>
      <c r="AR86">
        <f t="shared" si="2"/>
        <v>0</v>
      </c>
      <c r="AS86">
        <f t="shared" si="2"/>
        <v>1</v>
      </c>
      <c r="AT86">
        <f t="shared" si="2"/>
        <v>0</v>
      </c>
      <c r="AU86">
        <f t="shared" si="2"/>
        <v>3</v>
      </c>
      <c r="AV86">
        <f t="shared" si="2"/>
        <v>0</v>
      </c>
      <c r="AW86">
        <f t="shared" si="2"/>
        <v>0</v>
      </c>
      <c r="AX86">
        <f t="shared" si="2"/>
        <v>0</v>
      </c>
      <c r="AY86">
        <f t="shared" si="2"/>
        <v>1</v>
      </c>
      <c r="AZ86">
        <f t="shared" si="2"/>
        <v>0</v>
      </c>
      <c r="BA86">
        <f t="shared" si="2"/>
        <v>1</v>
      </c>
      <c r="BB86">
        <f t="shared" si="2"/>
        <v>0</v>
      </c>
      <c r="BC86">
        <f t="shared" si="2"/>
        <v>0</v>
      </c>
      <c r="BD86">
        <f t="shared" si="2"/>
        <v>0</v>
      </c>
      <c r="BE86">
        <f t="shared" si="2"/>
        <v>1</v>
      </c>
      <c r="BF86">
        <f t="shared" si="2"/>
        <v>2</v>
      </c>
      <c r="BG86">
        <f t="shared" si="2"/>
        <v>2</v>
      </c>
      <c r="BH86">
        <f t="shared" si="2"/>
        <v>1</v>
      </c>
      <c r="BI86">
        <f t="shared" si="2"/>
        <v>0</v>
      </c>
      <c r="BJ86">
        <f t="shared" si="2"/>
        <v>0</v>
      </c>
      <c r="BK86">
        <f t="shared" si="2"/>
        <v>0</v>
      </c>
      <c r="BL86">
        <f t="shared" si="2"/>
        <v>8</v>
      </c>
      <c r="BM86">
        <f t="shared" si="2"/>
        <v>1</v>
      </c>
      <c r="BN86">
        <f t="shared" si="2"/>
        <v>0</v>
      </c>
      <c r="BO86">
        <f t="shared" si="2"/>
        <v>0</v>
      </c>
      <c r="BP86">
        <f t="shared" si="2"/>
        <v>0</v>
      </c>
      <c r="BQ86">
        <f t="shared" ref="BQ86:BW86" si="3">IFERROR(VLOOKUP($B86,$A$8:$BW$70,BQ$88,FALSE),0)</f>
        <v>0</v>
      </c>
      <c r="BR86">
        <f t="shared" si="3"/>
        <v>0</v>
      </c>
      <c r="BS86">
        <f t="shared" si="3"/>
        <v>0</v>
      </c>
      <c r="BT86">
        <f t="shared" si="3"/>
        <v>6</v>
      </c>
      <c r="BU86">
        <f t="shared" si="3"/>
        <v>0</v>
      </c>
      <c r="BV86">
        <f t="shared" si="3"/>
        <v>0</v>
      </c>
      <c r="BW86">
        <f t="shared" si="3"/>
        <v>0</v>
      </c>
    </row>
    <row r="87" spans="1:75" x14ac:dyDescent="0.2">
      <c r="C87" t="s">
        <v>397</v>
      </c>
      <c r="D87">
        <f>SUM(D8:D83)</f>
        <v>67</v>
      </c>
      <c r="G87">
        <f t="shared" ref="G87:BR87" si="4">SUM(G8:G83)</f>
        <v>1</v>
      </c>
      <c r="H87">
        <f t="shared" si="4"/>
        <v>2</v>
      </c>
      <c r="I87">
        <f t="shared" si="4"/>
        <v>13</v>
      </c>
      <c r="J87">
        <f t="shared" si="4"/>
        <v>14</v>
      </c>
      <c r="K87">
        <f t="shared" si="4"/>
        <v>9</v>
      </c>
      <c r="L87">
        <f t="shared" si="4"/>
        <v>8</v>
      </c>
      <c r="M87">
        <f t="shared" si="4"/>
        <v>13</v>
      </c>
      <c r="N87">
        <f t="shared" si="4"/>
        <v>7</v>
      </c>
      <c r="O87">
        <f t="shared" si="4"/>
        <v>0</v>
      </c>
      <c r="P87">
        <f t="shared" si="4"/>
        <v>40</v>
      </c>
      <c r="Q87">
        <f t="shared" si="4"/>
        <v>27</v>
      </c>
      <c r="R87">
        <f t="shared" si="4"/>
        <v>0</v>
      </c>
      <c r="S87">
        <f t="shared" si="4"/>
        <v>8</v>
      </c>
      <c r="T87">
        <f t="shared" si="4"/>
        <v>15</v>
      </c>
      <c r="U87">
        <f t="shared" si="4"/>
        <v>0</v>
      </c>
      <c r="V87">
        <f t="shared" si="4"/>
        <v>15</v>
      </c>
      <c r="W87">
        <f t="shared" si="4"/>
        <v>0</v>
      </c>
      <c r="X87">
        <f t="shared" si="4"/>
        <v>1</v>
      </c>
      <c r="Y87">
        <f t="shared" si="4"/>
        <v>11</v>
      </c>
      <c r="Z87">
        <f t="shared" si="4"/>
        <v>3</v>
      </c>
      <c r="AA87">
        <f t="shared" si="4"/>
        <v>0</v>
      </c>
      <c r="AB87">
        <f t="shared" si="4"/>
        <v>15</v>
      </c>
      <c r="AC87">
        <f t="shared" si="4"/>
        <v>3</v>
      </c>
      <c r="AD87">
        <f t="shared" si="4"/>
        <v>0</v>
      </c>
      <c r="AE87">
        <f t="shared" si="4"/>
        <v>1</v>
      </c>
      <c r="AF87">
        <f t="shared" si="4"/>
        <v>0</v>
      </c>
      <c r="AG87">
        <f t="shared" si="4"/>
        <v>4</v>
      </c>
      <c r="AH87">
        <f t="shared" si="4"/>
        <v>0</v>
      </c>
      <c r="AI87">
        <f t="shared" si="4"/>
        <v>15</v>
      </c>
      <c r="AJ87">
        <f t="shared" si="4"/>
        <v>0</v>
      </c>
      <c r="AK87">
        <f t="shared" si="4"/>
        <v>0</v>
      </c>
      <c r="AL87">
        <f t="shared" si="4"/>
        <v>6</v>
      </c>
      <c r="AM87">
        <f t="shared" si="4"/>
        <v>0</v>
      </c>
      <c r="AN87">
        <f t="shared" si="4"/>
        <v>2</v>
      </c>
      <c r="AO87">
        <f t="shared" si="4"/>
        <v>0</v>
      </c>
      <c r="AP87">
        <f t="shared" si="4"/>
        <v>2</v>
      </c>
      <c r="AQ87">
        <f t="shared" si="4"/>
        <v>7</v>
      </c>
      <c r="AR87">
        <f t="shared" si="4"/>
        <v>2</v>
      </c>
      <c r="AS87">
        <f t="shared" si="4"/>
        <v>4</v>
      </c>
      <c r="AT87">
        <f t="shared" si="4"/>
        <v>3</v>
      </c>
      <c r="AU87">
        <f t="shared" si="4"/>
        <v>10</v>
      </c>
      <c r="AV87">
        <f t="shared" si="4"/>
        <v>3</v>
      </c>
      <c r="AW87">
        <f t="shared" si="4"/>
        <v>5</v>
      </c>
      <c r="AX87">
        <f t="shared" si="4"/>
        <v>4</v>
      </c>
      <c r="AY87">
        <f t="shared" si="4"/>
        <v>2</v>
      </c>
      <c r="AZ87">
        <f t="shared" si="4"/>
        <v>8</v>
      </c>
      <c r="BA87">
        <f t="shared" si="4"/>
        <v>3</v>
      </c>
      <c r="BB87">
        <f t="shared" si="4"/>
        <v>14</v>
      </c>
      <c r="BC87">
        <f t="shared" si="4"/>
        <v>4</v>
      </c>
      <c r="BD87">
        <f t="shared" si="4"/>
        <v>8</v>
      </c>
      <c r="BE87">
        <f t="shared" si="4"/>
        <v>8</v>
      </c>
      <c r="BF87">
        <f t="shared" si="4"/>
        <v>15</v>
      </c>
      <c r="BG87">
        <f t="shared" si="4"/>
        <v>12</v>
      </c>
      <c r="BH87">
        <f t="shared" si="4"/>
        <v>12</v>
      </c>
      <c r="BI87">
        <f t="shared" si="4"/>
        <v>7</v>
      </c>
      <c r="BJ87">
        <f t="shared" si="4"/>
        <v>1</v>
      </c>
      <c r="BK87">
        <f t="shared" si="4"/>
        <v>2</v>
      </c>
      <c r="BL87">
        <f t="shared" si="4"/>
        <v>26</v>
      </c>
      <c r="BM87">
        <f t="shared" si="4"/>
        <v>7</v>
      </c>
      <c r="BN87">
        <f t="shared" si="4"/>
        <v>4</v>
      </c>
      <c r="BO87">
        <f t="shared" si="4"/>
        <v>0</v>
      </c>
      <c r="BP87">
        <f t="shared" si="4"/>
        <v>0</v>
      </c>
      <c r="BQ87">
        <f t="shared" si="4"/>
        <v>0</v>
      </c>
      <c r="BR87">
        <f t="shared" si="4"/>
        <v>0</v>
      </c>
      <c r="BS87">
        <f t="shared" ref="BS87:BW87" si="5">SUM(BS8:BS83)</f>
        <v>3</v>
      </c>
      <c r="BT87">
        <f t="shared" si="5"/>
        <v>19</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47</v>
      </c>
      <c r="E90">
        <v>1.10905241617687</v>
      </c>
      <c r="F90">
        <v>13.0581978033729</v>
      </c>
      <c r="G90">
        <v>1</v>
      </c>
      <c r="H90">
        <v>2</v>
      </c>
      <c r="I90">
        <v>10</v>
      </c>
      <c r="J90">
        <v>9</v>
      </c>
      <c r="K90">
        <v>6</v>
      </c>
      <c r="L90">
        <v>5</v>
      </c>
      <c r="M90">
        <v>9</v>
      </c>
      <c r="N90">
        <v>5</v>
      </c>
      <c r="O90">
        <v>0</v>
      </c>
      <c r="P90">
        <v>29</v>
      </c>
      <c r="Q90">
        <v>18</v>
      </c>
      <c r="R90">
        <v>0</v>
      </c>
      <c r="S90">
        <v>15</v>
      </c>
      <c r="T90">
        <v>31</v>
      </c>
      <c r="U90">
        <v>2</v>
      </c>
      <c r="V90">
        <v>29</v>
      </c>
      <c r="W90">
        <v>0</v>
      </c>
      <c r="X90">
        <v>1</v>
      </c>
      <c r="Y90">
        <v>20</v>
      </c>
      <c r="Z90">
        <v>8</v>
      </c>
      <c r="AA90">
        <v>1</v>
      </c>
      <c r="AB90">
        <v>26</v>
      </c>
      <c r="AC90">
        <v>3</v>
      </c>
      <c r="AD90">
        <v>1</v>
      </c>
      <c r="AE90">
        <v>3</v>
      </c>
      <c r="AF90">
        <v>1</v>
      </c>
      <c r="AG90">
        <v>13</v>
      </c>
      <c r="AH90">
        <v>0</v>
      </c>
      <c r="AI90">
        <v>31</v>
      </c>
      <c r="AJ90">
        <v>0</v>
      </c>
      <c r="AK90">
        <v>2</v>
      </c>
      <c r="AL90">
        <v>10</v>
      </c>
      <c r="AM90">
        <v>2</v>
      </c>
      <c r="AN90">
        <v>2</v>
      </c>
      <c r="AO90">
        <v>0</v>
      </c>
      <c r="AP90">
        <v>2</v>
      </c>
      <c r="AQ90">
        <v>4</v>
      </c>
      <c r="AR90">
        <v>1</v>
      </c>
      <c r="AS90">
        <v>3</v>
      </c>
      <c r="AT90">
        <v>3</v>
      </c>
      <c r="AU90">
        <v>5</v>
      </c>
      <c r="AV90">
        <v>3</v>
      </c>
      <c r="AW90">
        <v>4</v>
      </c>
      <c r="AX90">
        <v>3</v>
      </c>
      <c r="AY90">
        <v>1</v>
      </c>
      <c r="AZ90">
        <v>7</v>
      </c>
      <c r="BA90">
        <v>2</v>
      </c>
      <c r="BB90">
        <v>9</v>
      </c>
      <c r="BC90">
        <v>3</v>
      </c>
      <c r="BD90">
        <v>6</v>
      </c>
      <c r="BE90">
        <v>5</v>
      </c>
      <c r="BF90">
        <v>10</v>
      </c>
      <c r="BG90">
        <v>7</v>
      </c>
      <c r="BH90">
        <v>9</v>
      </c>
      <c r="BI90">
        <v>6</v>
      </c>
      <c r="BJ90">
        <v>1</v>
      </c>
      <c r="BK90">
        <v>7</v>
      </c>
      <c r="BL90">
        <v>42</v>
      </c>
      <c r="BM90">
        <v>14</v>
      </c>
      <c r="BN90">
        <v>7</v>
      </c>
      <c r="BO90">
        <v>0</v>
      </c>
      <c r="BP90">
        <v>2</v>
      </c>
      <c r="BQ90">
        <v>4</v>
      </c>
      <c r="BR90">
        <v>0</v>
      </c>
      <c r="BS90">
        <v>10</v>
      </c>
      <c r="BT90">
        <v>36</v>
      </c>
      <c r="BU90">
        <v>1</v>
      </c>
      <c r="BV90">
        <v>0</v>
      </c>
    </row>
    <row r="91" spans="1:75" x14ac:dyDescent="0.2">
      <c r="B91" t="s">
        <v>425</v>
      </c>
    </row>
    <row r="92" spans="1:75" x14ac:dyDescent="0.2">
      <c r="D92">
        <f>D87-D85-D86</f>
        <v>47</v>
      </c>
    </row>
    <row r="100" spans="1:6" s="147" customFormat="1" x14ac:dyDescent="0.2"/>
    <row r="101" spans="1:6" x14ac:dyDescent="0.2">
      <c r="A101" s="52">
        <v>271004</v>
      </c>
      <c r="B101" s="52" t="s">
        <v>172</v>
      </c>
      <c r="C101" s="52" t="s">
        <v>419</v>
      </c>
      <c r="D101" s="52">
        <v>30</v>
      </c>
      <c r="E101" s="52">
        <v>2.26679239808501</v>
      </c>
      <c r="F101" s="52">
        <v>26.6896524290655</v>
      </c>
    </row>
    <row r="102" spans="1:6" x14ac:dyDescent="0.2">
      <c r="A102" s="52">
        <v>271021</v>
      </c>
      <c r="B102" s="52" t="s">
        <v>419</v>
      </c>
      <c r="C102" s="52" t="s">
        <v>500</v>
      </c>
      <c r="D102" s="52">
        <v>2</v>
      </c>
      <c r="E102" s="52">
        <v>3.9675454779900399</v>
      </c>
      <c r="F102" s="52">
        <v>46.714648369882703</v>
      </c>
    </row>
    <row r="103" spans="1:6" x14ac:dyDescent="0.2">
      <c r="A103" s="52">
        <v>271047</v>
      </c>
      <c r="B103" s="52" t="s">
        <v>419</v>
      </c>
      <c r="C103" s="52" t="s">
        <v>502</v>
      </c>
      <c r="D103" s="52">
        <v>1</v>
      </c>
      <c r="E103" s="52">
        <v>3.1139067073550502</v>
      </c>
      <c r="F103" s="52">
        <v>36.663740264019097</v>
      </c>
    </row>
    <row r="104" spans="1:6" x14ac:dyDescent="0.2">
      <c r="A104" s="52">
        <v>271063</v>
      </c>
      <c r="B104" s="52" t="s">
        <v>419</v>
      </c>
      <c r="C104" s="52" t="s">
        <v>503</v>
      </c>
      <c r="D104" s="52">
        <v>2</v>
      </c>
      <c r="E104" s="52">
        <v>4.0989486196790503</v>
      </c>
      <c r="F104" s="52">
        <v>48.261814392995298</v>
      </c>
    </row>
    <row r="105" spans="1:6" x14ac:dyDescent="0.2">
      <c r="A105" s="52">
        <v>271071</v>
      </c>
      <c r="B105" s="52" t="s">
        <v>419</v>
      </c>
      <c r="C105" s="52" t="s">
        <v>504</v>
      </c>
      <c r="D105" s="52">
        <v>1</v>
      </c>
      <c r="E105" s="52">
        <v>2.5695051133151798</v>
      </c>
      <c r="F105" s="52">
        <v>30.2538505277432</v>
      </c>
    </row>
    <row r="106" spans="1:6" x14ac:dyDescent="0.2">
      <c r="A106" s="52">
        <v>271098</v>
      </c>
      <c r="B106" s="52" t="s">
        <v>419</v>
      </c>
      <c r="C106" s="52" t="s">
        <v>506</v>
      </c>
      <c r="D106" s="52">
        <v>1</v>
      </c>
      <c r="E106" s="52">
        <v>2.6927323154805198</v>
      </c>
      <c r="F106" s="52">
        <v>31.704751456464201</v>
      </c>
    </row>
    <row r="107" spans="1:6" x14ac:dyDescent="0.2">
      <c r="A107" s="52">
        <v>271136</v>
      </c>
      <c r="B107" s="52" t="s">
        <v>419</v>
      </c>
      <c r="C107" s="52" t="s">
        <v>508</v>
      </c>
      <c r="D107" s="52">
        <v>1</v>
      </c>
      <c r="E107" s="52">
        <v>2.08129539825587</v>
      </c>
      <c r="F107" s="52">
        <v>24.505574850432101</v>
      </c>
    </row>
    <row r="108" spans="1:6" x14ac:dyDescent="0.2">
      <c r="A108" s="52">
        <v>271144</v>
      </c>
      <c r="B108" s="52" t="s">
        <v>419</v>
      </c>
      <c r="C108" s="52" t="s">
        <v>509</v>
      </c>
      <c r="D108" s="52">
        <v>2</v>
      </c>
      <c r="E108" s="52">
        <v>2.36666785000059</v>
      </c>
      <c r="F108" s="52">
        <v>27.865605330652102</v>
      </c>
    </row>
    <row r="109" spans="1:6" x14ac:dyDescent="0.2">
      <c r="A109" s="52">
        <v>271152</v>
      </c>
      <c r="B109" s="52" t="s">
        <v>419</v>
      </c>
      <c r="C109" s="52" t="s">
        <v>510</v>
      </c>
      <c r="D109" s="52">
        <v>1</v>
      </c>
      <c r="E109" s="52">
        <v>2.50381832294249</v>
      </c>
      <c r="F109" s="52">
        <v>29.480441544322801</v>
      </c>
    </row>
    <row r="110" spans="1:6" x14ac:dyDescent="0.2">
      <c r="A110" s="52">
        <v>271161</v>
      </c>
      <c r="B110" s="52" t="s">
        <v>419</v>
      </c>
      <c r="C110" s="52" t="s">
        <v>511</v>
      </c>
      <c r="D110" s="52">
        <v>2</v>
      </c>
      <c r="E110" s="52">
        <v>3.2953272259935402</v>
      </c>
      <c r="F110" s="52">
        <v>38.799820564117503</v>
      </c>
    </row>
    <row r="111" spans="1:6" x14ac:dyDescent="0.2">
      <c r="A111" s="52">
        <v>271187</v>
      </c>
      <c r="B111" s="52" t="s">
        <v>419</v>
      </c>
      <c r="C111" s="52" t="s">
        <v>513</v>
      </c>
      <c r="D111" s="52">
        <v>3</v>
      </c>
      <c r="E111" s="52">
        <v>3.6974955630053201</v>
      </c>
      <c r="F111" s="52">
        <v>43.5350284031272</v>
      </c>
    </row>
    <row r="112" spans="1:6" x14ac:dyDescent="0.2">
      <c r="A112" s="52">
        <v>271209</v>
      </c>
      <c r="B112" s="52" t="s">
        <v>419</v>
      </c>
      <c r="C112" s="52" t="s">
        <v>514</v>
      </c>
      <c r="D112" s="52">
        <v>2</v>
      </c>
      <c r="E112" s="52">
        <v>2.80516711783104</v>
      </c>
      <c r="F112" s="52">
        <v>33.028580580913903</v>
      </c>
    </row>
    <row r="113" spans="1:6" x14ac:dyDescent="0.2">
      <c r="A113" s="52">
        <v>271217</v>
      </c>
      <c r="B113" s="52" t="s">
        <v>419</v>
      </c>
      <c r="C113" s="52" t="s">
        <v>515</v>
      </c>
      <c r="D113" s="52">
        <v>1</v>
      </c>
      <c r="E113" s="52">
        <v>1.6007427446335101</v>
      </c>
      <c r="F113" s="52">
        <v>18.8474548964913</v>
      </c>
    </row>
    <row r="114" spans="1:6" x14ac:dyDescent="0.2">
      <c r="A114" s="52">
        <v>271233</v>
      </c>
      <c r="B114" s="52" t="s">
        <v>419</v>
      </c>
      <c r="C114" s="52" t="s">
        <v>517</v>
      </c>
      <c r="D114" s="52">
        <v>3</v>
      </c>
      <c r="E114" s="52">
        <v>3.3511689994526401</v>
      </c>
      <c r="F114" s="52">
        <v>39.457312412910099</v>
      </c>
    </row>
    <row r="115" spans="1:6" x14ac:dyDescent="0.2">
      <c r="A115" s="52">
        <v>271268</v>
      </c>
      <c r="B115" s="52" t="s">
        <v>419</v>
      </c>
      <c r="C115" s="52" t="s">
        <v>519</v>
      </c>
      <c r="D115" s="52">
        <v>3</v>
      </c>
      <c r="E115" s="52">
        <v>3.2829222385152401</v>
      </c>
      <c r="F115" s="52">
        <v>38.653761840582703</v>
      </c>
    </row>
    <row r="116" spans="1:6" x14ac:dyDescent="0.2">
      <c r="A116" s="52">
        <v>271276</v>
      </c>
      <c r="B116" s="52" t="s">
        <v>419</v>
      </c>
      <c r="C116" s="52" t="s">
        <v>520</v>
      </c>
      <c r="D116" s="52">
        <v>3</v>
      </c>
      <c r="E116" s="52">
        <v>4.6028506988661597</v>
      </c>
      <c r="F116" s="52">
        <v>54.194855002779001</v>
      </c>
    </row>
    <row r="117" spans="1:6" x14ac:dyDescent="0.2">
      <c r="A117" s="52">
        <v>271284</v>
      </c>
      <c r="B117" s="52" t="s">
        <v>419</v>
      </c>
      <c r="C117" s="52" t="s">
        <v>521</v>
      </c>
      <c r="D117" s="52">
        <v>2</v>
      </c>
      <c r="E117" s="52">
        <v>3.9375504498651401</v>
      </c>
      <c r="F117" s="52">
        <v>46.361481103250803</v>
      </c>
    </row>
    <row r="118" spans="1:6" x14ac:dyDescent="0.2">
      <c r="A118" s="52">
        <v>271403</v>
      </c>
      <c r="B118" s="52" t="s">
        <v>173</v>
      </c>
      <c r="C118" s="52" t="s">
        <v>419</v>
      </c>
      <c r="D118" s="52">
        <v>7</v>
      </c>
      <c r="E118" s="52">
        <v>1.7684895583323601</v>
      </c>
      <c r="F118" s="52">
        <v>20.8225383481069</v>
      </c>
    </row>
    <row r="119" spans="1:6" x14ac:dyDescent="0.2">
      <c r="A119" s="52">
        <v>271411</v>
      </c>
      <c r="B119" s="52" t="s">
        <v>419</v>
      </c>
      <c r="C119" s="52" t="s">
        <v>522</v>
      </c>
      <c r="D119" s="52">
        <v>1</v>
      </c>
      <c r="E119" s="52">
        <v>1.39308749982586</v>
      </c>
      <c r="F119" s="52">
        <v>16.402481852788402</v>
      </c>
    </row>
    <row r="120" spans="1:6" x14ac:dyDescent="0.2">
      <c r="A120" s="52">
        <v>271420</v>
      </c>
      <c r="B120" s="52" t="s">
        <v>419</v>
      </c>
      <c r="C120" s="52" t="s">
        <v>528</v>
      </c>
      <c r="D120" s="52">
        <v>2</v>
      </c>
      <c r="E120" s="52">
        <v>3.4019391052900199</v>
      </c>
      <c r="F120" s="52">
        <v>40.0550894655115</v>
      </c>
    </row>
    <row r="121" spans="1:6" x14ac:dyDescent="0.2">
      <c r="A121" s="52">
        <v>271438</v>
      </c>
      <c r="B121" s="52" t="s">
        <v>419</v>
      </c>
      <c r="C121" s="52" t="s">
        <v>523</v>
      </c>
      <c r="D121" s="52">
        <v>1</v>
      </c>
      <c r="E121" s="52">
        <v>2.4329124394813002</v>
      </c>
      <c r="F121" s="52">
        <v>28.6455819487315</v>
      </c>
    </row>
    <row r="122" spans="1:6" x14ac:dyDescent="0.2">
      <c r="A122" s="52">
        <v>271446</v>
      </c>
      <c r="B122" s="52" t="s">
        <v>419</v>
      </c>
      <c r="C122" s="52" t="s">
        <v>529</v>
      </c>
      <c r="D122" s="52">
        <v>1</v>
      </c>
      <c r="E122" s="52">
        <v>1.5161852778409499</v>
      </c>
      <c r="F122" s="52">
        <v>17.851858916514399</v>
      </c>
    </row>
    <row r="123" spans="1:6" x14ac:dyDescent="0.2">
      <c r="A123" s="52">
        <v>271454</v>
      </c>
      <c r="B123" s="52" t="s">
        <v>419</v>
      </c>
      <c r="C123" s="52" t="s">
        <v>524</v>
      </c>
      <c r="D123" s="52">
        <v>1</v>
      </c>
      <c r="E123" s="52">
        <v>1.54983494257862</v>
      </c>
      <c r="F123" s="52">
        <v>18.248056581974001</v>
      </c>
    </row>
    <row r="124" spans="1:6" x14ac:dyDescent="0.2">
      <c r="A124" s="52">
        <v>271462</v>
      </c>
      <c r="B124" s="52" t="s">
        <v>419</v>
      </c>
      <c r="C124" s="52" t="s">
        <v>525</v>
      </c>
      <c r="D124" s="52">
        <v>1</v>
      </c>
      <c r="E124" s="52">
        <v>1.33063657653822</v>
      </c>
      <c r="F124" s="52">
        <v>15.6671725947242</v>
      </c>
    </row>
    <row r="125" spans="1:6" x14ac:dyDescent="0.2">
      <c r="A125" s="52">
        <v>272027</v>
      </c>
      <c r="B125" s="52" t="s">
        <v>253</v>
      </c>
      <c r="C125" s="52" t="s">
        <v>419</v>
      </c>
      <c r="D125" s="52">
        <v>1</v>
      </c>
      <c r="E125" s="52">
        <v>1.0921322790616399</v>
      </c>
      <c r="F125" s="52">
        <v>12.8589768341129</v>
      </c>
    </row>
    <row r="126" spans="1:6" x14ac:dyDescent="0.2">
      <c r="A126" s="52">
        <v>272035</v>
      </c>
      <c r="B126" s="52" t="s">
        <v>174</v>
      </c>
      <c r="C126" s="52" t="s">
        <v>419</v>
      </c>
      <c r="D126" s="52">
        <v>3</v>
      </c>
      <c r="E126" s="52">
        <v>1.5443061432498399</v>
      </c>
      <c r="F126" s="52">
        <v>18.182959428586798</v>
      </c>
    </row>
    <row r="127" spans="1:6" x14ac:dyDescent="0.2">
      <c r="A127" s="52">
        <v>272051</v>
      </c>
      <c r="B127" s="52" t="s">
        <v>176</v>
      </c>
      <c r="C127" s="52" t="s">
        <v>419</v>
      </c>
      <c r="D127" s="52">
        <v>1</v>
      </c>
      <c r="E127" s="52">
        <v>0.55223905324136702</v>
      </c>
      <c r="F127" s="52">
        <v>6.5021694978418996</v>
      </c>
    </row>
    <row r="128" spans="1:6" x14ac:dyDescent="0.2">
      <c r="A128" s="52">
        <v>272078</v>
      </c>
      <c r="B128" s="52" t="s">
        <v>177</v>
      </c>
      <c r="C128" s="52" t="s">
        <v>419</v>
      </c>
      <c r="D128" s="52">
        <v>5</v>
      </c>
      <c r="E128" s="52">
        <v>2.9909136044696201</v>
      </c>
      <c r="F128" s="52">
        <v>35.215595665529399</v>
      </c>
    </row>
    <row r="129" spans="1:6" x14ac:dyDescent="0.2">
      <c r="A129" s="52">
        <v>272094</v>
      </c>
      <c r="B129" s="52" t="s">
        <v>179</v>
      </c>
      <c r="C129" s="52" t="s">
        <v>419</v>
      </c>
      <c r="D129" s="52">
        <v>2</v>
      </c>
      <c r="E129" s="52">
        <v>2.8889209880109799</v>
      </c>
      <c r="F129" s="52">
        <v>34.0147148588389</v>
      </c>
    </row>
    <row r="130" spans="1:6" x14ac:dyDescent="0.2">
      <c r="A130" s="52">
        <v>272108</v>
      </c>
      <c r="B130" s="52" t="s">
        <v>180</v>
      </c>
      <c r="C130" s="52" t="s">
        <v>419</v>
      </c>
      <c r="D130" s="52">
        <v>2</v>
      </c>
      <c r="E130" s="52">
        <v>1.0492408742274999</v>
      </c>
      <c r="F130" s="52">
        <v>12.3539651320334</v>
      </c>
    </row>
    <row r="131" spans="1:6" x14ac:dyDescent="0.2">
      <c r="A131" s="52">
        <v>272116</v>
      </c>
      <c r="B131" s="52" t="s">
        <v>181</v>
      </c>
      <c r="C131" s="52" t="s">
        <v>419</v>
      </c>
      <c r="D131" s="52">
        <v>2</v>
      </c>
      <c r="E131" s="52">
        <v>1.45961962312621</v>
      </c>
      <c r="F131" s="52">
        <v>17.185843949711899</v>
      </c>
    </row>
    <row r="132" spans="1:6" x14ac:dyDescent="0.2">
      <c r="A132" s="52">
        <v>272124</v>
      </c>
      <c r="B132" s="52" t="s">
        <v>182</v>
      </c>
      <c r="C132" s="52" t="s">
        <v>419</v>
      </c>
      <c r="D132" s="52">
        <v>3</v>
      </c>
      <c r="E132" s="52">
        <v>2.3836008263149502</v>
      </c>
      <c r="F132" s="52">
        <v>28.064977471127701</v>
      </c>
    </row>
    <row r="133" spans="1:6" x14ac:dyDescent="0.2">
      <c r="A133" s="52">
        <v>272132</v>
      </c>
      <c r="B133" s="52" t="s">
        <v>183</v>
      </c>
      <c r="C133" s="52" t="s">
        <v>419</v>
      </c>
      <c r="D133" s="52">
        <v>3</v>
      </c>
      <c r="E133" s="52">
        <v>6.3257775434897203</v>
      </c>
      <c r="F133" s="52">
        <v>74.480929141088694</v>
      </c>
    </row>
    <row r="134" spans="1:6" x14ac:dyDescent="0.2">
      <c r="A134" s="52">
        <v>272159</v>
      </c>
      <c r="B134" s="52" t="s">
        <v>184</v>
      </c>
      <c r="C134" s="52" t="s">
        <v>419</v>
      </c>
      <c r="D134" s="52">
        <v>2</v>
      </c>
      <c r="E134" s="52">
        <v>1.80764815936226</v>
      </c>
      <c r="F134" s="52">
        <v>21.283599295717</v>
      </c>
    </row>
    <row r="135" spans="1:6" x14ac:dyDescent="0.2">
      <c r="A135" s="52">
        <v>272167</v>
      </c>
      <c r="B135" s="52" t="s">
        <v>185</v>
      </c>
      <c r="C135" s="52" t="s">
        <v>419</v>
      </c>
      <c r="D135" s="52">
        <v>2</v>
      </c>
      <c r="E135" s="52">
        <v>4.1707505265572502</v>
      </c>
      <c r="F135" s="52">
        <v>49.107223941722502</v>
      </c>
    </row>
    <row r="136" spans="1:6" x14ac:dyDescent="0.2">
      <c r="A136" s="52">
        <v>272175</v>
      </c>
      <c r="B136" s="52" t="s">
        <v>186</v>
      </c>
      <c r="C136" s="52" t="s">
        <v>419</v>
      </c>
      <c r="D136" s="52">
        <v>1</v>
      </c>
      <c r="E136" s="52">
        <v>1.76320197478621</v>
      </c>
      <c r="F136" s="52">
        <v>20.7602813160312</v>
      </c>
    </row>
    <row r="137" spans="1:6" x14ac:dyDescent="0.2">
      <c r="A137" s="52">
        <v>272183</v>
      </c>
      <c r="B137" s="52" t="s">
        <v>187</v>
      </c>
      <c r="C137" s="52" t="s">
        <v>419</v>
      </c>
      <c r="D137" s="52">
        <v>1</v>
      </c>
      <c r="E137" s="52">
        <v>1.73448503139418</v>
      </c>
      <c r="F137" s="52">
        <v>20.422162466415301</v>
      </c>
    </row>
    <row r="138" spans="1:6" x14ac:dyDescent="0.2">
      <c r="A138" s="52">
        <v>272191</v>
      </c>
      <c r="B138" s="52" t="s">
        <v>278</v>
      </c>
      <c r="C138" s="52" t="s">
        <v>419</v>
      </c>
      <c r="D138" s="52">
        <v>1</v>
      </c>
      <c r="E138" s="52">
        <v>1.12018460642314</v>
      </c>
      <c r="F138" s="52">
        <v>13.1892703659499</v>
      </c>
    </row>
    <row r="139" spans="1:6" x14ac:dyDescent="0.2">
      <c r="A139" s="52">
        <v>272205</v>
      </c>
      <c r="B139" s="52" t="s">
        <v>188</v>
      </c>
      <c r="C139" s="52" t="s">
        <v>419</v>
      </c>
      <c r="D139" s="52">
        <v>1</v>
      </c>
      <c r="E139" s="52">
        <v>1.50394032364796</v>
      </c>
      <c r="F139" s="52">
        <v>17.707684455854999</v>
      </c>
    </row>
    <row r="140" spans="1:6" x14ac:dyDescent="0.2">
      <c r="A140" s="52">
        <v>272230</v>
      </c>
      <c r="B140" s="52" t="s">
        <v>171</v>
      </c>
      <c r="C140" s="52" t="s">
        <v>419</v>
      </c>
      <c r="D140" s="52">
        <v>2</v>
      </c>
      <c r="E140" s="52">
        <v>3.4116302475137701</v>
      </c>
      <c r="F140" s="52">
        <v>40.169194849759002</v>
      </c>
    </row>
    <row r="141" spans="1:6" x14ac:dyDescent="0.2">
      <c r="A141" s="52">
        <v>272248</v>
      </c>
      <c r="B141" s="52" t="s">
        <v>190</v>
      </c>
      <c r="C141" s="52" t="s">
        <v>419</v>
      </c>
      <c r="D141" s="52">
        <v>1</v>
      </c>
      <c r="E141" s="52">
        <v>2.3301875801001999</v>
      </c>
      <c r="F141" s="52">
        <v>27.436079572147499</v>
      </c>
    </row>
    <row r="142" spans="1:6" x14ac:dyDescent="0.2">
      <c r="A142" s="52">
        <v>272272</v>
      </c>
      <c r="B142" s="52" t="s">
        <v>193</v>
      </c>
      <c r="C142" s="52" t="s">
        <v>419</v>
      </c>
      <c r="D142" s="52">
        <v>9</v>
      </c>
      <c r="E142" s="52">
        <v>3.8375603349763798</v>
      </c>
      <c r="F142" s="52">
        <v>45.184178137625103</v>
      </c>
    </row>
    <row r="143" spans="1:6" x14ac:dyDescent="0.2">
      <c r="A143" s="52">
        <v>272281</v>
      </c>
      <c r="B143" s="52" t="s">
        <v>194</v>
      </c>
      <c r="C143" s="52" t="s">
        <v>419</v>
      </c>
      <c r="D143" s="52">
        <v>1</v>
      </c>
      <c r="E143" s="52">
        <v>3.4365442111412801</v>
      </c>
      <c r="F143" s="52">
        <v>40.462536679566597</v>
      </c>
    </row>
    <row r="144" spans="1:6" x14ac:dyDescent="0.2">
      <c r="A144">
        <v>273414</v>
      </c>
      <c r="B144" t="s">
        <v>537</v>
      </c>
      <c r="C144" t="s">
        <v>419</v>
      </c>
      <c r="D144">
        <v>1</v>
      </c>
      <c r="E144">
        <v>12.3152709359606</v>
      </c>
      <c r="F144">
        <v>145.00238360082599</v>
      </c>
    </row>
    <row r="145" spans="1:6" x14ac:dyDescent="0.2">
      <c r="A145">
        <v>273627</v>
      </c>
      <c r="B145" t="s">
        <v>538</v>
      </c>
      <c r="C145" t="s">
        <v>419</v>
      </c>
      <c r="D145">
        <v>1</v>
      </c>
      <c r="E145">
        <v>23.900573613766699</v>
      </c>
      <c r="F145">
        <v>281.40997964596301</v>
      </c>
    </row>
    <row r="146" spans="1:6" x14ac:dyDescent="0.2">
      <c r="A146">
        <v>273660</v>
      </c>
      <c r="B146" t="s">
        <v>526</v>
      </c>
      <c r="C146" t="s">
        <v>419</v>
      </c>
      <c r="D146">
        <v>1</v>
      </c>
      <c r="E146">
        <v>14.1462724572075</v>
      </c>
      <c r="F146">
        <v>166.56094989937901</v>
      </c>
    </row>
    <row r="178" spans="1:6" x14ac:dyDescent="0.2">
      <c r="B178">
        <v>271004</v>
      </c>
      <c r="C178" t="s">
        <v>249</v>
      </c>
      <c r="D178">
        <v>30</v>
      </c>
      <c r="E178">
        <v>2.26679239808501</v>
      </c>
      <c r="F178">
        <v>26.6896524290655</v>
      </c>
    </row>
    <row r="179" spans="1:6" x14ac:dyDescent="0.2">
      <c r="B179">
        <v>271403</v>
      </c>
      <c r="C179" t="s">
        <v>251</v>
      </c>
      <c r="D179">
        <v>7</v>
      </c>
      <c r="E179">
        <v>1.7684895583323601</v>
      </c>
      <c r="F179">
        <v>20.8225383481069</v>
      </c>
    </row>
    <row r="180" spans="1:6" x14ac:dyDescent="0.2">
      <c r="B180" s="52"/>
      <c r="C180" t="s">
        <v>397</v>
      </c>
      <c r="D180">
        <v>120</v>
      </c>
    </row>
    <row r="181" spans="1:6" x14ac:dyDescent="0.2">
      <c r="A181">
        <v>1</v>
      </c>
      <c r="B181" s="52">
        <v>2</v>
      </c>
      <c r="C181">
        <v>3</v>
      </c>
      <c r="D181">
        <v>4</v>
      </c>
      <c r="E181">
        <v>5</v>
      </c>
      <c r="F181">
        <v>6</v>
      </c>
    </row>
    <row r="183" spans="1:6" x14ac:dyDescent="0.2">
      <c r="A183">
        <v>270000</v>
      </c>
      <c r="B183" t="s">
        <v>313</v>
      </c>
      <c r="C183" t="s">
        <v>406</v>
      </c>
      <c r="D183">
        <v>83</v>
      </c>
      <c r="E183">
        <v>1.9585393732485199</v>
      </c>
      <c r="F183">
        <v>23.060221652764898</v>
      </c>
    </row>
  </sheetData>
  <phoneticPr fontId="1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""&amp;市町村別自殺者集計表!Q7&amp;市町村別自殺者集計表!R7&amp;"年3月暫定値"</f>
        <v>令和5年3月暫定値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令和5年3月暫定値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令和5年3月暫定値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11</v>
      </c>
      <c r="E8" s="52">
        <v>0.78083906126108305</v>
      </c>
      <c r="F8" s="52">
        <v>9.1937502374288904</v>
      </c>
      <c r="G8" s="52">
        <v>0</v>
      </c>
      <c r="H8" s="52">
        <v>1</v>
      </c>
      <c r="I8" s="52">
        <v>0</v>
      </c>
      <c r="J8" s="52">
        <v>2</v>
      </c>
      <c r="K8" s="52">
        <v>5</v>
      </c>
      <c r="L8" s="52">
        <v>0</v>
      </c>
      <c r="M8" s="52">
        <v>2</v>
      </c>
      <c r="N8" s="52">
        <v>1</v>
      </c>
      <c r="O8" s="52">
        <v>0</v>
      </c>
      <c r="P8" s="52">
        <v>5</v>
      </c>
      <c r="Q8" s="52">
        <v>6</v>
      </c>
      <c r="R8" s="52">
        <v>0</v>
      </c>
      <c r="S8" s="52">
        <v>2</v>
      </c>
      <c r="T8" s="52">
        <v>9</v>
      </c>
      <c r="U8" s="52">
        <v>0</v>
      </c>
      <c r="V8" s="52">
        <v>9</v>
      </c>
      <c r="W8" s="52">
        <v>3</v>
      </c>
      <c r="X8" s="52">
        <v>1</v>
      </c>
      <c r="Y8" s="52">
        <v>5</v>
      </c>
      <c r="Z8" s="52">
        <v>0</v>
      </c>
      <c r="AA8" s="52">
        <v>0</v>
      </c>
      <c r="AB8" s="52">
        <v>10</v>
      </c>
      <c r="AC8" s="52">
        <v>0</v>
      </c>
      <c r="AD8" s="52">
        <v>0</v>
      </c>
      <c r="AE8" s="52">
        <v>0</v>
      </c>
      <c r="AF8" s="52">
        <v>0</v>
      </c>
      <c r="AG8" s="52">
        <v>1</v>
      </c>
      <c r="AH8" s="52">
        <v>0</v>
      </c>
      <c r="AI8" s="52">
        <v>6</v>
      </c>
      <c r="AJ8" s="52">
        <v>0</v>
      </c>
      <c r="AK8" s="52">
        <v>0</v>
      </c>
      <c r="AL8" s="52">
        <v>3</v>
      </c>
      <c r="AM8" s="52">
        <v>1</v>
      </c>
      <c r="AN8" s="52">
        <v>1</v>
      </c>
      <c r="AO8" s="52">
        <v>0</v>
      </c>
      <c r="AP8" s="52">
        <v>2</v>
      </c>
      <c r="AQ8" s="52">
        <v>0</v>
      </c>
      <c r="AR8" s="52">
        <v>1</v>
      </c>
      <c r="AS8" s="52">
        <v>1</v>
      </c>
      <c r="AT8" s="52">
        <v>0</v>
      </c>
      <c r="AU8" s="52">
        <v>1</v>
      </c>
      <c r="AV8" s="52">
        <v>1</v>
      </c>
      <c r="AW8" s="52">
        <v>2</v>
      </c>
      <c r="AX8" s="52">
        <v>0</v>
      </c>
      <c r="AY8" s="52">
        <v>1</v>
      </c>
      <c r="AZ8" s="52">
        <v>1</v>
      </c>
      <c r="BA8" s="52">
        <v>0</v>
      </c>
      <c r="BB8" s="52">
        <v>1</v>
      </c>
      <c r="BC8" s="52">
        <v>5</v>
      </c>
      <c r="BD8" s="52">
        <v>1</v>
      </c>
      <c r="BE8" s="52">
        <v>1</v>
      </c>
      <c r="BF8" s="52">
        <v>2</v>
      </c>
      <c r="BG8" s="52">
        <v>0</v>
      </c>
      <c r="BH8" s="52">
        <v>2</v>
      </c>
      <c r="BI8" s="52">
        <v>0</v>
      </c>
      <c r="BJ8" s="52">
        <v>0</v>
      </c>
      <c r="BK8" s="52">
        <v>2</v>
      </c>
      <c r="BL8" s="52">
        <v>13</v>
      </c>
      <c r="BM8" s="52">
        <v>3</v>
      </c>
      <c r="BN8" s="52">
        <v>0</v>
      </c>
      <c r="BO8" s="52">
        <v>1</v>
      </c>
      <c r="BP8" s="52">
        <v>0</v>
      </c>
      <c r="BQ8" s="52">
        <v>0</v>
      </c>
      <c r="BR8" s="52">
        <v>0</v>
      </c>
      <c r="BS8" s="52">
        <v>5</v>
      </c>
      <c r="BT8" s="52">
        <v>6</v>
      </c>
      <c r="BU8" s="52">
        <v>0</v>
      </c>
      <c r="BV8" s="52">
        <v>0</v>
      </c>
    </row>
    <row r="9" spans="1:74" s="52" customFormat="1" x14ac:dyDescent="0.2">
      <c r="A9" s="52">
        <v>271047</v>
      </c>
      <c r="B9" s="52" t="s">
        <v>419</v>
      </c>
      <c r="C9" s="52" t="s">
        <v>502</v>
      </c>
      <c r="D9" s="52">
        <v>1</v>
      </c>
      <c r="E9" s="52">
        <v>2.9889111396718202</v>
      </c>
      <c r="F9" s="52">
        <v>35.192018257426199</v>
      </c>
      <c r="G9" s="52">
        <v>0</v>
      </c>
      <c r="H9" s="52">
        <v>0</v>
      </c>
      <c r="I9" s="52">
        <v>0</v>
      </c>
      <c r="J9" s="52">
        <v>0</v>
      </c>
      <c r="K9" s="52">
        <v>0</v>
      </c>
      <c r="L9" s="52">
        <v>0</v>
      </c>
      <c r="M9" s="52">
        <v>1</v>
      </c>
      <c r="N9" s="52">
        <v>0</v>
      </c>
      <c r="O9" s="52">
        <v>0</v>
      </c>
      <c r="P9" s="52">
        <v>0</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1</v>
      </c>
      <c r="AQ9" s="52">
        <v>0</v>
      </c>
      <c r="AR9" s="52">
        <v>0</v>
      </c>
      <c r="AS9" s="52">
        <v>0</v>
      </c>
      <c r="AT9" s="52">
        <v>0</v>
      </c>
      <c r="AU9" s="52">
        <v>0</v>
      </c>
      <c r="AV9" s="52">
        <v>0</v>
      </c>
      <c r="AW9" s="52">
        <v>0</v>
      </c>
      <c r="AX9" s="52">
        <v>0</v>
      </c>
      <c r="AY9" s="52">
        <v>0</v>
      </c>
      <c r="AZ9" s="52">
        <v>0</v>
      </c>
      <c r="BA9" s="52">
        <v>0</v>
      </c>
      <c r="BB9" s="52">
        <v>0</v>
      </c>
      <c r="BC9" s="52">
        <v>0</v>
      </c>
      <c r="BD9" s="52">
        <v>0</v>
      </c>
      <c r="BE9" s="52">
        <v>0</v>
      </c>
      <c r="BF9" s="52">
        <v>0</v>
      </c>
      <c r="BG9" s="52">
        <v>0</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1</v>
      </c>
      <c r="E10" s="52">
        <v>1.81738877580692</v>
      </c>
      <c r="F10" s="52">
        <v>21.398287199016998</v>
      </c>
      <c r="G10" s="52">
        <v>0</v>
      </c>
      <c r="H10" s="52">
        <v>0</v>
      </c>
      <c r="I10" s="52">
        <v>0</v>
      </c>
      <c r="J10" s="52">
        <v>0</v>
      </c>
      <c r="K10" s="52">
        <v>1</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1</v>
      </c>
      <c r="AT10" s="52">
        <v>0</v>
      </c>
      <c r="AU10" s="52">
        <v>0</v>
      </c>
      <c r="AV10" s="52">
        <v>0</v>
      </c>
      <c r="AW10" s="52">
        <v>0</v>
      </c>
      <c r="AX10" s="52">
        <v>0</v>
      </c>
      <c r="AY10" s="52">
        <v>0</v>
      </c>
      <c r="AZ10" s="52">
        <v>0</v>
      </c>
      <c r="BA10" s="52">
        <v>0</v>
      </c>
      <c r="BB10" s="52">
        <v>0</v>
      </c>
      <c r="BC10" s="52">
        <v>0</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271071</v>
      </c>
      <c r="B11" s="52" t="s">
        <v>419</v>
      </c>
      <c r="C11" s="52" t="s">
        <v>504</v>
      </c>
      <c r="D11" s="52">
        <v>1</v>
      </c>
      <c r="E11" s="52">
        <v>2.46256895193065</v>
      </c>
      <c r="F11" s="52">
        <v>28.9947634662803</v>
      </c>
      <c r="G11" s="52">
        <v>0</v>
      </c>
      <c r="H11" s="52">
        <v>1</v>
      </c>
      <c r="I11" s="52">
        <v>0</v>
      </c>
      <c r="J11" s="52">
        <v>0</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1</v>
      </c>
      <c r="BA11" s="52">
        <v>0</v>
      </c>
      <c r="BB11" s="52">
        <v>0</v>
      </c>
      <c r="BC11" s="52">
        <v>1</v>
      </c>
      <c r="BD11" s="52">
        <v>0</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271144</v>
      </c>
      <c r="B12" s="52" t="s">
        <v>419</v>
      </c>
      <c r="C12" s="52" t="s">
        <v>509</v>
      </c>
      <c r="D12" s="52">
        <v>1</v>
      </c>
      <c r="E12" s="52">
        <v>1.1559223682537501</v>
      </c>
      <c r="F12" s="52">
        <v>13.6100536907296</v>
      </c>
      <c r="G12" s="52">
        <v>0</v>
      </c>
      <c r="H12" s="52">
        <v>0</v>
      </c>
      <c r="I12" s="52">
        <v>0</v>
      </c>
      <c r="J12" s="52">
        <v>0</v>
      </c>
      <c r="K12" s="52">
        <v>1</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1</v>
      </c>
      <c r="AX12" s="52">
        <v>0</v>
      </c>
      <c r="AY12" s="52">
        <v>0</v>
      </c>
      <c r="AZ12" s="52">
        <v>0</v>
      </c>
      <c r="BA12" s="52">
        <v>0</v>
      </c>
      <c r="BB12" s="52">
        <v>0</v>
      </c>
      <c r="BC12" s="52">
        <v>1</v>
      </c>
      <c r="BD12" s="52">
        <v>0</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271161</v>
      </c>
      <c r="B13" s="52" t="s">
        <v>419</v>
      </c>
      <c r="C13" s="52" t="s">
        <v>511</v>
      </c>
      <c r="D13" s="52">
        <v>2</v>
      </c>
      <c r="E13" s="52">
        <v>3.0765444253015</v>
      </c>
      <c r="F13" s="52">
        <v>36.223829523711203</v>
      </c>
      <c r="G13" s="52">
        <v>0</v>
      </c>
      <c r="H13" s="52">
        <v>0</v>
      </c>
      <c r="I13" s="52">
        <v>0</v>
      </c>
      <c r="J13" s="52">
        <v>1</v>
      </c>
      <c r="K13" s="52">
        <v>0</v>
      </c>
      <c r="L13" s="52">
        <v>0</v>
      </c>
      <c r="M13" s="52">
        <v>0</v>
      </c>
      <c r="N13" s="52">
        <v>1</v>
      </c>
      <c r="O13" s="52">
        <v>0</v>
      </c>
      <c r="P13" s="52">
        <v>0</v>
      </c>
      <c r="Q13" s="52">
        <v>2</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1</v>
      </c>
      <c r="AW13" s="52">
        <v>0</v>
      </c>
      <c r="AX13" s="52">
        <v>0</v>
      </c>
      <c r="AY13" s="52">
        <v>0</v>
      </c>
      <c r="AZ13" s="52">
        <v>0</v>
      </c>
      <c r="BA13" s="52">
        <v>0</v>
      </c>
      <c r="BB13" s="52">
        <v>1</v>
      </c>
      <c r="BC13" s="52">
        <v>1</v>
      </c>
      <c r="BD13" s="52">
        <v>0</v>
      </c>
      <c r="BE13" s="52">
        <v>0</v>
      </c>
      <c r="BF13" s="52">
        <v>1</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271187</v>
      </c>
      <c r="B14" s="52" t="s">
        <v>419</v>
      </c>
      <c r="C14" s="52" t="s">
        <v>513</v>
      </c>
      <c r="D14" s="52">
        <v>1</v>
      </c>
      <c r="E14" s="52">
        <v>1.1211013699858701</v>
      </c>
      <c r="F14" s="52">
        <v>13.2000645175756</v>
      </c>
      <c r="G14" s="52">
        <v>0</v>
      </c>
      <c r="H14" s="52">
        <v>0</v>
      </c>
      <c r="I14" s="52">
        <v>0</v>
      </c>
      <c r="J14" s="52">
        <v>0</v>
      </c>
      <c r="K14" s="52">
        <v>1</v>
      </c>
      <c r="L14" s="52">
        <v>0</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1</v>
      </c>
      <c r="AS14" s="52">
        <v>0</v>
      </c>
      <c r="AT14" s="52">
        <v>0</v>
      </c>
      <c r="AU14" s="52">
        <v>0</v>
      </c>
      <c r="AV14" s="52">
        <v>0</v>
      </c>
      <c r="AW14" s="52">
        <v>0</v>
      </c>
      <c r="AX14" s="52">
        <v>0</v>
      </c>
      <c r="AY14" s="52">
        <v>0</v>
      </c>
      <c r="AZ14" s="52">
        <v>0</v>
      </c>
      <c r="BA14" s="52">
        <v>0</v>
      </c>
      <c r="BB14" s="52">
        <v>0</v>
      </c>
      <c r="BC14" s="52">
        <v>1</v>
      </c>
      <c r="BD14" s="52">
        <v>0</v>
      </c>
      <c r="BE14" s="52">
        <v>0</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271217</v>
      </c>
      <c r="B15" s="52" t="s">
        <v>419</v>
      </c>
      <c r="C15" s="52" t="s">
        <v>515</v>
      </c>
      <c r="D15" s="52">
        <v>1</v>
      </c>
      <c r="E15" s="52">
        <v>1.4547993831650601</v>
      </c>
      <c r="F15" s="52">
        <v>17.1290895114596</v>
      </c>
      <c r="G15" s="52">
        <v>0</v>
      </c>
      <c r="H15" s="52">
        <v>0</v>
      </c>
      <c r="I15" s="52">
        <v>0</v>
      </c>
      <c r="J15" s="52">
        <v>0</v>
      </c>
      <c r="K15" s="52">
        <v>0</v>
      </c>
      <c r="L15" s="52">
        <v>0</v>
      </c>
      <c r="M15" s="52">
        <v>1</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1</v>
      </c>
      <c r="AZ15" s="52">
        <v>0</v>
      </c>
      <c r="BA15" s="52">
        <v>0</v>
      </c>
      <c r="BB15" s="52">
        <v>0</v>
      </c>
      <c r="BC15" s="52">
        <v>0</v>
      </c>
      <c r="BD15" s="52">
        <v>1</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271225</v>
      </c>
      <c r="B16" s="52" t="s">
        <v>419</v>
      </c>
      <c r="C16" s="52" t="s">
        <v>516</v>
      </c>
      <c r="D16" s="52">
        <v>1</v>
      </c>
      <c r="E16" s="52">
        <v>2.2726239716376502</v>
      </c>
      <c r="F16" s="52">
        <v>26.758314504765899</v>
      </c>
      <c r="G16" s="52">
        <v>0</v>
      </c>
      <c r="H16" s="52">
        <v>0</v>
      </c>
      <c r="I16" s="52">
        <v>0</v>
      </c>
      <c r="J16" s="52">
        <v>1</v>
      </c>
      <c r="K16" s="52">
        <v>0</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1</v>
      </c>
      <c r="AQ16" s="52">
        <v>0</v>
      </c>
      <c r="AR16" s="52">
        <v>0</v>
      </c>
      <c r="AS16" s="52">
        <v>0</v>
      </c>
      <c r="AT16" s="52">
        <v>0</v>
      </c>
      <c r="AU16" s="52">
        <v>0</v>
      </c>
      <c r="AV16" s="52">
        <v>0</v>
      </c>
      <c r="AW16" s="52">
        <v>0</v>
      </c>
      <c r="AX16" s="52">
        <v>0</v>
      </c>
      <c r="AY16" s="52">
        <v>0</v>
      </c>
      <c r="AZ16" s="52">
        <v>0</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271268</v>
      </c>
      <c r="B17" s="52" t="s">
        <v>419</v>
      </c>
      <c r="C17" s="52" t="s">
        <v>519</v>
      </c>
      <c r="D17" s="52">
        <v>1</v>
      </c>
      <c r="E17" s="52">
        <v>0.99255583126550895</v>
      </c>
      <c r="F17" s="52">
        <v>11.686544464900299</v>
      </c>
      <c r="G17" s="52">
        <v>0</v>
      </c>
      <c r="H17" s="52">
        <v>0</v>
      </c>
      <c r="I17" s="52">
        <v>0</v>
      </c>
      <c r="J17" s="52">
        <v>0</v>
      </c>
      <c r="K17" s="52">
        <v>1</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1</v>
      </c>
      <c r="AV17" s="52">
        <v>0</v>
      </c>
      <c r="AW17" s="52">
        <v>0</v>
      </c>
      <c r="AX17" s="52">
        <v>0</v>
      </c>
      <c r="AY17" s="52">
        <v>0</v>
      </c>
      <c r="AZ17" s="52">
        <v>0</v>
      </c>
      <c r="BA17" s="52">
        <v>0</v>
      </c>
      <c r="BB17" s="52">
        <v>0</v>
      </c>
      <c r="BC17" s="52">
        <v>1</v>
      </c>
      <c r="BD17" s="52">
        <v>0</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271284</v>
      </c>
      <c r="B18" s="52" t="s">
        <v>419</v>
      </c>
      <c r="C18" s="52" t="s">
        <v>521</v>
      </c>
      <c r="D18" s="52">
        <v>1</v>
      </c>
      <c r="E18" s="52">
        <v>1.7290567995158601</v>
      </c>
      <c r="F18" s="52">
        <v>20.358249413654502</v>
      </c>
      <c r="G18" s="52">
        <v>0</v>
      </c>
      <c r="H18" s="52">
        <v>0</v>
      </c>
      <c r="I18" s="52">
        <v>0</v>
      </c>
      <c r="J18" s="52">
        <v>0</v>
      </c>
      <c r="K18" s="52">
        <v>1</v>
      </c>
      <c r="L18" s="52">
        <v>0</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1</v>
      </c>
      <c r="AX18" s="52">
        <v>0</v>
      </c>
      <c r="AY18" s="52">
        <v>0</v>
      </c>
      <c r="AZ18" s="52">
        <v>0</v>
      </c>
      <c r="BA18" s="52">
        <v>0</v>
      </c>
      <c r="BB18" s="52">
        <v>0</v>
      </c>
      <c r="BC18" s="52">
        <v>0</v>
      </c>
      <c r="BD18" s="52">
        <v>0</v>
      </c>
      <c r="BE18" s="52">
        <v>0</v>
      </c>
      <c r="BF18" s="52">
        <v>1</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271403</v>
      </c>
      <c r="B19" s="52" t="s">
        <v>173</v>
      </c>
      <c r="C19" s="52" t="s">
        <v>419</v>
      </c>
      <c r="D19" s="52">
        <v>3</v>
      </c>
      <c r="E19" s="52">
        <v>0.69712320490774704</v>
      </c>
      <c r="F19" s="52">
        <v>8.2080635416557399</v>
      </c>
      <c r="G19" s="52">
        <v>0</v>
      </c>
      <c r="H19" s="52">
        <v>0</v>
      </c>
      <c r="I19" s="52">
        <v>0</v>
      </c>
      <c r="J19" s="52">
        <v>0</v>
      </c>
      <c r="K19" s="52">
        <v>1</v>
      </c>
      <c r="L19" s="52">
        <v>0</v>
      </c>
      <c r="M19" s="52">
        <v>2</v>
      </c>
      <c r="N19" s="52">
        <v>0</v>
      </c>
      <c r="O19" s="52">
        <v>0</v>
      </c>
      <c r="P19" s="52">
        <v>2</v>
      </c>
      <c r="Q19" s="52">
        <v>1</v>
      </c>
      <c r="R19" s="52">
        <v>0</v>
      </c>
      <c r="S19" s="52">
        <v>0</v>
      </c>
      <c r="T19" s="52">
        <v>3</v>
      </c>
      <c r="U19" s="52">
        <v>0</v>
      </c>
      <c r="V19" s="52">
        <v>3</v>
      </c>
      <c r="W19" s="52">
        <v>0</v>
      </c>
      <c r="X19" s="52">
        <v>1</v>
      </c>
      <c r="Y19" s="52">
        <v>2</v>
      </c>
      <c r="Z19" s="52">
        <v>0</v>
      </c>
      <c r="AA19" s="52">
        <v>0</v>
      </c>
      <c r="AB19" s="52">
        <v>2</v>
      </c>
      <c r="AC19" s="52">
        <v>0</v>
      </c>
      <c r="AD19" s="52">
        <v>0</v>
      </c>
      <c r="AE19" s="52">
        <v>0</v>
      </c>
      <c r="AF19" s="52">
        <v>0</v>
      </c>
      <c r="AG19" s="52">
        <v>1</v>
      </c>
      <c r="AH19" s="52">
        <v>0</v>
      </c>
      <c r="AI19" s="52">
        <v>2</v>
      </c>
      <c r="AJ19" s="52">
        <v>0</v>
      </c>
      <c r="AK19" s="52">
        <v>0</v>
      </c>
      <c r="AL19" s="52">
        <v>1</v>
      </c>
      <c r="AM19" s="52">
        <v>0</v>
      </c>
      <c r="AN19" s="52">
        <v>0</v>
      </c>
      <c r="AO19" s="52">
        <v>0</v>
      </c>
      <c r="AP19" s="52">
        <v>0</v>
      </c>
      <c r="AQ19" s="52">
        <v>0</v>
      </c>
      <c r="AR19" s="52">
        <v>0</v>
      </c>
      <c r="AS19" s="52">
        <v>3</v>
      </c>
      <c r="AT19" s="52">
        <v>0</v>
      </c>
      <c r="AU19" s="52">
        <v>0</v>
      </c>
      <c r="AV19" s="52">
        <v>0</v>
      </c>
      <c r="AW19" s="52">
        <v>0</v>
      </c>
      <c r="AX19" s="52">
        <v>0</v>
      </c>
      <c r="AY19" s="52">
        <v>0</v>
      </c>
      <c r="AZ19" s="52">
        <v>0</v>
      </c>
      <c r="BA19" s="52">
        <v>0</v>
      </c>
      <c r="BB19" s="52">
        <v>0</v>
      </c>
      <c r="BC19" s="52">
        <v>0</v>
      </c>
      <c r="BD19" s="52">
        <v>1</v>
      </c>
      <c r="BE19" s="52">
        <v>0</v>
      </c>
      <c r="BF19" s="52">
        <v>0</v>
      </c>
      <c r="BG19" s="52">
        <v>0</v>
      </c>
      <c r="BH19" s="52">
        <v>0</v>
      </c>
      <c r="BI19" s="52">
        <v>2</v>
      </c>
      <c r="BJ19" s="52">
        <v>0</v>
      </c>
      <c r="BK19" s="52">
        <v>1</v>
      </c>
      <c r="BL19" s="52">
        <v>2</v>
      </c>
      <c r="BM19" s="52">
        <v>2</v>
      </c>
      <c r="BN19" s="52">
        <v>0</v>
      </c>
      <c r="BO19" s="52">
        <v>0</v>
      </c>
      <c r="BP19" s="52">
        <v>0</v>
      </c>
      <c r="BQ19" s="52">
        <v>0</v>
      </c>
      <c r="BR19" s="52">
        <v>0</v>
      </c>
      <c r="BS19" s="52">
        <v>0</v>
      </c>
      <c r="BT19" s="52">
        <v>3</v>
      </c>
      <c r="BU19" s="52">
        <v>0</v>
      </c>
      <c r="BV19" s="52">
        <v>0</v>
      </c>
    </row>
    <row r="20" spans="1:74" s="52" customFormat="1" x14ac:dyDescent="0.2">
      <c r="A20" s="52">
        <v>271411</v>
      </c>
      <c r="B20" s="52" t="s">
        <v>419</v>
      </c>
      <c r="C20" s="52" t="s">
        <v>522</v>
      </c>
      <c r="D20" s="52">
        <v>2</v>
      </c>
      <c r="E20" s="52">
        <v>2.6820077510023999</v>
      </c>
      <c r="F20" s="52">
        <v>31.5784783585766</v>
      </c>
      <c r="G20" s="52">
        <v>0</v>
      </c>
      <c r="H20" s="52">
        <v>0</v>
      </c>
      <c r="I20" s="52">
        <v>0</v>
      </c>
      <c r="J20" s="52">
        <v>0</v>
      </c>
      <c r="K20" s="52">
        <v>1</v>
      </c>
      <c r="L20" s="52">
        <v>0</v>
      </c>
      <c r="M20" s="52">
        <v>1</v>
      </c>
      <c r="N20" s="52">
        <v>0</v>
      </c>
      <c r="O20" s="52">
        <v>0</v>
      </c>
      <c r="P20" s="52">
        <v>1</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2</v>
      </c>
      <c r="AT20" s="52">
        <v>0</v>
      </c>
      <c r="AU20" s="52">
        <v>0</v>
      </c>
      <c r="AV20" s="52">
        <v>0</v>
      </c>
      <c r="AW20" s="52">
        <v>0</v>
      </c>
      <c r="AX20" s="52">
        <v>0</v>
      </c>
      <c r="AY20" s="52">
        <v>0</v>
      </c>
      <c r="AZ20" s="52">
        <v>0</v>
      </c>
      <c r="BA20" s="52">
        <v>0</v>
      </c>
      <c r="BB20" s="52">
        <v>0</v>
      </c>
      <c r="BC20" s="52">
        <v>0</v>
      </c>
      <c r="BD20" s="52">
        <v>1</v>
      </c>
      <c r="BE20" s="52">
        <v>0</v>
      </c>
      <c r="BF20" s="52">
        <v>0</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271420</v>
      </c>
      <c r="B21" s="52" t="s">
        <v>419</v>
      </c>
      <c r="C21" s="52" t="s">
        <v>528</v>
      </c>
      <c r="D21" s="52">
        <v>1</v>
      </c>
      <c r="E21" s="52">
        <v>1.5995393326721901</v>
      </c>
      <c r="F21" s="52">
        <v>18.833285691140301</v>
      </c>
      <c r="G21" s="52">
        <v>0</v>
      </c>
      <c r="H21" s="52">
        <v>0</v>
      </c>
      <c r="I21" s="52">
        <v>0</v>
      </c>
      <c r="J21" s="52">
        <v>0</v>
      </c>
      <c r="K21" s="52">
        <v>0</v>
      </c>
      <c r="L21" s="52">
        <v>0</v>
      </c>
      <c r="M21" s="52">
        <v>1</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0</v>
      </c>
      <c r="AV21" s="52">
        <v>0</v>
      </c>
      <c r="AW21" s="52">
        <v>0</v>
      </c>
      <c r="AX21" s="52">
        <v>0</v>
      </c>
      <c r="AY21" s="52">
        <v>0</v>
      </c>
      <c r="AZ21" s="52">
        <v>0</v>
      </c>
      <c r="BA21" s="52">
        <v>0</v>
      </c>
      <c r="BB21" s="52">
        <v>0</v>
      </c>
      <c r="BC21" s="52">
        <v>0</v>
      </c>
      <c r="BD21" s="52">
        <v>0</v>
      </c>
      <c r="BE21" s="52">
        <v>0</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272051</v>
      </c>
      <c r="B22" s="52" t="s">
        <v>176</v>
      </c>
      <c r="C22" s="52" t="s">
        <v>419</v>
      </c>
      <c r="D22" s="52">
        <v>1</v>
      </c>
      <c r="E22" s="52">
        <v>0.50559184581471095</v>
      </c>
      <c r="F22" s="52">
        <v>5.9529362491086903</v>
      </c>
      <c r="G22" s="52">
        <v>0</v>
      </c>
      <c r="H22" s="52">
        <v>0</v>
      </c>
      <c r="I22" s="52">
        <v>0</v>
      </c>
      <c r="J22" s="52">
        <v>0</v>
      </c>
      <c r="K22" s="52">
        <v>1</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1</v>
      </c>
      <c r="AZ22" s="52">
        <v>0</v>
      </c>
      <c r="BA22" s="52">
        <v>0</v>
      </c>
      <c r="BB22" s="52">
        <v>0</v>
      </c>
      <c r="BC22" s="52">
        <v>0</v>
      </c>
      <c r="BD22" s="52">
        <v>0</v>
      </c>
      <c r="BE22" s="52">
        <v>0</v>
      </c>
      <c r="BF22" s="52">
        <v>0</v>
      </c>
      <c r="BG22" s="52">
        <v>0</v>
      </c>
      <c r="BH22" s="52">
        <v>0</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272094</v>
      </c>
      <c r="B23" s="52" t="s">
        <v>179</v>
      </c>
      <c r="C23" s="52" t="s">
        <v>419</v>
      </c>
      <c r="D23" s="52">
        <v>2</v>
      </c>
      <c r="E23" s="52">
        <v>2.7238678924072199</v>
      </c>
      <c r="F23" s="52">
        <v>32.071347765439803</v>
      </c>
      <c r="G23" s="52">
        <v>0</v>
      </c>
      <c r="H23" s="52">
        <v>0</v>
      </c>
      <c r="I23" s="52">
        <v>0</v>
      </c>
      <c r="J23" s="52">
        <v>0</v>
      </c>
      <c r="K23" s="52">
        <v>1</v>
      </c>
      <c r="L23" s="52">
        <v>0</v>
      </c>
      <c r="M23" s="52">
        <v>1</v>
      </c>
      <c r="N23" s="52">
        <v>0</v>
      </c>
      <c r="O23" s="52">
        <v>0</v>
      </c>
      <c r="P23" s="52">
        <v>1</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1</v>
      </c>
      <c r="AT23" s="52">
        <v>0</v>
      </c>
      <c r="AU23" s="52">
        <v>0</v>
      </c>
      <c r="AV23" s="52">
        <v>1</v>
      </c>
      <c r="AW23" s="52">
        <v>0</v>
      </c>
      <c r="AX23" s="52">
        <v>0</v>
      </c>
      <c r="AY23" s="52">
        <v>0</v>
      </c>
      <c r="AZ23" s="52">
        <v>0</v>
      </c>
      <c r="BA23" s="52">
        <v>0</v>
      </c>
      <c r="BB23" s="52">
        <v>0</v>
      </c>
      <c r="BC23" s="52">
        <v>0</v>
      </c>
      <c r="BD23" s="52">
        <v>0</v>
      </c>
      <c r="BE23" s="52">
        <v>0</v>
      </c>
      <c r="BF23" s="52">
        <v>0</v>
      </c>
      <c r="BG23" s="52">
        <v>0</v>
      </c>
      <c r="BH23" s="52">
        <v>2</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272108</v>
      </c>
      <c r="B24" s="52" t="s">
        <v>180</v>
      </c>
      <c r="C24" s="52" t="s">
        <v>419</v>
      </c>
      <c r="D24" s="52">
        <v>4</v>
      </c>
      <c r="E24" s="52">
        <v>1.93174189996475</v>
      </c>
      <c r="F24" s="52">
        <v>22.744703015713899</v>
      </c>
      <c r="G24" s="52">
        <v>0</v>
      </c>
      <c r="H24" s="52">
        <v>1</v>
      </c>
      <c r="I24" s="52">
        <v>1</v>
      </c>
      <c r="J24" s="52">
        <v>0</v>
      </c>
      <c r="K24" s="52">
        <v>2</v>
      </c>
      <c r="L24" s="52">
        <v>0</v>
      </c>
      <c r="M24" s="52">
        <v>0</v>
      </c>
      <c r="N24" s="52">
        <v>0</v>
      </c>
      <c r="O24" s="52">
        <v>0</v>
      </c>
      <c r="P24" s="52">
        <v>4</v>
      </c>
      <c r="Q24" s="52">
        <v>0</v>
      </c>
      <c r="R24" s="52">
        <v>0</v>
      </c>
      <c r="S24" s="52">
        <v>2</v>
      </c>
      <c r="T24" s="52">
        <v>2</v>
      </c>
      <c r="U24" s="52">
        <v>0</v>
      </c>
      <c r="V24" s="52">
        <v>2</v>
      </c>
      <c r="W24" s="52">
        <v>0</v>
      </c>
      <c r="X24" s="52">
        <v>0</v>
      </c>
      <c r="Y24" s="52">
        <v>1</v>
      </c>
      <c r="Z24" s="52">
        <v>1</v>
      </c>
      <c r="AA24" s="52">
        <v>0</v>
      </c>
      <c r="AB24" s="52">
        <v>4</v>
      </c>
      <c r="AC24" s="52">
        <v>0</v>
      </c>
      <c r="AD24" s="52">
        <v>0</v>
      </c>
      <c r="AE24" s="52">
        <v>0</v>
      </c>
      <c r="AF24" s="52">
        <v>0</v>
      </c>
      <c r="AG24" s="52">
        <v>0</v>
      </c>
      <c r="AH24" s="52">
        <v>0</v>
      </c>
      <c r="AI24" s="52">
        <v>4</v>
      </c>
      <c r="AJ24" s="52">
        <v>0</v>
      </c>
      <c r="AK24" s="52">
        <v>0</v>
      </c>
      <c r="AL24" s="52">
        <v>0</v>
      </c>
      <c r="AM24" s="52">
        <v>0</v>
      </c>
      <c r="AN24" s="52">
        <v>0</v>
      </c>
      <c r="AO24" s="52">
        <v>0</v>
      </c>
      <c r="AP24" s="52">
        <v>0</v>
      </c>
      <c r="AQ24" s="52">
        <v>1</v>
      </c>
      <c r="AR24" s="52">
        <v>0</v>
      </c>
      <c r="AS24" s="52">
        <v>0</v>
      </c>
      <c r="AT24" s="52">
        <v>0</v>
      </c>
      <c r="AU24" s="52">
        <v>1</v>
      </c>
      <c r="AV24" s="52">
        <v>1</v>
      </c>
      <c r="AW24" s="52">
        <v>0</v>
      </c>
      <c r="AX24" s="52">
        <v>1</v>
      </c>
      <c r="AY24" s="52">
        <v>0</v>
      </c>
      <c r="AZ24" s="52">
        <v>0</v>
      </c>
      <c r="BA24" s="52">
        <v>0</v>
      </c>
      <c r="BB24" s="52">
        <v>0</v>
      </c>
      <c r="BC24" s="52">
        <v>1</v>
      </c>
      <c r="BD24" s="52">
        <v>1</v>
      </c>
      <c r="BE24" s="52">
        <v>1</v>
      </c>
      <c r="BF24" s="52">
        <v>0</v>
      </c>
      <c r="BG24" s="52">
        <v>0</v>
      </c>
      <c r="BH24" s="52">
        <v>1</v>
      </c>
      <c r="BI24" s="52">
        <v>0</v>
      </c>
      <c r="BJ24" s="52">
        <v>0</v>
      </c>
      <c r="BK24" s="52">
        <v>3</v>
      </c>
      <c r="BL24" s="52">
        <v>4</v>
      </c>
      <c r="BM24" s="52">
        <v>0</v>
      </c>
      <c r="BN24" s="52">
        <v>0</v>
      </c>
      <c r="BO24" s="52">
        <v>0</v>
      </c>
      <c r="BP24" s="52">
        <v>0</v>
      </c>
      <c r="BQ24" s="52">
        <v>0</v>
      </c>
      <c r="BR24" s="52">
        <v>0</v>
      </c>
      <c r="BS24" s="52">
        <v>1</v>
      </c>
      <c r="BT24" s="52">
        <v>3</v>
      </c>
      <c r="BU24" s="52">
        <v>0</v>
      </c>
      <c r="BV24" s="52">
        <v>0</v>
      </c>
    </row>
    <row r="25" spans="1:74" s="52" customFormat="1" x14ac:dyDescent="0.2">
      <c r="A25" s="52">
        <v>272167</v>
      </c>
      <c r="B25" s="52" t="s">
        <v>185</v>
      </c>
      <c r="C25" s="52" t="s">
        <v>419</v>
      </c>
      <c r="D25" s="52">
        <v>1</v>
      </c>
      <c r="E25" s="52">
        <v>1.85580402709474</v>
      </c>
      <c r="F25" s="52">
        <v>21.8505958028897</v>
      </c>
      <c r="G25" s="52">
        <v>0</v>
      </c>
      <c r="H25" s="52">
        <v>0</v>
      </c>
      <c r="I25" s="52">
        <v>0</v>
      </c>
      <c r="J25" s="52">
        <v>0</v>
      </c>
      <c r="K25" s="52">
        <v>0</v>
      </c>
      <c r="L25" s="52">
        <v>0</v>
      </c>
      <c r="M25" s="52">
        <v>0</v>
      </c>
      <c r="N25" s="52">
        <v>1</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1</v>
      </c>
      <c r="AW25" s="52">
        <v>0</v>
      </c>
      <c r="AX25" s="52">
        <v>0</v>
      </c>
      <c r="AY25" s="52">
        <v>0</v>
      </c>
      <c r="AZ25" s="52">
        <v>0</v>
      </c>
      <c r="BA25" s="52">
        <v>0</v>
      </c>
      <c r="BB25" s="52">
        <v>0</v>
      </c>
      <c r="BC25" s="52">
        <v>0</v>
      </c>
      <c r="BD25" s="52">
        <v>1</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272183</v>
      </c>
      <c r="B26" s="52" t="s">
        <v>187</v>
      </c>
      <c r="C26" s="52" t="s">
        <v>419</v>
      </c>
      <c r="D26" s="52">
        <v>1</v>
      </c>
      <c r="E26" s="52">
        <v>1.6482067510548499</v>
      </c>
      <c r="F26" s="52">
        <v>19.406305294678099</v>
      </c>
      <c r="G26" s="52">
        <v>0</v>
      </c>
      <c r="H26" s="52">
        <v>0</v>
      </c>
      <c r="I26" s="52">
        <v>0</v>
      </c>
      <c r="J26" s="52">
        <v>0</v>
      </c>
      <c r="K26" s="52">
        <v>0</v>
      </c>
      <c r="L26" s="52">
        <v>0</v>
      </c>
      <c r="M26" s="52">
        <v>1</v>
      </c>
      <c r="N26" s="52">
        <v>0</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0</v>
      </c>
      <c r="AY26" s="52">
        <v>0</v>
      </c>
      <c r="AZ26" s="52">
        <v>0</v>
      </c>
      <c r="BA26" s="52">
        <v>0</v>
      </c>
      <c r="BB26" s="52">
        <v>1</v>
      </c>
      <c r="BC26" s="52">
        <v>0</v>
      </c>
      <c r="BD26" s="52">
        <v>0</v>
      </c>
      <c r="BE26" s="52">
        <v>0</v>
      </c>
      <c r="BF26" s="52">
        <v>0</v>
      </c>
      <c r="BG26" s="52">
        <v>0</v>
      </c>
      <c r="BH26" s="52">
        <v>1</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272205</v>
      </c>
      <c r="B27" s="52" t="s">
        <v>188</v>
      </c>
      <c r="C27" s="52" t="s">
        <v>419</v>
      </c>
      <c r="D27" s="52">
        <v>1</v>
      </c>
      <c r="E27" s="52">
        <v>1.3767657020128301</v>
      </c>
      <c r="F27" s="52">
        <v>16.2103058462801</v>
      </c>
      <c r="G27" s="52">
        <v>0</v>
      </c>
      <c r="H27" s="52">
        <v>0</v>
      </c>
      <c r="I27" s="52">
        <v>0</v>
      </c>
      <c r="J27" s="52">
        <v>0</v>
      </c>
      <c r="K27" s="52">
        <v>0</v>
      </c>
      <c r="L27" s="52">
        <v>0</v>
      </c>
      <c r="M27" s="52">
        <v>0</v>
      </c>
      <c r="N27" s="52">
        <v>1</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0</v>
      </c>
      <c r="AX27" s="52">
        <v>1</v>
      </c>
      <c r="AY27" s="52">
        <v>0</v>
      </c>
      <c r="AZ27" s="52">
        <v>0</v>
      </c>
      <c r="BA27" s="52">
        <v>0</v>
      </c>
      <c r="BB27" s="52">
        <v>0</v>
      </c>
      <c r="BC27" s="52">
        <v>1</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272221</v>
      </c>
      <c r="B28" s="52" t="s">
        <v>189</v>
      </c>
      <c r="C28" s="52" t="s">
        <v>419</v>
      </c>
      <c r="D28" s="52">
        <v>1</v>
      </c>
      <c r="E28" s="52">
        <v>1.7389489792369499</v>
      </c>
      <c r="F28" s="52">
        <v>20.474721852306001</v>
      </c>
      <c r="G28" s="52">
        <v>0</v>
      </c>
      <c r="H28" s="52">
        <v>0</v>
      </c>
      <c r="I28" s="52">
        <v>0</v>
      </c>
      <c r="J28" s="52">
        <v>1</v>
      </c>
      <c r="K28" s="52">
        <v>0</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0</v>
      </c>
      <c r="AX28" s="52">
        <v>1</v>
      </c>
      <c r="AY28" s="52">
        <v>0</v>
      </c>
      <c r="AZ28" s="52">
        <v>0</v>
      </c>
      <c r="BA28" s="52">
        <v>0</v>
      </c>
      <c r="BB28" s="52">
        <v>0</v>
      </c>
      <c r="BC28" s="52">
        <v>1</v>
      </c>
      <c r="BD28" s="52">
        <v>0</v>
      </c>
      <c r="BE28" s="52">
        <v>0</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272264</v>
      </c>
      <c r="B29" s="52" t="s">
        <v>192</v>
      </c>
      <c r="C29" s="52" t="s">
        <v>419</v>
      </c>
      <c r="D29" s="52">
        <v>1</v>
      </c>
      <c r="E29" s="52">
        <v>2.9992202027472898</v>
      </c>
      <c r="F29" s="52">
        <v>35.313399161379301</v>
      </c>
      <c r="G29" s="52">
        <v>0</v>
      </c>
      <c r="H29" s="52">
        <v>0</v>
      </c>
      <c r="I29" s="52">
        <v>0</v>
      </c>
      <c r="J29" s="52">
        <v>0</v>
      </c>
      <c r="K29" s="52">
        <v>1</v>
      </c>
      <c r="L29" s="52">
        <v>0</v>
      </c>
      <c r="M29" s="52">
        <v>0</v>
      </c>
      <c r="N29" s="52">
        <v>0</v>
      </c>
      <c r="O29" s="52">
        <v>0</v>
      </c>
      <c r="P29" s="52">
        <v>0</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0</v>
      </c>
      <c r="AY29" s="52">
        <v>0</v>
      </c>
      <c r="AZ29" s="52">
        <v>0</v>
      </c>
      <c r="BA29" s="52">
        <v>0</v>
      </c>
      <c r="BB29" s="52">
        <v>1</v>
      </c>
      <c r="BC29" s="52">
        <v>1</v>
      </c>
      <c r="BD29" s="52">
        <v>0</v>
      </c>
      <c r="BE29" s="52">
        <v>0</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272272</v>
      </c>
      <c r="B30" s="52" t="s">
        <v>193</v>
      </c>
      <c r="C30" s="52" t="s">
        <v>419</v>
      </c>
      <c r="D30" s="52">
        <v>2</v>
      </c>
      <c r="E30" s="52">
        <v>0.80772508269085497</v>
      </c>
      <c r="F30" s="52">
        <v>9.5103114574891006</v>
      </c>
      <c r="G30" s="52">
        <v>0</v>
      </c>
      <c r="H30" s="52">
        <v>1</v>
      </c>
      <c r="I30" s="52">
        <v>0</v>
      </c>
      <c r="J30" s="52">
        <v>0</v>
      </c>
      <c r="K30" s="52">
        <v>0</v>
      </c>
      <c r="L30" s="52">
        <v>1</v>
      </c>
      <c r="M30" s="52">
        <v>0</v>
      </c>
      <c r="N30" s="52">
        <v>0</v>
      </c>
      <c r="O30" s="52">
        <v>0</v>
      </c>
      <c r="P30" s="52">
        <v>1</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1</v>
      </c>
      <c r="AU30" s="52">
        <v>0</v>
      </c>
      <c r="AV30" s="52">
        <v>0</v>
      </c>
      <c r="AW30" s="52">
        <v>0</v>
      </c>
      <c r="AX30" s="52">
        <v>0</v>
      </c>
      <c r="AY30" s="52">
        <v>0</v>
      </c>
      <c r="AZ30" s="52">
        <v>0</v>
      </c>
      <c r="BA30" s="52">
        <v>0</v>
      </c>
      <c r="BB30" s="52">
        <v>1</v>
      </c>
      <c r="BC30" s="52">
        <v>0</v>
      </c>
      <c r="BD30" s="52">
        <v>0</v>
      </c>
      <c r="BE30" s="52">
        <v>0</v>
      </c>
      <c r="BF30" s="52">
        <v>0</v>
      </c>
      <c r="BG30" s="52">
        <v>1</v>
      </c>
      <c r="BH30" s="52">
        <v>0</v>
      </c>
      <c r="BI30" s="52">
        <v>1</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row r="32" spans="1:74"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85" spans="1:75" x14ac:dyDescent="0.2">
      <c r="B85" s="52">
        <v>271004</v>
      </c>
      <c r="C85" t="s">
        <v>395</v>
      </c>
      <c r="D85">
        <f>IFERROR(VLOOKUP($B85,$A$8:$BW$70,D$88,FALSE),0)</f>
        <v>11</v>
      </c>
      <c r="E85">
        <f t="shared" ref="E85:BP85" si="0">IFERROR(VLOOKUP($B85,$A$8:$BW$70,E88,FALSE),0)</f>
        <v>0.78083906126108305</v>
      </c>
      <c r="F85">
        <f t="shared" si="0"/>
        <v>9.1937502374288904</v>
      </c>
      <c r="G85">
        <f t="shared" si="0"/>
        <v>0</v>
      </c>
      <c r="H85">
        <f t="shared" si="0"/>
        <v>1</v>
      </c>
      <c r="I85">
        <f t="shared" si="0"/>
        <v>0</v>
      </c>
      <c r="J85">
        <f t="shared" si="0"/>
        <v>2</v>
      </c>
      <c r="K85">
        <f t="shared" si="0"/>
        <v>5</v>
      </c>
      <c r="L85">
        <f t="shared" si="0"/>
        <v>0</v>
      </c>
      <c r="M85">
        <f t="shared" si="0"/>
        <v>2</v>
      </c>
      <c r="N85">
        <f t="shared" si="0"/>
        <v>1</v>
      </c>
      <c r="O85">
        <f t="shared" si="0"/>
        <v>0</v>
      </c>
      <c r="P85">
        <f t="shared" si="0"/>
        <v>5</v>
      </c>
      <c r="Q85">
        <f t="shared" si="0"/>
        <v>6</v>
      </c>
      <c r="R85">
        <f t="shared" si="0"/>
        <v>0</v>
      </c>
      <c r="S85">
        <f t="shared" si="0"/>
        <v>2</v>
      </c>
      <c r="T85">
        <f t="shared" si="0"/>
        <v>9</v>
      </c>
      <c r="U85">
        <f t="shared" si="0"/>
        <v>0</v>
      </c>
      <c r="V85">
        <f t="shared" si="0"/>
        <v>9</v>
      </c>
      <c r="W85">
        <f t="shared" si="0"/>
        <v>3</v>
      </c>
      <c r="X85">
        <f t="shared" si="0"/>
        <v>1</v>
      </c>
      <c r="Y85">
        <f t="shared" si="0"/>
        <v>5</v>
      </c>
      <c r="Z85">
        <f t="shared" si="0"/>
        <v>0</v>
      </c>
      <c r="AA85">
        <f t="shared" si="0"/>
        <v>0</v>
      </c>
      <c r="AB85">
        <f t="shared" si="0"/>
        <v>10</v>
      </c>
      <c r="AC85">
        <f t="shared" si="0"/>
        <v>0</v>
      </c>
      <c r="AD85">
        <f t="shared" si="0"/>
        <v>0</v>
      </c>
      <c r="AE85">
        <f t="shared" si="0"/>
        <v>0</v>
      </c>
      <c r="AF85">
        <f t="shared" si="0"/>
        <v>0</v>
      </c>
      <c r="AG85">
        <f t="shared" si="0"/>
        <v>1</v>
      </c>
      <c r="AH85">
        <f t="shared" si="0"/>
        <v>0</v>
      </c>
      <c r="AI85">
        <f t="shared" si="0"/>
        <v>6</v>
      </c>
      <c r="AJ85">
        <f t="shared" si="0"/>
        <v>0</v>
      </c>
      <c r="AK85">
        <f t="shared" si="0"/>
        <v>0</v>
      </c>
      <c r="AL85">
        <f t="shared" si="0"/>
        <v>3</v>
      </c>
      <c r="AM85">
        <f t="shared" si="0"/>
        <v>1</v>
      </c>
      <c r="AN85">
        <f t="shared" si="0"/>
        <v>1</v>
      </c>
      <c r="AO85">
        <f t="shared" si="0"/>
        <v>0</v>
      </c>
      <c r="AP85">
        <f t="shared" si="0"/>
        <v>2</v>
      </c>
      <c r="AQ85">
        <f t="shared" si="0"/>
        <v>0</v>
      </c>
      <c r="AR85">
        <f t="shared" si="0"/>
        <v>1</v>
      </c>
      <c r="AS85">
        <f t="shared" si="0"/>
        <v>1</v>
      </c>
      <c r="AT85">
        <f t="shared" si="0"/>
        <v>0</v>
      </c>
      <c r="AU85">
        <f t="shared" si="0"/>
        <v>1</v>
      </c>
      <c r="AV85">
        <f t="shared" si="0"/>
        <v>1</v>
      </c>
      <c r="AW85">
        <f t="shared" si="0"/>
        <v>2</v>
      </c>
      <c r="AX85">
        <f t="shared" si="0"/>
        <v>0</v>
      </c>
      <c r="AY85">
        <f t="shared" si="0"/>
        <v>1</v>
      </c>
      <c r="AZ85">
        <f t="shared" si="0"/>
        <v>1</v>
      </c>
      <c r="BA85">
        <f t="shared" si="0"/>
        <v>0</v>
      </c>
      <c r="BB85">
        <f t="shared" si="0"/>
        <v>1</v>
      </c>
      <c r="BC85">
        <f t="shared" si="0"/>
        <v>5</v>
      </c>
      <c r="BD85">
        <f t="shared" si="0"/>
        <v>1</v>
      </c>
      <c r="BE85">
        <f t="shared" si="0"/>
        <v>1</v>
      </c>
      <c r="BF85">
        <f t="shared" si="0"/>
        <v>2</v>
      </c>
      <c r="BG85">
        <f t="shared" si="0"/>
        <v>0</v>
      </c>
      <c r="BH85">
        <f t="shared" si="0"/>
        <v>2</v>
      </c>
      <c r="BI85">
        <f t="shared" si="0"/>
        <v>0</v>
      </c>
      <c r="BJ85">
        <f t="shared" si="0"/>
        <v>0</v>
      </c>
      <c r="BK85">
        <f t="shared" si="0"/>
        <v>2</v>
      </c>
      <c r="BL85">
        <f t="shared" si="0"/>
        <v>13</v>
      </c>
      <c r="BM85">
        <f t="shared" si="0"/>
        <v>3</v>
      </c>
      <c r="BN85">
        <f t="shared" si="0"/>
        <v>0</v>
      </c>
      <c r="BO85">
        <f t="shared" si="0"/>
        <v>1</v>
      </c>
      <c r="BP85">
        <f t="shared" si="0"/>
        <v>0</v>
      </c>
      <c r="BQ85">
        <f t="shared" ref="BQ85:BW85" si="1">IFERROR(VLOOKUP($B85,$A$8:$BW$70,BQ88,FALSE),0)</f>
        <v>0</v>
      </c>
      <c r="BR85">
        <f t="shared" si="1"/>
        <v>0</v>
      </c>
      <c r="BS85">
        <f t="shared" si="1"/>
        <v>5</v>
      </c>
      <c r="BT85">
        <f t="shared" si="1"/>
        <v>6</v>
      </c>
      <c r="BU85">
        <f t="shared" si="1"/>
        <v>0</v>
      </c>
      <c r="BV85">
        <f t="shared" si="1"/>
        <v>0</v>
      </c>
      <c r="BW85">
        <f t="shared" si="1"/>
        <v>0</v>
      </c>
    </row>
    <row r="86" spans="1:75" x14ac:dyDescent="0.2">
      <c r="B86" s="52">
        <v>271403</v>
      </c>
      <c r="C86" t="s">
        <v>396</v>
      </c>
      <c r="D86">
        <f>IFERROR(VLOOKUP($B86,$A$8:$BW$70,D$88,FALSE),0)</f>
        <v>3</v>
      </c>
      <c r="E86">
        <f t="shared" ref="E86:BP86" si="2">IFERROR(VLOOKUP($B86,$A$8:$BW$70,E$88,FALSE),0)</f>
        <v>0.69712320490774704</v>
      </c>
      <c r="F86">
        <f t="shared" si="2"/>
        <v>8.2080635416557399</v>
      </c>
      <c r="G86">
        <f t="shared" si="2"/>
        <v>0</v>
      </c>
      <c r="H86">
        <f t="shared" si="2"/>
        <v>0</v>
      </c>
      <c r="I86">
        <f t="shared" si="2"/>
        <v>0</v>
      </c>
      <c r="J86">
        <f t="shared" si="2"/>
        <v>0</v>
      </c>
      <c r="K86">
        <f t="shared" si="2"/>
        <v>1</v>
      </c>
      <c r="L86">
        <f t="shared" si="2"/>
        <v>0</v>
      </c>
      <c r="M86">
        <f t="shared" si="2"/>
        <v>2</v>
      </c>
      <c r="N86">
        <f t="shared" si="2"/>
        <v>0</v>
      </c>
      <c r="O86">
        <f t="shared" si="2"/>
        <v>0</v>
      </c>
      <c r="P86">
        <f t="shared" si="2"/>
        <v>2</v>
      </c>
      <c r="Q86">
        <f t="shared" si="2"/>
        <v>1</v>
      </c>
      <c r="R86">
        <f t="shared" si="2"/>
        <v>0</v>
      </c>
      <c r="S86">
        <f t="shared" si="2"/>
        <v>0</v>
      </c>
      <c r="T86">
        <f t="shared" si="2"/>
        <v>3</v>
      </c>
      <c r="U86">
        <f t="shared" si="2"/>
        <v>0</v>
      </c>
      <c r="V86">
        <f t="shared" si="2"/>
        <v>3</v>
      </c>
      <c r="W86">
        <f t="shared" si="2"/>
        <v>0</v>
      </c>
      <c r="X86">
        <f t="shared" si="2"/>
        <v>1</v>
      </c>
      <c r="Y86">
        <f t="shared" si="2"/>
        <v>2</v>
      </c>
      <c r="Z86">
        <f t="shared" si="2"/>
        <v>0</v>
      </c>
      <c r="AA86">
        <f t="shared" si="2"/>
        <v>0</v>
      </c>
      <c r="AB86">
        <f t="shared" si="2"/>
        <v>2</v>
      </c>
      <c r="AC86">
        <f t="shared" si="2"/>
        <v>0</v>
      </c>
      <c r="AD86">
        <f t="shared" si="2"/>
        <v>0</v>
      </c>
      <c r="AE86">
        <f t="shared" si="2"/>
        <v>0</v>
      </c>
      <c r="AF86">
        <f t="shared" si="2"/>
        <v>0</v>
      </c>
      <c r="AG86">
        <f t="shared" si="2"/>
        <v>1</v>
      </c>
      <c r="AH86">
        <f t="shared" si="2"/>
        <v>0</v>
      </c>
      <c r="AI86">
        <f t="shared" si="2"/>
        <v>2</v>
      </c>
      <c r="AJ86">
        <f t="shared" si="2"/>
        <v>0</v>
      </c>
      <c r="AK86">
        <f t="shared" si="2"/>
        <v>0</v>
      </c>
      <c r="AL86">
        <f t="shared" si="2"/>
        <v>1</v>
      </c>
      <c r="AM86">
        <f t="shared" si="2"/>
        <v>0</v>
      </c>
      <c r="AN86">
        <f t="shared" si="2"/>
        <v>0</v>
      </c>
      <c r="AO86">
        <f t="shared" si="2"/>
        <v>0</v>
      </c>
      <c r="AP86">
        <f t="shared" si="2"/>
        <v>0</v>
      </c>
      <c r="AQ86">
        <f t="shared" si="2"/>
        <v>0</v>
      </c>
      <c r="AR86">
        <f t="shared" si="2"/>
        <v>0</v>
      </c>
      <c r="AS86">
        <f t="shared" si="2"/>
        <v>3</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1</v>
      </c>
      <c r="BE86">
        <f t="shared" si="2"/>
        <v>0</v>
      </c>
      <c r="BF86">
        <f t="shared" si="2"/>
        <v>0</v>
      </c>
      <c r="BG86">
        <f t="shared" si="2"/>
        <v>0</v>
      </c>
      <c r="BH86">
        <f t="shared" si="2"/>
        <v>0</v>
      </c>
      <c r="BI86">
        <f t="shared" si="2"/>
        <v>2</v>
      </c>
      <c r="BJ86">
        <f t="shared" si="2"/>
        <v>0</v>
      </c>
      <c r="BK86">
        <f t="shared" si="2"/>
        <v>1</v>
      </c>
      <c r="BL86">
        <f t="shared" si="2"/>
        <v>2</v>
      </c>
      <c r="BM86">
        <f t="shared" si="2"/>
        <v>2</v>
      </c>
      <c r="BN86">
        <f t="shared" si="2"/>
        <v>0</v>
      </c>
      <c r="BO86">
        <f t="shared" si="2"/>
        <v>0</v>
      </c>
      <c r="BP86">
        <f t="shared" si="2"/>
        <v>0</v>
      </c>
      <c r="BQ86">
        <f t="shared" ref="BQ86:BW86" si="3">IFERROR(VLOOKUP($B86,$A$8:$BW$70,BQ$88,FALSE),0)</f>
        <v>0</v>
      </c>
      <c r="BR86">
        <f t="shared" si="3"/>
        <v>0</v>
      </c>
      <c r="BS86">
        <f t="shared" si="3"/>
        <v>0</v>
      </c>
      <c r="BT86">
        <f t="shared" si="3"/>
        <v>3</v>
      </c>
      <c r="BU86">
        <f t="shared" si="3"/>
        <v>0</v>
      </c>
      <c r="BV86">
        <f t="shared" si="3"/>
        <v>0</v>
      </c>
      <c r="BW86">
        <f t="shared" si="3"/>
        <v>0</v>
      </c>
    </row>
    <row r="87" spans="1:75" x14ac:dyDescent="0.2">
      <c r="C87" t="s">
        <v>397</v>
      </c>
      <c r="D87">
        <f>SUM(D8:D83)</f>
        <v>42</v>
      </c>
      <c r="G87">
        <f t="shared" ref="G87:BR87" si="4">SUM(G8:G83)</f>
        <v>0</v>
      </c>
      <c r="H87">
        <f t="shared" si="4"/>
        <v>4</v>
      </c>
      <c r="I87">
        <f t="shared" si="4"/>
        <v>1</v>
      </c>
      <c r="J87">
        <f t="shared" si="4"/>
        <v>5</v>
      </c>
      <c r="K87">
        <f t="shared" si="4"/>
        <v>17</v>
      </c>
      <c r="L87">
        <f t="shared" si="4"/>
        <v>1</v>
      </c>
      <c r="M87">
        <f t="shared" si="4"/>
        <v>10</v>
      </c>
      <c r="N87">
        <f t="shared" si="4"/>
        <v>4</v>
      </c>
      <c r="O87">
        <f t="shared" si="4"/>
        <v>0</v>
      </c>
      <c r="P87">
        <f t="shared" si="4"/>
        <v>23</v>
      </c>
      <c r="Q87">
        <f t="shared" si="4"/>
        <v>19</v>
      </c>
      <c r="R87">
        <f t="shared" si="4"/>
        <v>0</v>
      </c>
      <c r="S87">
        <f t="shared" si="4"/>
        <v>4</v>
      </c>
      <c r="T87">
        <f t="shared" si="4"/>
        <v>14</v>
      </c>
      <c r="U87">
        <f t="shared" si="4"/>
        <v>0</v>
      </c>
      <c r="V87">
        <f t="shared" si="4"/>
        <v>14</v>
      </c>
      <c r="W87">
        <f t="shared" si="4"/>
        <v>3</v>
      </c>
      <c r="X87">
        <f t="shared" si="4"/>
        <v>2</v>
      </c>
      <c r="Y87">
        <f t="shared" si="4"/>
        <v>8</v>
      </c>
      <c r="Z87">
        <f t="shared" si="4"/>
        <v>1</v>
      </c>
      <c r="AA87">
        <f t="shared" si="4"/>
        <v>0</v>
      </c>
      <c r="AB87">
        <f t="shared" si="4"/>
        <v>16</v>
      </c>
      <c r="AC87">
        <f t="shared" si="4"/>
        <v>0</v>
      </c>
      <c r="AD87">
        <f t="shared" si="4"/>
        <v>0</v>
      </c>
      <c r="AE87">
        <f t="shared" si="4"/>
        <v>0</v>
      </c>
      <c r="AF87">
        <f t="shared" si="4"/>
        <v>0</v>
      </c>
      <c r="AG87">
        <f t="shared" si="4"/>
        <v>2</v>
      </c>
      <c r="AH87">
        <f t="shared" si="4"/>
        <v>0</v>
      </c>
      <c r="AI87">
        <f t="shared" si="4"/>
        <v>12</v>
      </c>
      <c r="AJ87">
        <f t="shared" si="4"/>
        <v>0</v>
      </c>
      <c r="AK87">
        <f t="shared" si="4"/>
        <v>0</v>
      </c>
      <c r="AL87">
        <f t="shared" si="4"/>
        <v>4</v>
      </c>
      <c r="AM87">
        <f t="shared" si="4"/>
        <v>1</v>
      </c>
      <c r="AN87">
        <f t="shared" si="4"/>
        <v>1</v>
      </c>
      <c r="AO87">
        <f t="shared" si="4"/>
        <v>0</v>
      </c>
      <c r="AP87">
        <f t="shared" si="4"/>
        <v>4</v>
      </c>
      <c r="AQ87">
        <f t="shared" si="4"/>
        <v>1</v>
      </c>
      <c r="AR87">
        <f t="shared" si="4"/>
        <v>2</v>
      </c>
      <c r="AS87">
        <f t="shared" si="4"/>
        <v>9</v>
      </c>
      <c r="AT87">
        <f t="shared" si="4"/>
        <v>1</v>
      </c>
      <c r="AU87">
        <f t="shared" si="4"/>
        <v>3</v>
      </c>
      <c r="AV87">
        <f t="shared" si="4"/>
        <v>5</v>
      </c>
      <c r="AW87">
        <f t="shared" si="4"/>
        <v>4</v>
      </c>
      <c r="AX87">
        <f t="shared" si="4"/>
        <v>3</v>
      </c>
      <c r="AY87">
        <f t="shared" si="4"/>
        <v>3</v>
      </c>
      <c r="AZ87">
        <f t="shared" si="4"/>
        <v>2</v>
      </c>
      <c r="BA87">
        <f t="shared" si="4"/>
        <v>0</v>
      </c>
      <c r="BB87">
        <f t="shared" si="4"/>
        <v>5</v>
      </c>
      <c r="BC87">
        <f t="shared" si="4"/>
        <v>14</v>
      </c>
      <c r="BD87">
        <f t="shared" si="4"/>
        <v>6</v>
      </c>
      <c r="BE87">
        <f t="shared" si="4"/>
        <v>3</v>
      </c>
      <c r="BF87">
        <f t="shared" si="4"/>
        <v>4</v>
      </c>
      <c r="BG87">
        <f t="shared" si="4"/>
        <v>1</v>
      </c>
      <c r="BH87">
        <f t="shared" si="4"/>
        <v>8</v>
      </c>
      <c r="BI87">
        <f t="shared" si="4"/>
        <v>6</v>
      </c>
      <c r="BJ87">
        <f t="shared" si="4"/>
        <v>0</v>
      </c>
      <c r="BK87">
        <f t="shared" si="4"/>
        <v>6</v>
      </c>
      <c r="BL87">
        <f t="shared" si="4"/>
        <v>19</v>
      </c>
      <c r="BM87">
        <f t="shared" si="4"/>
        <v>5</v>
      </c>
      <c r="BN87">
        <f t="shared" si="4"/>
        <v>0</v>
      </c>
      <c r="BO87">
        <f t="shared" si="4"/>
        <v>1</v>
      </c>
      <c r="BP87">
        <f t="shared" si="4"/>
        <v>0</v>
      </c>
      <c r="BQ87">
        <f t="shared" si="4"/>
        <v>0</v>
      </c>
      <c r="BR87">
        <f t="shared" si="4"/>
        <v>0</v>
      </c>
      <c r="BS87">
        <f t="shared" ref="BS87:BW87" si="5">SUM(BS8:BS83)</f>
        <v>6</v>
      </c>
      <c r="BT87">
        <f t="shared" si="5"/>
        <v>12</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28</v>
      </c>
      <c r="E90">
        <v>0.61364469665241494</v>
      </c>
      <c r="F90">
        <v>7.2251714283268198</v>
      </c>
      <c r="G90">
        <v>0</v>
      </c>
      <c r="H90">
        <v>3</v>
      </c>
      <c r="I90">
        <v>1</v>
      </c>
      <c r="J90">
        <v>3</v>
      </c>
      <c r="K90">
        <v>11</v>
      </c>
      <c r="L90">
        <v>1</v>
      </c>
      <c r="M90">
        <v>6</v>
      </c>
      <c r="N90">
        <v>3</v>
      </c>
      <c r="O90">
        <v>0</v>
      </c>
      <c r="P90">
        <v>16</v>
      </c>
      <c r="Q90">
        <v>12</v>
      </c>
      <c r="R90">
        <v>0</v>
      </c>
      <c r="S90">
        <v>4</v>
      </c>
      <c r="T90">
        <v>24</v>
      </c>
      <c r="U90">
        <v>0</v>
      </c>
      <c r="V90">
        <v>24</v>
      </c>
      <c r="W90">
        <v>4</v>
      </c>
      <c r="X90">
        <v>3</v>
      </c>
      <c r="Y90">
        <v>15</v>
      </c>
      <c r="Z90">
        <v>2</v>
      </c>
      <c r="AA90">
        <v>0</v>
      </c>
      <c r="AB90">
        <v>24</v>
      </c>
      <c r="AC90">
        <v>0</v>
      </c>
      <c r="AD90">
        <v>0</v>
      </c>
      <c r="AE90">
        <v>1</v>
      </c>
      <c r="AF90">
        <v>0</v>
      </c>
      <c r="AG90">
        <v>3</v>
      </c>
      <c r="AH90">
        <v>0</v>
      </c>
      <c r="AI90">
        <v>19</v>
      </c>
      <c r="AJ90">
        <v>2</v>
      </c>
      <c r="AK90">
        <v>0</v>
      </c>
      <c r="AL90">
        <v>5</v>
      </c>
      <c r="AM90">
        <v>1</v>
      </c>
      <c r="AN90">
        <v>1</v>
      </c>
      <c r="AO90">
        <v>0</v>
      </c>
      <c r="AP90">
        <v>2</v>
      </c>
      <c r="AQ90">
        <v>1</v>
      </c>
      <c r="AR90">
        <v>1</v>
      </c>
      <c r="AS90">
        <v>5</v>
      </c>
      <c r="AT90">
        <v>1</v>
      </c>
      <c r="AU90">
        <v>2</v>
      </c>
      <c r="AV90">
        <v>4</v>
      </c>
      <c r="AW90">
        <v>2</v>
      </c>
      <c r="AX90">
        <v>3</v>
      </c>
      <c r="AY90">
        <v>2</v>
      </c>
      <c r="AZ90">
        <v>1</v>
      </c>
      <c r="BA90">
        <v>0</v>
      </c>
      <c r="BB90">
        <v>4</v>
      </c>
      <c r="BC90">
        <v>9</v>
      </c>
      <c r="BD90">
        <v>4</v>
      </c>
      <c r="BE90">
        <v>2</v>
      </c>
      <c r="BF90">
        <v>2</v>
      </c>
      <c r="BG90">
        <v>1</v>
      </c>
      <c r="BH90">
        <v>6</v>
      </c>
      <c r="BI90">
        <v>4</v>
      </c>
      <c r="BJ90">
        <v>0</v>
      </c>
      <c r="BK90">
        <v>8</v>
      </c>
      <c r="BL90">
        <v>30</v>
      </c>
      <c r="BM90">
        <v>7</v>
      </c>
      <c r="BN90">
        <v>0</v>
      </c>
      <c r="BO90">
        <v>1</v>
      </c>
      <c r="BP90">
        <v>0</v>
      </c>
      <c r="BQ90">
        <v>0</v>
      </c>
      <c r="BR90">
        <v>0</v>
      </c>
      <c r="BS90">
        <v>9</v>
      </c>
      <c r="BT90">
        <v>19</v>
      </c>
      <c r="BU90">
        <v>0</v>
      </c>
      <c r="BV90">
        <v>0</v>
      </c>
    </row>
    <row r="91" spans="1:75" x14ac:dyDescent="0.2">
      <c r="B91" t="s">
        <v>425</v>
      </c>
    </row>
    <row r="92" spans="1:75" x14ac:dyDescent="0.2">
      <c r="D92">
        <f>D87-D85-D86</f>
        <v>28</v>
      </c>
    </row>
    <row r="100" spans="1:6" s="147" customFormat="1" x14ac:dyDescent="0.2"/>
    <row r="101" spans="1:6" x14ac:dyDescent="0.2">
      <c r="A101" s="52">
        <v>271004</v>
      </c>
      <c r="B101" s="52" t="s">
        <v>172</v>
      </c>
      <c r="C101" s="52" t="s">
        <v>419</v>
      </c>
      <c r="D101" s="52">
        <v>14</v>
      </c>
      <c r="E101" s="52">
        <v>0.993795168877743</v>
      </c>
      <c r="F101" s="52">
        <v>11.7011366658186</v>
      </c>
    </row>
    <row r="102" spans="1:6" x14ac:dyDescent="0.2">
      <c r="A102" s="52">
        <v>271021</v>
      </c>
      <c r="B102" s="52" t="s">
        <v>419</v>
      </c>
      <c r="C102" s="52" t="s">
        <v>500</v>
      </c>
      <c r="D102" s="52">
        <v>1</v>
      </c>
      <c r="E102" s="52">
        <v>1.82385234091448</v>
      </c>
      <c r="F102" s="52">
        <v>21.474390465606</v>
      </c>
    </row>
    <row r="103" spans="1:6" x14ac:dyDescent="0.2">
      <c r="A103" s="52">
        <v>271063</v>
      </c>
      <c r="B103" s="52" t="s">
        <v>419</v>
      </c>
      <c r="C103" s="52" t="s">
        <v>503</v>
      </c>
      <c r="D103" s="52">
        <v>2</v>
      </c>
      <c r="E103" s="52">
        <v>3.6347775516138401</v>
      </c>
      <c r="F103" s="52">
        <v>42.796574398033897</v>
      </c>
    </row>
    <row r="104" spans="1:6" x14ac:dyDescent="0.2">
      <c r="A104" s="52">
        <v>271098</v>
      </c>
      <c r="B104" s="52" t="s">
        <v>419</v>
      </c>
      <c r="C104" s="52" t="s">
        <v>506</v>
      </c>
      <c r="D104" s="52">
        <v>1</v>
      </c>
      <c r="E104" s="52">
        <v>2.3133689592153099</v>
      </c>
      <c r="F104" s="52">
        <v>27.238053874631799</v>
      </c>
    </row>
    <row r="105" spans="1:6" x14ac:dyDescent="0.2">
      <c r="A105" s="52">
        <v>271136</v>
      </c>
      <c r="B105" s="52" t="s">
        <v>419</v>
      </c>
      <c r="C105" s="52" t="s">
        <v>508</v>
      </c>
      <c r="D105" s="52">
        <v>1</v>
      </c>
      <c r="E105" s="52">
        <v>2.0293443188505802</v>
      </c>
      <c r="F105" s="52">
        <v>23.893892786466498</v>
      </c>
    </row>
    <row r="106" spans="1:6" x14ac:dyDescent="0.2">
      <c r="A106" s="52">
        <v>271144</v>
      </c>
      <c r="B106" s="52" t="s">
        <v>419</v>
      </c>
      <c r="C106" s="52" t="s">
        <v>509</v>
      </c>
      <c r="D106" s="52">
        <v>1</v>
      </c>
      <c r="E106" s="52">
        <v>1.1559223682537501</v>
      </c>
      <c r="F106" s="52">
        <v>13.6100536907296</v>
      </c>
    </row>
    <row r="107" spans="1:6" x14ac:dyDescent="0.2">
      <c r="A107" s="52">
        <v>271161</v>
      </c>
      <c r="B107" s="52" t="s">
        <v>419</v>
      </c>
      <c r="C107" s="52" t="s">
        <v>511</v>
      </c>
      <c r="D107" s="52">
        <v>2</v>
      </c>
      <c r="E107" s="52">
        <v>3.0765444253015</v>
      </c>
      <c r="F107" s="52">
        <v>36.223829523711203</v>
      </c>
    </row>
    <row r="108" spans="1:6" x14ac:dyDescent="0.2">
      <c r="A108" s="52">
        <v>271187</v>
      </c>
      <c r="B108" s="52" t="s">
        <v>419</v>
      </c>
      <c r="C108" s="52" t="s">
        <v>513</v>
      </c>
      <c r="D108" s="52">
        <v>1</v>
      </c>
      <c r="E108" s="52">
        <v>1.1211013699858701</v>
      </c>
      <c r="F108" s="52">
        <v>13.2000645175756</v>
      </c>
    </row>
    <row r="109" spans="1:6" x14ac:dyDescent="0.2">
      <c r="A109" s="52">
        <v>271233</v>
      </c>
      <c r="B109" s="52" t="s">
        <v>419</v>
      </c>
      <c r="C109" s="52" t="s">
        <v>517</v>
      </c>
      <c r="D109" s="52">
        <v>1</v>
      </c>
      <c r="E109" s="52">
        <v>1.10314396028682</v>
      </c>
      <c r="F109" s="52">
        <v>12.988630500151199</v>
      </c>
    </row>
    <row r="110" spans="1:6" x14ac:dyDescent="0.2">
      <c r="A110" s="52">
        <v>271268</v>
      </c>
      <c r="B110" s="52" t="s">
        <v>419</v>
      </c>
      <c r="C110" s="52" t="s">
        <v>519</v>
      </c>
      <c r="D110" s="52">
        <v>2</v>
      </c>
      <c r="E110" s="52">
        <v>1.9851116625310199</v>
      </c>
      <c r="F110" s="52">
        <v>23.373088929800701</v>
      </c>
    </row>
    <row r="111" spans="1:6" x14ac:dyDescent="0.2">
      <c r="A111" s="52">
        <v>271284</v>
      </c>
      <c r="B111" s="52" t="s">
        <v>419</v>
      </c>
      <c r="C111" s="52" t="s">
        <v>521</v>
      </c>
      <c r="D111" s="52">
        <v>2</v>
      </c>
      <c r="E111" s="52">
        <v>3.45811359903173</v>
      </c>
      <c r="F111" s="52">
        <v>40.716498827309103</v>
      </c>
    </row>
    <row r="112" spans="1:6" x14ac:dyDescent="0.2">
      <c r="A112" s="52">
        <v>271403</v>
      </c>
      <c r="B112" s="52" t="s">
        <v>173</v>
      </c>
      <c r="C112" s="52" t="s">
        <v>419</v>
      </c>
      <c r="D112" s="52">
        <v>3</v>
      </c>
      <c r="E112" s="52">
        <v>0.69712320490774704</v>
      </c>
      <c r="F112" s="52">
        <v>8.2080635416557399</v>
      </c>
    </row>
    <row r="113" spans="1:6" x14ac:dyDescent="0.2">
      <c r="A113" s="52">
        <v>271411</v>
      </c>
      <c r="B113" s="52" t="s">
        <v>419</v>
      </c>
      <c r="C113" s="52" t="s">
        <v>522</v>
      </c>
      <c r="D113" s="52">
        <v>2</v>
      </c>
      <c r="E113" s="52">
        <v>2.6820077510023999</v>
      </c>
      <c r="F113" s="52">
        <v>31.5784783585766</v>
      </c>
    </row>
    <row r="114" spans="1:6" x14ac:dyDescent="0.2">
      <c r="A114" s="52">
        <v>271462</v>
      </c>
      <c r="B114" s="52" t="s">
        <v>419</v>
      </c>
      <c r="C114" s="52" t="s">
        <v>525</v>
      </c>
      <c r="D114" s="52">
        <v>1</v>
      </c>
      <c r="E114" s="52">
        <v>1.19610071167992</v>
      </c>
      <c r="F114" s="52">
        <v>14.083121282683001</v>
      </c>
    </row>
    <row r="115" spans="1:6" x14ac:dyDescent="0.2">
      <c r="A115" s="52">
        <v>272027</v>
      </c>
      <c r="B115" s="52" t="s">
        <v>253</v>
      </c>
      <c r="C115" s="52" t="s">
        <v>419</v>
      </c>
      <c r="D115" s="52">
        <v>1</v>
      </c>
      <c r="E115" s="52">
        <v>1.0071609140992499</v>
      </c>
      <c r="F115" s="52">
        <v>11.858507536975001</v>
      </c>
    </row>
    <row r="116" spans="1:6" x14ac:dyDescent="0.2">
      <c r="A116" s="52">
        <v>272035</v>
      </c>
      <c r="B116" s="52" t="s">
        <v>174</v>
      </c>
      <c r="C116" s="52" t="s">
        <v>419</v>
      </c>
      <c r="D116" s="52">
        <v>7</v>
      </c>
      <c r="E116" s="52">
        <v>3.2627948168173799</v>
      </c>
      <c r="F116" s="52">
        <v>38.416777681882003</v>
      </c>
    </row>
    <row r="117" spans="1:6" x14ac:dyDescent="0.2">
      <c r="A117" s="52">
        <v>272043</v>
      </c>
      <c r="B117" s="52" t="s">
        <v>175</v>
      </c>
      <c r="C117" s="52" t="s">
        <v>419</v>
      </c>
      <c r="D117" s="52">
        <v>2</v>
      </c>
      <c r="E117" s="52">
        <v>3.70459555078074</v>
      </c>
      <c r="F117" s="52">
        <v>43.618625033386202</v>
      </c>
    </row>
    <row r="118" spans="1:6" x14ac:dyDescent="0.2">
      <c r="A118" s="52">
        <v>272051</v>
      </c>
      <c r="B118" s="52" t="s">
        <v>176</v>
      </c>
      <c r="C118" s="52" t="s">
        <v>419</v>
      </c>
      <c r="D118" s="52">
        <v>1</v>
      </c>
      <c r="E118" s="52">
        <v>0.50559184581471095</v>
      </c>
      <c r="F118" s="52">
        <v>5.9529362491086903</v>
      </c>
    </row>
    <row r="119" spans="1:6" x14ac:dyDescent="0.2">
      <c r="A119" s="52">
        <v>272078</v>
      </c>
      <c r="B119" s="52" t="s">
        <v>177</v>
      </c>
      <c r="C119" s="52" t="s">
        <v>419</v>
      </c>
      <c r="D119" s="52">
        <v>1</v>
      </c>
      <c r="E119" s="52">
        <v>0.54714173159415203</v>
      </c>
      <c r="F119" s="52">
        <v>6.4421526461892098</v>
      </c>
    </row>
    <row r="120" spans="1:6" x14ac:dyDescent="0.2">
      <c r="A120" s="52">
        <v>272086</v>
      </c>
      <c r="B120" s="52" t="s">
        <v>178</v>
      </c>
      <c r="C120" s="52" t="s">
        <v>419</v>
      </c>
      <c r="D120" s="52">
        <v>1</v>
      </c>
      <c r="E120" s="52">
        <v>2.3006487829567899</v>
      </c>
      <c r="F120" s="52">
        <v>27.0882840573945</v>
      </c>
    </row>
    <row r="121" spans="1:6" x14ac:dyDescent="0.2">
      <c r="A121" s="52">
        <v>272108</v>
      </c>
      <c r="B121" s="52" t="s">
        <v>180</v>
      </c>
      <c r="C121" s="52" t="s">
        <v>419</v>
      </c>
      <c r="D121" s="52">
        <v>1</v>
      </c>
      <c r="E121" s="52">
        <v>0.482935474991186</v>
      </c>
      <c r="F121" s="52">
        <v>5.6861757539284801</v>
      </c>
    </row>
    <row r="122" spans="1:6" x14ac:dyDescent="0.2">
      <c r="A122" s="52">
        <v>272124</v>
      </c>
      <c r="B122" s="52" t="s">
        <v>182</v>
      </c>
      <c r="C122" s="52" t="s">
        <v>419</v>
      </c>
      <c r="D122" s="52">
        <v>1</v>
      </c>
      <c r="E122" s="52">
        <v>0.72551566025552705</v>
      </c>
      <c r="F122" s="52">
        <v>8.54236180623443</v>
      </c>
    </row>
    <row r="123" spans="1:6" x14ac:dyDescent="0.2">
      <c r="A123" s="52">
        <v>272159</v>
      </c>
      <c r="B123" s="52" t="s">
        <v>184</v>
      </c>
      <c r="C123" s="52" t="s">
        <v>419</v>
      </c>
      <c r="D123" s="52">
        <v>3</v>
      </c>
      <c r="E123" s="52">
        <v>2.53087669568739</v>
      </c>
      <c r="F123" s="52">
        <v>29.799032062125701</v>
      </c>
    </row>
    <row r="124" spans="1:6" x14ac:dyDescent="0.2">
      <c r="A124" s="52">
        <v>272175</v>
      </c>
      <c r="B124" s="52" t="s">
        <v>186</v>
      </c>
      <c r="C124" s="52" t="s">
        <v>419</v>
      </c>
      <c r="D124" s="52">
        <v>1</v>
      </c>
      <c r="E124" s="52">
        <v>1.63703630946534</v>
      </c>
      <c r="F124" s="52">
        <v>19.2747823533823</v>
      </c>
    </row>
    <row r="125" spans="1:6" x14ac:dyDescent="0.2">
      <c r="A125" s="52">
        <v>272221</v>
      </c>
      <c r="B125" s="52" t="s">
        <v>189</v>
      </c>
      <c r="C125" s="52" t="s">
        <v>419</v>
      </c>
      <c r="D125" s="52">
        <v>1</v>
      </c>
      <c r="E125" s="52">
        <v>1.7389489792369499</v>
      </c>
      <c r="F125" s="52">
        <v>20.474721852306001</v>
      </c>
    </row>
    <row r="126" spans="1:6" x14ac:dyDescent="0.2">
      <c r="A126" s="52">
        <v>272272</v>
      </c>
      <c r="B126" s="52" t="s">
        <v>193</v>
      </c>
      <c r="C126" s="52" t="s">
        <v>419</v>
      </c>
      <c r="D126" s="52">
        <v>7</v>
      </c>
      <c r="E126" s="52">
        <v>2.8270377894179899</v>
      </c>
      <c r="F126" s="52">
        <v>33.286090101211897</v>
      </c>
    </row>
    <row r="127" spans="1:6" x14ac:dyDescent="0.2">
      <c r="A127" s="52"/>
      <c r="B127" s="52"/>
      <c r="C127" s="52"/>
      <c r="D127" s="52"/>
      <c r="E127" s="52"/>
      <c r="F127" s="52"/>
    </row>
    <row r="128" spans="1:6" x14ac:dyDescent="0.2">
      <c r="A128" s="52"/>
      <c r="B128" s="52"/>
      <c r="C128" s="52"/>
      <c r="D128" s="52"/>
      <c r="E128" s="52"/>
      <c r="F128" s="52"/>
    </row>
    <row r="129" spans="1:6" x14ac:dyDescent="0.2">
      <c r="A129" s="52"/>
      <c r="B129" s="52"/>
      <c r="C129" s="52"/>
      <c r="D129" s="52"/>
      <c r="E129" s="52"/>
      <c r="F129" s="52"/>
    </row>
    <row r="178" spans="1:6" x14ac:dyDescent="0.2">
      <c r="B178">
        <v>271004</v>
      </c>
      <c r="C178" t="s">
        <v>249</v>
      </c>
      <c r="D178">
        <v>14</v>
      </c>
      <c r="E178">
        <v>0.993795168877743</v>
      </c>
      <c r="F178">
        <v>11.7011366658186</v>
      </c>
    </row>
    <row r="179" spans="1:6" x14ac:dyDescent="0.2">
      <c r="B179">
        <v>271403</v>
      </c>
      <c r="C179" t="s">
        <v>251</v>
      </c>
      <c r="D179">
        <v>3</v>
      </c>
      <c r="E179">
        <v>0.69712320490774704</v>
      </c>
      <c r="F179">
        <v>8.2080635416557399</v>
      </c>
    </row>
    <row r="180" spans="1:6" x14ac:dyDescent="0.2">
      <c r="B180" s="52"/>
      <c r="C180" t="s">
        <v>397</v>
      </c>
      <c r="D180">
        <v>61</v>
      </c>
    </row>
    <row r="181" spans="1:6" x14ac:dyDescent="0.2">
      <c r="A181">
        <v>1</v>
      </c>
      <c r="B181" s="52">
        <v>2</v>
      </c>
      <c r="C181">
        <v>3</v>
      </c>
      <c r="D181">
        <v>4</v>
      </c>
      <c r="E181">
        <v>5</v>
      </c>
      <c r="F181">
        <v>6</v>
      </c>
    </row>
    <row r="183" spans="1:6" x14ac:dyDescent="0.2">
      <c r="A183">
        <v>270000</v>
      </c>
      <c r="B183" t="s">
        <v>313</v>
      </c>
      <c r="C183" t="s">
        <v>406</v>
      </c>
      <c r="D183">
        <v>44</v>
      </c>
      <c r="E183">
        <v>0.96429880902522302</v>
      </c>
      <c r="F183">
        <v>11.3538408159421</v>
      </c>
    </row>
  </sheetData>
  <phoneticPr fontId="1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""&amp;市町村別自殺者集計表!Q7&amp;市町村別自殺者集計表!R7&amp;"年4月暫定値"</f>
        <v>令和5年4月暫定値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令和5年4月暫定値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令和5年4月暫定値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36</v>
      </c>
      <c r="E8" s="52">
        <v>1.31762094753782</v>
      </c>
      <c r="F8" s="52">
        <v>16.031054861710199</v>
      </c>
      <c r="G8" s="52">
        <v>2</v>
      </c>
      <c r="H8" s="52">
        <v>8</v>
      </c>
      <c r="I8" s="52">
        <v>2</v>
      </c>
      <c r="J8" s="52">
        <v>5</v>
      </c>
      <c r="K8" s="52">
        <v>9</v>
      </c>
      <c r="L8" s="52">
        <v>2</v>
      </c>
      <c r="M8" s="52">
        <v>3</v>
      </c>
      <c r="N8" s="52">
        <v>5</v>
      </c>
      <c r="O8" s="52">
        <v>0</v>
      </c>
      <c r="P8" s="52">
        <v>26</v>
      </c>
      <c r="Q8" s="52">
        <v>10</v>
      </c>
      <c r="R8" s="52">
        <v>0</v>
      </c>
      <c r="S8" s="52">
        <v>15</v>
      </c>
      <c r="T8" s="52">
        <v>21</v>
      </c>
      <c r="U8" s="52">
        <v>3</v>
      </c>
      <c r="V8" s="52">
        <v>18</v>
      </c>
      <c r="W8" s="52">
        <v>1</v>
      </c>
      <c r="X8" s="52">
        <v>2</v>
      </c>
      <c r="Y8" s="52">
        <v>10</v>
      </c>
      <c r="Z8" s="52">
        <v>5</v>
      </c>
      <c r="AA8" s="52">
        <v>0</v>
      </c>
      <c r="AB8" s="52">
        <v>24</v>
      </c>
      <c r="AC8" s="52">
        <v>5</v>
      </c>
      <c r="AD8" s="52">
        <v>1</v>
      </c>
      <c r="AE8" s="52">
        <v>2</v>
      </c>
      <c r="AF8" s="52">
        <v>0</v>
      </c>
      <c r="AG8" s="52">
        <v>4</v>
      </c>
      <c r="AH8" s="52">
        <v>0</v>
      </c>
      <c r="AI8" s="52">
        <v>20</v>
      </c>
      <c r="AJ8" s="52">
        <v>0</v>
      </c>
      <c r="AK8" s="52">
        <v>3</v>
      </c>
      <c r="AL8" s="52">
        <v>11</v>
      </c>
      <c r="AM8" s="52">
        <v>0</v>
      </c>
      <c r="AN8" s="52">
        <v>2</v>
      </c>
      <c r="AO8" s="52">
        <v>0</v>
      </c>
      <c r="AP8" s="52">
        <v>1</v>
      </c>
      <c r="AQ8" s="52">
        <v>3</v>
      </c>
      <c r="AR8" s="52">
        <v>2</v>
      </c>
      <c r="AS8" s="52">
        <v>1</v>
      </c>
      <c r="AT8" s="52">
        <v>3</v>
      </c>
      <c r="AU8" s="52">
        <v>5</v>
      </c>
      <c r="AV8" s="52">
        <v>5</v>
      </c>
      <c r="AW8" s="52">
        <v>3</v>
      </c>
      <c r="AX8" s="52">
        <v>1</v>
      </c>
      <c r="AY8" s="52">
        <v>1</v>
      </c>
      <c r="AZ8" s="52">
        <v>1</v>
      </c>
      <c r="BA8" s="52">
        <v>0</v>
      </c>
      <c r="BB8" s="52">
        <v>10</v>
      </c>
      <c r="BC8" s="52">
        <v>4</v>
      </c>
      <c r="BD8" s="52">
        <v>5</v>
      </c>
      <c r="BE8" s="52">
        <v>8</v>
      </c>
      <c r="BF8" s="52">
        <v>7</v>
      </c>
      <c r="BG8" s="52">
        <v>3</v>
      </c>
      <c r="BH8" s="52">
        <v>7</v>
      </c>
      <c r="BI8" s="52">
        <v>2</v>
      </c>
      <c r="BJ8" s="52">
        <v>0</v>
      </c>
      <c r="BK8" s="52">
        <v>10</v>
      </c>
      <c r="BL8" s="52">
        <v>24</v>
      </c>
      <c r="BM8" s="52">
        <v>14</v>
      </c>
      <c r="BN8" s="52">
        <v>8</v>
      </c>
      <c r="BO8" s="52">
        <v>3</v>
      </c>
      <c r="BP8" s="52">
        <v>2</v>
      </c>
      <c r="BQ8" s="52">
        <v>4</v>
      </c>
      <c r="BR8" s="52">
        <v>0</v>
      </c>
      <c r="BS8" s="52">
        <v>8</v>
      </c>
      <c r="BT8" s="52">
        <v>27</v>
      </c>
      <c r="BU8" s="52">
        <v>1</v>
      </c>
      <c r="BV8" s="52">
        <v>0</v>
      </c>
    </row>
    <row r="9" spans="1:74" s="52" customFormat="1" x14ac:dyDescent="0.2">
      <c r="A9" s="52">
        <v>271071</v>
      </c>
      <c r="B9" s="52" t="s">
        <v>419</v>
      </c>
      <c r="C9" s="52" t="s">
        <v>504</v>
      </c>
      <c r="D9" s="52">
        <v>1</v>
      </c>
      <c r="E9" s="52">
        <v>1.2574503935819701</v>
      </c>
      <c r="F9" s="52">
        <v>15.2989797885807</v>
      </c>
      <c r="G9" s="52">
        <v>0</v>
      </c>
      <c r="H9" s="52">
        <v>0</v>
      </c>
      <c r="I9" s="52">
        <v>0</v>
      </c>
      <c r="J9" s="52">
        <v>0</v>
      </c>
      <c r="K9" s="52">
        <v>0</v>
      </c>
      <c r="L9" s="52">
        <v>0</v>
      </c>
      <c r="M9" s="52">
        <v>1</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1</v>
      </c>
      <c r="AS9" s="52">
        <v>0</v>
      </c>
      <c r="AT9" s="52">
        <v>0</v>
      </c>
      <c r="AU9" s="52">
        <v>0</v>
      </c>
      <c r="AV9" s="52">
        <v>0</v>
      </c>
      <c r="AW9" s="52">
        <v>0</v>
      </c>
      <c r="AX9" s="52">
        <v>0</v>
      </c>
      <c r="AY9" s="52">
        <v>0</v>
      </c>
      <c r="AZ9" s="52">
        <v>0</v>
      </c>
      <c r="BA9" s="52">
        <v>0</v>
      </c>
      <c r="BB9" s="52">
        <v>0</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271080</v>
      </c>
      <c r="B10" s="52" t="s">
        <v>419</v>
      </c>
      <c r="C10" s="52" t="s">
        <v>505</v>
      </c>
      <c r="D10" s="52">
        <v>1</v>
      </c>
      <c r="E10" s="52">
        <v>1.58020321413334</v>
      </c>
      <c r="F10" s="52">
        <v>19.225805771955599</v>
      </c>
      <c r="G10" s="52">
        <v>0</v>
      </c>
      <c r="H10" s="52">
        <v>0</v>
      </c>
      <c r="I10" s="52">
        <v>1</v>
      </c>
      <c r="J10" s="52">
        <v>0</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1</v>
      </c>
      <c r="AU10" s="52">
        <v>0</v>
      </c>
      <c r="AV10" s="52">
        <v>0</v>
      </c>
      <c r="AW10" s="52">
        <v>0</v>
      </c>
      <c r="AX10" s="52">
        <v>0</v>
      </c>
      <c r="AY10" s="52">
        <v>0</v>
      </c>
      <c r="AZ10" s="52">
        <v>0</v>
      </c>
      <c r="BA10" s="52">
        <v>0</v>
      </c>
      <c r="BB10" s="52">
        <v>0</v>
      </c>
      <c r="BC10" s="52">
        <v>1</v>
      </c>
      <c r="BD10" s="52">
        <v>0</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271098</v>
      </c>
      <c r="B11" s="52" t="s">
        <v>419</v>
      </c>
      <c r="C11" s="52" t="s">
        <v>506</v>
      </c>
      <c r="D11" s="52">
        <v>1</v>
      </c>
      <c r="E11" s="52">
        <v>1.2443382609128499</v>
      </c>
      <c r="F11" s="52">
        <v>15.139448841106301</v>
      </c>
      <c r="G11" s="52">
        <v>0</v>
      </c>
      <c r="H11" s="52">
        <v>0</v>
      </c>
      <c r="I11" s="52">
        <v>0</v>
      </c>
      <c r="J11" s="52">
        <v>0</v>
      </c>
      <c r="K11" s="52">
        <v>1</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1</v>
      </c>
      <c r="AX11" s="52">
        <v>0</v>
      </c>
      <c r="AY11" s="52">
        <v>0</v>
      </c>
      <c r="AZ11" s="52">
        <v>0</v>
      </c>
      <c r="BA11" s="52">
        <v>0</v>
      </c>
      <c r="BB11" s="52">
        <v>0</v>
      </c>
      <c r="BC11" s="52">
        <v>0</v>
      </c>
      <c r="BD11" s="52">
        <v>0</v>
      </c>
      <c r="BE11" s="52">
        <v>0</v>
      </c>
      <c r="BF11" s="52">
        <v>1</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3</v>
      </c>
      <c r="E12" s="52">
        <v>4.2096400757735202</v>
      </c>
      <c r="F12" s="52">
        <v>51.217287588577904</v>
      </c>
      <c r="G12" s="52">
        <v>0</v>
      </c>
      <c r="H12" s="52">
        <v>0</v>
      </c>
      <c r="I12" s="52">
        <v>1</v>
      </c>
      <c r="J12" s="52">
        <v>0</v>
      </c>
      <c r="K12" s="52">
        <v>1</v>
      </c>
      <c r="L12" s="52">
        <v>0</v>
      </c>
      <c r="M12" s="52">
        <v>0</v>
      </c>
      <c r="N12" s="52">
        <v>1</v>
      </c>
      <c r="O12" s="52">
        <v>0</v>
      </c>
      <c r="P12" s="52">
        <v>1</v>
      </c>
      <c r="Q12" s="52">
        <v>2</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1</v>
      </c>
      <c r="AS12" s="52">
        <v>0</v>
      </c>
      <c r="AT12" s="52">
        <v>0</v>
      </c>
      <c r="AU12" s="52">
        <v>1</v>
      </c>
      <c r="AV12" s="52">
        <v>0</v>
      </c>
      <c r="AW12" s="52">
        <v>1</v>
      </c>
      <c r="AX12" s="52">
        <v>0</v>
      </c>
      <c r="AY12" s="52">
        <v>0</v>
      </c>
      <c r="AZ12" s="52">
        <v>0</v>
      </c>
      <c r="BA12" s="52">
        <v>0</v>
      </c>
      <c r="BB12" s="52">
        <v>0</v>
      </c>
      <c r="BC12" s="52">
        <v>1</v>
      </c>
      <c r="BD12" s="52">
        <v>0</v>
      </c>
      <c r="BE12" s="52">
        <v>1</v>
      </c>
      <c r="BF12" s="52">
        <v>0</v>
      </c>
      <c r="BG12" s="52">
        <v>0</v>
      </c>
      <c r="BH12" s="52">
        <v>1</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271144</v>
      </c>
      <c r="B13" s="52" t="s">
        <v>419</v>
      </c>
      <c r="C13" s="52" t="s">
        <v>509</v>
      </c>
      <c r="D13" s="52">
        <v>5</v>
      </c>
      <c r="E13" s="52">
        <v>2.9236688535709701</v>
      </c>
      <c r="F13" s="52">
        <v>35.5713043851135</v>
      </c>
      <c r="G13" s="52">
        <v>0</v>
      </c>
      <c r="H13" s="52">
        <v>0</v>
      </c>
      <c r="I13" s="52">
        <v>0</v>
      </c>
      <c r="J13" s="52">
        <v>1</v>
      </c>
      <c r="K13" s="52">
        <v>3</v>
      </c>
      <c r="L13" s="52">
        <v>0</v>
      </c>
      <c r="M13" s="52">
        <v>0</v>
      </c>
      <c r="N13" s="52">
        <v>1</v>
      </c>
      <c r="O13" s="52">
        <v>0</v>
      </c>
      <c r="P13" s="52">
        <v>2</v>
      </c>
      <c r="Q13" s="52">
        <v>3</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1</v>
      </c>
      <c r="AV13" s="52">
        <v>1</v>
      </c>
      <c r="AW13" s="52">
        <v>0</v>
      </c>
      <c r="AX13" s="52">
        <v>0</v>
      </c>
      <c r="AY13" s="52">
        <v>0</v>
      </c>
      <c r="AZ13" s="52">
        <v>0</v>
      </c>
      <c r="BA13" s="52">
        <v>0</v>
      </c>
      <c r="BB13" s="52">
        <v>3</v>
      </c>
      <c r="BC13" s="52">
        <v>0</v>
      </c>
      <c r="BD13" s="52">
        <v>1</v>
      </c>
      <c r="BE13" s="52">
        <v>1</v>
      </c>
      <c r="BF13" s="52">
        <v>1</v>
      </c>
      <c r="BG13" s="52">
        <v>1</v>
      </c>
      <c r="BH13" s="52">
        <v>1</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271179</v>
      </c>
      <c r="B14" s="52" t="s">
        <v>419</v>
      </c>
      <c r="C14" s="52" t="s">
        <v>512</v>
      </c>
      <c r="D14" s="52">
        <v>2</v>
      </c>
      <c r="E14" s="52">
        <v>2.22893378952178</v>
      </c>
      <c r="F14" s="52">
        <v>27.118694439181699</v>
      </c>
      <c r="G14" s="52">
        <v>0</v>
      </c>
      <c r="H14" s="52">
        <v>0</v>
      </c>
      <c r="I14" s="52">
        <v>0</v>
      </c>
      <c r="J14" s="52">
        <v>1</v>
      </c>
      <c r="K14" s="52">
        <v>0</v>
      </c>
      <c r="L14" s="52">
        <v>0</v>
      </c>
      <c r="M14" s="52">
        <v>1</v>
      </c>
      <c r="N14" s="52">
        <v>0</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0</v>
      </c>
      <c r="BA14" s="52">
        <v>0</v>
      </c>
      <c r="BB14" s="52">
        <v>2</v>
      </c>
      <c r="BC14" s="52">
        <v>0</v>
      </c>
      <c r="BD14" s="52">
        <v>0</v>
      </c>
      <c r="BE14" s="52">
        <v>0</v>
      </c>
      <c r="BF14" s="52">
        <v>1</v>
      </c>
      <c r="BG14" s="52">
        <v>0</v>
      </c>
      <c r="BH14" s="52">
        <v>1</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271187</v>
      </c>
      <c r="B15" s="52" t="s">
        <v>419</v>
      </c>
      <c r="C15" s="52" t="s">
        <v>513</v>
      </c>
      <c r="D15" s="52">
        <v>1</v>
      </c>
      <c r="E15" s="52">
        <v>0.58708185095165999</v>
      </c>
      <c r="F15" s="52">
        <v>7.1428291865785303</v>
      </c>
      <c r="G15" s="52">
        <v>0</v>
      </c>
      <c r="H15" s="52">
        <v>0</v>
      </c>
      <c r="I15" s="52">
        <v>0</v>
      </c>
      <c r="J15" s="52">
        <v>0</v>
      </c>
      <c r="K15" s="52">
        <v>1</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1</v>
      </c>
      <c r="AV15" s="52">
        <v>0</v>
      </c>
      <c r="AW15" s="52">
        <v>0</v>
      </c>
      <c r="AX15" s="52">
        <v>0</v>
      </c>
      <c r="AY15" s="52">
        <v>0</v>
      </c>
      <c r="AZ15" s="52">
        <v>0</v>
      </c>
      <c r="BA15" s="52">
        <v>0</v>
      </c>
      <c r="BB15" s="52">
        <v>0</v>
      </c>
      <c r="BC15" s="52">
        <v>1</v>
      </c>
      <c r="BD15" s="52">
        <v>0</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271195</v>
      </c>
      <c r="B16" s="52" t="s">
        <v>419</v>
      </c>
      <c r="C16" s="52" t="s">
        <v>527</v>
      </c>
      <c r="D16" s="52">
        <v>2</v>
      </c>
      <c r="E16" s="52">
        <v>1.79830240253201</v>
      </c>
      <c r="F16" s="52">
        <v>21.879345897472799</v>
      </c>
      <c r="G16" s="52">
        <v>1</v>
      </c>
      <c r="H16" s="52">
        <v>0</v>
      </c>
      <c r="I16" s="52">
        <v>0</v>
      </c>
      <c r="J16" s="52">
        <v>0</v>
      </c>
      <c r="K16" s="52">
        <v>1</v>
      </c>
      <c r="L16" s="52">
        <v>0</v>
      </c>
      <c r="M16" s="52">
        <v>0</v>
      </c>
      <c r="N16" s="52">
        <v>0</v>
      </c>
      <c r="O16" s="52">
        <v>0</v>
      </c>
      <c r="P16" s="52">
        <v>1</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1</v>
      </c>
      <c r="AQ16" s="52">
        <v>1</v>
      </c>
      <c r="AR16" s="52">
        <v>0</v>
      </c>
      <c r="AS16" s="52">
        <v>0</v>
      </c>
      <c r="AT16" s="52">
        <v>0</v>
      </c>
      <c r="AU16" s="52">
        <v>0</v>
      </c>
      <c r="AV16" s="52">
        <v>0</v>
      </c>
      <c r="AW16" s="52">
        <v>0</v>
      </c>
      <c r="AX16" s="52">
        <v>0</v>
      </c>
      <c r="AY16" s="52">
        <v>0</v>
      </c>
      <c r="AZ16" s="52">
        <v>0</v>
      </c>
      <c r="BA16" s="52">
        <v>0</v>
      </c>
      <c r="BB16" s="52">
        <v>0</v>
      </c>
      <c r="BC16" s="52">
        <v>0</v>
      </c>
      <c r="BD16" s="52">
        <v>1</v>
      </c>
      <c r="BE16" s="52">
        <v>0</v>
      </c>
      <c r="BF16" s="52">
        <v>0</v>
      </c>
      <c r="BG16" s="52">
        <v>0</v>
      </c>
      <c r="BH16" s="52">
        <v>1</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271209</v>
      </c>
      <c r="B17" s="52" t="s">
        <v>419</v>
      </c>
      <c r="C17" s="52" t="s">
        <v>514</v>
      </c>
      <c r="D17" s="52">
        <v>2</v>
      </c>
      <c r="E17" s="52">
        <v>1.31443180399193</v>
      </c>
      <c r="F17" s="52">
        <v>15.9922536152351</v>
      </c>
      <c r="G17" s="52">
        <v>1</v>
      </c>
      <c r="H17" s="52">
        <v>1</v>
      </c>
      <c r="I17" s="52">
        <v>0</v>
      </c>
      <c r="J17" s="52">
        <v>0</v>
      </c>
      <c r="K17" s="52">
        <v>0</v>
      </c>
      <c r="L17" s="52">
        <v>0</v>
      </c>
      <c r="M17" s="52">
        <v>0</v>
      </c>
      <c r="N17" s="52">
        <v>0</v>
      </c>
      <c r="O17" s="52">
        <v>0</v>
      </c>
      <c r="P17" s="52">
        <v>2</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1</v>
      </c>
      <c r="AW17" s="52">
        <v>0</v>
      </c>
      <c r="AX17" s="52">
        <v>0</v>
      </c>
      <c r="AY17" s="52">
        <v>0</v>
      </c>
      <c r="AZ17" s="52">
        <v>0</v>
      </c>
      <c r="BA17" s="52">
        <v>0</v>
      </c>
      <c r="BB17" s="52">
        <v>1</v>
      </c>
      <c r="BC17" s="52">
        <v>1</v>
      </c>
      <c r="BD17" s="52">
        <v>0</v>
      </c>
      <c r="BE17" s="52">
        <v>0</v>
      </c>
      <c r="BF17" s="52">
        <v>0</v>
      </c>
      <c r="BG17" s="52">
        <v>0</v>
      </c>
      <c r="BH17" s="52">
        <v>0</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271217</v>
      </c>
      <c r="B18" s="52" t="s">
        <v>419</v>
      </c>
      <c r="C18" s="52" t="s">
        <v>515</v>
      </c>
      <c r="D18" s="52">
        <v>1</v>
      </c>
      <c r="E18" s="52">
        <v>0.76214284081122496</v>
      </c>
      <c r="F18" s="52">
        <v>9.2727378965365705</v>
      </c>
      <c r="G18" s="52">
        <v>0</v>
      </c>
      <c r="H18" s="52">
        <v>0</v>
      </c>
      <c r="I18" s="52">
        <v>0</v>
      </c>
      <c r="J18" s="52">
        <v>0</v>
      </c>
      <c r="K18" s="52">
        <v>0</v>
      </c>
      <c r="L18" s="52">
        <v>1</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0</v>
      </c>
      <c r="BB18" s="52">
        <v>1</v>
      </c>
      <c r="BC18" s="52">
        <v>0</v>
      </c>
      <c r="BD18" s="52">
        <v>0</v>
      </c>
      <c r="BE18" s="52">
        <v>1</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271225</v>
      </c>
      <c r="B19" s="52" t="s">
        <v>419</v>
      </c>
      <c r="C19" s="52" t="s">
        <v>516</v>
      </c>
      <c r="D19" s="52">
        <v>3</v>
      </c>
      <c r="E19" s="52">
        <v>2.8640438389643599</v>
      </c>
      <c r="F19" s="52">
        <v>34.845866707399701</v>
      </c>
      <c r="G19" s="52">
        <v>0</v>
      </c>
      <c r="H19" s="52">
        <v>2</v>
      </c>
      <c r="I19" s="52">
        <v>0</v>
      </c>
      <c r="J19" s="52">
        <v>0</v>
      </c>
      <c r="K19" s="52">
        <v>0</v>
      </c>
      <c r="L19" s="52">
        <v>0</v>
      </c>
      <c r="M19" s="52">
        <v>0</v>
      </c>
      <c r="N19" s="52">
        <v>1</v>
      </c>
      <c r="O19" s="52">
        <v>0</v>
      </c>
      <c r="P19" s="52">
        <v>3</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1</v>
      </c>
      <c r="AW19" s="52">
        <v>0</v>
      </c>
      <c r="AX19" s="52">
        <v>0</v>
      </c>
      <c r="AY19" s="52">
        <v>0</v>
      </c>
      <c r="AZ19" s="52">
        <v>1</v>
      </c>
      <c r="BA19" s="52">
        <v>0</v>
      </c>
      <c r="BB19" s="52">
        <v>1</v>
      </c>
      <c r="BC19" s="52">
        <v>0</v>
      </c>
      <c r="BD19" s="52">
        <v>0</v>
      </c>
      <c r="BE19" s="52">
        <v>1</v>
      </c>
      <c r="BF19" s="52">
        <v>2</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271233</v>
      </c>
      <c r="B20" s="52" t="s">
        <v>419</v>
      </c>
      <c r="C20" s="52" t="s">
        <v>517</v>
      </c>
      <c r="D20" s="52">
        <v>3</v>
      </c>
      <c r="E20" s="52">
        <v>1.6650848360724</v>
      </c>
      <c r="F20" s="52">
        <v>20.258532172214199</v>
      </c>
      <c r="G20" s="52">
        <v>0</v>
      </c>
      <c r="H20" s="52">
        <v>2</v>
      </c>
      <c r="I20" s="52">
        <v>0</v>
      </c>
      <c r="J20" s="52">
        <v>0</v>
      </c>
      <c r="K20" s="52">
        <v>0</v>
      </c>
      <c r="L20" s="52">
        <v>0</v>
      </c>
      <c r="M20" s="52">
        <v>0</v>
      </c>
      <c r="N20" s="52">
        <v>1</v>
      </c>
      <c r="O20" s="52">
        <v>0</v>
      </c>
      <c r="P20" s="52">
        <v>2</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1</v>
      </c>
      <c r="AR20" s="52">
        <v>0</v>
      </c>
      <c r="AS20" s="52">
        <v>0</v>
      </c>
      <c r="AT20" s="52">
        <v>0</v>
      </c>
      <c r="AU20" s="52">
        <v>1</v>
      </c>
      <c r="AV20" s="52">
        <v>0</v>
      </c>
      <c r="AW20" s="52">
        <v>0</v>
      </c>
      <c r="AX20" s="52">
        <v>0</v>
      </c>
      <c r="AY20" s="52">
        <v>0</v>
      </c>
      <c r="AZ20" s="52">
        <v>0</v>
      </c>
      <c r="BA20" s="52">
        <v>0</v>
      </c>
      <c r="BB20" s="52">
        <v>1</v>
      </c>
      <c r="BC20" s="52">
        <v>0</v>
      </c>
      <c r="BD20" s="52">
        <v>1</v>
      </c>
      <c r="BE20" s="52">
        <v>1</v>
      </c>
      <c r="BF20" s="52">
        <v>0</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271241</v>
      </c>
      <c r="B21" s="52" t="s">
        <v>419</v>
      </c>
      <c r="C21" s="52" t="s">
        <v>530</v>
      </c>
      <c r="D21" s="52">
        <v>1</v>
      </c>
      <c r="E21" s="52">
        <v>0.88651696350209697</v>
      </c>
      <c r="F21" s="52">
        <v>10.785956389275499</v>
      </c>
      <c r="G21" s="52">
        <v>0</v>
      </c>
      <c r="H21" s="52">
        <v>0</v>
      </c>
      <c r="I21" s="52">
        <v>0</v>
      </c>
      <c r="J21" s="52">
        <v>0</v>
      </c>
      <c r="K21" s="52">
        <v>0</v>
      </c>
      <c r="L21" s="52">
        <v>0</v>
      </c>
      <c r="M21" s="52">
        <v>1</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0</v>
      </c>
      <c r="AV21" s="52">
        <v>0</v>
      </c>
      <c r="AW21" s="52">
        <v>0</v>
      </c>
      <c r="AX21" s="52">
        <v>0</v>
      </c>
      <c r="AY21" s="52">
        <v>0</v>
      </c>
      <c r="AZ21" s="52">
        <v>0</v>
      </c>
      <c r="BA21" s="52">
        <v>0</v>
      </c>
      <c r="BB21" s="52">
        <v>0</v>
      </c>
      <c r="BC21" s="52">
        <v>0</v>
      </c>
      <c r="BD21" s="52">
        <v>0</v>
      </c>
      <c r="BE21" s="52">
        <v>0</v>
      </c>
      <c r="BF21" s="52">
        <v>0</v>
      </c>
      <c r="BG21" s="52">
        <v>0</v>
      </c>
      <c r="BH21" s="52">
        <v>1</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271268</v>
      </c>
      <c r="B22" s="52" t="s">
        <v>419</v>
      </c>
      <c r="C22" s="52" t="s">
        <v>519</v>
      </c>
      <c r="D22" s="52">
        <v>5</v>
      </c>
      <c r="E22" s="52">
        <v>2.6023775321133402</v>
      </c>
      <c r="F22" s="52">
        <v>31.6622599740456</v>
      </c>
      <c r="G22" s="52">
        <v>0</v>
      </c>
      <c r="H22" s="52">
        <v>1</v>
      </c>
      <c r="I22" s="52">
        <v>0</v>
      </c>
      <c r="J22" s="52">
        <v>3</v>
      </c>
      <c r="K22" s="52">
        <v>1</v>
      </c>
      <c r="L22" s="52">
        <v>0</v>
      </c>
      <c r="M22" s="52">
        <v>0</v>
      </c>
      <c r="N22" s="52">
        <v>0</v>
      </c>
      <c r="O22" s="52">
        <v>0</v>
      </c>
      <c r="P22" s="52">
        <v>4</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1</v>
      </c>
      <c r="AU22" s="52">
        <v>1</v>
      </c>
      <c r="AV22" s="52">
        <v>0</v>
      </c>
      <c r="AW22" s="52">
        <v>1</v>
      </c>
      <c r="AX22" s="52">
        <v>1</v>
      </c>
      <c r="AY22" s="52">
        <v>0</v>
      </c>
      <c r="AZ22" s="52">
        <v>0</v>
      </c>
      <c r="BA22" s="52">
        <v>0</v>
      </c>
      <c r="BB22" s="52">
        <v>1</v>
      </c>
      <c r="BC22" s="52">
        <v>0</v>
      </c>
      <c r="BD22" s="52">
        <v>2</v>
      </c>
      <c r="BE22" s="52">
        <v>1</v>
      </c>
      <c r="BF22" s="52">
        <v>1</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271276</v>
      </c>
      <c r="B23" s="52" t="s">
        <v>419</v>
      </c>
      <c r="C23" s="52" t="s">
        <v>520</v>
      </c>
      <c r="D23" s="52">
        <v>2</v>
      </c>
      <c r="E23" s="52">
        <v>1.4904906695284099</v>
      </c>
      <c r="F23" s="52">
        <v>18.134303145929</v>
      </c>
      <c r="G23" s="52">
        <v>0</v>
      </c>
      <c r="H23" s="52">
        <v>2</v>
      </c>
      <c r="I23" s="52">
        <v>0</v>
      </c>
      <c r="J23" s="52">
        <v>0</v>
      </c>
      <c r="K23" s="52">
        <v>0</v>
      </c>
      <c r="L23" s="52">
        <v>0</v>
      </c>
      <c r="M23" s="52">
        <v>0</v>
      </c>
      <c r="N23" s="52">
        <v>0</v>
      </c>
      <c r="O23" s="52">
        <v>0</v>
      </c>
      <c r="P23" s="52">
        <v>2</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1</v>
      </c>
      <c r="AR23" s="52">
        <v>0</v>
      </c>
      <c r="AS23" s="52">
        <v>0</v>
      </c>
      <c r="AT23" s="52">
        <v>1</v>
      </c>
      <c r="AU23" s="52">
        <v>0</v>
      </c>
      <c r="AV23" s="52">
        <v>0</v>
      </c>
      <c r="AW23" s="52">
        <v>0</v>
      </c>
      <c r="AX23" s="52">
        <v>0</v>
      </c>
      <c r="AY23" s="52">
        <v>0</v>
      </c>
      <c r="AZ23" s="52">
        <v>0</v>
      </c>
      <c r="BA23" s="52">
        <v>0</v>
      </c>
      <c r="BB23" s="52">
        <v>0</v>
      </c>
      <c r="BC23" s="52">
        <v>0</v>
      </c>
      <c r="BD23" s="52">
        <v>0</v>
      </c>
      <c r="BE23" s="52">
        <v>1</v>
      </c>
      <c r="BF23" s="52">
        <v>0</v>
      </c>
      <c r="BG23" s="52">
        <v>1</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271284</v>
      </c>
      <c r="B24" s="52" t="s">
        <v>419</v>
      </c>
      <c r="C24" s="52" t="s">
        <v>521</v>
      </c>
      <c r="D24" s="52">
        <v>3</v>
      </c>
      <c r="E24" s="52">
        <v>2.7617188938395301</v>
      </c>
      <c r="F24" s="52">
        <v>33.600913208380902</v>
      </c>
      <c r="G24" s="52">
        <v>0</v>
      </c>
      <c r="H24" s="52">
        <v>0</v>
      </c>
      <c r="I24" s="52">
        <v>0</v>
      </c>
      <c r="J24" s="52">
        <v>0</v>
      </c>
      <c r="K24" s="52">
        <v>1</v>
      </c>
      <c r="L24" s="52">
        <v>1</v>
      </c>
      <c r="M24" s="52">
        <v>0</v>
      </c>
      <c r="N24" s="52">
        <v>1</v>
      </c>
      <c r="O24" s="52">
        <v>0</v>
      </c>
      <c r="P24" s="52">
        <v>2</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2</v>
      </c>
      <c r="AW24" s="52">
        <v>0</v>
      </c>
      <c r="AX24" s="52">
        <v>0</v>
      </c>
      <c r="AY24" s="52">
        <v>1</v>
      </c>
      <c r="AZ24" s="52">
        <v>0</v>
      </c>
      <c r="BA24" s="52">
        <v>0</v>
      </c>
      <c r="BB24" s="52">
        <v>0</v>
      </c>
      <c r="BC24" s="52">
        <v>0</v>
      </c>
      <c r="BD24" s="52">
        <v>0</v>
      </c>
      <c r="BE24" s="52">
        <v>0</v>
      </c>
      <c r="BF24" s="52">
        <v>1</v>
      </c>
      <c r="BG24" s="52">
        <v>1</v>
      </c>
      <c r="BH24" s="52">
        <v>1</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271403</v>
      </c>
      <c r="B25" s="52" t="s">
        <v>173</v>
      </c>
      <c r="C25" s="52" t="s">
        <v>419</v>
      </c>
      <c r="D25" s="52">
        <v>8</v>
      </c>
      <c r="E25" s="52">
        <v>0.96833777558287903</v>
      </c>
      <c r="F25" s="52">
        <v>11.781442936258401</v>
      </c>
      <c r="G25" s="52">
        <v>0</v>
      </c>
      <c r="H25" s="52">
        <v>0</v>
      </c>
      <c r="I25" s="52">
        <v>2</v>
      </c>
      <c r="J25" s="52">
        <v>2</v>
      </c>
      <c r="K25" s="52">
        <v>0</v>
      </c>
      <c r="L25" s="52">
        <v>1</v>
      </c>
      <c r="M25" s="52">
        <v>2</v>
      </c>
      <c r="N25" s="52">
        <v>1</v>
      </c>
      <c r="O25" s="52">
        <v>0</v>
      </c>
      <c r="P25" s="52">
        <v>4</v>
      </c>
      <c r="Q25" s="52">
        <v>4</v>
      </c>
      <c r="R25" s="52">
        <v>0</v>
      </c>
      <c r="S25" s="52">
        <v>3</v>
      </c>
      <c r="T25" s="52">
        <v>5</v>
      </c>
      <c r="U25" s="52">
        <v>0</v>
      </c>
      <c r="V25" s="52">
        <v>5</v>
      </c>
      <c r="W25" s="52">
        <v>0</v>
      </c>
      <c r="X25" s="52">
        <v>0</v>
      </c>
      <c r="Y25" s="52">
        <v>4</v>
      </c>
      <c r="Z25" s="52">
        <v>1</v>
      </c>
      <c r="AA25" s="52">
        <v>0</v>
      </c>
      <c r="AB25" s="52">
        <v>7</v>
      </c>
      <c r="AC25" s="52">
        <v>0</v>
      </c>
      <c r="AD25" s="52">
        <v>0</v>
      </c>
      <c r="AE25" s="52">
        <v>0</v>
      </c>
      <c r="AF25" s="52">
        <v>0</v>
      </c>
      <c r="AG25" s="52">
        <v>1</v>
      </c>
      <c r="AH25" s="52">
        <v>0</v>
      </c>
      <c r="AI25" s="52">
        <v>6</v>
      </c>
      <c r="AJ25" s="52">
        <v>0</v>
      </c>
      <c r="AK25" s="52">
        <v>1</v>
      </c>
      <c r="AL25" s="52">
        <v>1</v>
      </c>
      <c r="AM25" s="52">
        <v>0</v>
      </c>
      <c r="AN25" s="52">
        <v>0</v>
      </c>
      <c r="AO25" s="52">
        <v>0</v>
      </c>
      <c r="AP25" s="52">
        <v>1</v>
      </c>
      <c r="AQ25" s="52">
        <v>0</v>
      </c>
      <c r="AR25" s="52">
        <v>1</v>
      </c>
      <c r="AS25" s="52">
        <v>1</v>
      </c>
      <c r="AT25" s="52">
        <v>0</v>
      </c>
      <c r="AU25" s="52">
        <v>0</v>
      </c>
      <c r="AV25" s="52">
        <v>1</v>
      </c>
      <c r="AW25" s="52">
        <v>1</v>
      </c>
      <c r="AX25" s="52">
        <v>2</v>
      </c>
      <c r="AY25" s="52">
        <v>0</v>
      </c>
      <c r="AZ25" s="52">
        <v>0</v>
      </c>
      <c r="BA25" s="52">
        <v>0</v>
      </c>
      <c r="BB25" s="52">
        <v>1</v>
      </c>
      <c r="BC25" s="52">
        <v>2</v>
      </c>
      <c r="BD25" s="52">
        <v>0</v>
      </c>
      <c r="BE25" s="52">
        <v>1</v>
      </c>
      <c r="BF25" s="52">
        <v>0</v>
      </c>
      <c r="BG25" s="52">
        <v>1</v>
      </c>
      <c r="BH25" s="52">
        <v>3</v>
      </c>
      <c r="BI25" s="52">
        <v>1</v>
      </c>
      <c r="BJ25" s="52">
        <v>0</v>
      </c>
      <c r="BK25" s="52">
        <v>1</v>
      </c>
      <c r="BL25" s="52">
        <v>7</v>
      </c>
      <c r="BM25" s="52">
        <v>2</v>
      </c>
      <c r="BN25" s="52">
        <v>0</v>
      </c>
      <c r="BO25" s="52">
        <v>0</v>
      </c>
      <c r="BP25" s="52">
        <v>0</v>
      </c>
      <c r="BQ25" s="52">
        <v>3</v>
      </c>
      <c r="BR25" s="52">
        <v>0</v>
      </c>
      <c r="BS25" s="52">
        <v>2</v>
      </c>
      <c r="BT25" s="52">
        <v>6</v>
      </c>
      <c r="BU25" s="52">
        <v>0</v>
      </c>
      <c r="BV25" s="52">
        <v>0</v>
      </c>
    </row>
    <row r="26" spans="1:74" s="52" customFormat="1" x14ac:dyDescent="0.2">
      <c r="A26" s="52">
        <v>271411</v>
      </c>
      <c r="B26" s="52" t="s">
        <v>419</v>
      </c>
      <c r="C26" s="52" t="s">
        <v>522</v>
      </c>
      <c r="D26" s="52">
        <v>3</v>
      </c>
      <c r="E26" s="52">
        <v>2.0498243983765398</v>
      </c>
      <c r="F26" s="52">
        <v>24.9395301802479</v>
      </c>
      <c r="G26" s="52">
        <v>0</v>
      </c>
      <c r="H26" s="52">
        <v>0</v>
      </c>
      <c r="I26" s="52">
        <v>2</v>
      </c>
      <c r="J26" s="52">
        <v>1</v>
      </c>
      <c r="K26" s="52">
        <v>0</v>
      </c>
      <c r="L26" s="52">
        <v>0</v>
      </c>
      <c r="M26" s="52">
        <v>0</v>
      </c>
      <c r="N26" s="52">
        <v>0</v>
      </c>
      <c r="O26" s="52">
        <v>0</v>
      </c>
      <c r="P26" s="52">
        <v>1</v>
      </c>
      <c r="Q26" s="52">
        <v>2</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1</v>
      </c>
      <c r="AQ26" s="52">
        <v>0</v>
      </c>
      <c r="AR26" s="52">
        <v>1</v>
      </c>
      <c r="AS26" s="52">
        <v>1</v>
      </c>
      <c r="AT26" s="52">
        <v>0</v>
      </c>
      <c r="AU26" s="52">
        <v>0</v>
      </c>
      <c r="AV26" s="52">
        <v>0</v>
      </c>
      <c r="AW26" s="52">
        <v>0</v>
      </c>
      <c r="AX26" s="52">
        <v>0</v>
      </c>
      <c r="AY26" s="52">
        <v>0</v>
      </c>
      <c r="AZ26" s="52">
        <v>0</v>
      </c>
      <c r="BA26" s="52">
        <v>0</v>
      </c>
      <c r="BB26" s="52">
        <v>0</v>
      </c>
      <c r="BC26" s="52">
        <v>0</v>
      </c>
      <c r="BD26" s="52">
        <v>0</v>
      </c>
      <c r="BE26" s="52">
        <v>1</v>
      </c>
      <c r="BF26" s="52">
        <v>0</v>
      </c>
      <c r="BG26" s="52">
        <v>0</v>
      </c>
      <c r="BH26" s="52">
        <v>1</v>
      </c>
      <c r="BI26" s="52">
        <v>1</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271420</v>
      </c>
      <c r="B27" s="52" t="s">
        <v>419</v>
      </c>
      <c r="C27" s="52" t="s">
        <v>528</v>
      </c>
      <c r="D27" s="52">
        <v>2</v>
      </c>
      <c r="E27" s="52">
        <v>1.64869588155769</v>
      </c>
      <c r="F27" s="52">
        <v>20.059133225618499</v>
      </c>
      <c r="G27" s="52">
        <v>0</v>
      </c>
      <c r="H27" s="52">
        <v>0</v>
      </c>
      <c r="I27" s="52">
        <v>0</v>
      </c>
      <c r="J27" s="52">
        <v>0</v>
      </c>
      <c r="K27" s="52">
        <v>0</v>
      </c>
      <c r="L27" s="52">
        <v>1</v>
      </c>
      <c r="M27" s="52">
        <v>1</v>
      </c>
      <c r="N27" s="52">
        <v>0</v>
      </c>
      <c r="O27" s="52">
        <v>0</v>
      </c>
      <c r="P27" s="52">
        <v>1</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1</v>
      </c>
      <c r="AX27" s="52">
        <v>1</v>
      </c>
      <c r="AY27" s="52">
        <v>0</v>
      </c>
      <c r="AZ27" s="52">
        <v>0</v>
      </c>
      <c r="BA27" s="52">
        <v>0</v>
      </c>
      <c r="BB27" s="52">
        <v>0</v>
      </c>
      <c r="BC27" s="52">
        <v>0</v>
      </c>
      <c r="BD27" s="52">
        <v>0</v>
      </c>
      <c r="BE27" s="52">
        <v>0</v>
      </c>
      <c r="BF27" s="52">
        <v>0</v>
      </c>
      <c r="BG27" s="52">
        <v>0</v>
      </c>
      <c r="BH27" s="52">
        <v>2</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271438</v>
      </c>
      <c r="B28" s="52" t="s">
        <v>419</v>
      </c>
      <c r="C28" s="52" t="s">
        <v>523</v>
      </c>
      <c r="D28" s="52">
        <v>1</v>
      </c>
      <c r="E28" s="52">
        <v>1.16009280742459</v>
      </c>
      <c r="F28" s="52">
        <v>14.114462490332601</v>
      </c>
      <c r="G28" s="52">
        <v>0</v>
      </c>
      <c r="H28" s="52">
        <v>0</v>
      </c>
      <c r="I28" s="52">
        <v>0</v>
      </c>
      <c r="J28" s="52">
        <v>1</v>
      </c>
      <c r="K28" s="52">
        <v>0</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1</v>
      </c>
      <c r="AW28" s="52">
        <v>0</v>
      </c>
      <c r="AX28" s="52">
        <v>0</v>
      </c>
      <c r="AY28" s="52">
        <v>0</v>
      </c>
      <c r="AZ28" s="52">
        <v>0</v>
      </c>
      <c r="BA28" s="52">
        <v>0</v>
      </c>
      <c r="BB28" s="52">
        <v>0</v>
      </c>
      <c r="BC28" s="52">
        <v>0</v>
      </c>
      <c r="BD28" s="52">
        <v>0</v>
      </c>
      <c r="BE28" s="52">
        <v>0</v>
      </c>
      <c r="BF28" s="52">
        <v>0</v>
      </c>
      <c r="BG28" s="52">
        <v>1</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271454</v>
      </c>
      <c r="B29" s="52" t="s">
        <v>419</v>
      </c>
      <c r="C29" s="52" t="s">
        <v>524</v>
      </c>
      <c r="D29" s="52">
        <v>2</v>
      </c>
      <c r="E29" s="52">
        <v>1.4421482239944601</v>
      </c>
      <c r="F29" s="52">
        <v>17.546136725265999</v>
      </c>
      <c r="G29" s="52">
        <v>0</v>
      </c>
      <c r="H29" s="52">
        <v>0</v>
      </c>
      <c r="I29" s="52">
        <v>0</v>
      </c>
      <c r="J29" s="52">
        <v>0</v>
      </c>
      <c r="K29" s="52">
        <v>0</v>
      </c>
      <c r="L29" s="52">
        <v>0</v>
      </c>
      <c r="M29" s="52">
        <v>1</v>
      </c>
      <c r="N29" s="52">
        <v>1</v>
      </c>
      <c r="O29" s="52">
        <v>0</v>
      </c>
      <c r="P29" s="52">
        <v>1</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1</v>
      </c>
      <c r="AY29" s="52">
        <v>0</v>
      </c>
      <c r="AZ29" s="52">
        <v>0</v>
      </c>
      <c r="BA29" s="52">
        <v>0</v>
      </c>
      <c r="BB29" s="52">
        <v>1</v>
      </c>
      <c r="BC29" s="52">
        <v>2</v>
      </c>
      <c r="BD29" s="52">
        <v>0</v>
      </c>
      <c r="BE29" s="52">
        <v>0</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272027</v>
      </c>
      <c r="B30" s="52" t="s">
        <v>253</v>
      </c>
      <c r="C30" s="52" t="s">
        <v>419</v>
      </c>
      <c r="D30" s="52">
        <v>2</v>
      </c>
      <c r="E30" s="52">
        <v>1.0479269385338501</v>
      </c>
      <c r="F30" s="52">
        <v>12.749777752161799</v>
      </c>
      <c r="G30" s="52">
        <v>0</v>
      </c>
      <c r="H30" s="52">
        <v>0</v>
      </c>
      <c r="I30" s="52">
        <v>1</v>
      </c>
      <c r="J30" s="52">
        <v>0</v>
      </c>
      <c r="K30" s="52">
        <v>0</v>
      </c>
      <c r="L30" s="52">
        <v>0</v>
      </c>
      <c r="M30" s="52">
        <v>1</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1</v>
      </c>
      <c r="AR30" s="52">
        <v>0</v>
      </c>
      <c r="AS30" s="52">
        <v>0</v>
      </c>
      <c r="AT30" s="52">
        <v>0</v>
      </c>
      <c r="AU30" s="52">
        <v>0</v>
      </c>
      <c r="AV30" s="52">
        <v>0</v>
      </c>
      <c r="AW30" s="52">
        <v>0</v>
      </c>
      <c r="AX30" s="52">
        <v>0</v>
      </c>
      <c r="AY30" s="52">
        <v>0</v>
      </c>
      <c r="AZ30" s="52">
        <v>0</v>
      </c>
      <c r="BA30" s="52">
        <v>1</v>
      </c>
      <c r="BB30" s="52">
        <v>0</v>
      </c>
      <c r="BC30" s="52">
        <v>0</v>
      </c>
      <c r="BD30" s="52">
        <v>1</v>
      </c>
      <c r="BE30" s="52">
        <v>0</v>
      </c>
      <c r="BF30" s="52">
        <v>0</v>
      </c>
      <c r="BG30" s="52">
        <v>1</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272035</v>
      </c>
      <c r="B31" s="52" t="s">
        <v>174</v>
      </c>
      <c r="C31" s="52" t="s">
        <v>419</v>
      </c>
      <c r="D31" s="52">
        <v>2</v>
      </c>
      <c r="E31" s="52">
        <v>0.48923439709199101</v>
      </c>
      <c r="F31" s="52">
        <v>5.9523518312858901</v>
      </c>
      <c r="G31" s="52">
        <v>0</v>
      </c>
      <c r="H31" s="52">
        <v>0</v>
      </c>
      <c r="I31" s="52">
        <v>1</v>
      </c>
      <c r="J31" s="52">
        <v>1</v>
      </c>
      <c r="K31" s="52">
        <v>0</v>
      </c>
      <c r="L31" s="52">
        <v>0</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1</v>
      </c>
      <c r="AU31" s="52">
        <v>0</v>
      </c>
      <c r="AV31" s="52">
        <v>0</v>
      </c>
      <c r="AW31" s="52">
        <v>1</v>
      </c>
      <c r="AX31" s="52">
        <v>0</v>
      </c>
      <c r="AY31" s="52">
        <v>0</v>
      </c>
      <c r="AZ31" s="52">
        <v>0</v>
      </c>
      <c r="BA31" s="52">
        <v>0</v>
      </c>
      <c r="BB31" s="52">
        <v>0</v>
      </c>
      <c r="BC31" s="52">
        <v>1</v>
      </c>
      <c r="BD31" s="52">
        <v>0</v>
      </c>
      <c r="BE31" s="52">
        <v>0</v>
      </c>
      <c r="BF31" s="52">
        <v>1</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272043</v>
      </c>
      <c r="B32" s="52" t="s">
        <v>175</v>
      </c>
      <c r="C32" s="52" t="s">
        <v>419</v>
      </c>
      <c r="D32" s="52">
        <v>2</v>
      </c>
      <c r="E32" s="52">
        <v>1.9344791898401199</v>
      </c>
      <c r="F32" s="52">
        <v>23.536163476388101</v>
      </c>
      <c r="G32" s="52">
        <v>1</v>
      </c>
      <c r="H32" s="52">
        <v>0</v>
      </c>
      <c r="I32" s="52">
        <v>0</v>
      </c>
      <c r="J32" s="52">
        <v>1</v>
      </c>
      <c r="K32" s="52">
        <v>0</v>
      </c>
      <c r="L32" s="52">
        <v>0</v>
      </c>
      <c r="M32" s="52">
        <v>0</v>
      </c>
      <c r="N32" s="52">
        <v>0</v>
      </c>
      <c r="O32" s="52">
        <v>0</v>
      </c>
      <c r="P32" s="52">
        <v>2</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1</v>
      </c>
      <c r="AS32" s="52">
        <v>0</v>
      </c>
      <c r="AT32" s="52">
        <v>0</v>
      </c>
      <c r="AU32" s="52">
        <v>0</v>
      </c>
      <c r="AV32" s="52">
        <v>0</v>
      </c>
      <c r="AW32" s="52">
        <v>1</v>
      </c>
      <c r="AX32" s="52">
        <v>0</v>
      </c>
      <c r="AY32" s="52">
        <v>0</v>
      </c>
      <c r="AZ32" s="52">
        <v>0</v>
      </c>
      <c r="BA32" s="52">
        <v>0</v>
      </c>
      <c r="BB32" s="52">
        <v>0</v>
      </c>
      <c r="BC32" s="52">
        <v>0</v>
      </c>
      <c r="BD32" s="52">
        <v>0</v>
      </c>
      <c r="BE32" s="52">
        <v>0</v>
      </c>
      <c r="BF32" s="52">
        <v>1</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272051</v>
      </c>
      <c r="B33" s="52" t="s">
        <v>176</v>
      </c>
      <c r="C33" s="52" t="s">
        <v>419</v>
      </c>
      <c r="D33" s="52">
        <v>2</v>
      </c>
      <c r="E33" s="52">
        <v>0.52788694773127398</v>
      </c>
      <c r="F33" s="52">
        <v>6.4226245307305003</v>
      </c>
      <c r="G33" s="52">
        <v>0</v>
      </c>
      <c r="H33" s="52">
        <v>1</v>
      </c>
      <c r="I33" s="52">
        <v>0</v>
      </c>
      <c r="J33" s="52">
        <v>0</v>
      </c>
      <c r="K33" s="52">
        <v>1</v>
      </c>
      <c r="L33" s="52">
        <v>0</v>
      </c>
      <c r="M33" s="52">
        <v>0</v>
      </c>
      <c r="N33" s="52">
        <v>0</v>
      </c>
      <c r="O33" s="52">
        <v>0</v>
      </c>
      <c r="P33" s="52">
        <v>2</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1</v>
      </c>
      <c r="AV33" s="52">
        <v>0</v>
      </c>
      <c r="AW33" s="52">
        <v>0</v>
      </c>
      <c r="AX33" s="52">
        <v>0</v>
      </c>
      <c r="AY33" s="52">
        <v>0</v>
      </c>
      <c r="AZ33" s="52">
        <v>0</v>
      </c>
      <c r="BA33" s="52">
        <v>0</v>
      </c>
      <c r="BB33" s="52">
        <v>1</v>
      </c>
      <c r="BC33" s="52">
        <v>1</v>
      </c>
      <c r="BD33" s="52">
        <v>0</v>
      </c>
      <c r="BE33" s="52">
        <v>0</v>
      </c>
      <c r="BF33" s="52">
        <v>0</v>
      </c>
      <c r="BG33" s="52">
        <v>0</v>
      </c>
      <c r="BH33" s="52">
        <v>0</v>
      </c>
      <c r="BI33" s="52">
        <v>1</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272078</v>
      </c>
      <c r="B34" s="52" t="s">
        <v>177</v>
      </c>
      <c r="C34" s="52" t="s">
        <v>419</v>
      </c>
      <c r="D34" s="52">
        <v>5</v>
      </c>
      <c r="E34" s="52">
        <v>1.42881228549956</v>
      </c>
      <c r="F34" s="52">
        <v>17.383882806911299</v>
      </c>
      <c r="G34" s="52">
        <v>0</v>
      </c>
      <c r="H34" s="52">
        <v>1</v>
      </c>
      <c r="I34" s="52">
        <v>1</v>
      </c>
      <c r="J34" s="52">
        <v>0</v>
      </c>
      <c r="K34" s="52">
        <v>0</v>
      </c>
      <c r="L34" s="52">
        <v>0</v>
      </c>
      <c r="M34" s="52">
        <v>1</v>
      </c>
      <c r="N34" s="52">
        <v>2</v>
      </c>
      <c r="O34" s="52">
        <v>0</v>
      </c>
      <c r="P34" s="52">
        <v>2</v>
      </c>
      <c r="Q34" s="52">
        <v>3</v>
      </c>
      <c r="R34" s="52">
        <v>0</v>
      </c>
      <c r="S34" s="52">
        <v>0</v>
      </c>
      <c r="T34" s="52">
        <v>5</v>
      </c>
      <c r="U34" s="52">
        <v>1</v>
      </c>
      <c r="V34" s="52">
        <v>4</v>
      </c>
      <c r="W34" s="52">
        <v>0</v>
      </c>
      <c r="X34" s="52">
        <v>0</v>
      </c>
      <c r="Y34" s="52">
        <v>4</v>
      </c>
      <c r="Z34" s="52">
        <v>0</v>
      </c>
      <c r="AA34" s="52">
        <v>0</v>
      </c>
      <c r="AB34" s="52">
        <v>4</v>
      </c>
      <c r="AC34" s="52">
        <v>1</v>
      </c>
      <c r="AD34" s="52">
        <v>0</v>
      </c>
      <c r="AE34" s="52">
        <v>0</v>
      </c>
      <c r="AF34" s="52">
        <v>0</v>
      </c>
      <c r="AG34" s="52">
        <v>0</v>
      </c>
      <c r="AH34" s="52">
        <v>0</v>
      </c>
      <c r="AI34" s="52">
        <v>3</v>
      </c>
      <c r="AJ34" s="52">
        <v>0</v>
      </c>
      <c r="AK34" s="52">
        <v>0</v>
      </c>
      <c r="AL34" s="52">
        <v>2</v>
      </c>
      <c r="AM34" s="52">
        <v>0</v>
      </c>
      <c r="AN34" s="52">
        <v>0</v>
      </c>
      <c r="AO34" s="52">
        <v>0</v>
      </c>
      <c r="AP34" s="52">
        <v>0</v>
      </c>
      <c r="AQ34" s="52">
        <v>0</v>
      </c>
      <c r="AR34" s="52">
        <v>0</v>
      </c>
      <c r="AS34" s="52">
        <v>1</v>
      </c>
      <c r="AT34" s="52">
        <v>0</v>
      </c>
      <c r="AU34" s="52">
        <v>1</v>
      </c>
      <c r="AV34" s="52">
        <v>0</v>
      </c>
      <c r="AW34" s="52">
        <v>0</v>
      </c>
      <c r="AX34" s="52">
        <v>1</v>
      </c>
      <c r="AY34" s="52">
        <v>0</v>
      </c>
      <c r="AZ34" s="52">
        <v>1</v>
      </c>
      <c r="BA34" s="52">
        <v>0</v>
      </c>
      <c r="BB34" s="52">
        <v>1</v>
      </c>
      <c r="BC34" s="52">
        <v>1</v>
      </c>
      <c r="BD34" s="52">
        <v>0</v>
      </c>
      <c r="BE34" s="52">
        <v>2</v>
      </c>
      <c r="BF34" s="52">
        <v>0</v>
      </c>
      <c r="BG34" s="52">
        <v>0</v>
      </c>
      <c r="BH34" s="52">
        <v>1</v>
      </c>
      <c r="BI34" s="52">
        <v>1</v>
      </c>
      <c r="BJ34" s="52">
        <v>0</v>
      </c>
      <c r="BK34" s="52">
        <v>1</v>
      </c>
      <c r="BL34" s="52">
        <v>4</v>
      </c>
      <c r="BM34" s="52">
        <v>0</v>
      </c>
      <c r="BN34" s="52">
        <v>0</v>
      </c>
      <c r="BO34" s="52">
        <v>0</v>
      </c>
      <c r="BP34" s="52">
        <v>1</v>
      </c>
      <c r="BQ34" s="52">
        <v>0</v>
      </c>
      <c r="BR34" s="52">
        <v>0</v>
      </c>
      <c r="BS34" s="52">
        <v>1</v>
      </c>
      <c r="BT34" s="52">
        <v>4</v>
      </c>
      <c r="BU34" s="52">
        <v>0</v>
      </c>
      <c r="BV34" s="52">
        <v>0</v>
      </c>
    </row>
    <row r="35" spans="1:74" s="52" customFormat="1" x14ac:dyDescent="0.2">
      <c r="A35" s="52">
        <v>272108</v>
      </c>
      <c r="B35" s="52" t="s">
        <v>180</v>
      </c>
      <c r="C35" s="52" t="s">
        <v>419</v>
      </c>
      <c r="D35" s="52">
        <v>3</v>
      </c>
      <c r="E35" s="52">
        <v>0.75437348025175999</v>
      </c>
      <c r="F35" s="52">
        <v>9.1782106763964109</v>
      </c>
      <c r="G35" s="52">
        <v>0</v>
      </c>
      <c r="H35" s="52">
        <v>1</v>
      </c>
      <c r="I35" s="52">
        <v>0</v>
      </c>
      <c r="J35" s="52">
        <v>0</v>
      </c>
      <c r="K35" s="52">
        <v>1</v>
      </c>
      <c r="L35" s="52">
        <v>0</v>
      </c>
      <c r="M35" s="52">
        <v>1</v>
      </c>
      <c r="N35" s="52">
        <v>0</v>
      </c>
      <c r="O35" s="52">
        <v>0</v>
      </c>
      <c r="P35" s="52">
        <v>2</v>
      </c>
      <c r="Q35" s="52">
        <v>1</v>
      </c>
      <c r="R35" s="52">
        <v>0</v>
      </c>
      <c r="S35" s="52">
        <v>2</v>
      </c>
      <c r="T35" s="52">
        <v>1</v>
      </c>
      <c r="U35" s="52">
        <v>0</v>
      </c>
      <c r="V35" s="52">
        <v>1</v>
      </c>
      <c r="W35" s="52">
        <v>0</v>
      </c>
      <c r="X35" s="52">
        <v>0</v>
      </c>
      <c r="Y35" s="52">
        <v>1</v>
      </c>
      <c r="Z35" s="52">
        <v>0</v>
      </c>
      <c r="AA35" s="52">
        <v>0</v>
      </c>
      <c r="AB35" s="52">
        <v>3</v>
      </c>
      <c r="AC35" s="52">
        <v>0</v>
      </c>
      <c r="AD35" s="52">
        <v>0</v>
      </c>
      <c r="AE35" s="52">
        <v>0</v>
      </c>
      <c r="AF35" s="52">
        <v>0</v>
      </c>
      <c r="AG35" s="52">
        <v>0</v>
      </c>
      <c r="AH35" s="52">
        <v>0</v>
      </c>
      <c r="AI35" s="52">
        <v>3</v>
      </c>
      <c r="AJ35" s="52">
        <v>0</v>
      </c>
      <c r="AK35" s="52">
        <v>0</v>
      </c>
      <c r="AL35" s="52">
        <v>0</v>
      </c>
      <c r="AM35" s="52">
        <v>0</v>
      </c>
      <c r="AN35" s="52">
        <v>0</v>
      </c>
      <c r="AO35" s="52">
        <v>0</v>
      </c>
      <c r="AP35" s="52">
        <v>1</v>
      </c>
      <c r="AQ35" s="52">
        <v>0</v>
      </c>
      <c r="AR35" s="52">
        <v>0</v>
      </c>
      <c r="AS35" s="52">
        <v>0</v>
      </c>
      <c r="AT35" s="52">
        <v>0</v>
      </c>
      <c r="AU35" s="52">
        <v>0</v>
      </c>
      <c r="AV35" s="52">
        <v>0</v>
      </c>
      <c r="AW35" s="52">
        <v>1</v>
      </c>
      <c r="AX35" s="52">
        <v>0</v>
      </c>
      <c r="AY35" s="52">
        <v>0</v>
      </c>
      <c r="AZ35" s="52">
        <v>0</v>
      </c>
      <c r="BA35" s="52">
        <v>0</v>
      </c>
      <c r="BB35" s="52">
        <v>1</v>
      </c>
      <c r="BC35" s="52">
        <v>2</v>
      </c>
      <c r="BD35" s="52">
        <v>1</v>
      </c>
      <c r="BE35" s="52">
        <v>0</v>
      </c>
      <c r="BF35" s="52">
        <v>0</v>
      </c>
      <c r="BG35" s="52">
        <v>0</v>
      </c>
      <c r="BH35" s="52">
        <v>0</v>
      </c>
      <c r="BI35" s="52">
        <v>0</v>
      </c>
      <c r="BJ35" s="52">
        <v>0</v>
      </c>
      <c r="BK35" s="52">
        <v>0</v>
      </c>
      <c r="BL35" s="52">
        <v>3</v>
      </c>
      <c r="BM35" s="52">
        <v>0</v>
      </c>
      <c r="BN35" s="52">
        <v>0</v>
      </c>
      <c r="BO35" s="52">
        <v>0</v>
      </c>
      <c r="BP35" s="52">
        <v>0</v>
      </c>
      <c r="BQ35" s="52">
        <v>0</v>
      </c>
      <c r="BR35" s="52">
        <v>0</v>
      </c>
      <c r="BS35" s="52">
        <v>0</v>
      </c>
      <c r="BT35" s="52">
        <v>3</v>
      </c>
      <c r="BU35" s="52">
        <v>0</v>
      </c>
      <c r="BV35" s="52">
        <v>0</v>
      </c>
    </row>
    <row r="36" spans="1:74" s="52" customFormat="1" x14ac:dyDescent="0.2">
      <c r="A36" s="52">
        <v>272116</v>
      </c>
      <c r="B36" s="52" t="s">
        <v>181</v>
      </c>
      <c r="C36" s="52" t="s">
        <v>419</v>
      </c>
      <c r="D36" s="52">
        <v>1</v>
      </c>
      <c r="E36" s="52">
        <v>0.35272870929510702</v>
      </c>
      <c r="F36" s="52">
        <v>4.2915326297571301</v>
      </c>
      <c r="G36" s="52">
        <v>0</v>
      </c>
      <c r="H36" s="52">
        <v>0</v>
      </c>
      <c r="I36" s="52">
        <v>0</v>
      </c>
      <c r="J36" s="52">
        <v>0</v>
      </c>
      <c r="K36" s="52">
        <v>0</v>
      </c>
      <c r="L36" s="52">
        <v>0</v>
      </c>
      <c r="M36" s="52">
        <v>0</v>
      </c>
      <c r="N36" s="52">
        <v>1</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1</v>
      </c>
      <c r="AT36" s="52">
        <v>0</v>
      </c>
      <c r="AU36" s="52">
        <v>0</v>
      </c>
      <c r="AV36" s="52">
        <v>0</v>
      </c>
      <c r="AW36" s="52">
        <v>0</v>
      </c>
      <c r="AX36" s="52">
        <v>0</v>
      </c>
      <c r="AY36" s="52">
        <v>0</v>
      </c>
      <c r="AZ36" s="52">
        <v>0</v>
      </c>
      <c r="BA36" s="52">
        <v>0</v>
      </c>
      <c r="BB36" s="52">
        <v>0</v>
      </c>
      <c r="BC36" s="52">
        <v>1</v>
      </c>
      <c r="BD36" s="52">
        <v>0</v>
      </c>
      <c r="BE36" s="52">
        <v>0</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272141</v>
      </c>
      <c r="B37" s="52" t="s">
        <v>272</v>
      </c>
      <c r="C37" s="52" t="s">
        <v>419</v>
      </c>
      <c r="D37" s="52">
        <v>1</v>
      </c>
      <c r="E37" s="52">
        <v>0.91752378680417301</v>
      </c>
      <c r="F37" s="52">
        <v>11.163206072784099</v>
      </c>
      <c r="G37" s="52">
        <v>0</v>
      </c>
      <c r="H37" s="52">
        <v>0</v>
      </c>
      <c r="I37" s="52">
        <v>0</v>
      </c>
      <c r="J37" s="52">
        <v>0</v>
      </c>
      <c r="K37" s="52">
        <v>0</v>
      </c>
      <c r="L37" s="52">
        <v>0</v>
      </c>
      <c r="M37" s="52">
        <v>1</v>
      </c>
      <c r="N37" s="52">
        <v>0</v>
      </c>
      <c r="O37" s="52">
        <v>0</v>
      </c>
      <c r="P37" s="52">
        <v>0</v>
      </c>
      <c r="Q37" s="52">
        <v>1</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0</v>
      </c>
      <c r="AW37" s="52">
        <v>0</v>
      </c>
      <c r="AX37" s="52">
        <v>0</v>
      </c>
      <c r="AY37" s="52">
        <v>0</v>
      </c>
      <c r="AZ37" s="52">
        <v>0</v>
      </c>
      <c r="BA37" s="52">
        <v>0</v>
      </c>
      <c r="BB37" s="52">
        <v>1</v>
      </c>
      <c r="BC37" s="52">
        <v>0</v>
      </c>
      <c r="BD37" s="52">
        <v>0</v>
      </c>
      <c r="BE37" s="52">
        <v>0</v>
      </c>
      <c r="BF37" s="52">
        <v>0</v>
      </c>
      <c r="BG37" s="52">
        <v>1</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272159</v>
      </c>
      <c r="B38" s="52" t="s">
        <v>184</v>
      </c>
      <c r="C38" s="52" t="s">
        <v>419</v>
      </c>
      <c r="D38" s="52">
        <v>2</v>
      </c>
      <c r="E38" s="52">
        <v>0.87268792243549698</v>
      </c>
      <c r="F38" s="52">
        <v>10.6177030562986</v>
      </c>
      <c r="G38" s="52">
        <v>0</v>
      </c>
      <c r="H38" s="52">
        <v>0</v>
      </c>
      <c r="I38" s="52">
        <v>0</v>
      </c>
      <c r="J38" s="52">
        <v>0</v>
      </c>
      <c r="K38" s="52">
        <v>1</v>
      </c>
      <c r="L38" s="52">
        <v>0</v>
      </c>
      <c r="M38" s="52">
        <v>1</v>
      </c>
      <c r="N38" s="52">
        <v>0</v>
      </c>
      <c r="O38" s="52">
        <v>0</v>
      </c>
      <c r="P38" s="52">
        <v>0</v>
      </c>
      <c r="Q38" s="52">
        <v>2</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1</v>
      </c>
      <c r="AT38" s="52">
        <v>0</v>
      </c>
      <c r="AU38" s="52">
        <v>0</v>
      </c>
      <c r="AV38" s="52">
        <v>0</v>
      </c>
      <c r="AW38" s="52">
        <v>0</v>
      </c>
      <c r="AX38" s="52">
        <v>0</v>
      </c>
      <c r="AY38" s="52">
        <v>0</v>
      </c>
      <c r="AZ38" s="52">
        <v>0</v>
      </c>
      <c r="BA38" s="52">
        <v>0</v>
      </c>
      <c r="BB38" s="52">
        <v>1</v>
      </c>
      <c r="BC38" s="52">
        <v>0</v>
      </c>
      <c r="BD38" s="52">
        <v>1</v>
      </c>
      <c r="BE38" s="52">
        <v>1</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272167</v>
      </c>
      <c r="B39" s="52" t="s">
        <v>185</v>
      </c>
      <c r="C39" s="52" t="s">
        <v>419</v>
      </c>
      <c r="D39" s="52">
        <v>3</v>
      </c>
      <c r="E39" s="52">
        <v>2.94585518175926</v>
      </c>
      <c r="F39" s="52">
        <v>35.8412380447377</v>
      </c>
      <c r="G39" s="52">
        <v>0</v>
      </c>
      <c r="H39" s="52">
        <v>0</v>
      </c>
      <c r="I39" s="52">
        <v>1</v>
      </c>
      <c r="J39" s="52">
        <v>0</v>
      </c>
      <c r="K39" s="52">
        <v>0</v>
      </c>
      <c r="L39" s="52">
        <v>2</v>
      </c>
      <c r="M39" s="52">
        <v>0</v>
      </c>
      <c r="N39" s="52">
        <v>0</v>
      </c>
      <c r="O39" s="52">
        <v>0</v>
      </c>
      <c r="P39" s="52">
        <v>3</v>
      </c>
      <c r="Q39" s="52">
        <v>0</v>
      </c>
      <c r="R39" s="52">
        <v>0</v>
      </c>
      <c r="S39" s="52">
        <v>2</v>
      </c>
      <c r="T39" s="52">
        <v>1</v>
      </c>
      <c r="U39" s="52">
        <v>0</v>
      </c>
      <c r="V39" s="52">
        <v>1</v>
      </c>
      <c r="W39" s="52">
        <v>0</v>
      </c>
      <c r="X39" s="52">
        <v>1</v>
      </c>
      <c r="Y39" s="52">
        <v>0</v>
      </c>
      <c r="Z39" s="52">
        <v>0</v>
      </c>
      <c r="AA39" s="52">
        <v>0</v>
      </c>
      <c r="AB39" s="52">
        <v>2</v>
      </c>
      <c r="AC39" s="52">
        <v>0</v>
      </c>
      <c r="AD39" s="52">
        <v>0</v>
      </c>
      <c r="AE39" s="52">
        <v>1</v>
      </c>
      <c r="AF39" s="52">
        <v>0</v>
      </c>
      <c r="AG39" s="52">
        <v>0</v>
      </c>
      <c r="AH39" s="52">
        <v>0</v>
      </c>
      <c r="AI39" s="52">
        <v>2</v>
      </c>
      <c r="AJ39" s="52">
        <v>0</v>
      </c>
      <c r="AK39" s="52">
        <v>0</v>
      </c>
      <c r="AL39" s="52">
        <v>1</v>
      </c>
      <c r="AM39" s="52">
        <v>0</v>
      </c>
      <c r="AN39" s="52">
        <v>0</v>
      </c>
      <c r="AO39" s="52">
        <v>0</v>
      </c>
      <c r="AP39" s="52">
        <v>0</v>
      </c>
      <c r="AQ39" s="52">
        <v>0</v>
      </c>
      <c r="AR39" s="52">
        <v>1</v>
      </c>
      <c r="AS39" s="52">
        <v>0</v>
      </c>
      <c r="AT39" s="52">
        <v>1</v>
      </c>
      <c r="AU39" s="52">
        <v>0</v>
      </c>
      <c r="AV39" s="52">
        <v>0</v>
      </c>
      <c r="AW39" s="52">
        <v>0</v>
      </c>
      <c r="AX39" s="52">
        <v>0</v>
      </c>
      <c r="AY39" s="52">
        <v>0</v>
      </c>
      <c r="AZ39" s="52">
        <v>1</v>
      </c>
      <c r="BA39" s="52">
        <v>0</v>
      </c>
      <c r="BB39" s="52">
        <v>0</v>
      </c>
      <c r="BC39" s="52">
        <v>0</v>
      </c>
      <c r="BD39" s="52">
        <v>1</v>
      </c>
      <c r="BE39" s="52">
        <v>0</v>
      </c>
      <c r="BF39" s="52">
        <v>0</v>
      </c>
      <c r="BG39" s="52">
        <v>1</v>
      </c>
      <c r="BH39" s="52">
        <v>0</v>
      </c>
      <c r="BI39" s="52">
        <v>1</v>
      </c>
      <c r="BJ39" s="52">
        <v>0</v>
      </c>
      <c r="BK39" s="52">
        <v>0</v>
      </c>
      <c r="BL39" s="52">
        <v>4</v>
      </c>
      <c r="BM39" s="52">
        <v>0</v>
      </c>
      <c r="BN39" s="52">
        <v>0</v>
      </c>
      <c r="BO39" s="52">
        <v>0</v>
      </c>
      <c r="BP39" s="52">
        <v>0</v>
      </c>
      <c r="BQ39" s="52">
        <v>0</v>
      </c>
      <c r="BR39" s="52">
        <v>0</v>
      </c>
      <c r="BS39" s="52">
        <v>0</v>
      </c>
      <c r="BT39" s="52">
        <v>3</v>
      </c>
      <c r="BU39" s="52">
        <v>0</v>
      </c>
      <c r="BV39" s="52">
        <v>0</v>
      </c>
    </row>
    <row r="40" spans="1:74" s="52" customFormat="1" x14ac:dyDescent="0.2">
      <c r="A40" s="52">
        <v>272175</v>
      </c>
      <c r="B40" s="52" t="s">
        <v>186</v>
      </c>
      <c r="C40" s="52" t="s">
        <v>419</v>
      </c>
      <c r="D40" s="52">
        <v>1</v>
      </c>
      <c r="E40" s="52">
        <v>0.84888922844458004</v>
      </c>
      <c r="F40" s="52">
        <v>10.3281522794091</v>
      </c>
      <c r="G40" s="52">
        <v>0</v>
      </c>
      <c r="H40" s="52">
        <v>0</v>
      </c>
      <c r="I40" s="52">
        <v>0</v>
      </c>
      <c r="J40" s="52">
        <v>0</v>
      </c>
      <c r="K40" s="52">
        <v>1</v>
      </c>
      <c r="L40" s="52">
        <v>0</v>
      </c>
      <c r="M40" s="52">
        <v>0</v>
      </c>
      <c r="N40" s="52">
        <v>0</v>
      </c>
      <c r="O40" s="52">
        <v>0</v>
      </c>
      <c r="P40" s="52">
        <v>1</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1</v>
      </c>
      <c r="AZ40" s="52">
        <v>0</v>
      </c>
      <c r="BA40" s="52">
        <v>0</v>
      </c>
      <c r="BB40" s="52">
        <v>0</v>
      </c>
      <c r="BC40" s="52">
        <v>0</v>
      </c>
      <c r="BD40" s="52">
        <v>0</v>
      </c>
      <c r="BE40" s="52">
        <v>0</v>
      </c>
      <c r="BF40" s="52">
        <v>0</v>
      </c>
      <c r="BG40" s="52">
        <v>1</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272205</v>
      </c>
      <c r="B41" s="52" t="s">
        <v>188</v>
      </c>
      <c r="C41" s="52" t="s">
        <v>419</v>
      </c>
      <c r="D41" s="52">
        <v>2</v>
      </c>
      <c r="E41" s="52">
        <v>1.4375458217730701</v>
      </c>
      <c r="F41" s="52">
        <v>17.490140831572301</v>
      </c>
      <c r="G41" s="52">
        <v>0</v>
      </c>
      <c r="H41" s="52">
        <v>0</v>
      </c>
      <c r="I41" s="52">
        <v>0</v>
      </c>
      <c r="J41" s="52">
        <v>0</v>
      </c>
      <c r="K41" s="52">
        <v>1</v>
      </c>
      <c r="L41" s="52">
        <v>1</v>
      </c>
      <c r="M41" s="52">
        <v>0</v>
      </c>
      <c r="N41" s="52">
        <v>0</v>
      </c>
      <c r="O41" s="52">
        <v>0</v>
      </c>
      <c r="P41" s="52">
        <v>1</v>
      </c>
      <c r="Q41" s="52">
        <v>1</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1</v>
      </c>
      <c r="AS41" s="52">
        <v>0</v>
      </c>
      <c r="AT41" s="52">
        <v>0</v>
      </c>
      <c r="AU41" s="52">
        <v>1</v>
      </c>
      <c r="AV41" s="52">
        <v>0</v>
      </c>
      <c r="AW41" s="52">
        <v>0</v>
      </c>
      <c r="AX41" s="52">
        <v>0</v>
      </c>
      <c r="AY41" s="52">
        <v>0</v>
      </c>
      <c r="AZ41" s="52">
        <v>0</v>
      </c>
      <c r="BA41" s="52">
        <v>0</v>
      </c>
      <c r="BB41" s="52">
        <v>0</v>
      </c>
      <c r="BC41" s="52">
        <v>0</v>
      </c>
      <c r="BD41" s="52">
        <v>2</v>
      </c>
      <c r="BE41" s="52">
        <v>0</v>
      </c>
      <c r="BF41" s="52">
        <v>0</v>
      </c>
      <c r="BG41" s="52">
        <v>0</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272213</v>
      </c>
      <c r="B42" s="52" t="s">
        <v>281</v>
      </c>
      <c r="C42" s="52" t="s">
        <v>419</v>
      </c>
      <c r="D42" s="52">
        <v>1</v>
      </c>
      <c r="E42" s="52">
        <v>1.4758187104296101</v>
      </c>
      <c r="F42" s="52">
        <v>17.955794310226899</v>
      </c>
      <c r="G42" s="52">
        <v>0</v>
      </c>
      <c r="H42" s="52">
        <v>0</v>
      </c>
      <c r="I42" s="52">
        <v>0</v>
      </c>
      <c r="J42" s="52">
        <v>0</v>
      </c>
      <c r="K42" s="52">
        <v>1</v>
      </c>
      <c r="L42" s="52">
        <v>0</v>
      </c>
      <c r="M42" s="52">
        <v>0</v>
      </c>
      <c r="N42" s="52">
        <v>0</v>
      </c>
      <c r="O42" s="52">
        <v>0</v>
      </c>
      <c r="P42" s="52">
        <v>0</v>
      </c>
      <c r="Q42" s="52">
        <v>1</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0</v>
      </c>
      <c r="AZ42" s="52">
        <v>0</v>
      </c>
      <c r="BA42" s="52">
        <v>0</v>
      </c>
      <c r="BB42" s="52">
        <v>1</v>
      </c>
      <c r="BC42" s="52">
        <v>1</v>
      </c>
      <c r="BD42" s="52">
        <v>0</v>
      </c>
      <c r="BE42" s="52">
        <v>0</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272248</v>
      </c>
      <c r="B43" s="52" t="s">
        <v>190</v>
      </c>
      <c r="C43" s="52" t="s">
        <v>419</v>
      </c>
      <c r="D43" s="52">
        <v>3</v>
      </c>
      <c r="E43" s="52">
        <v>3.4606466795095101</v>
      </c>
      <c r="F43" s="52">
        <v>42.104534600699097</v>
      </c>
      <c r="G43" s="52">
        <v>0</v>
      </c>
      <c r="H43" s="52">
        <v>0</v>
      </c>
      <c r="I43" s="52">
        <v>2</v>
      </c>
      <c r="J43" s="52">
        <v>0</v>
      </c>
      <c r="K43" s="52">
        <v>0</v>
      </c>
      <c r="L43" s="52">
        <v>1</v>
      </c>
      <c r="M43" s="52">
        <v>0</v>
      </c>
      <c r="N43" s="52">
        <v>0</v>
      </c>
      <c r="O43" s="52">
        <v>0</v>
      </c>
      <c r="P43" s="52">
        <v>2</v>
      </c>
      <c r="Q43" s="52">
        <v>1</v>
      </c>
      <c r="R43" s="52">
        <v>0</v>
      </c>
      <c r="S43" s="52">
        <v>1</v>
      </c>
      <c r="T43" s="52">
        <v>2</v>
      </c>
      <c r="U43" s="52">
        <v>0</v>
      </c>
      <c r="V43" s="52">
        <v>2</v>
      </c>
      <c r="W43" s="52">
        <v>0</v>
      </c>
      <c r="X43" s="52">
        <v>1</v>
      </c>
      <c r="Y43" s="52">
        <v>1</v>
      </c>
      <c r="Z43" s="52">
        <v>0</v>
      </c>
      <c r="AA43" s="52">
        <v>0</v>
      </c>
      <c r="AB43" s="52">
        <v>3</v>
      </c>
      <c r="AC43" s="52">
        <v>0</v>
      </c>
      <c r="AD43" s="52">
        <v>0</v>
      </c>
      <c r="AE43" s="52">
        <v>0</v>
      </c>
      <c r="AF43" s="52">
        <v>0</v>
      </c>
      <c r="AG43" s="52">
        <v>0</v>
      </c>
      <c r="AH43" s="52">
        <v>0</v>
      </c>
      <c r="AI43" s="52">
        <v>2</v>
      </c>
      <c r="AJ43" s="52">
        <v>0</v>
      </c>
      <c r="AK43" s="52">
        <v>1</v>
      </c>
      <c r="AL43" s="52">
        <v>0</v>
      </c>
      <c r="AM43" s="52">
        <v>0</v>
      </c>
      <c r="AN43" s="52">
        <v>0</v>
      </c>
      <c r="AO43" s="52">
        <v>0</v>
      </c>
      <c r="AP43" s="52">
        <v>0</v>
      </c>
      <c r="AQ43" s="52">
        <v>0</v>
      </c>
      <c r="AR43" s="52">
        <v>0</v>
      </c>
      <c r="AS43" s="52">
        <v>0</v>
      </c>
      <c r="AT43" s="52">
        <v>1</v>
      </c>
      <c r="AU43" s="52">
        <v>0</v>
      </c>
      <c r="AV43" s="52">
        <v>0</v>
      </c>
      <c r="AW43" s="52">
        <v>0</v>
      </c>
      <c r="AX43" s="52">
        <v>0</v>
      </c>
      <c r="AY43" s="52">
        <v>0</v>
      </c>
      <c r="AZ43" s="52">
        <v>0</v>
      </c>
      <c r="BA43" s="52">
        <v>0</v>
      </c>
      <c r="BB43" s="52">
        <v>2</v>
      </c>
      <c r="BC43" s="52">
        <v>1</v>
      </c>
      <c r="BD43" s="52">
        <v>0</v>
      </c>
      <c r="BE43" s="52">
        <v>0</v>
      </c>
      <c r="BF43" s="52">
        <v>1</v>
      </c>
      <c r="BG43" s="52">
        <v>1</v>
      </c>
      <c r="BH43" s="52">
        <v>0</v>
      </c>
      <c r="BI43" s="52">
        <v>0</v>
      </c>
      <c r="BJ43" s="52">
        <v>0</v>
      </c>
      <c r="BK43" s="52">
        <v>1</v>
      </c>
      <c r="BL43" s="52">
        <v>3</v>
      </c>
      <c r="BM43" s="52">
        <v>2</v>
      </c>
      <c r="BN43" s="52">
        <v>0</v>
      </c>
      <c r="BO43" s="52">
        <v>0</v>
      </c>
      <c r="BP43" s="52">
        <v>0</v>
      </c>
      <c r="BQ43" s="52">
        <v>0</v>
      </c>
      <c r="BR43" s="52">
        <v>0</v>
      </c>
      <c r="BS43" s="52">
        <v>0</v>
      </c>
      <c r="BT43" s="52">
        <v>3</v>
      </c>
      <c r="BU43" s="52">
        <v>0</v>
      </c>
      <c r="BV43" s="52">
        <v>0</v>
      </c>
    </row>
    <row r="44" spans="1:74" s="52" customFormat="1" x14ac:dyDescent="0.2">
      <c r="A44" s="52">
        <v>272256</v>
      </c>
      <c r="B44" s="52" t="s">
        <v>191</v>
      </c>
      <c r="C44" s="52" t="s">
        <v>419</v>
      </c>
      <c r="D44" s="52">
        <v>2</v>
      </c>
      <c r="E44" s="52">
        <v>3.4949148988222101</v>
      </c>
      <c r="F44" s="52">
        <v>42.521464602336899</v>
      </c>
      <c r="G44" s="52">
        <v>0</v>
      </c>
      <c r="H44" s="52">
        <v>0</v>
      </c>
      <c r="I44" s="52">
        <v>0</v>
      </c>
      <c r="J44" s="52">
        <v>2</v>
      </c>
      <c r="K44" s="52">
        <v>0</v>
      </c>
      <c r="L44" s="52">
        <v>0</v>
      </c>
      <c r="M44" s="52">
        <v>0</v>
      </c>
      <c r="N44" s="52">
        <v>0</v>
      </c>
      <c r="O44" s="52">
        <v>0</v>
      </c>
      <c r="P44" s="52">
        <v>2</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1</v>
      </c>
      <c r="AS44" s="52">
        <v>0</v>
      </c>
      <c r="AT44" s="52">
        <v>0</v>
      </c>
      <c r="AU44" s="52">
        <v>0</v>
      </c>
      <c r="AV44" s="52">
        <v>0</v>
      </c>
      <c r="AW44" s="52">
        <v>0</v>
      </c>
      <c r="AX44" s="52">
        <v>0</v>
      </c>
      <c r="AY44" s="52">
        <v>0</v>
      </c>
      <c r="AZ44" s="52">
        <v>0</v>
      </c>
      <c r="BA44" s="52">
        <v>1</v>
      </c>
      <c r="BB44" s="52">
        <v>0</v>
      </c>
      <c r="BC44" s="52">
        <v>0</v>
      </c>
      <c r="BD44" s="52">
        <v>0</v>
      </c>
      <c r="BE44" s="52">
        <v>0</v>
      </c>
      <c r="BF44" s="52">
        <v>0</v>
      </c>
      <c r="BG44" s="52">
        <v>1</v>
      </c>
      <c r="BH44" s="52">
        <v>1</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272272</v>
      </c>
      <c r="B45" s="52" t="s">
        <v>193</v>
      </c>
      <c r="C45" s="52" t="s">
        <v>419</v>
      </c>
      <c r="D45" s="52">
        <v>4</v>
      </c>
      <c r="E45" s="52">
        <v>0.829646591293274</v>
      </c>
      <c r="F45" s="52">
        <v>10.0940335274015</v>
      </c>
      <c r="G45" s="52">
        <v>0</v>
      </c>
      <c r="H45" s="52">
        <v>2</v>
      </c>
      <c r="I45" s="52">
        <v>0</v>
      </c>
      <c r="J45" s="52">
        <v>0</v>
      </c>
      <c r="K45" s="52">
        <v>2</v>
      </c>
      <c r="L45" s="52">
        <v>0</v>
      </c>
      <c r="M45" s="52">
        <v>0</v>
      </c>
      <c r="N45" s="52">
        <v>0</v>
      </c>
      <c r="O45" s="52">
        <v>0</v>
      </c>
      <c r="P45" s="52">
        <v>4</v>
      </c>
      <c r="Q45" s="52">
        <v>0</v>
      </c>
      <c r="R45" s="52">
        <v>0</v>
      </c>
      <c r="S45" s="52">
        <v>3</v>
      </c>
      <c r="T45" s="52">
        <v>1</v>
      </c>
      <c r="U45" s="52">
        <v>0</v>
      </c>
      <c r="V45" s="52">
        <v>1</v>
      </c>
      <c r="W45" s="52">
        <v>0</v>
      </c>
      <c r="X45" s="52">
        <v>0</v>
      </c>
      <c r="Y45" s="52">
        <v>0</v>
      </c>
      <c r="Z45" s="52">
        <v>1</v>
      </c>
      <c r="AA45" s="52">
        <v>0</v>
      </c>
      <c r="AB45" s="52">
        <v>3</v>
      </c>
      <c r="AC45" s="52">
        <v>1</v>
      </c>
      <c r="AD45" s="52">
        <v>0</v>
      </c>
      <c r="AE45" s="52">
        <v>0</v>
      </c>
      <c r="AF45" s="52">
        <v>0</v>
      </c>
      <c r="AG45" s="52">
        <v>0</v>
      </c>
      <c r="AH45" s="52">
        <v>0</v>
      </c>
      <c r="AI45" s="52">
        <v>3</v>
      </c>
      <c r="AJ45" s="52">
        <v>0</v>
      </c>
      <c r="AK45" s="52">
        <v>0</v>
      </c>
      <c r="AL45" s="52">
        <v>1</v>
      </c>
      <c r="AM45" s="52">
        <v>0</v>
      </c>
      <c r="AN45" s="52">
        <v>0</v>
      </c>
      <c r="AO45" s="52">
        <v>0</v>
      </c>
      <c r="AP45" s="52">
        <v>0</v>
      </c>
      <c r="AQ45" s="52">
        <v>1</v>
      </c>
      <c r="AR45" s="52">
        <v>0</v>
      </c>
      <c r="AS45" s="52">
        <v>1</v>
      </c>
      <c r="AT45" s="52">
        <v>0</v>
      </c>
      <c r="AU45" s="52">
        <v>1</v>
      </c>
      <c r="AV45" s="52">
        <v>0</v>
      </c>
      <c r="AW45" s="52">
        <v>0</v>
      </c>
      <c r="AX45" s="52">
        <v>1</v>
      </c>
      <c r="AY45" s="52">
        <v>0</v>
      </c>
      <c r="AZ45" s="52">
        <v>0</v>
      </c>
      <c r="BA45" s="52">
        <v>0</v>
      </c>
      <c r="BB45" s="52">
        <v>0</v>
      </c>
      <c r="BC45" s="52">
        <v>1</v>
      </c>
      <c r="BD45" s="52">
        <v>0</v>
      </c>
      <c r="BE45" s="52">
        <v>0</v>
      </c>
      <c r="BF45" s="52">
        <v>1</v>
      </c>
      <c r="BG45" s="52">
        <v>1</v>
      </c>
      <c r="BH45" s="52">
        <v>1</v>
      </c>
      <c r="BI45" s="52">
        <v>0</v>
      </c>
      <c r="BJ45" s="52">
        <v>0</v>
      </c>
      <c r="BK45" s="52">
        <v>0</v>
      </c>
      <c r="BL45" s="52">
        <v>4</v>
      </c>
      <c r="BM45" s="52">
        <v>0</v>
      </c>
      <c r="BN45" s="52">
        <v>2</v>
      </c>
      <c r="BO45" s="52">
        <v>0</v>
      </c>
      <c r="BP45" s="52">
        <v>0</v>
      </c>
      <c r="BQ45" s="52">
        <v>0</v>
      </c>
      <c r="BR45" s="52">
        <v>0</v>
      </c>
      <c r="BS45" s="52">
        <v>1</v>
      </c>
      <c r="BT45" s="52">
        <v>3</v>
      </c>
      <c r="BU45" s="52">
        <v>0</v>
      </c>
      <c r="BV45" s="52">
        <v>0</v>
      </c>
    </row>
    <row r="46" spans="1:74" s="52" customFormat="1" x14ac:dyDescent="0.2">
      <c r="A46" s="52">
        <v>272281</v>
      </c>
      <c r="B46" s="52" t="s">
        <v>194</v>
      </c>
      <c r="C46" s="52" t="s">
        <v>419</v>
      </c>
      <c r="D46" s="52">
        <v>2</v>
      </c>
      <c r="E46" s="52">
        <v>3.31581477858647</v>
      </c>
      <c r="F46" s="52">
        <v>40.342413139468697</v>
      </c>
      <c r="G46" s="52">
        <v>1</v>
      </c>
      <c r="H46" s="52">
        <v>0</v>
      </c>
      <c r="I46" s="52">
        <v>0</v>
      </c>
      <c r="J46" s="52">
        <v>0</v>
      </c>
      <c r="K46" s="52">
        <v>0</v>
      </c>
      <c r="L46" s="52">
        <v>0</v>
      </c>
      <c r="M46" s="52">
        <v>0</v>
      </c>
      <c r="N46" s="52">
        <v>1</v>
      </c>
      <c r="O46" s="52">
        <v>0</v>
      </c>
      <c r="P46" s="52">
        <v>2</v>
      </c>
      <c r="Q46" s="52">
        <v>0</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0</v>
      </c>
      <c r="AS46" s="52">
        <v>0</v>
      </c>
      <c r="AT46" s="52">
        <v>0</v>
      </c>
      <c r="AU46" s="52">
        <v>0</v>
      </c>
      <c r="AV46" s="52">
        <v>1</v>
      </c>
      <c r="AW46" s="52">
        <v>0</v>
      </c>
      <c r="AX46" s="52">
        <v>1</v>
      </c>
      <c r="AY46" s="52">
        <v>0</v>
      </c>
      <c r="AZ46" s="52">
        <v>0</v>
      </c>
      <c r="BA46" s="52">
        <v>0</v>
      </c>
      <c r="BB46" s="52">
        <v>0</v>
      </c>
      <c r="BC46" s="52">
        <v>0</v>
      </c>
      <c r="BD46" s="52">
        <v>0</v>
      </c>
      <c r="BE46" s="52">
        <v>0</v>
      </c>
      <c r="BF46" s="52">
        <v>0</v>
      </c>
      <c r="BG46" s="52">
        <v>1</v>
      </c>
      <c r="BH46" s="52">
        <v>1</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272299</v>
      </c>
      <c r="B47" s="52" t="s">
        <v>195</v>
      </c>
      <c r="C47" s="52" t="s">
        <v>419</v>
      </c>
      <c r="D47" s="52">
        <v>1</v>
      </c>
      <c r="E47" s="52">
        <v>1.8176860856130099</v>
      </c>
      <c r="F47" s="52">
        <v>22.1151807082917</v>
      </c>
      <c r="G47" s="52">
        <v>0</v>
      </c>
      <c r="H47" s="52">
        <v>0</v>
      </c>
      <c r="I47" s="52">
        <v>0</v>
      </c>
      <c r="J47" s="52">
        <v>0</v>
      </c>
      <c r="K47" s="52">
        <v>1</v>
      </c>
      <c r="L47" s="52">
        <v>0</v>
      </c>
      <c r="M47" s="52">
        <v>0</v>
      </c>
      <c r="N47" s="52">
        <v>0</v>
      </c>
      <c r="O47" s="52">
        <v>0</v>
      </c>
      <c r="P47" s="52">
        <v>0</v>
      </c>
      <c r="Q47" s="52">
        <v>1</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0</v>
      </c>
      <c r="AS47" s="52">
        <v>0</v>
      </c>
      <c r="AT47" s="52">
        <v>0</v>
      </c>
      <c r="AU47" s="52">
        <v>0</v>
      </c>
      <c r="AV47" s="52">
        <v>0</v>
      </c>
      <c r="AW47" s="52">
        <v>0</v>
      </c>
      <c r="AX47" s="52">
        <v>1</v>
      </c>
      <c r="AY47" s="52">
        <v>0</v>
      </c>
      <c r="AZ47" s="52">
        <v>0</v>
      </c>
      <c r="BA47" s="52">
        <v>0</v>
      </c>
      <c r="BB47" s="52">
        <v>0</v>
      </c>
      <c r="BC47" s="52">
        <v>0</v>
      </c>
      <c r="BD47" s="52">
        <v>1</v>
      </c>
      <c r="BE47" s="52">
        <v>0</v>
      </c>
      <c r="BF47" s="52">
        <v>0</v>
      </c>
      <c r="BG47" s="52">
        <v>0</v>
      </c>
      <c r="BH47" s="52">
        <v>0</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272302</v>
      </c>
      <c r="B48" s="52" t="s">
        <v>196</v>
      </c>
      <c r="C48" s="52" t="s">
        <v>419</v>
      </c>
      <c r="D48" s="52">
        <v>1</v>
      </c>
      <c r="E48" s="52">
        <v>1.2914724076920101</v>
      </c>
      <c r="F48" s="52">
        <v>15.712914293586101</v>
      </c>
      <c r="G48" s="52">
        <v>0</v>
      </c>
      <c r="H48" s="52">
        <v>0</v>
      </c>
      <c r="I48" s="52">
        <v>0</v>
      </c>
      <c r="J48" s="52">
        <v>0</v>
      </c>
      <c r="K48" s="52">
        <v>0</v>
      </c>
      <c r="L48" s="52">
        <v>0</v>
      </c>
      <c r="M48" s="52">
        <v>0</v>
      </c>
      <c r="N48" s="52">
        <v>1</v>
      </c>
      <c r="O48" s="52">
        <v>0</v>
      </c>
      <c r="P48" s="52">
        <v>1</v>
      </c>
      <c r="Q48" s="52">
        <v>0</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1</v>
      </c>
      <c r="AU48" s="52">
        <v>0</v>
      </c>
      <c r="AV48" s="52">
        <v>0</v>
      </c>
      <c r="AW48" s="52">
        <v>0</v>
      </c>
      <c r="AX48" s="52">
        <v>0</v>
      </c>
      <c r="AY48" s="52">
        <v>0</v>
      </c>
      <c r="AZ48" s="52">
        <v>0</v>
      </c>
      <c r="BA48" s="52">
        <v>0</v>
      </c>
      <c r="BB48" s="52">
        <v>0</v>
      </c>
      <c r="BC48" s="52">
        <v>0</v>
      </c>
      <c r="BD48" s="52">
        <v>0</v>
      </c>
      <c r="BE48" s="52">
        <v>0</v>
      </c>
      <c r="BF48" s="52">
        <v>0</v>
      </c>
      <c r="BG48" s="52">
        <v>1</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272329</v>
      </c>
      <c r="B49" s="52" t="s">
        <v>198</v>
      </c>
      <c r="C49" s="52" t="s">
        <v>419</v>
      </c>
      <c r="D49" s="52">
        <v>1</v>
      </c>
      <c r="E49" s="52">
        <v>1.9120824489952</v>
      </c>
      <c r="F49" s="52">
        <v>23.263669796108299</v>
      </c>
      <c r="G49" s="52">
        <v>0</v>
      </c>
      <c r="H49" s="52">
        <v>0</v>
      </c>
      <c r="I49" s="52">
        <v>0</v>
      </c>
      <c r="J49" s="52">
        <v>0</v>
      </c>
      <c r="K49" s="52">
        <v>1</v>
      </c>
      <c r="L49" s="52">
        <v>0</v>
      </c>
      <c r="M49" s="52">
        <v>0</v>
      </c>
      <c r="N49" s="52">
        <v>0</v>
      </c>
      <c r="O49" s="52">
        <v>0</v>
      </c>
      <c r="P49" s="52">
        <v>1</v>
      </c>
      <c r="Q49" s="52">
        <v>0</v>
      </c>
      <c r="R49" s="52">
        <v>0</v>
      </c>
      <c r="S49" s="52" t="s">
        <v>170</v>
      </c>
      <c r="T49" s="52" t="s">
        <v>170</v>
      </c>
      <c r="U49" s="52" t="s">
        <v>170</v>
      </c>
      <c r="V49" s="52" t="s">
        <v>170</v>
      </c>
      <c r="W49" s="52" t="s">
        <v>170</v>
      </c>
      <c r="X49" s="52" t="s">
        <v>170</v>
      </c>
      <c r="Y49" s="52" t="s">
        <v>170</v>
      </c>
      <c r="Z49" s="52" t="s">
        <v>170</v>
      </c>
      <c r="AA49" s="52" t="s">
        <v>170</v>
      </c>
      <c r="AB49" s="52" t="s">
        <v>170</v>
      </c>
      <c r="AC49" s="52" t="s">
        <v>170</v>
      </c>
      <c r="AD49" s="52" t="s">
        <v>170</v>
      </c>
      <c r="AE49" s="52" t="s">
        <v>170</v>
      </c>
      <c r="AF49" s="52" t="s">
        <v>170</v>
      </c>
      <c r="AG49" s="52" t="s">
        <v>170</v>
      </c>
      <c r="AH49" s="52" t="s">
        <v>170</v>
      </c>
      <c r="AI49" s="52" t="s">
        <v>170</v>
      </c>
      <c r="AJ49" s="52" t="s">
        <v>170</v>
      </c>
      <c r="AK49" s="52" t="s">
        <v>170</v>
      </c>
      <c r="AL49" s="52" t="s">
        <v>170</v>
      </c>
      <c r="AM49" s="52" t="s">
        <v>170</v>
      </c>
      <c r="AN49" s="52" t="s">
        <v>170</v>
      </c>
      <c r="AO49" s="52" t="s">
        <v>170</v>
      </c>
      <c r="AP49" s="52">
        <v>0</v>
      </c>
      <c r="AQ49" s="52">
        <v>0</v>
      </c>
      <c r="AR49" s="52">
        <v>0</v>
      </c>
      <c r="AS49" s="52">
        <v>0</v>
      </c>
      <c r="AT49" s="52">
        <v>0</v>
      </c>
      <c r="AU49" s="52">
        <v>0</v>
      </c>
      <c r="AV49" s="52">
        <v>0</v>
      </c>
      <c r="AW49" s="52">
        <v>1</v>
      </c>
      <c r="AX49" s="52">
        <v>0</v>
      </c>
      <c r="AY49" s="52">
        <v>0</v>
      </c>
      <c r="AZ49" s="52">
        <v>0</v>
      </c>
      <c r="BA49" s="52">
        <v>0</v>
      </c>
      <c r="BB49" s="52">
        <v>0</v>
      </c>
      <c r="BC49" s="52">
        <v>1</v>
      </c>
      <c r="BD49" s="52">
        <v>0</v>
      </c>
      <c r="BE49" s="52">
        <v>0</v>
      </c>
      <c r="BF49" s="52">
        <v>0</v>
      </c>
      <c r="BG49" s="52">
        <v>0</v>
      </c>
      <c r="BH49" s="52">
        <v>0</v>
      </c>
      <c r="BI49" s="52">
        <v>0</v>
      </c>
      <c r="BJ49" s="52">
        <v>0</v>
      </c>
      <c r="BK49" s="52" t="s">
        <v>170</v>
      </c>
      <c r="BL49" s="52" t="s">
        <v>170</v>
      </c>
      <c r="BM49" s="52" t="s">
        <v>170</v>
      </c>
      <c r="BN49" s="52" t="s">
        <v>170</v>
      </c>
      <c r="BO49" s="52" t="s">
        <v>170</v>
      </c>
      <c r="BP49" s="52" t="s">
        <v>170</v>
      </c>
      <c r="BQ49" s="52" t="s">
        <v>170</v>
      </c>
      <c r="BR49" s="52" t="s">
        <v>170</v>
      </c>
      <c r="BS49" s="52" t="s">
        <v>170</v>
      </c>
      <c r="BT49" s="52" t="s">
        <v>170</v>
      </c>
      <c r="BU49" s="52" t="s">
        <v>170</v>
      </c>
      <c r="BV49" s="52">
        <v>0</v>
      </c>
    </row>
    <row r="50" spans="1:74" s="52" customFormat="1" x14ac:dyDescent="0.2">
      <c r="A50" s="52">
        <v>273015</v>
      </c>
      <c r="B50" s="52" t="s">
        <v>533</v>
      </c>
      <c r="C50" s="52" t="s">
        <v>419</v>
      </c>
      <c r="D50" s="52">
        <v>1</v>
      </c>
      <c r="E50" s="52">
        <v>3.1348945107997102</v>
      </c>
      <c r="F50" s="52">
        <v>38.141216548063198</v>
      </c>
      <c r="G50" s="52">
        <v>0</v>
      </c>
      <c r="H50" s="52">
        <v>0</v>
      </c>
      <c r="I50" s="52">
        <v>0</v>
      </c>
      <c r="J50" s="52">
        <v>0</v>
      </c>
      <c r="K50" s="52">
        <v>0</v>
      </c>
      <c r="L50" s="52">
        <v>1</v>
      </c>
      <c r="M50" s="52">
        <v>0</v>
      </c>
      <c r="N50" s="52">
        <v>0</v>
      </c>
      <c r="O50" s="52">
        <v>0</v>
      </c>
      <c r="P50" s="52">
        <v>0</v>
      </c>
      <c r="Q50" s="52">
        <v>1</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0</v>
      </c>
      <c r="AQ50" s="52">
        <v>0</v>
      </c>
      <c r="AR50" s="52">
        <v>0</v>
      </c>
      <c r="AS50" s="52">
        <v>0</v>
      </c>
      <c r="AT50" s="52">
        <v>0</v>
      </c>
      <c r="AU50" s="52">
        <v>0</v>
      </c>
      <c r="AV50" s="52">
        <v>0</v>
      </c>
      <c r="AW50" s="52">
        <v>0</v>
      </c>
      <c r="AX50" s="52">
        <v>0</v>
      </c>
      <c r="AY50" s="52">
        <v>0</v>
      </c>
      <c r="AZ50" s="52">
        <v>0</v>
      </c>
      <c r="BA50" s="52">
        <v>0</v>
      </c>
      <c r="BB50" s="52">
        <v>1</v>
      </c>
      <c r="BC50" s="52">
        <v>0</v>
      </c>
      <c r="BD50" s="52">
        <v>0</v>
      </c>
      <c r="BE50" s="52">
        <v>0</v>
      </c>
      <c r="BF50" s="52">
        <v>0</v>
      </c>
      <c r="BG50" s="52">
        <v>0</v>
      </c>
      <c r="BH50" s="52">
        <v>0</v>
      </c>
      <c r="BI50" s="52">
        <v>1</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row r="52" spans="1:74" s="52" customFormat="1" x14ac:dyDescent="0.2"/>
    <row r="53" spans="1:74" s="52" customFormat="1" x14ac:dyDescent="0.2"/>
    <row r="54" spans="1:74" s="52" customFormat="1" x14ac:dyDescent="0.2"/>
    <row r="55" spans="1:74" s="52" customFormat="1" x14ac:dyDescent="0.2"/>
    <row r="85" spans="1:75" x14ac:dyDescent="0.2">
      <c r="B85" s="52">
        <v>271004</v>
      </c>
      <c r="C85" t="s">
        <v>395</v>
      </c>
      <c r="D85">
        <f>IFERROR(VLOOKUP($B85,$A$8:$BW$70,D$88,FALSE),0)</f>
        <v>36</v>
      </c>
      <c r="E85">
        <f t="shared" ref="E85:BP85" si="0">IFERROR(VLOOKUP($B85,$A$8:$BW$70,E88,FALSE),0)</f>
        <v>1.31762094753782</v>
      </c>
      <c r="F85">
        <f t="shared" si="0"/>
        <v>16.031054861710199</v>
      </c>
      <c r="G85">
        <f t="shared" si="0"/>
        <v>2</v>
      </c>
      <c r="H85">
        <f t="shared" si="0"/>
        <v>8</v>
      </c>
      <c r="I85">
        <f t="shared" si="0"/>
        <v>2</v>
      </c>
      <c r="J85">
        <f t="shared" si="0"/>
        <v>5</v>
      </c>
      <c r="K85">
        <f t="shared" si="0"/>
        <v>9</v>
      </c>
      <c r="L85">
        <f t="shared" si="0"/>
        <v>2</v>
      </c>
      <c r="M85">
        <f t="shared" si="0"/>
        <v>3</v>
      </c>
      <c r="N85">
        <f t="shared" si="0"/>
        <v>5</v>
      </c>
      <c r="O85">
        <f t="shared" si="0"/>
        <v>0</v>
      </c>
      <c r="P85">
        <f t="shared" si="0"/>
        <v>26</v>
      </c>
      <c r="Q85">
        <f t="shared" si="0"/>
        <v>10</v>
      </c>
      <c r="R85">
        <f t="shared" si="0"/>
        <v>0</v>
      </c>
      <c r="S85">
        <f t="shared" si="0"/>
        <v>15</v>
      </c>
      <c r="T85">
        <f t="shared" si="0"/>
        <v>21</v>
      </c>
      <c r="U85">
        <f t="shared" si="0"/>
        <v>3</v>
      </c>
      <c r="V85">
        <f t="shared" si="0"/>
        <v>18</v>
      </c>
      <c r="W85">
        <f t="shared" si="0"/>
        <v>1</v>
      </c>
      <c r="X85">
        <f t="shared" si="0"/>
        <v>2</v>
      </c>
      <c r="Y85">
        <f t="shared" si="0"/>
        <v>10</v>
      </c>
      <c r="Z85">
        <f t="shared" si="0"/>
        <v>5</v>
      </c>
      <c r="AA85">
        <f t="shared" si="0"/>
        <v>0</v>
      </c>
      <c r="AB85">
        <f t="shared" si="0"/>
        <v>24</v>
      </c>
      <c r="AC85">
        <f t="shared" si="0"/>
        <v>5</v>
      </c>
      <c r="AD85">
        <f t="shared" si="0"/>
        <v>1</v>
      </c>
      <c r="AE85">
        <f t="shared" si="0"/>
        <v>2</v>
      </c>
      <c r="AF85">
        <f t="shared" si="0"/>
        <v>0</v>
      </c>
      <c r="AG85">
        <f t="shared" si="0"/>
        <v>4</v>
      </c>
      <c r="AH85">
        <f t="shared" si="0"/>
        <v>0</v>
      </c>
      <c r="AI85">
        <f t="shared" si="0"/>
        <v>20</v>
      </c>
      <c r="AJ85">
        <f t="shared" si="0"/>
        <v>0</v>
      </c>
      <c r="AK85">
        <f t="shared" si="0"/>
        <v>3</v>
      </c>
      <c r="AL85">
        <f t="shared" si="0"/>
        <v>11</v>
      </c>
      <c r="AM85">
        <f t="shared" si="0"/>
        <v>0</v>
      </c>
      <c r="AN85">
        <f t="shared" si="0"/>
        <v>2</v>
      </c>
      <c r="AO85">
        <f t="shared" si="0"/>
        <v>0</v>
      </c>
      <c r="AP85">
        <f t="shared" si="0"/>
        <v>1</v>
      </c>
      <c r="AQ85">
        <f t="shared" si="0"/>
        <v>3</v>
      </c>
      <c r="AR85">
        <f t="shared" si="0"/>
        <v>2</v>
      </c>
      <c r="AS85">
        <f t="shared" si="0"/>
        <v>1</v>
      </c>
      <c r="AT85">
        <f t="shared" si="0"/>
        <v>3</v>
      </c>
      <c r="AU85">
        <f t="shared" si="0"/>
        <v>5</v>
      </c>
      <c r="AV85">
        <f t="shared" si="0"/>
        <v>5</v>
      </c>
      <c r="AW85">
        <f t="shared" si="0"/>
        <v>3</v>
      </c>
      <c r="AX85">
        <f t="shared" si="0"/>
        <v>1</v>
      </c>
      <c r="AY85">
        <f t="shared" si="0"/>
        <v>1</v>
      </c>
      <c r="AZ85">
        <f t="shared" si="0"/>
        <v>1</v>
      </c>
      <c r="BA85">
        <f t="shared" si="0"/>
        <v>0</v>
      </c>
      <c r="BB85">
        <f t="shared" si="0"/>
        <v>10</v>
      </c>
      <c r="BC85">
        <f t="shared" si="0"/>
        <v>4</v>
      </c>
      <c r="BD85">
        <f t="shared" si="0"/>
        <v>5</v>
      </c>
      <c r="BE85">
        <f t="shared" si="0"/>
        <v>8</v>
      </c>
      <c r="BF85">
        <f t="shared" si="0"/>
        <v>7</v>
      </c>
      <c r="BG85">
        <f t="shared" si="0"/>
        <v>3</v>
      </c>
      <c r="BH85">
        <f t="shared" si="0"/>
        <v>7</v>
      </c>
      <c r="BI85">
        <f t="shared" si="0"/>
        <v>2</v>
      </c>
      <c r="BJ85">
        <f t="shared" si="0"/>
        <v>0</v>
      </c>
      <c r="BK85">
        <f t="shared" si="0"/>
        <v>10</v>
      </c>
      <c r="BL85">
        <f t="shared" si="0"/>
        <v>24</v>
      </c>
      <c r="BM85">
        <f t="shared" si="0"/>
        <v>14</v>
      </c>
      <c r="BN85">
        <f t="shared" si="0"/>
        <v>8</v>
      </c>
      <c r="BO85">
        <f t="shared" si="0"/>
        <v>3</v>
      </c>
      <c r="BP85">
        <f t="shared" si="0"/>
        <v>2</v>
      </c>
      <c r="BQ85">
        <f t="shared" ref="BQ85:BW85" si="1">IFERROR(VLOOKUP($B85,$A$8:$BW$70,BQ88,FALSE),0)</f>
        <v>4</v>
      </c>
      <c r="BR85">
        <f t="shared" si="1"/>
        <v>0</v>
      </c>
      <c r="BS85">
        <f t="shared" si="1"/>
        <v>8</v>
      </c>
      <c r="BT85">
        <f t="shared" si="1"/>
        <v>27</v>
      </c>
      <c r="BU85">
        <f t="shared" si="1"/>
        <v>1</v>
      </c>
      <c r="BV85">
        <f t="shared" si="1"/>
        <v>0</v>
      </c>
      <c r="BW85">
        <f t="shared" si="1"/>
        <v>0</v>
      </c>
    </row>
    <row r="86" spans="1:75" x14ac:dyDescent="0.2">
      <c r="B86" s="52">
        <v>271403</v>
      </c>
      <c r="C86" t="s">
        <v>396</v>
      </c>
      <c r="D86">
        <f>IFERROR(VLOOKUP($B86,$A$8:$BW$70,D$88,FALSE),0)</f>
        <v>8</v>
      </c>
      <c r="E86">
        <f t="shared" ref="E86:BP86" si="2">IFERROR(VLOOKUP($B86,$A$8:$BW$70,E$88,FALSE),0)</f>
        <v>0.96833777558287903</v>
      </c>
      <c r="F86">
        <f t="shared" si="2"/>
        <v>11.781442936258401</v>
      </c>
      <c r="G86">
        <f t="shared" si="2"/>
        <v>0</v>
      </c>
      <c r="H86">
        <f t="shared" si="2"/>
        <v>0</v>
      </c>
      <c r="I86">
        <f t="shared" si="2"/>
        <v>2</v>
      </c>
      <c r="J86">
        <f t="shared" si="2"/>
        <v>2</v>
      </c>
      <c r="K86">
        <f t="shared" si="2"/>
        <v>0</v>
      </c>
      <c r="L86">
        <f t="shared" si="2"/>
        <v>1</v>
      </c>
      <c r="M86">
        <f t="shared" si="2"/>
        <v>2</v>
      </c>
      <c r="N86">
        <f t="shared" si="2"/>
        <v>1</v>
      </c>
      <c r="O86">
        <f t="shared" si="2"/>
        <v>0</v>
      </c>
      <c r="P86">
        <f t="shared" si="2"/>
        <v>4</v>
      </c>
      <c r="Q86">
        <f t="shared" si="2"/>
        <v>4</v>
      </c>
      <c r="R86">
        <f t="shared" si="2"/>
        <v>0</v>
      </c>
      <c r="S86">
        <f t="shared" si="2"/>
        <v>3</v>
      </c>
      <c r="T86">
        <f t="shared" si="2"/>
        <v>5</v>
      </c>
      <c r="U86">
        <f t="shared" si="2"/>
        <v>0</v>
      </c>
      <c r="V86">
        <f t="shared" si="2"/>
        <v>5</v>
      </c>
      <c r="W86">
        <f t="shared" si="2"/>
        <v>0</v>
      </c>
      <c r="X86">
        <f t="shared" si="2"/>
        <v>0</v>
      </c>
      <c r="Y86">
        <f t="shared" si="2"/>
        <v>4</v>
      </c>
      <c r="Z86">
        <f t="shared" si="2"/>
        <v>1</v>
      </c>
      <c r="AA86">
        <f t="shared" si="2"/>
        <v>0</v>
      </c>
      <c r="AB86">
        <f t="shared" si="2"/>
        <v>7</v>
      </c>
      <c r="AC86">
        <f t="shared" si="2"/>
        <v>0</v>
      </c>
      <c r="AD86">
        <f t="shared" si="2"/>
        <v>0</v>
      </c>
      <c r="AE86">
        <f t="shared" si="2"/>
        <v>0</v>
      </c>
      <c r="AF86">
        <f t="shared" si="2"/>
        <v>0</v>
      </c>
      <c r="AG86">
        <f t="shared" si="2"/>
        <v>1</v>
      </c>
      <c r="AH86">
        <f t="shared" si="2"/>
        <v>0</v>
      </c>
      <c r="AI86">
        <f t="shared" si="2"/>
        <v>6</v>
      </c>
      <c r="AJ86">
        <f t="shared" si="2"/>
        <v>0</v>
      </c>
      <c r="AK86">
        <f t="shared" si="2"/>
        <v>1</v>
      </c>
      <c r="AL86">
        <f t="shared" si="2"/>
        <v>1</v>
      </c>
      <c r="AM86">
        <f t="shared" si="2"/>
        <v>0</v>
      </c>
      <c r="AN86">
        <f t="shared" si="2"/>
        <v>0</v>
      </c>
      <c r="AO86">
        <f t="shared" si="2"/>
        <v>0</v>
      </c>
      <c r="AP86">
        <f t="shared" si="2"/>
        <v>1</v>
      </c>
      <c r="AQ86">
        <f t="shared" si="2"/>
        <v>0</v>
      </c>
      <c r="AR86">
        <f t="shared" si="2"/>
        <v>1</v>
      </c>
      <c r="AS86">
        <f t="shared" si="2"/>
        <v>1</v>
      </c>
      <c r="AT86">
        <f t="shared" si="2"/>
        <v>0</v>
      </c>
      <c r="AU86">
        <f t="shared" si="2"/>
        <v>0</v>
      </c>
      <c r="AV86">
        <f t="shared" si="2"/>
        <v>1</v>
      </c>
      <c r="AW86">
        <f t="shared" si="2"/>
        <v>1</v>
      </c>
      <c r="AX86">
        <f t="shared" si="2"/>
        <v>2</v>
      </c>
      <c r="AY86">
        <f t="shared" si="2"/>
        <v>0</v>
      </c>
      <c r="AZ86">
        <f t="shared" si="2"/>
        <v>0</v>
      </c>
      <c r="BA86">
        <f t="shared" si="2"/>
        <v>0</v>
      </c>
      <c r="BB86">
        <f t="shared" si="2"/>
        <v>1</v>
      </c>
      <c r="BC86">
        <f t="shared" si="2"/>
        <v>2</v>
      </c>
      <c r="BD86">
        <f t="shared" si="2"/>
        <v>0</v>
      </c>
      <c r="BE86">
        <f t="shared" si="2"/>
        <v>1</v>
      </c>
      <c r="BF86">
        <f t="shared" si="2"/>
        <v>0</v>
      </c>
      <c r="BG86">
        <f t="shared" si="2"/>
        <v>1</v>
      </c>
      <c r="BH86">
        <f t="shared" si="2"/>
        <v>3</v>
      </c>
      <c r="BI86">
        <f t="shared" si="2"/>
        <v>1</v>
      </c>
      <c r="BJ86">
        <f t="shared" si="2"/>
        <v>0</v>
      </c>
      <c r="BK86">
        <f t="shared" si="2"/>
        <v>1</v>
      </c>
      <c r="BL86">
        <f t="shared" si="2"/>
        <v>7</v>
      </c>
      <c r="BM86">
        <f t="shared" si="2"/>
        <v>2</v>
      </c>
      <c r="BN86">
        <f t="shared" si="2"/>
        <v>0</v>
      </c>
      <c r="BO86">
        <f t="shared" si="2"/>
        <v>0</v>
      </c>
      <c r="BP86">
        <f t="shared" si="2"/>
        <v>0</v>
      </c>
      <c r="BQ86">
        <f t="shared" ref="BQ86:BW86" si="3">IFERROR(VLOOKUP($B86,$A$8:$BW$70,BQ$88,FALSE),0)</f>
        <v>3</v>
      </c>
      <c r="BR86">
        <f t="shared" si="3"/>
        <v>0</v>
      </c>
      <c r="BS86">
        <f t="shared" si="3"/>
        <v>2</v>
      </c>
      <c r="BT86">
        <f t="shared" si="3"/>
        <v>6</v>
      </c>
      <c r="BU86">
        <f t="shared" si="3"/>
        <v>0</v>
      </c>
      <c r="BV86">
        <f t="shared" si="3"/>
        <v>0</v>
      </c>
      <c r="BW86">
        <f t="shared" si="3"/>
        <v>0</v>
      </c>
    </row>
    <row r="87" spans="1:75" x14ac:dyDescent="0.2">
      <c r="C87" t="s">
        <v>397</v>
      </c>
      <c r="D87">
        <f>SUM(D8:D83)</f>
        <v>130</v>
      </c>
      <c r="G87">
        <f t="shared" ref="G87:BR87" si="4">SUM(G8:G83)</f>
        <v>6</v>
      </c>
      <c r="H87">
        <f t="shared" si="4"/>
        <v>21</v>
      </c>
      <c r="I87">
        <f t="shared" si="4"/>
        <v>14</v>
      </c>
      <c r="J87">
        <f t="shared" si="4"/>
        <v>18</v>
      </c>
      <c r="K87">
        <f t="shared" si="4"/>
        <v>28</v>
      </c>
      <c r="L87">
        <f t="shared" si="4"/>
        <v>11</v>
      </c>
      <c r="M87">
        <f t="shared" si="4"/>
        <v>15</v>
      </c>
      <c r="N87">
        <f t="shared" si="4"/>
        <v>17</v>
      </c>
      <c r="O87">
        <f t="shared" si="4"/>
        <v>0</v>
      </c>
      <c r="P87">
        <f t="shared" si="4"/>
        <v>90</v>
      </c>
      <c r="Q87">
        <f t="shared" si="4"/>
        <v>40</v>
      </c>
      <c r="R87">
        <f t="shared" si="4"/>
        <v>0</v>
      </c>
      <c r="S87">
        <f t="shared" si="4"/>
        <v>26</v>
      </c>
      <c r="T87">
        <f t="shared" si="4"/>
        <v>36</v>
      </c>
      <c r="U87">
        <f t="shared" si="4"/>
        <v>4</v>
      </c>
      <c r="V87">
        <f t="shared" si="4"/>
        <v>32</v>
      </c>
      <c r="W87">
        <f t="shared" si="4"/>
        <v>1</v>
      </c>
      <c r="X87">
        <f t="shared" si="4"/>
        <v>4</v>
      </c>
      <c r="Y87">
        <f t="shared" si="4"/>
        <v>20</v>
      </c>
      <c r="Z87">
        <f t="shared" si="4"/>
        <v>7</v>
      </c>
      <c r="AA87">
        <f t="shared" si="4"/>
        <v>0</v>
      </c>
      <c r="AB87">
        <f t="shared" si="4"/>
        <v>46</v>
      </c>
      <c r="AC87">
        <f t="shared" si="4"/>
        <v>7</v>
      </c>
      <c r="AD87">
        <f t="shared" si="4"/>
        <v>1</v>
      </c>
      <c r="AE87">
        <f t="shared" si="4"/>
        <v>3</v>
      </c>
      <c r="AF87">
        <f t="shared" si="4"/>
        <v>0</v>
      </c>
      <c r="AG87">
        <f t="shared" si="4"/>
        <v>5</v>
      </c>
      <c r="AH87">
        <f t="shared" si="4"/>
        <v>0</v>
      </c>
      <c r="AI87">
        <f t="shared" si="4"/>
        <v>39</v>
      </c>
      <c r="AJ87">
        <f t="shared" si="4"/>
        <v>0</v>
      </c>
      <c r="AK87">
        <f t="shared" si="4"/>
        <v>5</v>
      </c>
      <c r="AL87">
        <f t="shared" si="4"/>
        <v>16</v>
      </c>
      <c r="AM87">
        <f t="shared" si="4"/>
        <v>0</v>
      </c>
      <c r="AN87">
        <f t="shared" si="4"/>
        <v>2</v>
      </c>
      <c r="AO87">
        <f t="shared" si="4"/>
        <v>0</v>
      </c>
      <c r="AP87">
        <f t="shared" si="4"/>
        <v>5</v>
      </c>
      <c r="AQ87">
        <f t="shared" si="4"/>
        <v>8</v>
      </c>
      <c r="AR87">
        <f t="shared" si="4"/>
        <v>10</v>
      </c>
      <c r="AS87">
        <f t="shared" si="4"/>
        <v>8</v>
      </c>
      <c r="AT87">
        <f t="shared" si="4"/>
        <v>10</v>
      </c>
      <c r="AU87">
        <f t="shared" si="4"/>
        <v>14</v>
      </c>
      <c r="AV87">
        <f t="shared" si="4"/>
        <v>13</v>
      </c>
      <c r="AW87">
        <f t="shared" si="4"/>
        <v>12</v>
      </c>
      <c r="AX87">
        <f t="shared" si="4"/>
        <v>10</v>
      </c>
      <c r="AY87">
        <f t="shared" si="4"/>
        <v>3</v>
      </c>
      <c r="AZ87">
        <f t="shared" si="4"/>
        <v>4</v>
      </c>
      <c r="BA87">
        <f t="shared" si="4"/>
        <v>2</v>
      </c>
      <c r="BB87">
        <f t="shared" si="4"/>
        <v>31</v>
      </c>
      <c r="BC87">
        <f t="shared" si="4"/>
        <v>22</v>
      </c>
      <c r="BD87">
        <f t="shared" si="4"/>
        <v>17</v>
      </c>
      <c r="BE87">
        <f t="shared" si="4"/>
        <v>21</v>
      </c>
      <c r="BF87">
        <f t="shared" si="4"/>
        <v>18</v>
      </c>
      <c r="BG87">
        <f t="shared" si="4"/>
        <v>17</v>
      </c>
      <c r="BH87">
        <f t="shared" si="4"/>
        <v>25</v>
      </c>
      <c r="BI87">
        <f t="shared" si="4"/>
        <v>10</v>
      </c>
      <c r="BJ87">
        <f t="shared" si="4"/>
        <v>0</v>
      </c>
      <c r="BK87">
        <f t="shared" si="4"/>
        <v>13</v>
      </c>
      <c r="BL87">
        <f t="shared" si="4"/>
        <v>49</v>
      </c>
      <c r="BM87">
        <f t="shared" si="4"/>
        <v>18</v>
      </c>
      <c r="BN87">
        <f t="shared" si="4"/>
        <v>10</v>
      </c>
      <c r="BO87">
        <f t="shared" si="4"/>
        <v>3</v>
      </c>
      <c r="BP87">
        <f t="shared" si="4"/>
        <v>3</v>
      </c>
      <c r="BQ87">
        <f t="shared" si="4"/>
        <v>7</v>
      </c>
      <c r="BR87">
        <f t="shared" si="4"/>
        <v>0</v>
      </c>
      <c r="BS87">
        <f t="shared" ref="BS87:BW87" si="5">SUM(BS8:BS83)</f>
        <v>12</v>
      </c>
      <c r="BT87">
        <f t="shared" si="5"/>
        <v>49</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86</v>
      </c>
      <c r="E90">
        <v>0.97718911097720795</v>
      </c>
      <c r="F90">
        <v>11.889134183555999</v>
      </c>
      <c r="G90">
        <v>4</v>
      </c>
      <c r="H90">
        <v>13</v>
      </c>
      <c r="I90">
        <v>10</v>
      </c>
      <c r="J90">
        <v>11</v>
      </c>
      <c r="K90">
        <v>19</v>
      </c>
      <c r="L90">
        <v>8</v>
      </c>
      <c r="M90">
        <v>10</v>
      </c>
      <c r="N90">
        <v>11</v>
      </c>
      <c r="O90">
        <v>0</v>
      </c>
      <c r="P90">
        <v>60</v>
      </c>
      <c r="Q90">
        <v>26</v>
      </c>
      <c r="R90">
        <v>0</v>
      </c>
      <c r="S90">
        <v>35</v>
      </c>
      <c r="T90">
        <v>51</v>
      </c>
      <c r="U90">
        <v>6</v>
      </c>
      <c r="V90">
        <v>45</v>
      </c>
      <c r="W90">
        <v>3</v>
      </c>
      <c r="X90">
        <v>5</v>
      </c>
      <c r="Y90">
        <v>28</v>
      </c>
      <c r="Z90">
        <v>9</v>
      </c>
      <c r="AA90">
        <v>0</v>
      </c>
      <c r="AB90">
        <v>63</v>
      </c>
      <c r="AC90">
        <v>7</v>
      </c>
      <c r="AD90">
        <v>2</v>
      </c>
      <c r="AE90">
        <v>3</v>
      </c>
      <c r="AF90">
        <v>1</v>
      </c>
      <c r="AG90">
        <v>10</v>
      </c>
      <c r="AH90">
        <v>0</v>
      </c>
      <c r="AI90">
        <v>55</v>
      </c>
      <c r="AJ90">
        <v>0</v>
      </c>
      <c r="AK90">
        <v>7</v>
      </c>
      <c r="AL90">
        <v>20</v>
      </c>
      <c r="AM90">
        <v>1</v>
      </c>
      <c r="AN90">
        <v>3</v>
      </c>
      <c r="AO90">
        <v>0</v>
      </c>
      <c r="AP90">
        <v>3</v>
      </c>
      <c r="AQ90">
        <v>5</v>
      </c>
      <c r="AR90">
        <v>7</v>
      </c>
      <c r="AS90">
        <v>6</v>
      </c>
      <c r="AT90">
        <v>7</v>
      </c>
      <c r="AU90">
        <v>9</v>
      </c>
      <c r="AV90">
        <v>7</v>
      </c>
      <c r="AW90">
        <v>8</v>
      </c>
      <c r="AX90">
        <v>7</v>
      </c>
      <c r="AY90">
        <v>2</v>
      </c>
      <c r="AZ90">
        <v>3</v>
      </c>
      <c r="BA90">
        <v>2</v>
      </c>
      <c r="BB90">
        <v>20</v>
      </c>
      <c r="BC90">
        <v>16</v>
      </c>
      <c r="BD90">
        <v>12</v>
      </c>
      <c r="BE90">
        <v>12</v>
      </c>
      <c r="BF90">
        <v>11</v>
      </c>
      <c r="BG90">
        <v>13</v>
      </c>
      <c r="BH90">
        <v>15</v>
      </c>
      <c r="BI90">
        <v>7</v>
      </c>
      <c r="BJ90">
        <v>0</v>
      </c>
      <c r="BK90">
        <v>18</v>
      </c>
      <c r="BL90">
        <v>67</v>
      </c>
      <c r="BM90">
        <v>24</v>
      </c>
      <c r="BN90">
        <v>17</v>
      </c>
      <c r="BO90">
        <v>4</v>
      </c>
      <c r="BP90">
        <v>4</v>
      </c>
      <c r="BQ90">
        <v>8</v>
      </c>
      <c r="BR90">
        <v>0</v>
      </c>
      <c r="BS90">
        <v>17</v>
      </c>
      <c r="BT90">
        <v>68</v>
      </c>
      <c r="BU90">
        <v>1</v>
      </c>
      <c r="BV90">
        <v>0</v>
      </c>
    </row>
    <row r="91" spans="1:75" x14ac:dyDescent="0.2">
      <c r="B91" t="s">
        <v>425</v>
      </c>
    </row>
    <row r="92" spans="1:75" x14ac:dyDescent="0.2">
      <c r="D92">
        <f>D87-D85-D86</f>
        <v>86</v>
      </c>
    </row>
    <row r="100" spans="1:6" s="147" customFormat="1" x14ac:dyDescent="0.2"/>
    <row r="101" spans="1:6" x14ac:dyDescent="0.2">
      <c r="A101" s="52">
        <v>271004</v>
      </c>
      <c r="B101" s="52" t="s">
        <v>172</v>
      </c>
      <c r="C101" s="52" t="s">
        <v>419</v>
      </c>
      <c r="D101" s="52">
        <v>49</v>
      </c>
      <c r="E101" s="52">
        <v>1.7934285119264799</v>
      </c>
      <c r="F101" s="52">
        <v>21.820046895105499</v>
      </c>
    </row>
    <row r="102" spans="1:6" x14ac:dyDescent="0.2">
      <c r="A102" s="52">
        <v>271021</v>
      </c>
      <c r="B102" s="52" t="s">
        <v>419</v>
      </c>
      <c r="C102" s="52" t="s">
        <v>500</v>
      </c>
      <c r="D102" s="52">
        <v>1</v>
      </c>
      <c r="E102" s="52">
        <v>0.95022710427792201</v>
      </c>
      <c r="F102" s="52">
        <v>11.561096435381399</v>
      </c>
    </row>
    <row r="103" spans="1:6" x14ac:dyDescent="0.2">
      <c r="A103" s="52">
        <v>271039</v>
      </c>
      <c r="B103" s="52" t="s">
        <v>419</v>
      </c>
      <c r="C103" s="52" t="s">
        <v>501</v>
      </c>
      <c r="D103" s="52">
        <v>1</v>
      </c>
      <c r="E103" s="52">
        <v>1.2750873434830301</v>
      </c>
      <c r="F103" s="52">
        <v>15.513562679043501</v>
      </c>
    </row>
    <row r="104" spans="1:6" x14ac:dyDescent="0.2">
      <c r="A104" s="52">
        <v>271047</v>
      </c>
      <c r="B104" s="52" t="s">
        <v>419</v>
      </c>
      <c r="C104" s="52" t="s">
        <v>502</v>
      </c>
      <c r="D104" s="52">
        <v>1</v>
      </c>
      <c r="E104" s="52">
        <v>1.52506443397234</v>
      </c>
      <c r="F104" s="52">
        <v>18.554950613330099</v>
      </c>
    </row>
    <row r="105" spans="1:6" x14ac:dyDescent="0.2">
      <c r="A105" s="52">
        <v>271063</v>
      </c>
      <c r="B105" s="52" t="s">
        <v>419</v>
      </c>
      <c r="C105" s="52" t="s">
        <v>503</v>
      </c>
      <c r="D105" s="52">
        <v>1</v>
      </c>
      <c r="E105" s="52">
        <v>0.96323338181607998</v>
      </c>
      <c r="F105" s="52">
        <v>11.719339478762301</v>
      </c>
    </row>
    <row r="106" spans="1:6" x14ac:dyDescent="0.2">
      <c r="A106" s="52">
        <v>271080</v>
      </c>
      <c r="B106" s="52" t="s">
        <v>419</v>
      </c>
      <c r="C106" s="52" t="s">
        <v>505</v>
      </c>
      <c r="D106" s="52">
        <v>3</v>
      </c>
      <c r="E106" s="52">
        <v>4.7406096424000097</v>
      </c>
      <c r="F106" s="52">
        <v>57.677417315866798</v>
      </c>
    </row>
    <row r="107" spans="1:6" x14ac:dyDescent="0.2">
      <c r="A107" s="52">
        <v>271110</v>
      </c>
      <c r="B107" s="52" t="s">
        <v>419</v>
      </c>
      <c r="C107" s="52" t="s">
        <v>507</v>
      </c>
      <c r="D107" s="52">
        <v>2</v>
      </c>
      <c r="E107" s="52">
        <v>2.80642671718235</v>
      </c>
      <c r="F107" s="52">
        <v>34.144858392385203</v>
      </c>
    </row>
    <row r="108" spans="1:6" x14ac:dyDescent="0.2">
      <c r="A108" s="52">
        <v>271136</v>
      </c>
      <c r="B108" s="52" t="s">
        <v>419</v>
      </c>
      <c r="C108" s="52" t="s">
        <v>508</v>
      </c>
      <c r="D108" s="52">
        <v>2</v>
      </c>
      <c r="E108" s="52">
        <v>2.0549915745345402</v>
      </c>
      <c r="F108" s="52">
        <v>25.002397490170299</v>
      </c>
    </row>
    <row r="109" spans="1:6" x14ac:dyDescent="0.2">
      <c r="A109" s="52">
        <v>271144</v>
      </c>
      <c r="B109" s="52" t="s">
        <v>419</v>
      </c>
      <c r="C109" s="52" t="s">
        <v>509</v>
      </c>
      <c r="D109" s="52">
        <v>4</v>
      </c>
      <c r="E109" s="52">
        <v>2.3389350828567799</v>
      </c>
      <c r="F109" s="52">
        <v>28.457043508090798</v>
      </c>
    </row>
    <row r="110" spans="1:6" x14ac:dyDescent="0.2">
      <c r="A110" s="52">
        <v>271152</v>
      </c>
      <c r="B110" s="52" t="s">
        <v>419</v>
      </c>
      <c r="C110" s="52" t="s">
        <v>510</v>
      </c>
      <c r="D110" s="52">
        <v>1</v>
      </c>
      <c r="E110" s="52">
        <v>1.1852554225435601</v>
      </c>
      <c r="F110" s="52">
        <v>14.420607640946599</v>
      </c>
    </row>
    <row r="111" spans="1:6" x14ac:dyDescent="0.2">
      <c r="A111" s="52">
        <v>271161</v>
      </c>
      <c r="B111" s="52" t="s">
        <v>419</v>
      </c>
      <c r="C111" s="52" t="s">
        <v>511</v>
      </c>
      <c r="D111" s="52">
        <v>3</v>
      </c>
      <c r="E111" s="52">
        <v>2.3866348448687398</v>
      </c>
      <c r="F111" s="52">
        <v>29.037390612569599</v>
      </c>
    </row>
    <row r="112" spans="1:6" x14ac:dyDescent="0.2">
      <c r="A112" s="52">
        <v>271179</v>
      </c>
      <c r="B112" s="52" t="s">
        <v>419</v>
      </c>
      <c r="C112" s="52" t="s">
        <v>512</v>
      </c>
      <c r="D112" s="52">
        <v>3</v>
      </c>
      <c r="E112" s="52">
        <v>3.34340068428267</v>
      </c>
      <c r="F112" s="52">
        <v>40.6780416587725</v>
      </c>
    </row>
    <row r="113" spans="1:6" x14ac:dyDescent="0.2">
      <c r="A113" s="52">
        <v>271187</v>
      </c>
      <c r="B113" s="52" t="s">
        <v>419</v>
      </c>
      <c r="C113" s="52" t="s">
        <v>513</v>
      </c>
      <c r="D113" s="52">
        <v>2</v>
      </c>
      <c r="E113" s="52">
        <v>1.17416370190332</v>
      </c>
      <c r="F113" s="52">
        <v>14.2856583731571</v>
      </c>
    </row>
    <row r="114" spans="1:6" x14ac:dyDescent="0.2">
      <c r="A114" s="52">
        <v>271195</v>
      </c>
      <c r="B114" s="52" t="s">
        <v>419</v>
      </c>
      <c r="C114" s="52" t="s">
        <v>527</v>
      </c>
      <c r="D114" s="52">
        <v>1</v>
      </c>
      <c r="E114" s="52">
        <v>0.89915120126600501</v>
      </c>
      <c r="F114" s="52">
        <v>10.9396729487364</v>
      </c>
    </row>
    <row r="115" spans="1:6" x14ac:dyDescent="0.2">
      <c r="A115" s="52">
        <v>271209</v>
      </c>
      <c r="B115" s="52" t="s">
        <v>419</v>
      </c>
      <c r="C115" s="52" t="s">
        <v>514</v>
      </c>
      <c r="D115" s="52">
        <v>1</v>
      </c>
      <c r="E115" s="52">
        <v>0.65721590199596502</v>
      </c>
      <c r="F115" s="52">
        <v>7.9961268076175704</v>
      </c>
    </row>
    <row r="116" spans="1:6" x14ac:dyDescent="0.2">
      <c r="A116" s="52">
        <v>271217</v>
      </c>
      <c r="B116" s="52" t="s">
        <v>419</v>
      </c>
      <c r="C116" s="52" t="s">
        <v>515</v>
      </c>
      <c r="D116" s="52">
        <v>5</v>
      </c>
      <c r="E116" s="52">
        <v>3.8107142040561199</v>
      </c>
      <c r="F116" s="52">
        <v>46.363689482682801</v>
      </c>
    </row>
    <row r="117" spans="1:6" x14ac:dyDescent="0.2">
      <c r="A117" s="52">
        <v>271225</v>
      </c>
      <c r="B117" s="52" t="s">
        <v>419</v>
      </c>
      <c r="C117" s="52" t="s">
        <v>516</v>
      </c>
      <c r="D117" s="52">
        <v>5</v>
      </c>
      <c r="E117" s="52">
        <v>4.7734063982739396</v>
      </c>
      <c r="F117" s="52">
        <v>58.076444512332898</v>
      </c>
    </row>
    <row r="118" spans="1:6" x14ac:dyDescent="0.2">
      <c r="A118" s="52">
        <v>271233</v>
      </c>
      <c r="B118" s="52" t="s">
        <v>419</v>
      </c>
      <c r="C118" s="52" t="s">
        <v>517</v>
      </c>
      <c r="D118" s="52">
        <v>5</v>
      </c>
      <c r="E118" s="52">
        <v>2.7751413934540001</v>
      </c>
      <c r="F118" s="52">
        <v>33.764220287023598</v>
      </c>
    </row>
    <row r="119" spans="1:6" x14ac:dyDescent="0.2">
      <c r="A119" s="52">
        <v>271241</v>
      </c>
      <c r="B119" s="52" t="s">
        <v>419</v>
      </c>
      <c r="C119" s="52" t="s">
        <v>530</v>
      </c>
      <c r="D119" s="52">
        <v>1</v>
      </c>
      <c r="E119" s="52">
        <v>0.88651696350209697</v>
      </c>
      <c r="F119" s="52">
        <v>10.785956389275499</v>
      </c>
    </row>
    <row r="120" spans="1:6" x14ac:dyDescent="0.2">
      <c r="A120" s="52">
        <v>271250</v>
      </c>
      <c r="B120" s="52" t="s">
        <v>419</v>
      </c>
      <c r="C120" s="52" t="s">
        <v>518</v>
      </c>
      <c r="D120" s="52">
        <v>1</v>
      </c>
      <c r="E120" s="52">
        <v>0.84042794591005698</v>
      </c>
      <c r="F120" s="52">
        <v>10.225206675239001</v>
      </c>
    </row>
    <row r="121" spans="1:6" x14ac:dyDescent="0.2">
      <c r="A121" s="52">
        <v>271268</v>
      </c>
      <c r="B121" s="52" t="s">
        <v>419</v>
      </c>
      <c r="C121" s="52" t="s">
        <v>519</v>
      </c>
      <c r="D121" s="52">
        <v>2</v>
      </c>
      <c r="E121" s="52">
        <v>1.0409510128453401</v>
      </c>
      <c r="F121" s="52">
        <v>12.6649039896182</v>
      </c>
    </row>
    <row r="122" spans="1:6" x14ac:dyDescent="0.2">
      <c r="A122" s="52">
        <v>271276</v>
      </c>
      <c r="B122" s="52" t="s">
        <v>419</v>
      </c>
      <c r="C122" s="52" t="s">
        <v>520</v>
      </c>
      <c r="D122" s="52">
        <v>2</v>
      </c>
      <c r="E122" s="52">
        <v>1.4904906695284099</v>
      </c>
      <c r="F122" s="52">
        <v>18.134303145929</v>
      </c>
    </row>
    <row r="123" spans="1:6" x14ac:dyDescent="0.2">
      <c r="A123" s="52">
        <v>271284</v>
      </c>
      <c r="B123" s="52" t="s">
        <v>419</v>
      </c>
      <c r="C123" s="52" t="s">
        <v>521</v>
      </c>
      <c r="D123" s="52">
        <v>2</v>
      </c>
      <c r="E123" s="52">
        <v>1.8411459292263499</v>
      </c>
      <c r="F123" s="52">
        <v>22.4006088055873</v>
      </c>
    </row>
    <row r="124" spans="1:6" x14ac:dyDescent="0.2">
      <c r="A124" s="52">
        <v>271403</v>
      </c>
      <c r="B124" s="52" t="s">
        <v>173</v>
      </c>
      <c r="C124" s="52" t="s">
        <v>419</v>
      </c>
      <c r="D124" s="52">
        <v>18</v>
      </c>
      <c r="E124" s="52">
        <v>2.1787599950614802</v>
      </c>
      <c r="F124" s="52">
        <v>26.508246606581299</v>
      </c>
    </row>
    <row r="125" spans="1:6" x14ac:dyDescent="0.2">
      <c r="A125" s="52">
        <v>271411</v>
      </c>
      <c r="B125" s="52" t="s">
        <v>419</v>
      </c>
      <c r="C125" s="52" t="s">
        <v>522</v>
      </c>
      <c r="D125" s="52">
        <v>3</v>
      </c>
      <c r="E125" s="52">
        <v>2.0498243983765398</v>
      </c>
      <c r="F125" s="52">
        <v>24.9395301802479</v>
      </c>
    </row>
    <row r="126" spans="1:6" x14ac:dyDescent="0.2">
      <c r="A126" s="52">
        <v>271420</v>
      </c>
      <c r="B126" s="52" t="s">
        <v>419</v>
      </c>
      <c r="C126" s="52" t="s">
        <v>528</v>
      </c>
      <c r="D126" s="52">
        <v>2</v>
      </c>
      <c r="E126" s="52">
        <v>1.64869588155769</v>
      </c>
      <c r="F126" s="52">
        <v>20.059133225618499</v>
      </c>
    </row>
    <row r="127" spans="1:6" x14ac:dyDescent="0.2">
      <c r="A127" s="52">
        <v>271438</v>
      </c>
      <c r="B127" s="52" t="s">
        <v>419</v>
      </c>
      <c r="C127" s="52" t="s">
        <v>523</v>
      </c>
      <c r="D127" s="52">
        <v>2</v>
      </c>
      <c r="E127" s="52">
        <v>2.3201856148491902</v>
      </c>
      <c r="F127" s="52">
        <v>28.228924980665099</v>
      </c>
    </row>
    <row r="128" spans="1:6" x14ac:dyDescent="0.2">
      <c r="A128" s="52">
        <v>271446</v>
      </c>
      <c r="B128" s="52" t="s">
        <v>419</v>
      </c>
      <c r="C128" s="52" t="s">
        <v>529</v>
      </c>
      <c r="D128" s="52">
        <v>3</v>
      </c>
      <c r="E128" s="52">
        <v>2.1920851113579198</v>
      </c>
      <c r="F128" s="52">
        <v>26.670368854854701</v>
      </c>
    </row>
    <row r="129" spans="1:6" x14ac:dyDescent="0.2">
      <c r="A129" s="52">
        <v>271454</v>
      </c>
      <c r="B129" s="52" t="s">
        <v>419</v>
      </c>
      <c r="C129" s="52" t="s">
        <v>524</v>
      </c>
      <c r="D129" s="52">
        <v>5</v>
      </c>
      <c r="E129" s="52">
        <v>3.6053705599861599</v>
      </c>
      <c r="F129" s="52">
        <v>43.865341813164903</v>
      </c>
    </row>
    <row r="130" spans="1:6" x14ac:dyDescent="0.2">
      <c r="A130" s="52">
        <v>271462</v>
      </c>
      <c r="B130" s="52" t="s">
        <v>419</v>
      </c>
      <c r="C130" s="52" t="s">
        <v>525</v>
      </c>
      <c r="D130" s="52">
        <v>3</v>
      </c>
      <c r="E130" s="52">
        <v>1.8896804550350501</v>
      </c>
      <c r="F130" s="52">
        <v>22.991112202926502</v>
      </c>
    </row>
    <row r="131" spans="1:6" x14ac:dyDescent="0.2">
      <c r="A131" s="52">
        <v>272027</v>
      </c>
      <c r="B131" s="52" t="s">
        <v>253</v>
      </c>
      <c r="C131" s="52" t="s">
        <v>419</v>
      </c>
      <c r="D131" s="52">
        <v>5</v>
      </c>
      <c r="E131" s="52">
        <v>2.6198173463346102</v>
      </c>
      <c r="F131" s="52">
        <v>31.874444380404501</v>
      </c>
    </row>
    <row r="132" spans="1:6" x14ac:dyDescent="0.2">
      <c r="A132" s="52">
        <v>272035</v>
      </c>
      <c r="B132" s="52" t="s">
        <v>174</v>
      </c>
      <c r="C132" s="52" t="s">
        <v>419</v>
      </c>
      <c r="D132" s="52">
        <v>2</v>
      </c>
      <c r="E132" s="52">
        <v>0.48923439709199101</v>
      </c>
      <c r="F132" s="52">
        <v>5.9523518312858901</v>
      </c>
    </row>
    <row r="133" spans="1:6" x14ac:dyDescent="0.2">
      <c r="A133" s="52">
        <v>272043</v>
      </c>
      <c r="B133" s="52" t="s">
        <v>175</v>
      </c>
      <c r="C133" s="52" t="s">
        <v>419</v>
      </c>
      <c r="D133" s="52">
        <v>1</v>
      </c>
      <c r="E133" s="52">
        <v>0.96723959492005795</v>
      </c>
      <c r="F133" s="52">
        <v>11.768081738194001</v>
      </c>
    </row>
    <row r="134" spans="1:6" x14ac:dyDescent="0.2">
      <c r="A134" s="52">
        <v>272051</v>
      </c>
      <c r="B134" s="52" t="s">
        <v>176</v>
      </c>
      <c r="C134" s="52" t="s">
        <v>419</v>
      </c>
      <c r="D134" s="52">
        <v>2</v>
      </c>
      <c r="E134" s="52">
        <v>0.52788694773127398</v>
      </c>
      <c r="F134" s="52">
        <v>6.4226245307305003</v>
      </c>
    </row>
    <row r="135" spans="1:6" x14ac:dyDescent="0.2">
      <c r="A135" s="52">
        <v>272060</v>
      </c>
      <c r="B135" s="52" t="s">
        <v>262</v>
      </c>
      <c r="C135" s="52" t="s">
        <v>419</v>
      </c>
      <c r="D135" s="52">
        <v>1</v>
      </c>
      <c r="E135" s="52">
        <v>1.3548850380045301</v>
      </c>
      <c r="F135" s="52">
        <v>16.484434629055102</v>
      </c>
    </row>
    <row r="136" spans="1:6" x14ac:dyDescent="0.2">
      <c r="A136" s="52">
        <v>272078</v>
      </c>
      <c r="B136" s="52" t="s">
        <v>177</v>
      </c>
      <c r="C136" s="52" t="s">
        <v>419</v>
      </c>
      <c r="D136" s="52">
        <v>1</v>
      </c>
      <c r="E136" s="52">
        <v>0.28576245709991099</v>
      </c>
      <c r="F136" s="52">
        <v>3.4767765613822501</v>
      </c>
    </row>
    <row r="137" spans="1:6" x14ac:dyDescent="0.2">
      <c r="A137" s="52">
        <v>272086</v>
      </c>
      <c r="B137" s="52" t="s">
        <v>178</v>
      </c>
      <c r="C137" s="52" t="s">
        <v>419</v>
      </c>
      <c r="D137" s="52">
        <v>3</v>
      </c>
      <c r="E137" s="52">
        <v>3.5716411691172101</v>
      </c>
      <c r="F137" s="52">
        <v>43.454967557592703</v>
      </c>
    </row>
    <row r="138" spans="1:6" x14ac:dyDescent="0.2">
      <c r="A138" s="52">
        <v>272094</v>
      </c>
      <c r="B138" s="52" t="s">
        <v>179</v>
      </c>
      <c r="C138" s="52" t="s">
        <v>419</v>
      </c>
      <c r="D138" s="52">
        <v>2</v>
      </c>
      <c r="E138" s="52">
        <v>1.4019838070870301</v>
      </c>
      <c r="F138" s="52">
        <v>17.057469652892198</v>
      </c>
    </row>
    <row r="139" spans="1:6" x14ac:dyDescent="0.2">
      <c r="A139" s="52">
        <v>272108</v>
      </c>
      <c r="B139" s="52" t="s">
        <v>180</v>
      </c>
      <c r="C139" s="52" t="s">
        <v>419</v>
      </c>
      <c r="D139" s="52">
        <v>4</v>
      </c>
      <c r="E139" s="52">
        <v>1.0058313070023499</v>
      </c>
      <c r="F139" s="52">
        <v>12.237614235195201</v>
      </c>
    </row>
    <row r="140" spans="1:6" x14ac:dyDescent="0.2">
      <c r="A140" s="52">
        <v>272116</v>
      </c>
      <c r="B140" s="52" t="s">
        <v>181</v>
      </c>
      <c r="C140" s="52" t="s">
        <v>419</v>
      </c>
      <c r="D140" s="52">
        <v>1</v>
      </c>
      <c r="E140" s="52">
        <v>0.35272870929510702</v>
      </c>
      <c r="F140" s="52">
        <v>4.2915326297571301</v>
      </c>
    </row>
    <row r="141" spans="1:6" x14ac:dyDescent="0.2">
      <c r="A141" s="52">
        <v>272124</v>
      </c>
      <c r="B141" s="52" t="s">
        <v>182</v>
      </c>
      <c r="C141" s="52" t="s">
        <v>419</v>
      </c>
      <c r="D141" s="52">
        <v>4</v>
      </c>
      <c r="E141" s="52">
        <v>1.51691550401414</v>
      </c>
      <c r="F141" s="52">
        <v>18.455805298838701</v>
      </c>
    </row>
    <row r="142" spans="1:6" x14ac:dyDescent="0.2">
      <c r="A142" s="52">
        <v>272132</v>
      </c>
      <c r="B142" s="52" t="s">
        <v>183</v>
      </c>
      <c r="C142" s="52" t="s">
        <v>419</v>
      </c>
      <c r="D142" s="52">
        <v>2</v>
      </c>
      <c r="E142" s="52">
        <v>2.0234722784297898</v>
      </c>
      <c r="F142" s="52">
        <v>24.6189127208957</v>
      </c>
    </row>
    <row r="143" spans="1:6" x14ac:dyDescent="0.2">
      <c r="A143" s="52">
        <v>272141</v>
      </c>
      <c r="B143" s="52" t="s">
        <v>272</v>
      </c>
      <c r="C143" s="52" t="s">
        <v>419</v>
      </c>
      <c r="D143" s="52">
        <v>1</v>
      </c>
      <c r="E143" s="52">
        <v>0.91752378680417301</v>
      </c>
      <c r="F143" s="52">
        <v>11.163206072784099</v>
      </c>
    </row>
    <row r="144" spans="1:6" x14ac:dyDescent="0.2">
      <c r="A144" s="52">
        <v>272159</v>
      </c>
      <c r="B144" s="52" t="s">
        <v>184</v>
      </c>
      <c r="C144" s="52" t="s">
        <v>419</v>
      </c>
      <c r="D144" s="52">
        <v>4</v>
      </c>
      <c r="E144" s="52">
        <v>1.74537584487099</v>
      </c>
      <c r="F144" s="52">
        <v>21.235406112597101</v>
      </c>
    </row>
    <row r="145" spans="1:6" x14ac:dyDescent="0.2">
      <c r="A145" s="52">
        <v>272167</v>
      </c>
      <c r="B145" s="52" t="s">
        <v>185</v>
      </c>
      <c r="C145" s="52" t="s">
        <v>419</v>
      </c>
      <c r="D145" s="52">
        <v>1</v>
      </c>
      <c r="E145" s="52">
        <v>0.98195172725308799</v>
      </c>
      <c r="F145" s="52">
        <v>11.9470793482459</v>
      </c>
    </row>
    <row r="146" spans="1:6" x14ac:dyDescent="0.2">
      <c r="A146" s="52">
        <v>272175</v>
      </c>
      <c r="B146" s="52" t="s">
        <v>186</v>
      </c>
      <c r="C146" s="52" t="s">
        <v>419</v>
      </c>
      <c r="D146" s="52">
        <v>2</v>
      </c>
      <c r="E146" s="52">
        <v>1.6977784568891601</v>
      </c>
      <c r="F146" s="52">
        <v>20.6563045588181</v>
      </c>
    </row>
    <row r="147" spans="1:6" x14ac:dyDescent="0.2">
      <c r="A147" s="52">
        <v>272183</v>
      </c>
      <c r="B147" s="52" t="s">
        <v>187</v>
      </c>
      <c r="C147" s="52" t="s">
        <v>419</v>
      </c>
      <c r="D147" s="52">
        <v>2</v>
      </c>
      <c r="E147" s="52">
        <v>1.69024559268462</v>
      </c>
      <c r="F147" s="52">
        <v>20.564654710996201</v>
      </c>
    </row>
    <row r="148" spans="1:6" x14ac:dyDescent="0.2">
      <c r="A148">
        <v>272191</v>
      </c>
      <c r="B148" t="s">
        <v>278</v>
      </c>
      <c r="C148" t="s">
        <v>419</v>
      </c>
      <c r="D148">
        <v>3</v>
      </c>
      <c r="E148">
        <v>1.62500338542372</v>
      </c>
      <c r="F148">
        <v>19.770874522655301</v>
      </c>
    </row>
    <row r="149" spans="1:6" x14ac:dyDescent="0.2">
      <c r="A149">
        <v>272205</v>
      </c>
      <c r="B149" t="s">
        <v>188</v>
      </c>
      <c r="C149" t="s">
        <v>419</v>
      </c>
      <c r="D149">
        <v>1</v>
      </c>
      <c r="E149">
        <v>0.71877291088653394</v>
      </c>
      <c r="F149">
        <v>8.7450704157861701</v>
      </c>
    </row>
    <row r="150" spans="1:6" x14ac:dyDescent="0.2">
      <c r="A150">
        <v>272213</v>
      </c>
      <c r="B150" t="s">
        <v>281</v>
      </c>
      <c r="C150" t="s">
        <v>419</v>
      </c>
      <c r="D150">
        <v>1</v>
      </c>
      <c r="E150">
        <v>1.4758187104296101</v>
      </c>
      <c r="F150">
        <v>17.955794310226899</v>
      </c>
    </row>
    <row r="151" spans="1:6" x14ac:dyDescent="0.2">
      <c r="A151">
        <v>272221</v>
      </c>
      <c r="B151" t="s">
        <v>189</v>
      </c>
      <c r="C151" t="s">
        <v>419</v>
      </c>
      <c r="D151">
        <v>2</v>
      </c>
      <c r="E151">
        <v>1.82540044722311</v>
      </c>
      <c r="F151">
        <v>22.2090387745478</v>
      </c>
    </row>
    <row r="152" spans="1:6" x14ac:dyDescent="0.2">
      <c r="A152">
        <v>272248</v>
      </c>
      <c r="B152" t="s">
        <v>190</v>
      </c>
      <c r="C152" t="s">
        <v>419</v>
      </c>
      <c r="D152">
        <v>1</v>
      </c>
      <c r="E152">
        <v>1.1535488931698401</v>
      </c>
      <c r="F152">
        <v>14.0348448668997</v>
      </c>
    </row>
    <row r="153" spans="1:6" x14ac:dyDescent="0.2">
      <c r="A153">
        <v>272256</v>
      </c>
      <c r="B153" t="s">
        <v>191</v>
      </c>
      <c r="C153" t="s">
        <v>419</v>
      </c>
      <c r="D153">
        <v>1</v>
      </c>
      <c r="E153">
        <v>1.7474574494111099</v>
      </c>
      <c r="F153">
        <v>21.260732301168499</v>
      </c>
    </row>
    <row r="154" spans="1:6" x14ac:dyDescent="0.2">
      <c r="A154">
        <v>272272</v>
      </c>
      <c r="B154" t="s">
        <v>193</v>
      </c>
      <c r="C154" t="s">
        <v>419</v>
      </c>
      <c r="D154">
        <v>8</v>
      </c>
      <c r="E154">
        <v>1.65929318258655</v>
      </c>
      <c r="F154">
        <v>20.188067054803</v>
      </c>
    </row>
    <row r="155" spans="1:6" x14ac:dyDescent="0.2">
      <c r="A155">
        <v>272302</v>
      </c>
      <c r="B155" t="s">
        <v>196</v>
      </c>
      <c r="C155" t="s">
        <v>419</v>
      </c>
      <c r="D155">
        <v>3</v>
      </c>
      <c r="E155">
        <v>3.8744172230760299</v>
      </c>
      <c r="F155">
        <v>47.138742880758301</v>
      </c>
    </row>
    <row r="156" spans="1:6" x14ac:dyDescent="0.2">
      <c r="A156">
        <v>272311</v>
      </c>
      <c r="B156" t="s">
        <v>197</v>
      </c>
      <c r="C156" t="s">
        <v>419</v>
      </c>
      <c r="D156">
        <v>1</v>
      </c>
      <c r="E156">
        <v>1.7095185995623601</v>
      </c>
      <c r="F156">
        <v>20.799142961342099</v>
      </c>
    </row>
    <row r="157" spans="1:6" x14ac:dyDescent="0.2">
      <c r="A157">
        <v>272329</v>
      </c>
      <c r="B157" t="s">
        <v>198</v>
      </c>
      <c r="C157" t="s">
        <v>419</v>
      </c>
      <c r="D157">
        <v>1</v>
      </c>
      <c r="E157">
        <v>1.9120824489952</v>
      </c>
      <c r="F157">
        <v>23.263669796108299</v>
      </c>
    </row>
    <row r="158" spans="1:6" x14ac:dyDescent="0.2">
      <c r="A158">
        <v>273210</v>
      </c>
      <c r="B158" t="s">
        <v>531</v>
      </c>
      <c r="C158" t="s">
        <v>419</v>
      </c>
      <c r="D158">
        <v>1</v>
      </c>
      <c r="E158">
        <v>5.3126494182648898</v>
      </c>
      <c r="F158">
        <v>64.637234588889498</v>
      </c>
    </row>
    <row r="159" spans="1:6" x14ac:dyDescent="0.2">
      <c r="A159">
        <v>273228</v>
      </c>
      <c r="B159" t="s">
        <v>532</v>
      </c>
      <c r="C159" t="s">
        <v>419</v>
      </c>
      <c r="D159">
        <v>1</v>
      </c>
      <c r="E159">
        <v>10.540739959945199</v>
      </c>
      <c r="F159">
        <v>128.24566951266601</v>
      </c>
    </row>
    <row r="160" spans="1:6" x14ac:dyDescent="0.2">
      <c r="A160">
        <v>273813</v>
      </c>
      <c r="B160" t="s">
        <v>535</v>
      </c>
      <c r="C160" t="s">
        <v>419</v>
      </c>
      <c r="D160">
        <v>1</v>
      </c>
      <c r="E160">
        <v>7.6475986540226399</v>
      </c>
      <c r="F160">
        <v>93.0457836239421</v>
      </c>
    </row>
    <row r="178" spans="1:6" x14ac:dyDescent="0.2">
      <c r="B178">
        <v>271004</v>
      </c>
      <c r="C178" t="s">
        <v>249</v>
      </c>
      <c r="D178">
        <v>49</v>
      </c>
      <c r="E178">
        <v>1.7934285119264799</v>
      </c>
      <c r="F178">
        <v>21.820046895105499</v>
      </c>
    </row>
    <row r="179" spans="1:6" x14ac:dyDescent="0.2">
      <c r="B179">
        <v>271403</v>
      </c>
      <c r="C179" t="s">
        <v>251</v>
      </c>
      <c r="D179">
        <v>18</v>
      </c>
      <c r="E179">
        <v>2.1787599950614802</v>
      </c>
      <c r="F179">
        <v>26.508246606581299</v>
      </c>
    </row>
    <row r="180" spans="1:6" x14ac:dyDescent="0.2">
      <c r="B180" s="52"/>
      <c r="C180" t="s">
        <v>397</v>
      </c>
      <c r="D180">
        <v>197</v>
      </c>
    </row>
    <row r="181" spans="1:6" x14ac:dyDescent="0.2">
      <c r="A181">
        <v>1</v>
      </c>
      <c r="B181" s="52">
        <v>2</v>
      </c>
      <c r="C181">
        <v>3</v>
      </c>
      <c r="D181">
        <v>4</v>
      </c>
      <c r="E181">
        <v>5</v>
      </c>
      <c r="F181">
        <v>6</v>
      </c>
    </row>
    <row r="183" spans="1:6" x14ac:dyDescent="0.2">
      <c r="A183">
        <v>270000</v>
      </c>
      <c r="B183" t="s">
        <v>313</v>
      </c>
      <c r="C183" t="s">
        <v>406</v>
      </c>
      <c r="D183">
        <v>130</v>
      </c>
      <c r="E183">
        <v>1.4771463305469399</v>
      </c>
      <c r="F183">
        <v>17.971947021654501</v>
      </c>
    </row>
  </sheetData>
  <phoneticPr fontId="14"/>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""&amp;市町村別自殺者集計表!Q7&amp;市町村別自殺者集計表!R7&amp;"年4月暫定値"</f>
        <v>令和5年4月暫定値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令和5年4月暫定値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令和5年4月暫定値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23</v>
      </c>
      <c r="E8" s="52">
        <v>1.73787417186518</v>
      </c>
      <c r="F8" s="52">
        <v>21.144135757693</v>
      </c>
      <c r="G8" s="52">
        <v>1</v>
      </c>
      <c r="H8" s="52">
        <v>3</v>
      </c>
      <c r="I8" s="52">
        <v>2</v>
      </c>
      <c r="J8" s="52">
        <v>4</v>
      </c>
      <c r="K8" s="52">
        <v>7</v>
      </c>
      <c r="L8" s="52">
        <v>0</v>
      </c>
      <c r="M8" s="52">
        <v>1</v>
      </c>
      <c r="N8" s="52">
        <v>5</v>
      </c>
      <c r="O8" s="52">
        <v>0</v>
      </c>
      <c r="P8" s="52">
        <v>16</v>
      </c>
      <c r="Q8" s="52">
        <v>7</v>
      </c>
      <c r="R8" s="52">
        <v>0</v>
      </c>
      <c r="S8" s="52">
        <v>10</v>
      </c>
      <c r="T8" s="52">
        <v>13</v>
      </c>
      <c r="U8" s="52">
        <v>2</v>
      </c>
      <c r="V8" s="52">
        <v>11</v>
      </c>
      <c r="W8" s="52">
        <v>0</v>
      </c>
      <c r="X8" s="52">
        <v>2</v>
      </c>
      <c r="Y8" s="52">
        <v>6</v>
      </c>
      <c r="Z8" s="52">
        <v>3</v>
      </c>
      <c r="AA8" s="52">
        <v>0</v>
      </c>
      <c r="AB8" s="52">
        <v>12</v>
      </c>
      <c r="AC8" s="52">
        <v>4</v>
      </c>
      <c r="AD8" s="52">
        <v>1</v>
      </c>
      <c r="AE8" s="52">
        <v>2</v>
      </c>
      <c r="AF8" s="52">
        <v>0</v>
      </c>
      <c r="AG8" s="52">
        <v>4</v>
      </c>
      <c r="AH8" s="52">
        <v>0</v>
      </c>
      <c r="AI8" s="52">
        <v>10</v>
      </c>
      <c r="AJ8" s="52">
        <v>0</v>
      </c>
      <c r="AK8" s="52">
        <v>3</v>
      </c>
      <c r="AL8" s="52">
        <v>9</v>
      </c>
      <c r="AM8" s="52">
        <v>0</v>
      </c>
      <c r="AN8" s="52">
        <v>1</v>
      </c>
      <c r="AO8" s="52">
        <v>0</v>
      </c>
      <c r="AP8" s="52">
        <v>0</v>
      </c>
      <c r="AQ8" s="52">
        <v>2</v>
      </c>
      <c r="AR8" s="52">
        <v>1</v>
      </c>
      <c r="AS8" s="52">
        <v>1</v>
      </c>
      <c r="AT8" s="52">
        <v>3</v>
      </c>
      <c r="AU8" s="52">
        <v>2</v>
      </c>
      <c r="AV8" s="52">
        <v>4</v>
      </c>
      <c r="AW8" s="52">
        <v>3</v>
      </c>
      <c r="AX8" s="52">
        <v>0</v>
      </c>
      <c r="AY8" s="52">
        <v>0</v>
      </c>
      <c r="AZ8" s="52">
        <v>1</v>
      </c>
      <c r="BA8" s="52">
        <v>0</v>
      </c>
      <c r="BB8" s="52">
        <v>6</v>
      </c>
      <c r="BC8" s="52">
        <v>3</v>
      </c>
      <c r="BD8" s="52">
        <v>2</v>
      </c>
      <c r="BE8" s="52">
        <v>5</v>
      </c>
      <c r="BF8" s="52">
        <v>3</v>
      </c>
      <c r="BG8" s="52">
        <v>2</v>
      </c>
      <c r="BH8" s="52">
        <v>6</v>
      </c>
      <c r="BI8" s="52">
        <v>2</v>
      </c>
      <c r="BJ8" s="52">
        <v>0</v>
      </c>
      <c r="BK8" s="52">
        <v>5</v>
      </c>
      <c r="BL8" s="52">
        <v>13</v>
      </c>
      <c r="BM8" s="52">
        <v>9</v>
      </c>
      <c r="BN8" s="52">
        <v>8</v>
      </c>
      <c r="BO8" s="52">
        <v>1</v>
      </c>
      <c r="BP8" s="52">
        <v>2</v>
      </c>
      <c r="BQ8" s="52">
        <v>3</v>
      </c>
      <c r="BR8" s="52">
        <v>0</v>
      </c>
      <c r="BS8" s="52">
        <v>5</v>
      </c>
      <c r="BT8" s="52">
        <v>18</v>
      </c>
      <c r="BU8" s="52">
        <v>0</v>
      </c>
      <c r="BV8" s="52">
        <v>0</v>
      </c>
    </row>
    <row r="9" spans="1:74" s="52" customFormat="1" x14ac:dyDescent="0.2">
      <c r="A9" s="52">
        <v>271080</v>
      </c>
      <c r="B9" s="52" t="s">
        <v>419</v>
      </c>
      <c r="C9" s="52" t="s">
        <v>505</v>
      </c>
      <c r="D9" s="52">
        <v>1</v>
      </c>
      <c r="E9" s="52">
        <v>3.2087277394513101</v>
      </c>
      <c r="F9" s="52">
        <v>39.039520829990899</v>
      </c>
      <c r="G9" s="52">
        <v>0</v>
      </c>
      <c r="H9" s="52">
        <v>0</v>
      </c>
      <c r="I9" s="52">
        <v>1</v>
      </c>
      <c r="J9" s="52">
        <v>0</v>
      </c>
      <c r="K9" s="52">
        <v>0</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1</v>
      </c>
      <c r="AU9" s="52">
        <v>0</v>
      </c>
      <c r="AV9" s="52">
        <v>0</v>
      </c>
      <c r="AW9" s="52">
        <v>0</v>
      </c>
      <c r="AX9" s="52">
        <v>0</v>
      </c>
      <c r="AY9" s="52">
        <v>0</v>
      </c>
      <c r="AZ9" s="52">
        <v>0</v>
      </c>
      <c r="BA9" s="52">
        <v>0</v>
      </c>
      <c r="BB9" s="52">
        <v>0</v>
      </c>
      <c r="BC9" s="52">
        <v>1</v>
      </c>
      <c r="BD9" s="52">
        <v>0</v>
      </c>
      <c r="BE9" s="52">
        <v>0</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271098</v>
      </c>
      <c r="B10" s="52" t="s">
        <v>419</v>
      </c>
      <c r="C10" s="52" t="s">
        <v>506</v>
      </c>
      <c r="D10" s="52">
        <v>1</v>
      </c>
      <c r="E10" s="52">
        <v>2.6927323154805198</v>
      </c>
      <c r="F10" s="52">
        <v>32.761576505012997</v>
      </c>
      <c r="G10" s="52">
        <v>0</v>
      </c>
      <c r="H10" s="52">
        <v>0</v>
      </c>
      <c r="I10" s="52">
        <v>0</v>
      </c>
      <c r="J10" s="52">
        <v>0</v>
      </c>
      <c r="K10" s="52">
        <v>1</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1</v>
      </c>
      <c r="AX10" s="52">
        <v>0</v>
      </c>
      <c r="AY10" s="52">
        <v>0</v>
      </c>
      <c r="AZ10" s="52">
        <v>0</v>
      </c>
      <c r="BA10" s="52">
        <v>0</v>
      </c>
      <c r="BB10" s="52">
        <v>0</v>
      </c>
      <c r="BC10" s="52">
        <v>0</v>
      </c>
      <c r="BD10" s="52">
        <v>0</v>
      </c>
      <c r="BE10" s="52">
        <v>0</v>
      </c>
      <c r="BF10" s="52">
        <v>1</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271110</v>
      </c>
      <c r="B11" s="52" t="s">
        <v>419</v>
      </c>
      <c r="C11" s="52" t="s">
        <v>507</v>
      </c>
      <c r="D11" s="52">
        <v>3</v>
      </c>
      <c r="E11" s="52">
        <v>8.2422111105005804</v>
      </c>
      <c r="F11" s="52">
        <v>100.28023517775701</v>
      </c>
      <c r="G11" s="52">
        <v>0</v>
      </c>
      <c r="H11" s="52">
        <v>0</v>
      </c>
      <c r="I11" s="52">
        <v>1</v>
      </c>
      <c r="J11" s="52">
        <v>0</v>
      </c>
      <c r="K11" s="52">
        <v>1</v>
      </c>
      <c r="L11" s="52">
        <v>0</v>
      </c>
      <c r="M11" s="52">
        <v>0</v>
      </c>
      <c r="N11" s="52">
        <v>1</v>
      </c>
      <c r="O11" s="52">
        <v>0</v>
      </c>
      <c r="P11" s="52">
        <v>1</v>
      </c>
      <c r="Q11" s="52">
        <v>2</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1</v>
      </c>
      <c r="AS11" s="52">
        <v>0</v>
      </c>
      <c r="AT11" s="52">
        <v>0</v>
      </c>
      <c r="AU11" s="52">
        <v>1</v>
      </c>
      <c r="AV11" s="52">
        <v>0</v>
      </c>
      <c r="AW11" s="52">
        <v>1</v>
      </c>
      <c r="AX11" s="52">
        <v>0</v>
      </c>
      <c r="AY11" s="52">
        <v>0</v>
      </c>
      <c r="AZ11" s="52">
        <v>0</v>
      </c>
      <c r="BA11" s="52">
        <v>0</v>
      </c>
      <c r="BB11" s="52">
        <v>0</v>
      </c>
      <c r="BC11" s="52">
        <v>1</v>
      </c>
      <c r="BD11" s="52">
        <v>0</v>
      </c>
      <c r="BE11" s="52">
        <v>1</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271144</v>
      </c>
      <c r="B12" s="52" t="s">
        <v>419</v>
      </c>
      <c r="C12" s="52" t="s">
        <v>509</v>
      </c>
      <c r="D12" s="52">
        <v>3</v>
      </c>
      <c r="E12" s="52">
        <v>3.5500017750008901</v>
      </c>
      <c r="F12" s="52">
        <v>43.191688262510802</v>
      </c>
      <c r="G12" s="52">
        <v>0</v>
      </c>
      <c r="H12" s="52">
        <v>0</v>
      </c>
      <c r="I12" s="52">
        <v>0</v>
      </c>
      <c r="J12" s="52">
        <v>0</v>
      </c>
      <c r="K12" s="52">
        <v>2</v>
      </c>
      <c r="L12" s="52">
        <v>0</v>
      </c>
      <c r="M12" s="52">
        <v>0</v>
      </c>
      <c r="N12" s="52">
        <v>1</v>
      </c>
      <c r="O12" s="52">
        <v>0</v>
      </c>
      <c r="P12" s="52">
        <v>2</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1</v>
      </c>
      <c r="AW12" s="52">
        <v>0</v>
      </c>
      <c r="AX12" s="52">
        <v>0</v>
      </c>
      <c r="AY12" s="52">
        <v>0</v>
      </c>
      <c r="AZ12" s="52">
        <v>0</v>
      </c>
      <c r="BA12" s="52">
        <v>0</v>
      </c>
      <c r="BB12" s="52">
        <v>2</v>
      </c>
      <c r="BC12" s="52">
        <v>0</v>
      </c>
      <c r="BD12" s="52">
        <v>0</v>
      </c>
      <c r="BE12" s="52">
        <v>0</v>
      </c>
      <c r="BF12" s="52">
        <v>1</v>
      </c>
      <c r="BG12" s="52">
        <v>1</v>
      </c>
      <c r="BH12" s="52">
        <v>1</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271179</v>
      </c>
      <c r="B13" s="52" t="s">
        <v>419</v>
      </c>
      <c r="C13" s="52" t="s">
        <v>512</v>
      </c>
      <c r="D13" s="52">
        <v>1</v>
      </c>
      <c r="E13" s="52">
        <v>2.3273675146042301</v>
      </c>
      <c r="F13" s="52">
        <v>28.316304761018099</v>
      </c>
      <c r="G13" s="52">
        <v>0</v>
      </c>
      <c r="H13" s="52">
        <v>0</v>
      </c>
      <c r="I13" s="52">
        <v>0</v>
      </c>
      <c r="J13" s="52">
        <v>1</v>
      </c>
      <c r="K13" s="52">
        <v>0</v>
      </c>
      <c r="L13" s="52">
        <v>0</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1</v>
      </c>
      <c r="BC13" s="52">
        <v>0</v>
      </c>
      <c r="BD13" s="52">
        <v>0</v>
      </c>
      <c r="BE13" s="52">
        <v>0</v>
      </c>
      <c r="BF13" s="52">
        <v>1</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271195</v>
      </c>
      <c r="B14" s="52" t="s">
        <v>419</v>
      </c>
      <c r="C14" s="52" t="s">
        <v>527</v>
      </c>
      <c r="D14" s="52">
        <v>1</v>
      </c>
      <c r="E14" s="52">
        <v>1.9400523814143</v>
      </c>
      <c r="F14" s="52">
        <v>23.603970640540599</v>
      </c>
      <c r="G14" s="52">
        <v>0</v>
      </c>
      <c r="H14" s="52">
        <v>0</v>
      </c>
      <c r="I14" s="52">
        <v>0</v>
      </c>
      <c r="J14" s="52">
        <v>0</v>
      </c>
      <c r="K14" s="52">
        <v>1</v>
      </c>
      <c r="L14" s="52">
        <v>0</v>
      </c>
      <c r="M14" s="52">
        <v>0</v>
      </c>
      <c r="N14" s="52">
        <v>0</v>
      </c>
      <c r="O14" s="52">
        <v>0</v>
      </c>
      <c r="P14" s="52">
        <v>0</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1</v>
      </c>
      <c r="AR14" s="52">
        <v>0</v>
      </c>
      <c r="AS14" s="52">
        <v>0</v>
      </c>
      <c r="AT14" s="52">
        <v>0</v>
      </c>
      <c r="AU14" s="52">
        <v>0</v>
      </c>
      <c r="AV14" s="52">
        <v>0</v>
      </c>
      <c r="AW14" s="52">
        <v>0</v>
      </c>
      <c r="AX14" s="52">
        <v>0</v>
      </c>
      <c r="AY14" s="52">
        <v>0</v>
      </c>
      <c r="AZ14" s="52">
        <v>0</v>
      </c>
      <c r="BA14" s="52">
        <v>0</v>
      </c>
      <c r="BB14" s="52">
        <v>0</v>
      </c>
      <c r="BC14" s="52">
        <v>0</v>
      </c>
      <c r="BD14" s="52">
        <v>0</v>
      </c>
      <c r="BE14" s="52">
        <v>0</v>
      </c>
      <c r="BF14" s="52">
        <v>0</v>
      </c>
      <c r="BG14" s="52">
        <v>0</v>
      </c>
      <c r="BH14" s="52">
        <v>1</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271209</v>
      </c>
      <c r="B15" s="52" t="s">
        <v>419</v>
      </c>
      <c r="C15" s="52" t="s">
        <v>514</v>
      </c>
      <c r="D15" s="52">
        <v>2</v>
      </c>
      <c r="E15" s="52">
        <v>2.80516711783104</v>
      </c>
      <c r="F15" s="52">
        <v>34.129533266944399</v>
      </c>
      <c r="G15" s="52">
        <v>1</v>
      </c>
      <c r="H15" s="52">
        <v>1</v>
      </c>
      <c r="I15" s="52">
        <v>0</v>
      </c>
      <c r="J15" s="52">
        <v>0</v>
      </c>
      <c r="K15" s="52">
        <v>0</v>
      </c>
      <c r="L15" s="52">
        <v>0</v>
      </c>
      <c r="M15" s="52">
        <v>0</v>
      </c>
      <c r="N15" s="52">
        <v>0</v>
      </c>
      <c r="O15" s="52">
        <v>0</v>
      </c>
      <c r="P15" s="52">
        <v>2</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1</v>
      </c>
      <c r="AW15" s="52">
        <v>0</v>
      </c>
      <c r="AX15" s="52">
        <v>0</v>
      </c>
      <c r="AY15" s="52">
        <v>0</v>
      </c>
      <c r="AZ15" s="52">
        <v>0</v>
      </c>
      <c r="BA15" s="52">
        <v>0</v>
      </c>
      <c r="BB15" s="52">
        <v>1</v>
      </c>
      <c r="BC15" s="52">
        <v>1</v>
      </c>
      <c r="BD15" s="52">
        <v>0</v>
      </c>
      <c r="BE15" s="52">
        <v>0</v>
      </c>
      <c r="BF15" s="52">
        <v>0</v>
      </c>
      <c r="BG15" s="52">
        <v>0</v>
      </c>
      <c r="BH15" s="52">
        <v>0</v>
      </c>
      <c r="BI15" s="52">
        <v>1</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271225</v>
      </c>
      <c r="B16" s="52" t="s">
        <v>419</v>
      </c>
      <c r="C16" s="52" t="s">
        <v>516</v>
      </c>
      <c r="D16" s="52">
        <v>1</v>
      </c>
      <c r="E16" s="52">
        <v>1.6462260268334801</v>
      </c>
      <c r="F16" s="52">
        <v>20.029083326474101</v>
      </c>
      <c r="G16" s="52">
        <v>0</v>
      </c>
      <c r="H16" s="52">
        <v>0</v>
      </c>
      <c r="I16" s="52">
        <v>0</v>
      </c>
      <c r="J16" s="52">
        <v>0</v>
      </c>
      <c r="K16" s="52">
        <v>0</v>
      </c>
      <c r="L16" s="52">
        <v>0</v>
      </c>
      <c r="M16" s="52">
        <v>0</v>
      </c>
      <c r="N16" s="52">
        <v>1</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1</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271233</v>
      </c>
      <c r="B17" s="52" t="s">
        <v>419</v>
      </c>
      <c r="C17" s="52" t="s">
        <v>517</v>
      </c>
      <c r="D17" s="52">
        <v>2</v>
      </c>
      <c r="E17" s="52">
        <v>2.2341126663017601</v>
      </c>
      <c r="F17" s="52">
        <v>27.1817041066714</v>
      </c>
      <c r="G17" s="52">
        <v>0</v>
      </c>
      <c r="H17" s="52">
        <v>1</v>
      </c>
      <c r="I17" s="52">
        <v>0</v>
      </c>
      <c r="J17" s="52">
        <v>0</v>
      </c>
      <c r="K17" s="52">
        <v>0</v>
      </c>
      <c r="L17" s="52">
        <v>0</v>
      </c>
      <c r="M17" s="52">
        <v>0</v>
      </c>
      <c r="N17" s="52">
        <v>1</v>
      </c>
      <c r="O17" s="52">
        <v>0</v>
      </c>
      <c r="P17" s="52">
        <v>1</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1</v>
      </c>
      <c r="AR17" s="52">
        <v>0</v>
      </c>
      <c r="AS17" s="52">
        <v>0</v>
      </c>
      <c r="AT17" s="52">
        <v>0</v>
      </c>
      <c r="AU17" s="52">
        <v>0</v>
      </c>
      <c r="AV17" s="52">
        <v>0</v>
      </c>
      <c r="AW17" s="52">
        <v>0</v>
      </c>
      <c r="AX17" s="52">
        <v>0</v>
      </c>
      <c r="AY17" s="52">
        <v>0</v>
      </c>
      <c r="AZ17" s="52">
        <v>0</v>
      </c>
      <c r="BA17" s="52">
        <v>0</v>
      </c>
      <c r="BB17" s="52">
        <v>1</v>
      </c>
      <c r="BC17" s="52">
        <v>0</v>
      </c>
      <c r="BD17" s="52">
        <v>0</v>
      </c>
      <c r="BE17" s="52">
        <v>1</v>
      </c>
      <c r="BF17" s="52">
        <v>0</v>
      </c>
      <c r="BG17" s="52">
        <v>0</v>
      </c>
      <c r="BH17" s="52">
        <v>0</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271241</v>
      </c>
      <c r="B18" s="52" t="s">
        <v>419</v>
      </c>
      <c r="C18" s="52" t="s">
        <v>530</v>
      </c>
      <c r="D18" s="52">
        <v>1</v>
      </c>
      <c r="E18" s="52">
        <v>1.86122692078618</v>
      </c>
      <c r="F18" s="52">
        <v>22.644927536231901</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1</v>
      </c>
      <c r="AT18" s="52">
        <v>0</v>
      </c>
      <c r="AU18" s="52">
        <v>0</v>
      </c>
      <c r="AV18" s="52">
        <v>0</v>
      </c>
      <c r="AW18" s="52">
        <v>0</v>
      </c>
      <c r="AX18" s="52">
        <v>0</v>
      </c>
      <c r="AY18" s="52">
        <v>0</v>
      </c>
      <c r="AZ18" s="52">
        <v>0</v>
      </c>
      <c r="BA18" s="52">
        <v>0</v>
      </c>
      <c r="BB18" s="52">
        <v>0</v>
      </c>
      <c r="BC18" s="52">
        <v>0</v>
      </c>
      <c r="BD18" s="52">
        <v>0</v>
      </c>
      <c r="BE18" s="52">
        <v>0</v>
      </c>
      <c r="BF18" s="52">
        <v>0</v>
      </c>
      <c r="BG18" s="52">
        <v>0</v>
      </c>
      <c r="BH18" s="52">
        <v>1</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271268</v>
      </c>
      <c r="B19" s="52" t="s">
        <v>419</v>
      </c>
      <c r="C19" s="52" t="s">
        <v>519</v>
      </c>
      <c r="D19" s="52">
        <v>4</v>
      </c>
      <c r="E19" s="52">
        <v>4.3772296513536597</v>
      </c>
      <c r="F19" s="52">
        <v>53.256294091469499</v>
      </c>
      <c r="G19" s="52">
        <v>0</v>
      </c>
      <c r="H19" s="52">
        <v>0</v>
      </c>
      <c r="I19" s="52">
        <v>0</v>
      </c>
      <c r="J19" s="52">
        <v>3</v>
      </c>
      <c r="K19" s="52">
        <v>1</v>
      </c>
      <c r="L19" s="52">
        <v>0</v>
      </c>
      <c r="M19" s="52">
        <v>0</v>
      </c>
      <c r="N19" s="52">
        <v>0</v>
      </c>
      <c r="O19" s="52">
        <v>0</v>
      </c>
      <c r="P19" s="52">
        <v>3</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1</v>
      </c>
      <c r="AU19" s="52">
        <v>1</v>
      </c>
      <c r="AV19" s="52">
        <v>0</v>
      </c>
      <c r="AW19" s="52">
        <v>1</v>
      </c>
      <c r="AX19" s="52">
        <v>0</v>
      </c>
      <c r="AY19" s="52">
        <v>0</v>
      </c>
      <c r="AZ19" s="52">
        <v>0</v>
      </c>
      <c r="BA19" s="52">
        <v>0</v>
      </c>
      <c r="BB19" s="52">
        <v>1</v>
      </c>
      <c r="BC19" s="52">
        <v>0</v>
      </c>
      <c r="BD19" s="52">
        <v>2</v>
      </c>
      <c r="BE19" s="52">
        <v>1</v>
      </c>
      <c r="BF19" s="52">
        <v>0</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271276</v>
      </c>
      <c r="B20" s="52" t="s">
        <v>419</v>
      </c>
      <c r="C20" s="52" t="s">
        <v>520</v>
      </c>
      <c r="D20" s="52">
        <v>1</v>
      </c>
      <c r="E20" s="52">
        <v>1.53428356628872</v>
      </c>
      <c r="F20" s="52">
        <v>18.667116723179401</v>
      </c>
      <c r="G20" s="52">
        <v>0</v>
      </c>
      <c r="H20" s="52">
        <v>1</v>
      </c>
      <c r="I20" s="52">
        <v>0</v>
      </c>
      <c r="J20" s="52">
        <v>0</v>
      </c>
      <c r="K20" s="52">
        <v>0</v>
      </c>
      <c r="L20" s="52">
        <v>0</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1</v>
      </c>
      <c r="AU20" s="52">
        <v>0</v>
      </c>
      <c r="AV20" s="52">
        <v>0</v>
      </c>
      <c r="AW20" s="52">
        <v>0</v>
      </c>
      <c r="AX20" s="52">
        <v>0</v>
      </c>
      <c r="AY20" s="52">
        <v>0</v>
      </c>
      <c r="AZ20" s="52">
        <v>0</v>
      </c>
      <c r="BA20" s="52">
        <v>0</v>
      </c>
      <c r="BB20" s="52">
        <v>0</v>
      </c>
      <c r="BC20" s="52">
        <v>0</v>
      </c>
      <c r="BD20" s="52">
        <v>0</v>
      </c>
      <c r="BE20" s="52">
        <v>1</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271284</v>
      </c>
      <c r="B21" s="52" t="s">
        <v>419</v>
      </c>
      <c r="C21" s="52" t="s">
        <v>521</v>
      </c>
      <c r="D21" s="52">
        <v>2</v>
      </c>
      <c r="E21" s="52">
        <v>3.9375504498651401</v>
      </c>
      <c r="F21" s="52">
        <v>47.906863806692499</v>
      </c>
      <c r="G21" s="52">
        <v>0</v>
      </c>
      <c r="H21" s="52">
        <v>0</v>
      </c>
      <c r="I21" s="52">
        <v>0</v>
      </c>
      <c r="J21" s="52">
        <v>0</v>
      </c>
      <c r="K21" s="52">
        <v>1</v>
      </c>
      <c r="L21" s="52">
        <v>0</v>
      </c>
      <c r="M21" s="52">
        <v>0</v>
      </c>
      <c r="N21" s="52">
        <v>1</v>
      </c>
      <c r="O21" s="52">
        <v>0</v>
      </c>
      <c r="P21" s="52">
        <v>1</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2</v>
      </c>
      <c r="AW21" s="52">
        <v>0</v>
      </c>
      <c r="AX21" s="52">
        <v>0</v>
      </c>
      <c r="AY21" s="52">
        <v>0</v>
      </c>
      <c r="AZ21" s="52">
        <v>0</v>
      </c>
      <c r="BA21" s="52">
        <v>0</v>
      </c>
      <c r="BB21" s="52">
        <v>0</v>
      </c>
      <c r="BC21" s="52">
        <v>0</v>
      </c>
      <c r="BD21" s="52">
        <v>0</v>
      </c>
      <c r="BE21" s="52">
        <v>0</v>
      </c>
      <c r="BF21" s="52">
        <v>0</v>
      </c>
      <c r="BG21" s="52">
        <v>1</v>
      </c>
      <c r="BH21" s="52">
        <v>1</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271403</v>
      </c>
      <c r="B22" s="52" t="s">
        <v>173</v>
      </c>
      <c r="C22" s="52" t="s">
        <v>419</v>
      </c>
      <c r="D22" s="52">
        <v>5</v>
      </c>
      <c r="E22" s="52">
        <v>1.2632068273802599</v>
      </c>
      <c r="F22" s="52">
        <v>15.3690163997932</v>
      </c>
      <c r="G22" s="52">
        <v>0</v>
      </c>
      <c r="H22" s="52">
        <v>0</v>
      </c>
      <c r="I22" s="52">
        <v>1</v>
      </c>
      <c r="J22" s="52">
        <v>1</v>
      </c>
      <c r="K22" s="52">
        <v>0</v>
      </c>
      <c r="L22" s="52">
        <v>1</v>
      </c>
      <c r="M22" s="52">
        <v>1</v>
      </c>
      <c r="N22" s="52">
        <v>1</v>
      </c>
      <c r="O22" s="52">
        <v>0</v>
      </c>
      <c r="P22" s="52">
        <v>3</v>
      </c>
      <c r="Q22" s="52">
        <v>2</v>
      </c>
      <c r="R22" s="52">
        <v>0</v>
      </c>
      <c r="S22" s="52">
        <v>2</v>
      </c>
      <c r="T22" s="52">
        <v>3</v>
      </c>
      <c r="U22" s="52">
        <v>0</v>
      </c>
      <c r="V22" s="52">
        <v>3</v>
      </c>
      <c r="W22" s="52">
        <v>0</v>
      </c>
      <c r="X22" s="52">
        <v>0</v>
      </c>
      <c r="Y22" s="52">
        <v>3</v>
      </c>
      <c r="Z22" s="52">
        <v>0</v>
      </c>
      <c r="AA22" s="52">
        <v>0</v>
      </c>
      <c r="AB22" s="52">
        <v>4</v>
      </c>
      <c r="AC22" s="52">
        <v>0</v>
      </c>
      <c r="AD22" s="52">
        <v>0</v>
      </c>
      <c r="AE22" s="52">
        <v>0</v>
      </c>
      <c r="AF22" s="52">
        <v>0</v>
      </c>
      <c r="AG22" s="52">
        <v>1</v>
      </c>
      <c r="AH22" s="52">
        <v>0</v>
      </c>
      <c r="AI22" s="52">
        <v>5</v>
      </c>
      <c r="AJ22" s="52">
        <v>0</v>
      </c>
      <c r="AK22" s="52">
        <v>0</v>
      </c>
      <c r="AL22" s="52">
        <v>0</v>
      </c>
      <c r="AM22" s="52">
        <v>0</v>
      </c>
      <c r="AN22" s="52">
        <v>0</v>
      </c>
      <c r="AO22" s="52">
        <v>0</v>
      </c>
      <c r="AP22" s="52">
        <v>0</v>
      </c>
      <c r="AQ22" s="52">
        <v>0</v>
      </c>
      <c r="AR22" s="52">
        <v>1</v>
      </c>
      <c r="AS22" s="52">
        <v>1</v>
      </c>
      <c r="AT22" s="52">
        <v>0</v>
      </c>
      <c r="AU22" s="52">
        <v>0</v>
      </c>
      <c r="AV22" s="52">
        <v>0</v>
      </c>
      <c r="AW22" s="52">
        <v>1</v>
      </c>
      <c r="AX22" s="52">
        <v>1</v>
      </c>
      <c r="AY22" s="52">
        <v>0</v>
      </c>
      <c r="AZ22" s="52">
        <v>0</v>
      </c>
      <c r="BA22" s="52">
        <v>0</v>
      </c>
      <c r="BB22" s="52">
        <v>1</v>
      </c>
      <c r="BC22" s="52">
        <v>1</v>
      </c>
      <c r="BD22" s="52">
        <v>0</v>
      </c>
      <c r="BE22" s="52">
        <v>0</v>
      </c>
      <c r="BF22" s="52">
        <v>0</v>
      </c>
      <c r="BG22" s="52">
        <v>0</v>
      </c>
      <c r="BH22" s="52">
        <v>3</v>
      </c>
      <c r="BI22" s="52">
        <v>1</v>
      </c>
      <c r="BJ22" s="52">
        <v>0</v>
      </c>
      <c r="BK22" s="52">
        <v>0</v>
      </c>
      <c r="BL22" s="52">
        <v>4</v>
      </c>
      <c r="BM22" s="52">
        <v>2</v>
      </c>
      <c r="BN22" s="52">
        <v>0</v>
      </c>
      <c r="BO22" s="52">
        <v>0</v>
      </c>
      <c r="BP22" s="52">
        <v>0</v>
      </c>
      <c r="BQ22" s="52">
        <v>2</v>
      </c>
      <c r="BR22" s="52">
        <v>0</v>
      </c>
      <c r="BS22" s="52">
        <v>0</v>
      </c>
      <c r="BT22" s="52">
        <v>5</v>
      </c>
      <c r="BU22" s="52">
        <v>0</v>
      </c>
      <c r="BV22" s="52">
        <v>0</v>
      </c>
    </row>
    <row r="23" spans="1:74" s="52" customFormat="1" x14ac:dyDescent="0.2">
      <c r="A23" s="52">
        <v>271411</v>
      </c>
      <c r="B23" s="52" t="s">
        <v>419</v>
      </c>
      <c r="C23" s="52" t="s">
        <v>522</v>
      </c>
      <c r="D23" s="52">
        <v>2</v>
      </c>
      <c r="E23" s="52">
        <v>2.7861749996517302</v>
      </c>
      <c r="F23" s="52">
        <v>33.898462495762701</v>
      </c>
      <c r="G23" s="52">
        <v>0</v>
      </c>
      <c r="H23" s="52">
        <v>0</v>
      </c>
      <c r="I23" s="52">
        <v>1</v>
      </c>
      <c r="J23" s="52">
        <v>1</v>
      </c>
      <c r="K23" s="52">
        <v>0</v>
      </c>
      <c r="L23" s="52">
        <v>0</v>
      </c>
      <c r="M23" s="52">
        <v>0</v>
      </c>
      <c r="N23" s="52">
        <v>0</v>
      </c>
      <c r="O23" s="52">
        <v>0</v>
      </c>
      <c r="P23" s="52">
        <v>1</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1</v>
      </c>
      <c r="AS23" s="52">
        <v>1</v>
      </c>
      <c r="AT23" s="52">
        <v>0</v>
      </c>
      <c r="AU23" s="52">
        <v>0</v>
      </c>
      <c r="AV23" s="52">
        <v>0</v>
      </c>
      <c r="AW23" s="52">
        <v>0</v>
      </c>
      <c r="AX23" s="52">
        <v>0</v>
      </c>
      <c r="AY23" s="52">
        <v>0</v>
      </c>
      <c r="AZ23" s="52">
        <v>0</v>
      </c>
      <c r="BA23" s="52">
        <v>0</v>
      </c>
      <c r="BB23" s="52">
        <v>0</v>
      </c>
      <c r="BC23" s="52">
        <v>0</v>
      </c>
      <c r="BD23" s="52">
        <v>0</v>
      </c>
      <c r="BE23" s="52">
        <v>0</v>
      </c>
      <c r="BF23" s="52">
        <v>0</v>
      </c>
      <c r="BG23" s="52">
        <v>0</v>
      </c>
      <c r="BH23" s="52">
        <v>1</v>
      </c>
      <c r="BI23" s="52">
        <v>1</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271420</v>
      </c>
      <c r="B24" s="52" t="s">
        <v>419</v>
      </c>
      <c r="C24" s="52" t="s">
        <v>528</v>
      </c>
      <c r="D24" s="52">
        <v>2</v>
      </c>
      <c r="E24" s="52">
        <v>3.4019391052900199</v>
      </c>
      <c r="F24" s="52">
        <v>41.390259114361903</v>
      </c>
      <c r="G24" s="52">
        <v>0</v>
      </c>
      <c r="H24" s="52">
        <v>0</v>
      </c>
      <c r="I24" s="52">
        <v>0</v>
      </c>
      <c r="J24" s="52">
        <v>0</v>
      </c>
      <c r="K24" s="52">
        <v>0</v>
      </c>
      <c r="L24" s="52">
        <v>1</v>
      </c>
      <c r="M24" s="52">
        <v>1</v>
      </c>
      <c r="N24" s="52">
        <v>0</v>
      </c>
      <c r="O24" s="52">
        <v>0</v>
      </c>
      <c r="P24" s="52">
        <v>1</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1</v>
      </c>
      <c r="AX24" s="52">
        <v>1</v>
      </c>
      <c r="AY24" s="52">
        <v>0</v>
      </c>
      <c r="AZ24" s="52">
        <v>0</v>
      </c>
      <c r="BA24" s="52">
        <v>0</v>
      </c>
      <c r="BB24" s="52">
        <v>0</v>
      </c>
      <c r="BC24" s="52">
        <v>0</v>
      </c>
      <c r="BD24" s="52">
        <v>0</v>
      </c>
      <c r="BE24" s="52">
        <v>0</v>
      </c>
      <c r="BF24" s="52">
        <v>0</v>
      </c>
      <c r="BG24" s="52">
        <v>0</v>
      </c>
      <c r="BH24" s="52">
        <v>2</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271454</v>
      </c>
      <c r="B25" s="52" t="s">
        <v>419</v>
      </c>
      <c r="C25" s="52" t="s">
        <v>524</v>
      </c>
      <c r="D25" s="52">
        <v>1</v>
      </c>
      <c r="E25" s="52">
        <v>1.54983494257862</v>
      </c>
      <c r="F25" s="52">
        <v>18.856325134706498</v>
      </c>
      <c r="G25" s="52">
        <v>0</v>
      </c>
      <c r="H25" s="52">
        <v>0</v>
      </c>
      <c r="I25" s="52">
        <v>0</v>
      </c>
      <c r="J25" s="52">
        <v>0</v>
      </c>
      <c r="K25" s="52">
        <v>0</v>
      </c>
      <c r="L25" s="52">
        <v>0</v>
      </c>
      <c r="M25" s="52">
        <v>0</v>
      </c>
      <c r="N25" s="52">
        <v>1</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0</v>
      </c>
      <c r="BA25" s="52">
        <v>0</v>
      </c>
      <c r="BB25" s="52">
        <v>1</v>
      </c>
      <c r="BC25" s="52">
        <v>1</v>
      </c>
      <c r="BD25" s="52">
        <v>0</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272027</v>
      </c>
      <c r="B26" s="52" t="s">
        <v>253</v>
      </c>
      <c r="C26" s="52" t="s">
        <v>419</v>
      </c>
      <c r="D26" s="52">
        <v>1</v>
      </c>
      <c r="E26" s="52">
        <v>1.0921322790616399</v>
      </c>
      <c r="F26" s="52">
        <v>13.28760939525</v>
      </c>
      <c r="G26" s="52">
        <v>0</v>
      </c>
      <c r="H26" s="52">
        <v>0</v>
      </c>
      <c r="I26" s="52">
        <v>1</v>
      </c>
      <c r="J26" s="52">
        <v>0</v>
      </c>
      <c r="K26" s="52">
        <v>0</v>
      </c>
      <c r="L26" s="52">
        <v>0</v>
      </c>
      <c r="M26" s="52">
        <v>0</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1</v>
      </c>
      <c r="AR26" s="52">
        <v>0</v>
      </c>
      <c r="AS26" s="52">
        <v>0</v>
      </c>
      <c r="AT26" s="52">
        <v>0</v>
      </c>
      <c r="AU26" s="52">
        <v>0</v>
      </c>
      <c r="AV26" s="52">
        <v>0</v>
      </c>
      <c r="AW26" s="52">
        <v>0</v>
      </c>
      <c r="AX26" s="52">
        <v>0</v>
      </c>
      <c r="AY26" s="52">
        <v>0</v>
      </c>
      <c r="AZ26" s="52">
        <v>0</v>
      </c>
      <c r="BA26" s="52">
        <v>0</v>
      </c>
      <c r="BB26" s="52">
        <v>0</v>
      </c>
      <c r="BC26" s="52">
        <v>0</v>
      </c>
      <c r="BD26" s="52">
        <v>1</v>
      </c>
      <c r="BE26" s="52">
        <v>0</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272035</v>
      </c>
      <c r="B27" s="52" t="s">
        <v>174</v>
      </c>
      <c r="C27" s="52" t="s">
        <v>419</v>
      </c>
      <c r="D27" s="52">
        <v>2</v>
      </c>
      <c r="E27" s="52">
        <v>1.02953742883323</v>
      </c>
      <c r="F27" s="52">
        <v>12.5260387174709</v>
      </c>
      <c r="G27" s="52">
        <v>0</v>
      </c>
      <c r="H27" s="52">
        <v>0</v>
      </c>
      <c r="I27" s="52">
        <v>1</v>
      </c>
      <c r="J27" s="52">
        <v>1</v>
      </c>
      <c r="K27" s="52">
        <v>0</v>
      </c>
      <c r="L27" s="52">
        <v>0</v>
      </c>
      <c r="M27" s="52">
        <v>0</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1</v>
      </c>
      <c r="AU27" s="52">
        <v>0</v>
      </c>
      <c r="AV27" s="52">
        <v>0</v>
      </c>
      <c r="AW27" s="52">
        <v>1</v>
      </c>
      <c r="AX27" s="52">
        <v>0</v>
      </c>
      <c r="AY27" s="52">
        <v>0</v>
      </c>
      <c r="AZ27" s="52">
        <v>0</v>
      </c>
      <c r="BA27" s="52">
        <v>0</v>
      </c>
      <c r="BB27" s="52">
        <v>0</v>
      </c>
      <c r="BC27" s="52">
        <v>1</v>
      </c>
      <c r="BD27" s="52">
        <v>0</v>
      </c>
      <c r="BE27" s="52">
        <v>0</v>
      </c>
      <c r="BF27" s="52">
        <v>1</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272043</v>
      </c>
      <c r="B28" s="52" t="s">
        <v>175</v>
      </c>
      <c r="C28" s="52" t="s">
        <v>419</v>
      </c>
      <c r="D28" s="52">
        <v>2</v>
      </c>
      <c r="E28" s="52">
        <v>4.0485829959514197</v>
      </c>
      <c r="F28" s="52">
        <v>49.257759784075603</v>
      </c>
      <c r="G28" s="52">
        <v>1</v>
      </c>
      <c r="H28" s="52">
        <v>0</v>
      </c>
      <c r="I28" s="52">
        <v>0</v>
      </c>
      <c r="J28" s="52">
        <v>1</v>
      </c>
      <c r="K28" s="52">
        <v>0</v>
      </c>
      <c r="L28" s="52">
        <v>0</v>
      </c>
      <c r="M28" s="52">
        <v>0</v>
      </c>
      <c r="N28" s="52">
        <v>0</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1</v>
      </c>
      <c r="AS28" s="52">
        <v>0</v>
      </c>
      <c r="AT28" s="52">
        <v>0</v>
      </c>
      <c r="AU28" s="52">
        <v>0</v>
      </c>
      <c r="AV28" s="52">
        <v>0</v>
      </c>
      <c r="AW28" s="52">
        <v>1</v>
      </c>
      <c r="AX28" s="52">
        <v>0</v>
      </c>
      <c r="AY28" s="52">
        <v>0</v>
      </c>
      <c r="AZ28" s="52">
        <v>0</v>
      </c>
      <c r="BA28" s="52">
        <v>0</v>
      </c>
      <c r="BB28" s="52">
        <v>0</v>
      </c>
      <c r="BC28" s="52">
        <v>0</v>
      </c>
      <c r="BD28" s="52">
        <v>0</v>
      </c>
      <c r="BE28" s="52">
        <v>0</v>
      </c>
      <c r="BF28" s="52">
        <v>1</v>
      </c>
      <c r="BG28" s="52">
        <v>0</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272051</v>
      </c>
      <c r="B29" s="52" t="s">
        <v>176</v>
      </c>
      <c r="C29" s="52" t="s">
        <v>419</v>
      </c>
      <c r="D29" s="52">
        <v>1</v>
      </c>
      <c r="E29" s="52">
        <v>0.55223905324136702</v>
      </c>
      <c r="F29" s="52">
        <v>6.7189084811033002</v>
      </c>
      <c r="G29" s="52">
        <v>0</v>
      </c>
      <c r="H29" s="52">
        <v>1</v>
      </c>
      <c r="I29" s="52">
        <v>0</v>
      </c>
      <c r="J29" s="52">
        <v>0</v>
      </c>
      <c r="K29" s="52">
        <v>0</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0</v>
      </c>
      <c r="AY29" s="52">
        <v>0</v>
      </c>
      <c r="AZ29" s="52">
        <v>0</v>
      </c>
      <c r="BA29" s="52">
        <v>0</v>
      </c>
      <c r="BB29" s="52">
        <v>1</v>
      </c>
      <c r="BC29" s="52">
        <v>0</v>
      </c>
      <c r="BD29" s="52">
        <v>0</v>
      </c>
      <c r="BE29" s="52">
        <v>0</v>
      </c>
      <c r="BF29" s="52">
        <v>0</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272078</v>
      </c>
      <c r="B30" s="52" t="s">
        <v>177</v>
      </c>
      <c r="C30" s="52" t="s">
        <v>419</v>
      </c>
      <c r="D30" s="52">
        <v>3</v>
      </c>
      <c r="E30" s="52">
        <v>1.7945481626817701</v>
      </c>
      <c r="F30" s="52">
        <v>21.833669312628199</v>
      </c>
      <c r="G30" s="52">
        <v>0</v>
      </c>
      <c r="H30" s="52">
        <v>1</v>
      </c>
      <c r="I30" s="52">
        <v>0</v>
      </c>
      <c r="J30" s="52">
        <v>0</v>
      </c>
      <c r="K30" s="52">
        <v>0</v>
      </c>
      <c r="L30" s="52">
        <v>0</v>
      </c>
      <c r="M30" s="52">
        <v>1</v>
      </c>
      <c r="N30" s="52">
        <v>1</v>
      </c>
      <c r="O30" s="52">
        <v>0</v>
      </c>
      <c r="P30" s="52">
        <v>1</v>
      </c>
      <c r="Q30" s="52">
        <v>2</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1</v>
      </c>
      <c r="AT30" s="52">
        <v>0</v>
      </c>
      <c r="AU30" s="52">
        <v>0</v>
      </c>
      <c r="AV30" s="52">
        <v>0</v>
      </c>
      <c r="AW30" s="52">
        <v>0</v>
      </c>
      <c r="AX30" s="52">
        <v>1</v>
      </c>
      <c r="AY30" s="52">
        <v>0</v>
      </c>
      <c r="AZ30" s="52">
        <v>1</v>
      </c>
      <c r="BA30" s="52">
        <v>0</v>
      </c>
      <c r="BB30" s="52">
        <v>0</v>
      </c>
      <c r="BC30" s="52">
        <v>0</v>
      </c>
      <c r="BD30" s="52">
        <v>0</v>
      </c>
      <c r="BE30" s="52">
        <v>2</v>
      </c>
      <c r="BF30" s="52">
        <v>0</v>
      </c>
      <c r="BG30" s="52">
        <v>0</v>
      </c>
      <c r="BH30" s="52">
        <v>0</v>
      </c>
      <c r="BI30" s="52">
        <v>1</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272108</v>
      </c>
      <c r="B31" s="52" t="s">
        <v>180</v>
      </c>
      <c r="C31" s="52" t="s">
        <v>419</v>
      </c>
      <c r="D31" s="52">
        <v>1</v>
      </c>
      <c r="E31" s="52">
        <v>0.52462043711374795</v>
      </c>
      <c r="F31" s="52">
        <v>6.38288198488394</v>
      </c>
      <c r="G31" s="52">
        <v>0</v>
      </c>
      <c r="H31" s="52">
        <v>0</v>
      </c>
      <c r="I31" s="52">
        <v>0</v>
      </c>
      <c r="J31" s="52">
        <v>0</v>
      </c>
      <c r="K31" s="52">
        <v>0</v>
      </c>
      <c r="L31" s="52">
        <v>0</v>
      </c>
      <c r="M31" s="52">
        <v>1</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1</v>
      </c>
      <c r="AX31" s="52">
        <v>0</v>
      </c>
      <c r="AY31" s="52">
        <v>0</v>
      </c>
      <c r="AZ31" s="52">
        <v>0</v>
      </c>
      <c r="BA31" s="52">
        <v>0</v>
      </c>
      <c r="BB31" s="52">
        <v>0</v>
      </c>
      <c r="BC31" s="52">
        <v>1</v>
      </c>
      <c r="BD31" s="52">
        <v>0</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272116</v>
      </c>
      <c r="B32" s="52" t="s">
        <v>181</v>
      </c>
      <c r="C32" s="52" t="s">
        <v>419</v>
      </c>
      <c r="D32" s="52">
        <v>1</v>
      </c>
      <c r="E32" s="52">
        <v>0.72980981156310698</v>
      </c>
      <c r="F32" s="52">
        <v>8.8793527073511296</v>
      </c>
      <c r="G32" s="52">
        <v>0</v>
      </c>
      <c r="H32" s="52">
        <v>0</v>
      </c>
      <c r="I32" s="52">
        <v>0</v>
      </c>
      <c r="J32" s="52">
        <v>0</v>
      </c>
      <c r="K32" s="52">
        <v>0</v>
      </c>
      <c r="L32" s="52">
        <v>0</v>
      </c>
      <c r="M32" s="52">
        <v>0</v>
      </c>
      <c r="N32" s="52">
        <v>1</v>
      </c>
      <c r="O32" s="52">
        <v>0</v>
      </c>
      <c r="P32" s="52">
        <v>1</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1</v>
      </c>
      <c r="AT32" s="52">
        <v>0</v>
      </c>
      <c r="AU32" s="52">
        <v>0</v>
      </c>
      <c r="AV32" s="52">
        <v>0</v>
      </c>
      <c r="AW32" s="52">
        <v>0</v>
      </c>
      <c r="AX32" s="52">
        <v>0</v>
      </c>
      <c r="AY32" s="52">
        <v>0</v>
      </c>
      <c r="AZ32" s="52">
        <v>0</v>
      </c>
      <c r="BA32" s="52">
        <v>0</v>
      </c>
      <c r="BB32" s="52">
        <v>0</v>
      </c>
      <c r="BC32" s="52">
        <v>1</v>
      </c>
      <c r="BD32" s="52">
        <v>0</v>
      </c>
      <c r="BE32" s="52">
        <v>0</v>
      </c>
      <c r="BF32" s="52">
        <v>0</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272141</v>
      </c>
      <c r="B33" s="52" t="s">
        <v>272</v>
      </c>
      <c r="C33" s="52" t="s">
        <v>419</v>
      </c>
      <c r="D33" s="52">
        <v>1</v>
      </c>
      <c r="E33" s="52">
        <v>1.9439368609307599</v>
      </c>
      <c r="F33" s="52">
        <v>23.6512318079909</v>
      </c>
      <c r="G33" s="52">
        <v>0</v>
      </c>
      <c r="H33" s="52">
        <v>0</v>
      </c>
      <c r="I33" s="52">
        <v>0</v>
      </c>
      <c r="J33" s="52">
        <v>0</v>
      </c>
      <c r="K33" s="52">
        <v>0</v>
      </c>
      <c r="L33" s="52">
        <v>0</v>
      </c>
      <c r="M33" s="52">
        <v>1</v>
      </c>
      <c r="N33" s="52">
        <v>0</v>
      </c>
      <c r="O33" s="52">
        <v>0</v>
      </c>
      <c r="P33" s="52">
        <v>0</v>
      </c>
      <c r="Q33" s="52">
        <v>1</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0</v>
      </c>
      <c r="AX33" s="52">
        <v>0</v>
      </c>
      <c r="AY33" s="52">
        <v>0</v>
      </c>
      <c r="AZ33" s="52">
        <v>0</v>
      </c>
      <c r="BA33" s="52">
        <v>0</v>
      </c>
      <c r="BB33" s="52">
        <v>1</v>
      </c>
      <c r="BC33" s="52">
        <v>0</v>
      </c>
      <c r="BD33" s="52">
        <v>0</v>
      </c>
      <c r="BE33" s="52">
        <v>0</v>
      </c>
      <c r="BF33" s="52">
        <v>0</v>
      </c>
      <c r="BG33" s="52">
        <v>1</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272159</v>
      </c>
      <c r="B34" s="52" t="s">
        <v>184</v>
      </c>
      <c r="C34" s="52" t="s">
        <v>419</v>
      </c>
      <c r="D34" s="52">
        <v>2</v>
      </c>
      <c r="E34" s="52">
        <v>1.80764815936226</v>
      </c>
      <c r="F34" s="52">
        <v>21.993052605574199</v>
      </c>
      <c r="G34" s="52">
        <v>0</v>
      </c>
      <c r="H34" s="52">
        <v>0</v>
      </c>
      <c r="I34" s="52">
        <v>0</v>
      </c>
      <c r="J34" s="52">
        <v>0</v>
      </c>
      <c r="K34" s="52">
        <v>1</v>
      </c>
      <c r="L34" s="52">
        <v>0</v>
      </c>
      <c r="M34" s="52">
        <v>1</v>
      </c>
      <c r="N34" s="52">
        <v>0</v>
      </c>
      <c r="O34" s="52">
        <v>0</v>
      </c>
      <c r="P34" s="52">
        <v>0</v>
      </c>
      <c r="Q34" s="52">
        <v>2</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1</v>
      </c>
      <c r="AT34" s="52">
        <v>0</v>
      </c>
      <c r="AU34" s="52">
        <v>0</v>
      </c>
      <c r="AV34" s="52">
        <v>0</v>
      </c>
      <c r="AW34" s="52">
        <v>0</v>
      </c>
      <c r="AX34" s="52">
        <v>0</v>
      </c>
      <c r="AY34" s="52">
        <v>0</v>
      </c>
      <c r="AZ34" s="52">
        <v>0</v>
      </c>
      <c r="BA34" s="52">
        <v>0</v>
      </c>
      <c r="BB34" s="52">
        <v>1</v>
      </c>
      <c r="BC34" s="52">
        <v>0</v>
      </c>
      <c r="BD34" s="52">
        <v>1</v>
      </c>
      <c r="BE34" s="52">
        <v>1</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272175</v>
      </c>
      <c r="B35" s="52" t="s">
        <v>186</v>
      </c>
      <c r="C35" s="52" t="s">
        <v>419</v>
      </c>
      <c r="D35" s="52">
        <v>1</v>
      </c>
      <c r="E35" s="52">
        <v>1.76320197478621</v>
      </c>
      <c r="F35" s="52">
        <v>21.4522906932322</v>
      </c>
      <c r="G35" s="52">
        <v>0</v>
      </c>
      <c r="H35" s="52">
        <v>0</v>
      </c>
      <c r="I35" s="52">
        <v>0</v>
      </c>
      <c r="J35" s="52">
        <v>0</v>
      </c>
      <c r="K35" s="52">
        <v>1</v>
      </c>
      <c r="L35" s="52">
        <v>0</v>
      </c>
      <c r="M35" s="52">
        <v>0</v>
      </c>
      <c r="N35" s="52">
        <v>0</v>
      </c>
      <c r="O35" s="52">
        <v>0</v>
      </c>
      <c r="P35" s="52">
        <v>1</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0</v>
      </c>
      <c r="AX35" s="52">
        <v>0</v>
      </c>
      <c r="AY35" s="52">
        <v>1</v>
      </c>
      <c r="AZ35" s="52">
        <v>0</v>
      </c>
      <c r="BA35" s="52">
        <v>0</v>
      </c>
      <c r="BB35" s="52">
        <v>0</v>
      </c>
      <c r="BC35" s="52">
        <v>0</v>
      </c>
      <c r="BD35" s="52">
        <v>0</v>
      </c>
      <c r="BE35" s="52">
        <v>0</v>
      </c>
      <c r="BF35" s="52">
        <v>0</v>
      </c>
      <c r="BG35" s="52">
        <v>1</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272248</v>
      </c>
      <c r="B36" s="52" t="s">
        <v>190</v>
      </c>
      <c r="C36" s="52" t="s">
        <v>419</v>
      </c>
      <c r="D36" s="52">
        <v>2</v>
      </c>
      <c r="E36" s="52">
        <v>4.6603751602003998</v>
      </c>
      <c r="F36" s="52">
        <v>56.701231115771499</v>
      </c>
      <c r="G36" s="52">
        <v>0</v>
      </c>
      <c r="H36" s="52">
        <v>0</v>
      </c>
      <c r="I36" s="52">
        <v>2</v>
      </c>
      <c r="J36" s="52">
        <v>0</v>
      </c>
      <c r="K36" s="52">
        <v>0</v>
      </c>
      <c r="L36" s="52">
        <v>0</v>
      </c>
      <c r="M36" s="52">
        <v>0</v>
      </c>
      <c r="N36" s="52">
        <v>0</v>
      </c>
      <c r="O36" s="52">
        <v>0</v>
      </c>
      <c r="P36" s="52">
        <v>1</v>
      </c>
      <c r="Q36" s="52">
        <v>1</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1</v>
      </c>
      <c r="AU36" s="52">
        <v>0</v>
      </c>
      <c r="AV36" s="52">
        <v>0</v>
      </c>
      <c r="AW36" s="52">
        <v>0</v>
      </c>
      <c r="AX36" s="52">
        <v>0</v>
      </c>
      <c r="AY36" s="52">
        <v>0</v>
      </c>
      <c r="AZ36" s="52">
        <v>0</v>
      </c>
      <c r="BA36" s="52">
        <v>0</v>
      </c>
      <c r="BB36" s="52">
        <v>1</v>
      </c>
      <c r="BC36" s="52">
        <v>1</v>
      </c>
      <c r="BD36" s="52">
        <v>0</v>
      </c>
      <c r="BE36" s="52">
        <v>0</v>
      </c>
      <c r="BF36" s="52">
        <v>0</v>
      </c>
      <c r="BG36" s="52">
        <v>1</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272256</v>
      </c>
      <c r="B37" s="52" t="s">
        <v>191</v>
      </c>
      <c r="C37" s="52" t="s">
        <v>419</v>
      </c>
      <c r="D37" s="52">
        <v>1</v>
      </c>
      <c r="E37" s="52">
        <v>3.6706676944536198</v>
      </c>
      <c r="F37" s="52">
        <v>44.659790282519097</v>
      </c>
      <c r="G37" s="52">
        <v>0</v>
      </c>
      <c r="H37" s="52">
        <v>0</v>
      </c>
      <c r="I37" s="52">
        <v>0</v>
      </c>
      <c r="J37" s="52">
        <v>1</v>
      </c>
      <c r="K37" s="52">
        <v>0</v>
      </c>
      <c r="L37" s="52">
        <v>0</v>
      </c>
      <c r="M37" s="52">
        <v>0</v>
      </c>
      <c r="N37" s="52">
        <v>0</v>
      </c>
      <c r="O37" s="52">
        <v>0</v>
      </c>
      <c r="P37" s="52">
        <v>1</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1</v>
      </c>
      <c r="AS37" s="52">
        <v>0</v>
      </c>
      <c r="AT37" s="52">
        <v>0</v>
      </c>
      <c r="AU37" s="52">
        <v>0</v>
      </c>
      <c r="AV37" s="52">
        <v>0</v>
      </c>
      <c r="AW37" s="52">
        <v>0</v>
      </c>
      <c r="AX37" s="52">
        <v>0</v>
      </c>
      <c r="AY37" s="52">
        <v>0</v>
      </c>
      <c r="AZ37" s="52">
        <v>0</v>
      </c>
      <c r="BA37" s="52">
        <v>0</v>
      </c>
      <c r="BB37" s="52">
        <v>0</v>
      </c>
      <c r="BC37" s="52">
        <v>0</v>
      </c>
      <c r="BD37" s="52">
        <v>0</v>
      </c>
      <c r="BE37" s="52">
        <v>0</v>
      </c>
      <c r="BF37" s="52">
        <v>0</v>
      </c>
      <c r="BG37" s="52">
        <v>1</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272272</v>
      </c>
      <c r="B38" s="52" t="s">
        <v>193</v>
      </c>
      <c r="C38" s="52" t="s">
        <v>419</v>
      </c>
      <c r="D38" s="52">
        <v>3</v>
      </c>
      <c r="E38" s="52">
        <v>1.27918677832546</v>
      </c>
      <c r="F38" s="52">
        <v>15.5634391362931</v>
      </c>
      <c r="G38" s="52">
        <v>0</v>
      </c>
      <c r="H38" s="52">
        <v>2</v>
      </c>
      <c r="I38" s="52">
        <v>0</v>
      </c>
      <c r="J38" s="52">
        <v>0</v>
      </c>
      <c r="K38" s="52">
        <v>1</v>
      </c>
      <c r="L38" s="52">
        <v>0</v>
      </c>
      <c r="M38" s="52">
        <v>0</v>
      </c>
      <c r="N38" s="52">
        <v>0</v>
      </c>
      <c r="O38" s="52">
        <v>0</v>
      </c>
      <c r="P38" s="52">
        <v>3</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1</v>
      </c>
      <c r="AR38" s="52">
        <v>0</v>
      </c>
      <c r="AS38" s="52">
        <v>1</v>
      </c>
      <c r="AT38" s="52">
        <v>0</v>
      </c>
      <c r="AU38" s="52">
        <v>0</v>
      </c>
      <c r="AV38" s="52">
        <v>0</v>
      </c>
      <c r="AW38" s="52">
        <v>0</v>
      </c>
      <c r="AX38" s="52">
        <v>1</v>
      </c>
      <c r="AY38" s="52">
        <v>0</v>
      </c>
      <c r="AZ38" s="52">
        <v>0</v>
      </c>
      <c r="BA38" s="52">
        <v>0</v>
      </c>
      <c r="BB38" s="52">
        <v>0</v>
      </c>
      <c r="BC38" s="52">
        <v>1</v>
      </c>
      <c r="BD38" s="52">
        <v>0</v>
      </c>
      <c r="BE38" s="52">
        <v>0</v>
      </c>
      <c r="BF38" s="52">
        <v>0</v>
      </c>
      <c r="BG38" s="52">
        <v>1</v>
      </c>
      <c r="BH38" s="52">
        <v>1</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272281</v>
      </c>
      <c r="B39" s="52" t="s">
        <v>194</v>
      </c>
      <c r="C39" s="52" t="s">
        <v>419</v>
      </c>
      <c r="D39" s="52">
        <v>2</v>
      </c>
      <c r="E39" s="52">
        <v>6.8730884222825503</v>
      </c>
      <c r="F39" s="52">
        <v>83.622575804437702</v>
      </c>
      <c r="G39" s="52">
        <v>1</v>
      </c>
      <c r="H39" s="52">
        <v>0</v>
      </c>
      <c r="I39" s="52">
        <v>0</v>
      </c>
      <c r="J39" s="52">
        <v>0</v>
      </c>
      <c r="K39" s="52">
        <v>0</v>
      </c>
      <c r="L39" s="52">
        <v>0</v>
      </c>
      <c r="M39" s="52">
        <v>0</v>
      </c>
      <c r="N39" s="52">
        <v>1</v>
      </c>
      <c r="O39" s="52">
        <v>0</v>
      </c>
      <c r="P39" s="52">
        <v>2</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1</v>
      </c>
      <c r="AW39" s="52">
        <v>0</v>
      </c>
      <c r="AX39" s="52">
        <v>1</v>
      </c>
      <c r="AY39" s="52">
        <v>0</v>
      </c>
      <c r="AZ39" s="52">
        <v>0</v>
      </c>
      <c r="BA39" s="52">
        <v>0</v>
      </c>
      <c r="BB39" s="52">
        <v>0</v>
      </c>
      <c r="BC39" s="52">
        <v>0</v>
      </c>
      <c r="BD39" s="52">
        <v>0</v>
      </c>
      <c r="BE39" s="52">
        <v>0</v>
      </c>
      <c r="BF39" s="52">
        <v>0</v>
      </c>
      <c r="BG39" s="52">
        <v>1</v>
      </c>
      <c r="BH39" s="52">
        <v>1</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272299</v>
      </c>
      <c r="B40" s="52" t="s">
        <v>195</v>
      </c>
      <c r="C40" s="52" t="s">
        <v>419</v>
      </c>
      <c r="D40" s="52">
        <v>1</v>
      </c>
      <c r="E40" s="52">
        <v>3.7266154878139699</v>
      </c>
      <c r="F40" s="52">
        <v>45.340488435069901</v>
      </c>
      <c r="G40" s="52">
        <v>0</v>
      </c>
      <c r="H40" s="52">
        <v>0</v>
      </c>
      <c r="I40" s="52">
        <v>0</v>
      </c>
      <c r="J40" s="52">
        <v>0</v>
      </c>
      <c r="K40" s="52">
        <v>1</v>
      </c>
      <c r="L40" s="52">
        <v>0</v>
      </c>
      <c r="M40" s="52">
        <v>0</v>
      </c>
      <c r="N40" s="52">
        <v>0</v>
      </c>
      <c r="O40" s="52">
        <v>0</v>
      </c>
      <c r="P40" s="52">
        <v>0</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1</v>
      </c>
      <c r="AY40" s="52">
        <v>0</v>
      </c>
      <c r="AZ40" s="52">
        <v>0</v>
      </c>
      <c r="BA40" s="52">
        <v>0</v>
      </c>
      <c r="BB40" s="52">
        <v>0</v>
      </c>
      <c r="BC40" s="52">
        <v>0</v>
      </c>
      <c r="BD40" s="52">
        <v>1</v>
      </c>
      <c r="BE40" s="52">
        <v>0</v>
      </c>
      <c r="BF40" s="52">
        <v>0</v>
      </c>
      <c r="BG40" s="52">
        <v>0</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272302</v>
      </c>
      <c r="B41" s="52" t="s">
        <v>196</v>
      </c>
      <c r="C41" s="52" t="s">
        <v>419</v>
      </c>
      <c r="D41" s="52">
        <v>1</v>
      </c>
      <c r="E41" s="52">
        <v>2.6794566062002598</v>
      </c>
      <c r="F41" s="52">
        <v>32.600055375436497</v>
      </c>
      <c r="G41" s="52">
        <v>0</v>
      </c>
      <c r="H41" s="52">
        <v>0</v>
      </c>
      <c r="I41" s="52">
        <v>0</v>
      </c>
      <c r="J41" s="52">
        <v>0</v>
      </c>
      <c r="K41" s="52">
        <v>0</v>
      </c>
      <c r="L41" s="52">
        <v>0</v>
      </c>
      <c r="M41" s="52">
        <v>0</v>
      </c>
      <c r="N41" s="52">
        <v>1</v>
      </c>
      <c r="O41" s="52">
        <v>0</v>
      </c>
      <c r="P41" s="52">
        <v>1</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1</v>
      </c>
      <c r="AU41" s="52">
        <v>0</v>
      </c>
      <c r="AV41" s="52">
        <v>0</v>
      </c>
      <c r="AW41" s="52">
        <v>0</v>
      </c>
      <c r="AX41" s="52">
        <v>0</v>
      </c>
      <c r="AY41" s="52">
        <v>0</v>
      </c>
      <c r="AZ41" s="52">
        <v>0</v>
      </c>
      <c r="BA41" s="52">
        <v>0</v>
      </c>
      <c r="BB41" s="52">
        <v>0</v>
      </c>
      <c r="BC41" s="52">
        <v>0</v>
      </c>
      <c r="BD41" s="52">
        <v>0</v>
      </c>
      <c r="BE41" s="52">
        <v>0</v>
      </c>
      <c r="BF41" s="52">
        <v>0</v>
      </c>
      <c r="BG41" s="52">
        <v>1</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row r="43" spans="1:74" s="52" customFormat="1" x14ac:dyDescent="0.2"/>
    <row r="44" spans="1:74" s="52" customFormat="1" x14ac:dyDescent="0.2"/>
    <row r="45" spans="1:74" s="52" customFormat="1" x14ac:dyDescent="0.2"/>
    <row r="46" spans="1:74" s="52" customFormat="1" x14ac:dyDescent="0.2"/>
    <row r="47" spans="1:74" s="52" customFormat="1" x14ac:dyDescent="0.2"/>
    <row r="85" spans="1:75" x14ac:dyDescent="0.2">
      <c r="B85" s="52">
        <v>271004</v>
      </c>
      <c r="C85" t="s">
        <v>395</v>
      </c>
      <c r="D85">
        <f>IFERROR(VLOOKUP($B85,$A$8:$BW$70,D$88,FALSE),0)</f>
        <v>23</v>
      </c>
      <c r="E85">
        <f t="shared" ref="E85:BP85" si="0">IFERROR(VLOOKUP($B85,$A$8:$BW$70,E88,FALSE),0)</f>
        <v>1.73787417186518</v>
      </c>
      <c r="F85">
        <f t="shared" si="0"/>
        <v>21.144135757693</v>
      </c>
      <c r="G85">
        <f t="shared" si="0"/>
        <v>1</v>
      </c>
      <c r="H85">
        <f t="shared" si="0"/>
        <v>3</v>
      </c>
      <c r="I85">
        <f t="shared" si="0"/>
        <v>2</v>
      </c>
      <c r="J85">
        <f t="shared" si="0"/>
        <v>4</v>
      </c>
      <c r="K85">
        <f t="shared" si="0"/>
        <v>7</v>
      </c>
      <c r="L85">
        <f t="shared" si="0"/>
        <v>0</v>
      </c>
      <c r="M85">
        <f t="shared" si="0"/>
        <v>1</v>
      </c>
      <c r="N85">
        <f t="shared" si="0"/>
        <v>5</v>
      </c>
      <c r="O85">
        <f t="shared" si="0"/>
        <v>0</v>
      </c>
      <c r="P85">
        <f t="shared" si="0"/>
        <v>16</v>
      </c>
      <c r="Q85">
        <f t="shared" si="0"/>
        <v>7</v>
      </c>
      <c r="R85">
        <f t="shared" si="0"/>
        <v>0</v>
      </c>
      <c r="S85">
        <f t="shared" si="0"/>
        <v>10</v>
      </c>
      <c r="T85">
        <f t="shared" si="0"/>
        <v>13</v>
      </c>
      <c r="U85">
        <f t="shared" si="0"/>
        <v>2</v>
      </c>
      <c r="V85">
        <f t="shared" si="0"/>
        <v>11</v>
      </c>
      <c r="W85">
        <f t="shared" si="0"/>
        <v>0</v>
      </c>
      <c r="X85">
        <f t="shared" si="0"/>
        <v>2</v>
      </c>
      <c r="Y85">
        <f t="shared" si="0"/>
        <v>6</v>
      </c>
      <c r="Z85">
        <f t="shared" si="0"/>
        <v>3</v>
      </c>
      <c r="AA85">
        <f t="shared" si="0"/>
        <v>0</v>
      </c>
      <c r="AB85">
        <f t="shared" si="0"/>
        <v>12</v>
      </c>
      <c r="AC85">
        <f t="shared" si="0"/>
        <v>4</v>
      </c>
      <c r="AD85">
        <f t="shared" si="0"/>
        <v>1</v>
      </c>
      <c r="AE85">
        <f t="shared" si="0"/>
        <v>2</v>
      </c>
      <c r="AF85">
        <f t="shared" si="0"/>
        <v>0</v>
      </c>
      <c r="AG85">
        <f t="shared" si="0"/>
        <v>4</v>
      </c>
      <c r="AH85">
        <f t="shared" si="0"/>
        <v>0</v>
      </c>
      <c r="AI85">
        <f t="shared" si="0"/>
        <v>10</v>
      </c>
      <c r="AJ85">
        <f t="shared" si="0"/>
        <v>0</v>
      </c>
      <c r="AK85">
        <f t="shared" si="0"/>
        <v>3</v>
      </c>
      <c r="AL85">
        <f t="shared" si="0"/>
        <v>9</v>
      </c>
      <c r="AM85">
        <f t="shared" si="0"/>
        <v>0</v>
      </c>
      <c r="AN85">
        <f t="shared" si="0"/>
        <v>1</v>
      </c>
      <c r="AO85">
        <f t="shared" si="0"/>
        <v>0</v>
      </c>
      <c r="AP85">
        <f t="shared" si="0"/>
        <v>0</v>
      </c>
      <c r="AQ85">
        <f t="shared" si="0"/>
        <v>2</v>
      </c>
      <c r="AR85">
        <f t="shared" si="0"/>
        <v>1</v>
      </c>
      <c r="AS85">
        <f t="shared" si="0"/>
        <v>1</v>
      </c>
      <c r="AT85">
        <f t="shared" si="0"/>
        <v>3</v>
      </c>
      <c r="AU85">
        <f t="shared" si="0"/>
        <v>2</v>
      </c>
      <c r="AV85">
        <f t="shared" si="0"/>
        <v>4</v>
      </c>
      <c r="AW85">
        <f t="shared" si="0"/>
        <v>3</v>
      </c>
      <c r="AX85">
        <f t="shared" si="0"/>
        <v>0</v>
      </c>
      <c r="AY85">
        <f t="shared" si="0"/>
        <v>0</v>
      </c>
      <c r="AZ85">
        <f t="shared" si="0"/>
        <v>1</v>
      </c>
      <c r="BA85">
        <f t="shared" si="0"/>
        <v>0</v>
      </c>
      <c r="BB85">
        <f t="shared" si="0"/>
        <v>6</v>
      </c>
      <c r="BC85">
        <f t="shared" si="0"/>
        <v>3</v>
      </c>
      <c r="BD85">
        <f t="shared" si="0"/>
        <v>2</v>
      </c>
      <c r="BE85">
        <f t="shared" si="0"/>
        <v>5</v>
      </c>
      <c r="BF85">
        <f t="shared" si="0"/>
        <v>3</v>
      </c>
      <c r="BG85">
        <f t="shared" si="0"/>
        <v>2</v>
      </c>
      <c r="BH85">
        <f t="shared" si="0"/>
        <v>6</v>
      </c>
      <c r="BI85">
        <f t="shared" si="0"/>
        <v>2</v>
      </c>
      <c r="BJ85">
        <f t="shared" si="0"/>
        <v>0</v>
      </c>
      <c r="BK85">
        <f t="shared" si="0"/>
        <v>5</v>
      </c>
      <c r="BL85">
        <f t="shared" si="0"/>
        <v>13</v>
      </c>
      <c r="BM85">
        <f t="shared" si="0"/>
        <v>9</v>
      </c>
      <c r="BN85">
        <f t="shared" si="0"/>
        <v>8</v>
      </c>
      <c r="BO85">
        <f t="shared" si="0"/>
        <v>1</v>
      </c>
      <c r="BP85">
        <f t="shared" si="0"/>
        <v>2</v>
      </c>
      <c r="BQ85">
        <f t="shared" ref="BQ85:BW85" si="1">IFERROR(VLOOKUP($B85,$A$8:$BW$70,BQ88,FALSE),0)</f>
        <v>3</v>
      </c>
      <c r="BR85">
        <f t="shared" si="1"/>
        <v>0</v>
      </c>
      <c r="BS85">
        <f t="shared" si="1"/>
        <v>5</v>
      </c>
      <c r="BT85">
        <f t="shared" si="1"/>
        <v>18</v>
      </c>
      <c r="BU85">
        <f t="shared" si="1"/>
        <v>0</v>
      </c>
      <c r="BV85">
        <f t="shared" si="1"/>
        <v>0</v>
      </c>
      <c r="BW85">
        <f t="shared" si="1"/>
        <v>0</v>
      </c>
    </row>
    <row r="86" spans="1:75" x14ac:dyDescent="0.2">
      <c r="B86" s="52">
        <v>271403</v>
      </c>
      <c r="C86" t="s">
        <v>396</v>
      </c>
      <c r="D86">
        <f>IFERROR(VLOOKUP($B86,$A$8:$BW$70,D$88,FALSE),0)</f>
        <v>5</v>
      </c>
      <c r="E86">
        <f t="shared" ref="E86:BP86" si="2">IFERROR(VLOOKUP($B86,$A$8:$BW$70,E$88,FALSE),0)</f>
        <v>1.2632068273802599</v>
      </c>
      <c r="F86">
        <f t="shared" si="2"/>
        <v>15.3690163997932</v>
      </c>
      <c r="G86">
        <f t="shared" si="2"/>
        <v>0</v>
      </c>
      <c r="H86">
        <f t="shared" si="2"/>
        <v>0</v>
      </c>
      <c r="I86">
        <f t="shared" si="2"/>
        <v>1</v>
      </c>
      <c r="J86">
        <f t="shared" si="2"/>
        <v>1</v>
      </c>
      <c r="K86">
        <f t="shared" si="2"/>
        <v>0</v>
      </c>
      <c r="L86">
        <f t="shared" si="2"/>
        <v>1</v>
      </c>
      <c r="M86">
        <f t="shared" si="2"/>
        <v>1</v>
      </c>
      <c r="N86">
        <f t="shared" si="2"/>
        <v>1</v>
      </c>
      <c r="O86">
        <f t="shared" si="2"/>
        <v>0</v>
      </c>
      <c r="P86">
        <f t="shared" si="2"/>
        <v>3</v>
      </c>
      <c r="Q86">
        <f t="shared" si="2"/>
        <v>2</v>
      </c>
      <c r="R86">
        <f t="shared" si="2"/>
        <v>0</v>
      </c>
      <c r="S86">
        <f t="shared" si="2"/>
        <v>2</v>
      </c>
      <c r="T86">
        <f t="shared" si="2"/>
        <v>3</v>
      </c>
      <c r="U86">
        <f t="shared" si="2"/>
        <v>0</v>
      </c>
      <c r="V86">
        <f t="shared" si="2"/>
        <v>3</v>
      </c>
      <c r="W86">
        <f t="shared" si="2"/>
        <v>0</v>
      </c>
      <c r="X86">
        <f t="shared" si="2"/>
        <v>0</v>
      </c>
      <c r="Y86">
        <f t="shared" si="2"/>
        <v>3</v>
      </c>
      <c r="Z86">
        <f t="shared" si="2"/>
        <v>0</v>
      </c>
      <c r="AA86">
        <f t="shared" si="2"/>
        <v>0</v>
      </c>
      <c r="AB86">
        <f t="shared" si="2"/>
        <v>4</v>
      </c>
      <c r="AC86">
        <f t="shared" si="2"/>
        <v>0</v>
      </c>
      <c r="AD86">
        <f t="shared" si="2"/>
        <v>0</v>
      </c>
      <c r="AE86">
        <f t="shared" si="2"/>
        <v>0</v>
      </c>
      <c r="AF86">
        <f t="shared" si="2"/>
        <v>0</v>
      </c>
      <c r="AG86">
        <f t="shared" si="2"/>
        <v>1</v>
      </c>
      <c r="AH86">
        <f t="shared" si="2"/>
        <v>0</v>
      </c>
      <c r="AI86">
        <f t="shared" si="2"/>
        <v>5</v>
      </c>
      <c r="AJ86">
        <f t="shared" si="2"/>
        <v>0</v>
      </c>
      <c r="AK86">
        <f t="shared" si="2"/>
        <v>0</v>
      </c>
      <c r="AL86">
        <f t="shared" si="2"/>
        <v>0</v>
      </c>
      <c r="AM86">
        <f t="shared" si="2"/>
        <v>0</v>
      </c>
      <c r="AN86">
        <f t="shared" si="2"/>
        <v>0</v>
      </c>
      <c r="AO86">
        <f t="shared" si="2"/>
        <v>0</v>
      </c>
      <c r="AP86">
        <f t="shared" si="2"/>
        <v>0</v>
      </c>
      <c r="AQ86">
        <f t="shared" si="2"/>
        <v>0</v>
      </c>
      <c r="AR86">
        <f t="shared" si="2"/>
        <v>1</v>
      </c>
      <c r="AS86">
        <f t="shared" si="2"/>
        <v>1</v>
      </c>
      <c r="AT86">
        <f t="shared" si="2"/>
        <v>0</v>
      </c>
      <c r="AU86">
        <f t="shared" si="2"/>
        <v>0</v>
      </c>
      <c r="AV86">
        <f t="shared" si="2"/>
        <v>0</v>
      </c>
      <c r="AW86">
        <f t="shared" si="2"/>
        <v>1</v>
      </c>
      <c r="AX86">
        <f t="shared" si="2"/>
        <v>1</v>
      </c>
      <c r="AY86">
        <f t="shared" si="2"/>
        <v>0</v>
      </c>
      <c r="AZ86">
        <f t="shared" si="2"/>
        <v>0</v>
      </c>
      <c r="BA86">
        <f t="shared" si="2"/>
        <v>0</v>
      </c>
      <c r="BB86">
        <f t="shared" si="2"/>
        <v>1</v>
      </c>
      <c r="BC86">
        <f t="shared" si="2"/>
        <v>1</v>
      </c>
      <c r="BD86">
        <f t="shared" si="2"/>
        <v>0</v>
      </c>
      <c r="BE86">
        <f t="shared" si="2"/>
        <v>0</v>
      </c>
      <c r="BF86">
        <f t="shared" si="2"/>
        <v>0</v>
      </c>
      <c r="BG86">
        <f t="shared" si="2"/>
        <v>0</v>
      </c>
      <c r="BH86">
        <f t="shared" si="2"/>
        <v>3</v>
      </c>
      <c r="BI86">
        <f t="shared" si="2"/>
        <v>1</v>
      </c>
      <c r="BJ86">
        <f t="shared" si="2"/>
        <v>0</v>
      </c>
      <c r="BK86">
        <f t="shared" si="2"/>
        <v>0</v>
      </c>
      <c r="BL86">
        <f t="shared" si="2"/>
        <v>4</v>
      </c>
      <c r="BM86">
        <f t="shared" si="2"/>
        <v>2</v>
      </c>
      <c r="BN86">
        <f t="shared" si="2"/>
        <v>0</v>
      </c>
      <c r="BO86">
        <f t="shared" si="2"/>
        <v>0</v>
      </c>
      <c r="BP86">
        <f t="shared" si="2"/>
        <v>0</v>
      </c>
      <c r="BQ86">
        <f t="shared" ref="BQ86:BW86" si="3">IFERROR(VLOOKUP($B86,$A$8:$BW$70,BQ$88,FALSE),0)</f>
        <v>2</v>
      </c>
      <c r="BR86">
        <f t="shared" si="3"/>
        <v>0</v>
      </c>
      <c r="BS86">
        <f t="shared" si="3"/>
        <v>0</v>
      </c>
      <c r="BT86">
        <f t="shared" si="3"/>
        <v>5</v>
      </c>
      <c r="BU86">
        <f t="shared" si="3"/>
        <v>0</v>
      </c>
      <c r="BV86">
        <f t="shared" si="3"/>
        <v>0</v>
      </c>
      <c r="BW86">
        <f t="shared" si="3"/>
        <v>0</v>
      </c>
    </row>
    <row r="87" spans="1:75" x14ac:dyDescent="0.2">
      <c r="C87" t="s">
        <v>397</v>
      </c>
      <c r="D87">
        <f>SUM(D8:D83)</f>
        <v>81</v>
      </c>
      <c r="G87">
        <f t="shared" ref="G87:BR87" si="4">SUM(G8:G83)</f>
        <v>4</v>
      </c>
      <c r="H87">
        <f t="shared" si="4"/>
        <v>10</v>
      </c>
      <c r="I87">
        <f t="shared" si="4"/>
        <v>10</v>
      </c>
      <c r="J87">
        <f t="shared" si="4"/>
        <v>13</v>
      </c>
      <c r="K87">
        <f t="shared" si="4"/>
        <v>18</v>
      </c>
      <c r="L87">
        <f t="shared" si="4"/>
        <v>2</v>
      </c>
      <c r="M87">
        <f t="shared" si="4"/>
        <v>8</v>
      </c>
      <c r="N87">
        <f t="shared" si="4"/>
        <v>16</v>
      </c>
      <c r="O87">
        <f t="shared" si="4"/>
        <v>0</v>
      </c>
      <c r="P87">
        <f t="shared" si="4"/>
        <v>56</v>
      </c>
      <c r="Q87">
        <f t="shared" si="4"/>
        <v>25</v>
      </c>
      <c r="R87">
        <f t="shared" si="4"/>
        <v>0</v>
      </c>
      <c r="S87">
        <f t="shared" si="4"/>
        <v>12</v>
      </c>
      <c r="T87">
        <f t="shared" si="4"/>
        <v>16</v>
      </c>
      <c r="U87">
        <f t="shared" si="4"/>
        <v>2</v>
      </c>
      <c r="V87">
        <f t="shared" si="4"/>
        <v>14</v>
      </c>
      <c r="W87">
        <f t="shared" si="4"/>
        <v>0</v>
      </c>
      <c r="X87">
        <f t="shared" si="4"/>
        <v>2</v>
      </c>
      <c r="Y87">
        <f t="shared" si="4"/>
        <v>9</v>
      </c>
      <c r="Z87">
        <f t="shared" si="4"/>
        <v>3</v>
      </c>
      <c r="AA87">
        <f t="shared" si="4"/>
        <v>0</v>
      </c>
      <c r="AB87">
        <f t="shared" si="4"/>
        <v>16</v>
      </c>
      <c r="AC87">
        <f t="shared" si="4"/>
        <v>4</v>
      </c>
      <c r="AD87">
        <f t="shared" si="4"/>
        <v>1</v>
      </c>
      <c r="AE87">
        <f t="shared" si="4"/>
        <v>2</v>
      </c>
      <c r="AF87">
        <f t="shared" si="4"/>
        <v>0</v>
      </c>
      <c r="AG87">
        <f t="shared" si="4"/>
        <v>5</v>
      </c>
      <c r="AH87">
        <f t="shared" si="4"/>
        <v>0</v>
      </c>
      <c r="AI87">
        <f t="shared" si="4"/>
        <v>15</v>
      </c>
      <c r="AJ87">
        <f t="shared" si="4"/>
        <v>0</v>
      </c>
      <c r="AK87">
        <f t="shared" si="4"/>
        <v>3</v>
      </c>
      <c r="AL87">
        <f t="shared" si="4"/>
        <v>9</v>
      </c>
      <c r="AM87">
        <f t="shared" si="4"/>
        <v>0</v>
      </c>
      <c r="AN87">
        <f t="shared" si="4"/>
        <v>1</v>
      </c>
      <c r="AO87">
        <f t="shared" si="4"/>
        <v>0</v>
      </c>
      <c r="AP87">
        <f t="shared" si="4"/>
        <v>0</v>
      </c>
      <c r="AQ87">
        <f t="shared" si="4"/>
        <v>6</v>
      </c>
      <c r="AR87">
        <f t="shared" si="4"/>
        <v>6</v>
      </c>
      <c r="AS87">
        <f t="shared" si="4"/>
        <v>8</v>
      </c>
      <c r="AT87">
        <f t="shared" si="4"/>
        <v>9</v>
      </c>
      <c r="AU87">
        <f t="shared" si="4"/>
        <v>4</v>
      </c>
      <c r="AV87">
        <f t="shared" si="4"/>
        <v>9</v>
      </c>
      <c r="AW87">
        <f t="shared" si="4"/>
        <v>11</v>
      </c>
      <c r="AX87">
        <f t="shared" si="4"/>
        <v>6</v>
      </c>
      <c r="AY87">
        <f t="shared" si="4"/>
        <v>1</v>
      </c>
      <c r="AZ87">
        <f t="shared" si="4"/>
        <v>3</v>
      </c>
      <c r="BA87">
        <f t="shared" si="4"/>
        <v>0</v>
      </c>
      <c r="BB87">
        <f t="shared" si="4"/>
        <v>18</v>
      </c>
      <c r="BC87">
        <f t="shared" si="4"/>
        <v>13</v>
      </c>
      <c r="BD87">
        <f t="shared" si="4"/>
        <v>7</v>
      </c>
      <c r="BE87">
        <f t="shared" si="4"/>
        <v>13</v>
      </c>
      <c r="BF87">
        <f t="shared" si="4"/>
        <v>8</v>
      </c>
      <c r="BG87">
        <f t="shared" si="4"/>
        <v>11</v>
      </c>
      <c r="BH87">
        <f t="shared" si="4"/>
        <v>21</v>
      </c>
      <c r="BI87">
        <f t="shared" si="4"/>
        <v>8</v>
      </c>
      <c r="BJ87">
        <f t="shared" si="4"/>
        <v>0</v>
      </c>
      <c r="BK87">
        <f t="shared" si="4"/>
        <v>5</v>
      </c>
      <c r="BL87">
        <f t="shared" si="4"/>
        <v>17</v>
      </c>
      <c r="BM87">
        <f t="shared" si="4"/>
        <v>11</v>
      </c>
      <c r="BN87">
        <f t="shared" si="4"/>
        <v>8</v>
      </c>
      <c r="BO87">
        <f t="shared" si="4"/>
        <v>1</v>
      </c>
      <c r="BP87">
        <f t="shared" si="4"/>
        <v>2</v>
      </c>
      <c r="BQ87">
        <f t="shared" si="4"/>
        <v>5</v>
      </c>
      <c r="BR87">
        <f t="shared" si="4"/>
        <v>0</v>
      </c>
      <c r="BS87">
        <f t="shared" ref="BS87:BW87" si="5">SUM(BS8:BS83)</f>
        <v>5</v>
      </c>
      <c r="BT87">
        <f t="shared" si="5"/>
        <v>23</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53</v>
      </c>
      <c r="E90">
        <v>1.2506335756888201</v>
      </c>
      <c r="F90">
        <v>15.2160418375473</v>
      </c>
      <c r="G90">
        <v>3</v>
      </c>
      <c r="H90">
        <v>7</v>
      </c>
      <c r="I90">
        <v>7</v>
      </c>
      <c r="J90">
        <v>8</v>
      </c>
      <c r="K90">
        <v>11</v>
      </c>
      <c r="L90">
        <v>1</v>
      </c>
      <c r="M90">
        <v>6</v>
      </c>
      <c r="N90">
        <v>10</v>
      </c>
      <c r="O90">
        <v>0</v>
      </c>
      <c r="P90">
        <v>37</v>
      </c>
      <c r="Q90">
        <v>16</v>
      </c>
      <c r="R90">
        <v>0</v>
      </c>
      <c r="S90">
        <v>22</v>
      </c>
      <c r="T90">
        <v>31</v>
      </c>
      <c r="U90">
        <v>5</v>
      </c>
      <c r="V90">
        <v>26</v>
      </c>
      <c r="W90">
        <v>0</v>
      </c>
      <c r="X90">
        <v>3</v>
      </c>
      <c r="Y90">
        <v>18</v>
      </c>
      <c r="Z90">
        <v>5</v>
      </c>
      <c r="AA90">
        <v>0</v>
      </c>
      <c r="AB90">
        <v>34</v>
      </c>
      <c r="AC90">
        <v>6</v>
      </c>
      <c r="AD90">
        <v>1</v>
      </c>
      <c r="AE90">
        <v>2</v>
      </c>
      <c r="AF90">
        <v>1</v>
      </c>
      <c r="AG90">
        <v>9</v>
      </c>
      <c r="AH90">
        <v>0</v>
      </c>
      <c r="AI90">
        <v>32</v>
      </c>
      <c r="AJ90">
        <v>0</v>
      </c>
      <c r="AK90">
        <v>5</v>
      </c>
      <c r="AL90">
        <v>13</v>
      </c>
      <c r="AM90">
        <v>1</v>
      </c>
      <c r="AN90">
        <v>2</v>
      </c>
      <c r="AO90">
        <v>0</v>
      </c>
      <c r="AP90">
        <v>0</v>
      </c>
      <c r="AQ90">
        <v>4</v>
      </c>
      <c r="AR90">
        <v>4</v>
      </c>
      <c r="AS90">
        <v>6</v>
      </c>
      <c r="AT90">
        <v>6</v>
      </c>
      <c r="AU90">
        <v>2</v>
      </c>
      <c r="AV90">
        <v>5</v>
      </c>
      <c r="AW90">
        <v>7</v>
      </c>
      <c r="AX90">
        <v>5</v>
      </c>
      <c r="AY90">
        <v>1</v>
      </c>
      <c r="AZ90">
        <v>2</v>
      </c>
      <c r="BA90">
        <v>0</v>
      </c>
      <c r="BB90">
        <v>11</v>
      </c>
      <c r="BC90">
        <v>9</v>
      </c>
      <c r="BD90">
        <v>5</v>
      </c>
      <c r="BE90">
        <v>8</v>
      </c>
      <c r="BF90">
        <v>5</v>
      </c>
      <c r="BG90">
        <v>9</v>
      </c>
      <c r="BH90">
        <v>12</v>
      </c>
      <c r="BI90">
        <v>5</v>
      </c>
      <c r="BJ90">
        <v>0</v>
      </c>
      <c r="BK90">
        <v>10</v>
      </c>
      <c r="BL90">
        <v>32</v>
      </c>
      <c r="BM90">
        <v>18</v>
      </c>
      <c r="BN90">
        <v>15</v>
      </c>
      <c r="BO90">
        <v>2</v>
      </c>
      <c r="BP90">
        <v>4</v>
      </c>
      <c r="BQ90">
        <v>6</v>
      </c>
      <c r="BR90">
        <v>0</v>
      </c>
      <c r="BS90">
        <v>9</v>
      </c>
      <c r="BT90">
        <v>44</v>
      </c>
      <c r="BU90">
        <v>0</v>
      </c>
      <c r="BV90">
        <v>0</v>
      </c>
    </row>
    <row r="91" spans="1:75" x14ac:dyDescent="0.2">
      <c r="B91" t="s">
        <v>425</v>
      </c>
    </row>
    <row r="92" spans="1:75" x14ac:dyDescent="0.2">
      <c r="D92">
        <f>D87-D85-D86</f>
        <v>53</v>
      </c>
    </row>
    <row r="100" spans="1:6" s="147" customFormat="1" x14ac:dyDescent="0.2"/>
    <row r="101" spans="1:6" x14ac:dyDescent="0.2">
      <c r="A101" s="52">
        <v>271004</v>
      </c>
      <c r="B101" s="52" t="s">
        <v>172</v>
      </c>
      <c r="C101" s="52" t="s">
        <v>419</v>
      </c>
      <c r="D101" s="52">
        <v>40</v>
      </c>
      <c r="E101" s="52">
        <v>3.0223898641133502</v>
      </c>
      <c r="F101" s="52">
        <v>36.772410013379101</v>
      </c>
    </row>
    <row r="102" spans="1:6" x14ac:dyDescent="0.2">
      <c r="A102" s="52">
        <v>271021</v>
      </c>
      <c r="B102" s="52" t="s">
        <v>419</v>
      </c>
      <c r="C102" s="52" t="s">
        <v>500</v>
      </c>
      <c r="D102" s="52">
        <v>1</v>
      </c>
      <c r="E102" s="52">
        <v>1.9837727389950199</v>
      </c>
      <c r="F102" s="52">
        <v>24.135901657772799</v>
      </c>
    </row>
    <row r="103" spans="1:6" x14ac:dyDescent="0.2">
      <c r="A103" s="52">
        <v>271039</v>
      </c>
      <c r="B103" s="52" t="s">
        <v>419</v>
      </c>
      <c r="C103" s="52" t="s">
        <v>501</v>
      </c>
      <c r="D103" s="52">
        <v>1</v>
      </c>
      <c r="E103" s="52">
        <v>2.68622236548741</v>
      </c>
      <c r="F103" s="52">
        <v>32.682372113430198</v>
      </c>
    </row>
    <row r="104" spans="1:6" x14ac:dyDescent="0.2">
      <c r="A104" s="52">
        <v>271047</v>
      </c>
      <c r="B104" s="52" t="s">
        <v>419</v>
      </c>
      <c r="C104" s="52" t="s">
        <v>502</v>
      </c>
      <c r="D104" s="52">
        <v>1</v>
      </c>
      <c r="E104" s="52">
        <v>3.1139067073550502</v>
      </c>
      <c r="F104" s="52">
        <v>37.885864939486403</v>
      </c>
    </row>
    <row r="105" spans="1:6" x14ac:dyDescent="0.2">
      <c r="A105" s="52">
        <v>271063</v>
      </c>
      <c r="B105" s="52" t="s">
        <v>419</v>
      </c>
      <c r="C105" s="52" t="s">
        <v>503</v>
      </c>
      <c r="D105" s="52">
        <v>1</v>
      </c>
      <c r="E105" s="52">
        <v>2.0494743098395301</v>
      </c>
      <c r="F105" s="52">
        <v>24.935270769714201</v>
      </c>
    </row>
    <row r="106" spans="1:6" x14ac:dyDescent="0.2">
      <c r="A106" s="52">
        <v>271080</v>
      </c>
      <c r="B106" s="52" t="s">
        <v>419</v>
      </c>
      <c r="C106" s="52" t="s">
        <v>505</v>
      </c>
      <c r="D106" s="52">
        <v>3</v>
      </c>
      <c r="E106" s="52">
        <v>9.6261832183539209</v>
      </c>
      <c r="F106" s="52">
        <v>117.118562489973</v>
      </c>
    </row>
    <row r="107" spans="1:6" x14ac:dyDescent="0.2">
      <c r="A107" s="52">
        <v>271110</v>
      </c>
      <c r="B107" s="52" t="s">
        <v>419</v>
      </c>
      <c r="C107" s="52" t="s">
        <v>507</v>
      </c>
      <c r="D107" s="52">
        <v>1</v>
      </c>
      <c r="E107" s="52">
        <v>2.7474037035001899</v>
      </c>
      <c r="F107" s="52">
        <v>33.426745059252298</v>
      </c>
    </row>
    <row r="108" spans="1:6" x14ac:dyDescent="0.2">
      <c r="A108" s="52">
        <v>271136</v>
      </c>
      <c r="B108" s="52" t="s">
        <v>419</v>
      </c>
      <c r="C108" s="52" t="s">
        <v>508</v>
      </c>
      <c r="D108" s="52">
        <v>2</v>
      </c>
      <c r="E108" s="52">
        <v>4.1625907965117497</v>
      </c>
      <c r="F108" s="52">
        <v>50.644854690892899</v>
      </c>
    </row>
    <row r="109" spans="1:6" x14ac:dyDescent="0.2">
      <c r="A109" s="52">
        <v>271144</v>
      </c>
      <c r="B109" s="52" t="s">
        <v>419</v>
      </c>
      <c r="C109" s="52" t="s">
        <v>509</v>
      </c>
      <c r="D109" s="52">
        <v>2</v>
      </c>
      <c r="E109" s="52">
        <v>2.36666785000059</v>
      </c>
      <c r="F109" s="52">
        <v>28.794458841673901</v>
      </c>
    </row>
    <row r="110" spans="1:6" x14ac:dyDescent="0.2">
      <c r="A110" s="52">
        <v>271152</v>
      </c>
      <c r="B110" s="52" t="s">
        <v>419</v>
      </c>
      <c r="C110" s="52" t="s">
        <v>510</v>
      </c>
      <c r="D110" s="52">
        <v>1</v>
      </c>
      <c r="E110" s="52">
        <v>2.50381832294249</v>
      </c>
      <c r="F110" s="52">
        <v>30.463122929133601</v>
      </c>
    </row>
    <row r="111" spans="1:6" x14ac:dyDescent="0.2">
      <c r="A111" s="52">
        <v>271161</v>
      </c>
      <c r="B111" s="52" t="s">
        <v>419</v>
      </c>
      <c r="C111" s="52" t="s">
        <v>511</v>
      </c>
      <c r="D111" s="52">
        <v>2</v>
      </c>
      <c r="E111" s="52">
        <v>3.2953272259935402</v>
      </c>
      <c r="F111" s="52">
        <v>40.0931479162548</v>
      </c>
    </row>
    <row r="112" spans="1:6" x14ac:dyDescent="0.2">
      <c r="A112" s="52">
        <v>271179</v>
      </c>
      <c r="B112" s="52" t="s">
        <v>419</v>
      </c>
      <c r="C112" s="52" t="s">
        <v>512</v>
      </c>
      <c r="D112" s="52">
        <v>3</v>
      </c>
      <c r="E112" s="52">
        <v>6.9821025438126902</v>
      </c>
      <c r="F112" s="52">
        <v>84.948914283054407</v>
      </c>
    </row>
    <row r="113" spans="1:6" x14ac:dyDescent="0.2">
      <c r="A113" s="52">
        <v>271187</v>
      </c>
      <c r="B113" s="52" t="s">
        <v>419</v>
      </c>
      <c r="C113" s="52" t="s">
        <v>513</v>
      </c>
      <c r="D113" s="52">
        <v>1</v>
      </c>
      <c r="E113" s="52">
        <v>1.23249852100177</v>
      </c>
      <c r="F113" s="52">
        <v>14.995398672188299</v>
      </c>
    </row>
    <row r="114" spans="1:6" x14ac:dyDescent="0.2">
      <c r="A114" s="52">
        <v>271195</v>
      </c>
      <c r="B114" s="52" t="s">
        <v>419</v>
      </c>
      <c r="C114" s="52" t="s">
        <v>527</v>
      </c>
      <c r="D114" s="52">
        <v>1</v>
      </c>
      <c r="E114" s="52">
        <v>1.9400523814143</v>
      </c>
      <c r="F114" s="52">
        <v>23.603970640540599</v>
      </c>
    </row>
    <row r="115" spans="1:6" x14ac:dyDescent="0.2">
      <c r="A115" s="52">
        <v>271209</v>
      </c>
      <c r="B115" s="52" t="s">
        <v>419</v>
      </c>
      <c r="C115" s="52" t="s">
        <v>514</v>
      </c>
      <c r="D115" s="52">
        <v>1</v>
      </c>
      <c r="E115" s="52">
        <v>1.40258355891552</v>
      </c>
      <c r="F115" s="52">
        <v>17.0647666334722</v>
      </c>
    </row>
    <row r="116" spans="1:6" x14ac:dyDescent="0.2">
      <c r="A116" s="52">
        <v>271217</v>
      </c>
      <c r="B116" s="52" t="s">
        <v>419</v>
      </c>
      <c r="C116" s="52" t="s">
        <v>515</v>
      </c>
      <c r="D116" s="52">
        <v>5</v>
      </c>
      <c r="E116" s="52">
        <v>8.0037137231675501</v>
      </c>
      <c r="F116" s="52">
        <v>97.378516965205193</v>
      </c>
    </row>
    <row r="117" spans="1:6" x14ac:dyDescent="0.2">
      <c r="A117" s="52">
        <v>271225</v>
      </c>
      <c r="B117" s="52" t="s">
        <v>419</v>
      </c>
      <c r="C117" s="52" t="s">
        <v>516</v>
      </c>
      <c r="D117" s="52">
        <v>4</v>
      </c>
      <c r="E117" s="52">
        <v>6.5849041073339398</v>
      </c>
      <c r="F117" s="52">
        <v>80.116333305896205</v>
      </c>
    </row>
    <row r="118" spans="1:6" x14ac:dyDescent="0.2">
      <c r="A118" s="52">
        <v>271233</v>
      </c>
      <c r="B118" s="52" t="s">
        <v>419</v>
      </c>
      <c r="C118" s="52" t="s">
        <v>517</v>
      </c>
      <c r="D118" s="52">
        <v>4</v>
      </c>
      <c r="E118" s="52">
        <v>4.4682253326035202</v>
      </c>
      <c r="F118" s="52">
        <v>54.3634082133429</v>
      </c>
    </row>
    <row r="119" spans="1:6" x14ac:dyDescent="0.2">
      <c r="A119" s="52">
        <v>271241</v>
      </c>
      <c r="B119" s="52" t="s">
        <v>419</v>
      </c>
      <c r="C119" s="52" t="s">
        <v>530</v>
      </c>
      <c r="D119" s="52">
        <v>1</v>
      </c>
      <c r="E119" s="52">
        <v>1.86122692078618</v>
      </c>
      <c r="F119" s="52">
        <v>22.644927536231901</v>
      </c>
    </row>
    <row r="120" spans="1:6" x14ac:dyDescent="0.2">
      <c r="A120" s="52">
        <v>271250</v>
      </c>
      <c r="B120" s="52" t="s">
        <v>419</v>
      </c>
      <c r="C120" s="52" t="s">
        <v>518</v>
      </c>
      <c r="D120" s="52">
        <v>1</v>
      </c>
      <c r="E120" s="52">
        <v>1.74373997349515</v>
      </c>
      <c r="F120" s="52">
        <v>21.215503010857699</v>
      </c>
    </row>
    <row r="121" spans="1:6" x14ac:dyDescent="0.2">
      <c r="A121" s="52">
        <v>271268</v>
      </c>
      <c r="B121" s="52" t="s">
        <v>419</v>
      </c>
      <c r="C121" s="52" t="s">
        <v>519</v>
      </c>
      <c r="D121" s="52">
        <v>2</v>
      </c>
      <c r="E121" s="52">
        <v>2.1886148256768299</v>
      </c>
      <c r="F121" s="52">
        <v>26.628147045734799</v>
      </c>
    </row>
    <row r="122" spans="1:6" x14ac:dyDescent="0.2">
      <c r="A122" s="52">
        <v>271276</v>
      </c>
      <c r="B122" s="52" t="s">
        <v>419</v>
      </c>
      <c r="C122" s="52" t="s">
        <v>520</v>
      </c>
      <c r="D122" s="52">
        <v>1</v>
      </c>
      <c r="E122" s="52">
        <v>1.53428356628872</v>
      </c>
      <c r="F122" s="52">
        <v>18.667116723179401</v>
      </c>
    </row>
    <row r="123" spans="1:6" x14ac:dyDescent="0.2">
      <c r="A123" s="52">
        <v>271284</v>
      </c>
      <c r="B123" s="52" t="s">
        <v>419</v>
      </c>
      <c r="C123" s="52" t="s">
        <v>521</v>
      </c>
      <c r="D123" s="52">
        <v>1</v>
      </c>
      <c r="E123" s="52">
        <v>1.9687752249325701</v>
      </c>
      <c r="F123" s="52">
        <v>23.953431903346299</v>
      </c>
    </row>
    <row r="124" spans="1:6" x14ac:dyDescent="0.2">
      <c r="A124" s="52">
        <v>271403</v>
      </c>
      <c r="B124" s="52" t="s">
        <v>173</v>
      </c>
      <c r="C124" s="52" t="s">
        <v>419</v>
      </c>
      <c r="D124" s="52">
        <v>12</v>
      </c>
      <c r="E124" s="52">
        <v>3.03169638571263</v>
      </c>
      <c r="F124" s="52">
        <v>36.8856393595036</v>
      </c>
    </row>
    <row r="125" spans="1:6" x14ac:dyDescent="0.2">
      <c r="A125" s="52">
        <v>271411</v>
      </c>
      <c r="B125" s="52" t="s">
        <v>419</v>
      </c>
      <c r="C125" s="52" t="s">
        <v>522</v>
      </c>
      <c r="D125" s="52">
        <v>3</v>
      </c>
      <c r="E125" s="52">
        <v>4.1792624994775904</v>
      </c>
      <c r="F125" s="52">
        <v>50.847693743644001</v>
      </c>
    </row>
    <row r="126" spans="1:6" x14ac:dyDescent="0.2">
      <c r="A126" s="52">
        <v>271438</v>
      </c>
      <c r="B126" s="52" t="s">
        <v>419</v>
      </c>
      <c r="C126" s="52" t="s">
        <v>523</v>
      </c>
      <c r="D126" s="52">
        <v>2</v>
      </c>
      <c r="E126" s="52">
        <v>4.8658248789626102</v>
      </c>
      <c r="F126" s="52">
        <v>59.2008693607117</v>
      </c>
    </row>
    <row r="127" spans="1:6" x14ac:dyDescent="0.2">
      <c r="A127" s="52">
        <v>271446</v>
      </c>
      <c r="B127" s="52" t="s">
        <v>419</v>
      </c>
      <c r="C127" s="52" t="s">
        <v>529</v>
      </c>
      <c r="D127" s="52">
        <v>3</v>
      </c>
      <c r="E127" s="52">
        <v>4.54855583352286</v>
      </c>
      <c r="F127" s="52">
        <v>55.3407626411948</v>
      </c>
    </row>
    <row r="128" spans="1:6" x14ac:dyDescent="0.2">
      <c r="A128" s="52">
        <v>271454</v>
      </c>
      <c r="B128" s="52" t="s">
        <v>419</v>
      </c>
      <c r="C128" s="52" t="s">
        <v>524</v>
      </c>
      <c r="D128" s="52">
        <v>3</v>
      </c>
      <c r="E128" s="52">
        <v>4.6495048277358499</v>
      </c>
      <c r="F128" s="52">
        <v>56.568975404119499</v>
      </c>
    </row>
    <row r="129" spans="1:6" x14ac:dyDescent="0.2">
      <c r="A129" s="52">
        <v>271462</v>
      </c>
      <c r="B129" s="52" t="s">
        <v>419</v>
      </c>
      <c r="C129" s="52" t="s">
        <v>525</v>
      </c>
      <c r="D129" s="52">
        <v>1</v>
      </c>
      <c r="E129" s="52">
        <v>1.33063657653822</v>
      </c>
      <c r="F129" s="52">
        <v>16.189411681214999</v>
      </c>
    </row>
    <row r="130" spans="1:6" x14ac:dyDescent="0.2">
      <c r="A130" s="52">
        <v>272027</v>
      </c>
      <c r="B130" s="52" t="s">
        <v>253</v>
      </c>
      <c r="C130" s="52" t="s">
        <v>419</v>
      </c>
      <c r="D130" s="52">
        <v>2</v>
      </c>
      <c r="E130" s="52">
        <v>2.1842645581232798</v>
      </c>
      <c r="F130" s="52">
        <v>26.5752187904999</v>
      </c>
    </row>
    <row r="131" spans="1:6" x14ac:dyDescent="0.2">
      <c r="A131" s="52">
        <v>272035</v>
      </c>
      <c r="B131" s="52" t="s">
        <v>174</v>
      </c>
      <c r="C131" s="52" t="s">
        <v>419</v>
      </c>
      <c r="D131" s="52">
        <v>2</v>
      </c>
      <c r="E131" s="52">
        <v>1.02953742883323</v>
      </c>
      <c r="F131" s="52">
        <v>12.5260387174709</v>
      </c>
    </row>
    <row r="132" spans="1:6" x14ac:dyDescent="0.2">
      <c r="A132" s="52">
        <v>272043</v>
      </c>
      <c r="B132" s="52" t="s">
        <v>175</v>
      </c>
      <c r="C132" s="52" t="s">
        <v>419</v>
      </c>
      <c r="D132" s="52">
        <v>1</v>
      </c>
      <c r="E132" s="52">
        <v>2.0242914979757098</v>
      </c>
      <c r="F132" s="52">
        <v>24.628879892037801</v>
      </c>
    </row>
    <row r="133" spans="1:6" x14ac:dyDescent="0.2">
      <c r="A133" s="52">
        <v>272051</v>
      </c>
      <c r="B133" s="52" t="s">
        <v>176</v>
      </c>
      <c r="C133" s="52" t="s">
        <v>419</v>
      </c>
      <c r="D133" s="52">
        <v>1</v>
      </c>
      <c r="E133" s="52">
        <v>0.55223905324136702</v>
      </c>
      <c r="F133" s="52">
        <v>6.7189084811033002</v>
      </c>
    </row>
    <row r="134" spans="1:6" x14ac:dyDescent="0.2">
      <c r="A134" s="52">
        <v>272060</v>
      </c>
      <c r="B134" s="52" t="s">
        <v>262</v>
      </c>
      <c r="C134" s="52" t="s">
        <v>419</v>
      </c>
      <c r="D134" s="52">
        <v>1</v>
      </c>
      <c r="E134" s="52">
        <v>2.83502962605959</v>
      </c>
      <c r="F134" s="52">
        <v>34.492860450391703</v>
      </c>
    </row>
    <row r="135" spans="1:6" x14ac:dyDescent="0.2">
      <c r="A135" s="52">
        <v>272078</v>
      </c>
      <c r="B135" s="52" t="s">
        <v>177</v>
      </c>
      <c r="C135" s="52" t="s">
        <v>419</v>
      </c>
      <c r="D135" s="52">
        <v>1</v>
      </c>
      <c r="E135" s="52">
        <v>0.59818272089392399</v>
      </c>
      <c r="F135" s="52">
        <v>7.2778897708760804</v>
      </c>
    </row>
    <row r="136" spans="1:6" x14ac:dyDescent="0.2">
      <c r="A136" s="52">
        <v>272086</v>
      </c>
      <c r="B136" s="52" t="s">
        <v>178</v>
      </c>
      <c r="C136" s="52" t="s">
        <v>419</v>
      </c>
      <c r="D136" s="52">
        <v>3</v>
      </c>
      <c r="E136" s="52">
        <v>7.4021071331639101</v>
      </c>
      <c r="F136" s="52">
        <v>90.058970120160893</v>
      </c>
    </row>
    <row r="137" spans="1:6" x14ac:dyDescent="0.2">
      <c r="A137" s="52">
        <v>272094</v>
      </c>
      <c r="B137" s="52" t="s">
        <v>179</v>
      </c>
      <c r="C137" s="52" t="s">
        <v>419</v>
      </c>
      <c r="D137" s="52">
        <v>1</v>
      </c>
      <c r="E137" s="52">
        <v>1.4444604940054899</v>
      </c>
      <c r="F137" s="52">
        <v>17.574269343733398</v>
      </c>
    </row>
    <row r="138" spans="1:6" x14ac:dyDescent="0.2">
      <c r="A138">
        <v>272108</v>
      </c>
      <c r="B138" t="s">
        <v>180</v>
      </c>
      <c r="C138" t="s">
        <v>419</v>
      </c>
      <c r="D138">
        <v>4</v>
      </c>
      <c r="E138">
        <v>2.09848174845499</v>
      </c>
      <c r="F138">
        <v>25.5315279395357</v>
      </c>
    </row>
    <row r="139" spans="1:6" x14ac:dyDescent="0.2">
      <c r="A139">
        <v>272124</v>
      </c>
      <c r="B139" t="s">
        <v>182</v>
      </c>
      <c r="C139" t="s">
        <v>419</v>
      </c>
      <c r="D139">
        <v>3</v>
      </c>
      <c r="E139">
        <v>2.3836008263149502</v>
      </c>
      <c r="F139">
        <v>29.000476720165299</v>
      </c>
    </row>
    <row r="140" spans="1:6" x14ac:dyDescent="0.2">
      <c r="A140">
        <v>272132</v>
      </c>
      <c r="B140" t="s">
        <v>183</v>
      </c>
      <c r="C140" t="s">
        <v>419</v>
      </c>
      <c r="D140">
        <v>2</v>
      </c>
      <c r="E140">
        <v>4.2171850289931498</v>
      </c>
      <c r="F140">
        <v>51.309084519416601</v>
      </c>
    </row>
    <row r="141" spans="1:6" x14ac:dyDescent="0.2">
      <c r="A141">
        <v>272141</v>
      </c>
      <c r="B141" t="s">
        <v>272</v>
      </c>
      <c r="C141" t="s">
        <v>419</v>
      </c>
      <c r="D141">
        <v>1</v>
      </c>
      <c r="E141">
        <v>1.9439368609307599</v>
      </c>
      <c r="F141">
        <v>23.6512318079909</v>
      </c>
    </row>
    <row r="142" spans="1:6" x14ac:dyDescent="0.2">
      <c r="A142">
        <v>272159</v>
      </c>
      <c r="B142" t="s">
        <v>184</v>
      </c>
      <c r="C142" t="s">
        <v>419</v>
      </c>
      <c r="D142">
        <v>4</v>
      </c>
      <c r="E142">
        <v>3.61529631872452</v>
      </c>
      <c r="F142">
        <v>43.986105211148399</v>
      </c>
    </row>
    <row r="143" spans="1:6" x14ac:dyDescent="0.2">
      <c r="A143">
        <v>272175</v>
      </c>
      <c r="B143" t="s">
        <v>186</v>
      </c>
      <c r="C143" t="s">
        <v>419</v>
      </c>
      <c r="D143">
        <v>2</v>
      </c>
      <c r="E143">
        <v>3.52640394957242</v>
      </c>
      <c r="F143">
        <v>42.9045813864645</v>
      </c>
    </row>
    <row r="144" spans="1:6" x14ac:dyDescent="0.2">
      <c r="A144">
        <v>272183</v>
      </c>
      <c r="B144" t="s">
        <v>187</v>
      </c>
      <c r="C144" t="s">
        <v>419</v>
      </c>
      <c r="D144">
        <v>1</v>
      </c>
      <c r="E144">
        <v>1.73448503139418</v>
      </c>
      <c r="F144">
        <v>21.102901215295802</v>
      </c>
    </row>
    <row r="145" spans="1:6" x14ac:dyDescent="0.2">
      <c r="A145">
        <v>272191</v>
      </c>
      <c r="B145" t="s">
        <v>278</v>
      </c>
      <c r="C145" t="s">
        <v>419</v>
      </c>
      <c r="D145">
        <v>2</v>
      </c>
      <c r="E145">
        <v>2.24036921284628</v>
      </c>
      <c r="F145">
        <v>27.257825422962998</v>
      </c>
    </row>
    <row r="146" spans="1:6" x14ac:dyDescent="0.2">
      <c r="A146">
        <v>272221</v>
      </c>
      <c r="B146" t="s">
        <v>189</v>
      </c>
      <c r="C146" t="s">
        <v>419</v>
      </c>
      <c r="D146">
        <v>1</v>
      </c>
      <c r="E146">
        <v>1.9208974432854999</v>
      </c>
      <c r="F146">
        <v>23.370918893307</v>
      </c>
    </row>
    <row r="147" spans="1:6" x14ac:dyDescent="0.2">
      <c r="A147">
        <v>272248</v>
      </c>
      <c r="B147" t="s">
        <v>190</v>
      </c>
      <c r="C147" t="s">
        <v>419</v>
      </c>
      <c r="D147">
        <v>1</v>
      </c>
      <c r="E147">
        <v>2.3301875801001999</v>
      </c>
      <c r="F147">
        <v>28.3506155578857</v>
      </c>
    </row>
    <row r="148" spans="1:6" x14ac:dyDescent="0.2">
      <c r="A148">
        <v>272256</v>
      </c>
      <c r="B148" t="s">
        <v>191</v>
      </c>
      <c r="C148" t="s">
        <v>419</v>
      </c>
      <c r="D148">
        <v>1</v>
      </c>
      <c r="E148">
        <v>3.6706676944536198</v>
      </c>
      <c r="F148">
        <v>44.659790282519097</v>
      </c>
    </row>
    <row r="149" spans="1:6" x14ac:dyDescent="0.2">
      <c r="A149">
        <v>272272</v>
      </c>
      <c r="B149" t="s">
        <v>193</v>
      </c>
      <c r="C149" t="s">
        <v>419</v>
      </c>
      <c r="D149">
        <v>5</v>
      </c>
      <c r="E149">
        <v>2.1319779638757699</v>
      </c>
      <c r="F149">
        <v>25.939065227155101</v>
      </c>
    </row>
    <row r="150" spans="1:6" x14ac:dyDescent="0.2">
      <c r="A150">
        <v>272302</v>
      </c>
      <c r="B150" t="s">
        <v>196</v>
      </c>
      <c r="C150" t="s">
        <v>419</v>
      </c>
      <c r="D150">
        <v>3</v>
      </c>
      <c r="E150">
        <v>8.0383698186007901</v>
      </c>
      <c r="F150">
        <v>97.800166126309605</v>
      </c>
    </row>
    <row r="151" spans="1:6" x14ac:dyDescent="0.2">
      <c r="A151">
        <v>272311</v>
      </c>
      <c r="B151" t="s">
        <v>197</v>
      </c>
      <c r="C151" t="s">
        <v>419</v>
      </c>
      <c r="D151">
        <v>1</v>
      </c>
      <c r="E151">
        <v>3.6276572589421701</v>
      </c>
      <c r="F151">
        <v>44.136496650463101</v>
      </c>
    </row>
    <row r="152" spans="1:6" x14ac:dyDescent="0.2">
      <c r="A152">
        <v>272329</v>
      </c>
      <c r="B152" t="s">
        <v>198</v>
      </c>
      <c r="C152" t="s">
        <v>419</v>
      </c>
      <c r="D152">
        <v>1</v>
      </c>
      <c r="E152">
        <v>4.0083373416706696</v>
      </c>
      <c r="F152">
        <v>48.768104323659898</v>
      </c>
    </row>
    <row r="153" spans="1:6" x14ac:dyDescent="0.2">
      <c r="A153">
        <v>273210</v>
      </c>
      <c r="B153" t="s">
        <v>531</v>
      </c>
      <c r="C153" t="s">
        <v>419</v>
      </c>
      <c r="D153">
        <v>1</v>
      </c>
      <c r="E153">
        <v>11.142061281337</v>
      </c>
      <c r="F153">
        <v>135.561745589601</v>
      </c>
    </row>
    <row r="154" spans="1:6" x14ac:dyDescent="0.2">
      <c r="A154">
        <v>273228</v>
      </c>
      <c r="B154" t="s">
        <v>532</v>
      </c>
      <c r="C154" t="s">
        <v>419</v>
      </c>
      <c r="D154">
        <v>1</v>
      </c>
      <c r="E154">
        <v>21.748586341887801</v>
      </c>
      <c r="F154">
        <v>264.60780049296801</v>
      </c>
    </row>
    <row r="155" spans="1:6" x14ac:dyDescent="0.2">
      <c r="A155">
        <v>273813</v>
      </c>
      <c r="B155" t="s">
        <v>535</v>
      </c>
      <c r="C155" t="s">
        <v>419</v>
      </c>
      <c r="D155">
        <v>1</v>
      </c>
      <c r="E155">
        <v>15.559358954411101</v>
      </c>
      <c r="F155">
        <v>189.30553394533499</v>
      </c>
    </row>
    <row r="178" spans="1:6" x14ac:dyDescent="0.2">
      <c r="B178">
        <v>271004</v>
      </c>
      <c r="C178" t="s">
        <v>249</v>
      </c>
      <c r="D178">
        <v>40</v>
      </c>
      <c r="E178">
        <v>3.0223898641133502</v>
      </c>
      <c r="F178">
        <v>36.772410013379101</v>
      </c>
    </row>
    <row r="179" spans="1:6" x14ac:dyDescent="0.2">
      <c r="B179">
        <v>271403</v>
      </c>
      <c r="C179" t="s">
        <v>251</v>
      </c>
      <c r="D179">
        <v>12</v>
      </c>
      <c r="E179">
        <v>3.03169638571263</v>
      </c>
      <c r="F179">
        <v>36.8856393595036</v>
      </c>
    </row>
    <row r="180" spans="1:6" x14ac:dyDescent="0.2">
      <c r="B180" s="52"/>
      <c r="C180" t="s">
        <v>397</v>
      </c>
      <c r="D180">
        <v>151</v>
      </c>
    </row>
    <row r="181" spans="1:6" x14ac:dyDescent="0.2">
      <c r="A181">
        <v>1</v>
      </c>
      <c r="B181" s="52">
        <v>2</v>
      </c>
      <c r="C181">
        <v>3</v>
      </c>
      <c r="D181">
        <v>4</v>
      </c>
      <c r="E181">
        <v>5</v>
      </c>
      <c r="F181">
        <v>6</v>
      </c>
    </row>
    <row r="183" spans="1:6" x14ac:dyDescent="0.2">
      <c r="A183">
        <v>270000</v>
      </c>
      <c r="B183" t="s">
        <v>313</v>
      </c>
      <c r="C183" t="s">
        <v>406</v>
      </c>
      <c r="D183">
        <v>99</v>
      </c>
      <c r="E183">
        <v>2.3360891319470301</v>
      </c>
      <c r="F183">
        <v>28.4224177720222</v>
      </c>
    </row>
  </sheetData>
  <phoneticPr fontId="14"/>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""&amp;市町村別自殺者集計表!Q7&amp;市町村別自殺者集計表!R7&amp;"年4月暫定値"</f>
        <v>令和5年4月暫定値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令和5年4月暫定値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令和5年4月暫定値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13</v>
      </c>
      <c r="E8" s="52">
        <v>0.92280979967219001</v>
      </c>
      <c r="F8" s="52">
        <v>11.227519229345001</v>
      </c>
      <c r="G8" s="52">
        <v>1</v>
      </c>
      <c r="H8" s="52">
        <v>5</v>
      </c>
      <c r="I8" s="52">
        <v>0</v>
      </c>
      <c r="J8" s="52">
        <v>1</v>
      </c>
      <c r="K8" s="52">
        <v>2</v>
      </c>
      <c r="L8" s="52">
        <v>2</v>
      </c>
      <c r="M8" s="52">
        <v>2</v>
      </c>
      <c r="N8" s="52">
        <v>0</v>
      </c>
      <c r="O8" s="52">
        <v>0</v>
      </c>
      <c r="P8" s="52">
        <v>10</v>
      </c>
      <c r="Q8" s="52">
        <v>3</v>
      </c>
      <c r="R8" s="52">
        <v>0</v>
      </c>
      <c r="S8" s="52">
        <v>5</v>
      </c>
      <c r="T8" s="52">
        <v>8</v>
      </c>
      <c r="U8" s="52">
        <v>1</v>
      </c>
      <c r="V8" s="52">
        <v>7</v>
      </c>
      <c r="W8" s="52">
        <v>1</v>
      </c>
      <c r="X8" s="52">
        <v>0</v>
      </c>
      <c r="Y8" s="52">
        <v>4</v>
      </c>
      <c r="Z8" s="52">
        <v>2</v>
      </c>
      <c r="AA8" s="52">
        <v>0</v>
      </c>
      <c r="AB8" s="52">
        <v>12</v>
      </c>
      <c r="AC8" s="52">
        <v>1</v>
      </c>
      <c r="AD8" s="52">
        <v>0</v>
      </c>
      <c r="AE8" s="52">
        <v>0</v>
      </c>
      <c r="AF8" s="52">
        <v>0</v>
      </c>
      <c r="AG8" s="52">
        <v>0</v>
      </c>
      <c r="AH8" s="52">
        <v>0</v>
      </c>
      <c r="AI8" s="52">
        <v>10</v>
      </c>
      <c r="AJ8" s="52">
        <v>0</v>
      </c>
      <c r="AK8" s="52">
        <v>0</v>
      </c>
      <c r="AL8" s="52">
        <v>2</v>
      </c>
      <c r="AM8" s="52">
        <v>0</v>
      </c>
      <c r="AN8" s="52">
        <v>1</v>
      </c>
      <c r="AO8" s="52">
        <v>0</v>
      </c>
      <c r="AP8" s="52">
        <v>1</v>
      </c>
      <c r="AQ8" s="52">
        <v>1</v>
      </c>
      <c r="AR8" s="52">
        <v>1</v>
      </c>
      <c r="AS8" s="52">
        <v>0</v>
      </c>
      <c r="AT8" s="52">
        <v>0</v>
      </c>
      <c r="AU8" s="52">
        <v>3</v>
      </c>
      <c r="AV8" s="52">
        <v>1</v>
      </c>
      <c r="AW8" s="52">
        <v>0</v>
      </c>
      <c r="AX8" s="52">
        <v>1</v>
      </c>
      <c r="AY8" s="52">
        <v>1</v>
      </c>
      <c r="AZ8" s="52">
        <v>0</v>
      </c>
      <c r="BA8" s="52">
        <v>0</v>
      </c>
      <c r="BB8" s="52">
        <v>4</v>
      </c>
      <c r="BC8" s="52">
        <v>1</v>
      </c>
      <c r="BD8" s="52">
        <v>3</v>
      </c>
      <c r="BE8" s="52">
        <v>3</v>
      </c>
      <c r="BF8" s="52">
        <v>4</v>
      </c>
      <c r="BG8" s="52">
        <v>1</v>
      </c>
      <c r="BH8" s="52">
        <v>1</v>
      </c>
      <c r="BI8" s="52">
        <v>0</v>
      </c>
      <c r="BJ8" s="52">
        <v>0</v>
      </c>
      <c r="BK8" s="52">
        <v>5</v>
      </c>
      <c r="BL8" s="52">
        <v>11</v>
      </c>
      <c r="BM8" s="52">
        <v>5</v>
      </c>
      <c r="BN8" s="52">
        <v>0</v>
      </c>
      <c r="BO8" s="52">
        <v>2</v>
      </c>
      <c r="BP8" s="52">
        <v>0</v>
      </c>
      <c r="BQ8" s="52">
        <v>1</v>
      </c>
      <c r="BR8" s="52">
        <v>0</v>
      </c>
      <c r="BS8" s="52">
        <v>3</v>
      </c>
      <c r="BT8" s="52">
        <v>9</v>
      </c>
      <c r="BU8" s="52">
        <v>1</v>
      </c>
      <c r="BV8" s="52">
        <v>0</v>
      </c>
    </row>
    <row r="9" spans="1:74" s="52" customFormat="1" x14ac:dyDescent="0.2">
      <c r="A9" s="52">
        <v>271071</v>
      </c>
      <c r="B9" s="52" t="s">
        <v>419</v>
      </c>
      <c r="C9" s="52" t="s">
        <v>504</v>
      </c>
      <c r="D9" s="52">
        <v>1</v>
      </c>
      <c r="E9" s="52">
        <v>2.46256895193065</v>
      </c>
      <c r="F9" s="52">
        <v>29.961255581823</v>
      </c>
      <c r="G9" s="52">
        <v>0</v>
      </c>
      <c r="H9" s="52">
        <v>0</v>
      </c>
      <c r="I9" s="52">
        <v>0</v>
      </c>
      <c r="J9" s="52">
        <v>0</v>
      </c>
      <c r="K9" s="52">
        <v>0</v>
      </c>
      <c r="L9" s="52">
        <v>0</v>
      </c>
      <c r="M9" s="52">
        <v>1</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1</v>
      </c>
      <c r="AS9" s="52">
        <v>0</v>
      </c>
      <c r="AT9" s="52">
        <v>0</v>
      </c>
      <c r="AU9" s="52">
        <v>0</v>
      </c>
      <c r="AV9" s="52">
        <v>0</v>
      </c>
      <c r="AW9" s="52">
        <v>0</v>
      </c>
      <c r="AX9" s="52">
        <v>0</v>
      </c>
      <c r="AY9" s="52">
        <v>0</v>
      </c>
      <c r="AZ9" s="52">
        <v>0</v>
      </c>
      <c r="BA9" s="52">
        <v>0</v>
      </c>
      <c r="BB9" s="52">
        <v>0</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271144</v>
      </c>
      <c r="B10" s="52" t="s">
        <v>419</v>
      </c>
      <c r="C10" s="52" t="s">
        <v>509</v>
      </c>
      <c r="D10" s="52">
        <v>2</v>
      </c>
      <c r="E10" s="52">
        <v>2.3118447365075001</v>
      </c>
      <c r="F10" s="52">
        <v>28.127444294174499</v>
      </c>
      <c r="G10" s="52">
        <v>0</v>
      </c>
      <c r="H10" s="52">
        <v>0</v>
      </c>
      <c r="I10" s="52">
        <v>0</v>
      </c>
      <c r="J10" s="52">
        <v>1</v>
      </c>
      <c r="K10" s="52">
        <v>1</v>
      </c>
      <c r="L10" s="52">
        <v>0</v>
      </c>
      <c r="M10" s="52">
        <v>0</v>
      </c>
      <c r="N10" s="52">
        <v>0</v>
      </c>
      <c r="O10" s="52">
        <v>0</v>
      </c>
      <c r="P10" s="52">
        <v>0</v>
      </c>
      <c r="Q10" s="52">
        <v>2</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1</v>
      </c>
      <c r="AV10" s="52">
        <v>0</v>
      </c>
      <c r="AW10" s="52">
        <v>0</v>
      </c>
      <c r="AX10" s="52">
        <v>0</v>
      </c>
      <c r="AY10" s="52">
        <v>0</v>
      </c>
      <c r="AZ10" s="52">
        <v>0</v>
      </c>
      <c r="BA10" s="52">
        <v>0</v>
      </c>
      <c r="BB10" s="52">
        <v>1</v>
      </c>
      <c r="BC10" s="52">
        <v>0</v>
      </c>
      <c r="BD10" s="52">
        <v>1</v>
      </c>
      <c r="BE10" s="52">
        <v>1</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271179</v>
      </c>
      <c r="B11" s="52" t="s">
        <v>419</v>
      </c>
      <c r="C11" s="52" t="s">
        <v>512</v>
      </c>
      <c r="D11" s="52">
        <v>1</v>
      </c>
      <c r="E11" s="52">
        <v>2.13848851631667</v>
      </c>
      <c r="F11" s="52">
        <v>26.0182769485195</v>
      </c>
      <c r="G11" s="52">
        <v>0</v>
      </c>
      <c r="H11" s="52">
        <v>0</v>
      </c>
      <c r="I11" s="52">
        <v>0</v>
      </c>
      <c r="J11" s="52">
        <v>0</v>
      </c>
      <c r="K11" s="52">
        <v>0</v>
      </c>
      <c r="L11" s="52">
        <v>0</v>
      </c>
      <c r="M11" s="52">
        <v>1</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0</v>
      </c>
      <c r="BA11" s="52">
        <v>0</v>
      </c>
      <c r="BB11" s="52">
        <v>1</v>
      </c>
      <c r="BC11" s="52">
        <v>0</v>
      </c>
      <c r="BD11" s="52">
        <v>0</v>
      </c>
      <c r="BE11" s="52">
        <v>0</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271187</v>
      </c>
      <c r="B12" s="52" t="s">
        <v>419</v>
      </c>
      <c r="C12" s="52" t="s">
        <v>513</v>
      </c>
      <c r="D12" s="52">
        <v>1</v>
      </c>
      <c r="E12" s="52">
        <v>1.1211013699858701</v>
      </c>
      <c r="F12" s="52">
        <v>13.6400666681615</v>
      </c>
      <c r="G12" s="52">
        <v>0</v>
      </c>
      <c r="H12" s="52">
        <v>0</v>
      </c>
      <c r="I12" s="52">
        <v>0</v>
      </c>
      <c r="J12" s="52">
        <v>0</v>
      </c>
      <c r="K12" s="52">
        <v>1</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1</v>
      </c>
      <c r="AV12" s="52">
        <v>0</v>
      </c>
      <c r="AW12" s="52">
        <v>0</v>
      </c>
      <c r="AX12" s="52">
        <v>0</v>
      </c>
      <c r="AY12" s="52">
        <v>0</v>
      </c>
      <c r="AZ12" s="52">
        <v>0</v>
      </c>
      <c r="BA12" s="52">
        <v>0</v>
      </c>
      <c r="BB12" s="52">
        <v>0</v>
      </c>
      <c r="BC12" s="52">
        <v>1</v>
      </c>
      <c r="BD12" s="52">
        <v>0</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271195</v>
      </c>
      <c r="B13" s="52" t="s">
        <v>419</v>
      </c>
      <c r="C13" s="52" t="s">
        <v>527</v>
      </c>
      <c r="D13" s="52">
        <v>1</v>
      </c>
      <c r="E13" s="52">
        <v>1.6758559434231</v>
      </c>
      <c r="F13" s="52">
        <v>20.389580644981098</v>
      </c>
      <c r="G13" s="52">
        <v>1</v>
      </c>
      <c r="H13" s="52">
        <v>0</v>
      </c>
      <c r="I13" s="52">
        <v>0</v>
      </c>
      <c r="J13" s="52">
        <v>0</v>
      </c>
      <c r="K13" s="52">
        <v>0</v>
      </c>
      <c r="L13" s="52">
        <v>0</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1</v>
      </c>
      <c r="AQ13" s="52">
        <v>0</v>
      </c>
      <c r="AR13" s="52">
        <v>0</v>
      </c>
      <c r="AS13" s="52">
        <v>0</v>
      </c>
      <c r="AT13" s="52">
        <v>0</v>
      </c>
      <c r="AU13" s="52">
        <v>0</v>
      </c>
      <c r="AV13" s="52">
        <v>0</v>
      </c>
      <c r="AW13" s="52">
        <v>0</v>
      </c>
      <c r="AX13" s="52">
        <v>0</v>
      </c>
      <c r="AY13" s="52">
        <v>0</v>
      </c>
      <c r="AZ13" s="52">
        <v>0</v>
      </c>
      <c r="BA13" s="52">
        <v>0</v>
      </c>
      <c r="BB13" s="52">
        <v>0</v>
      </c>
      <c r="BC13" s="52">
        <v>0</v>
      </c>
      <c r="BD13" s="52">
        <v>1</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271217</v>
      </c>
      <c r="B14" s="52" t="s">
        <v>419</v>
      </c>
      <c r="C14" s="52" t="s">
        <v>515</v>
      </c>
      <c r="D14" s="52">
        <v>1</v>
      </c>
      <c r="E14" s="52">
        <v>1.4547993831650601</v>
      </c>
      <c r="F14" s="52">
        <v>17.700059161841601</v>
      </c>
      <c r="G14" s="52">
        <v>0</v>
      </c>
      <c r="H14" s="52">
        <v>0</v>
      </c>
      <c r="I14" s="52">
        <v>0</v>
      </c>
      <c r="J14" s="52">
        <v>0</v>
      </c>
      <c r="K14" s="52">
        <v>0</v>
      </c>
      <c r="L14" s="52">
        <v>1</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0</v>
      </c>
      <c r="BA14" s="52">
        <v>0</v>
      </c>
      <c r="BB14" s="52">
        <v>1</v>
      </c>
      <c r="BC14" s="52">
        <v>0</v>
      </c>
      <c r="BD14" s="52">
        <v>0</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271225</v>
      </c>
      <c r="B15" s="52" t="s">
        <v>419</v>
      </c>
      <c r="C15" s="52" t="s">
        <v>516</v>
      </c>
      <c r="D15" s="52">
        <v>2</v>
      </c>
      <c r="E15" s="52">
        <v>4.5452479432753101</v>
      </c>
      <c r="F15" s="52">
        <v>55.300516643182902</v>
      </c>
      <c r="G15" s="52">
        <v>0</v>
      </c>
      <c r="H15" s="52">
        <v>2</v>
      </c>
      <c r="I15" s="52">
        <v>0</v>
      </c>
      <c r="J15" s="52">
        <v>0</v>
      </c>
      <c r="K15" s="52">
        <v>0</v>
      </c>
      <c r="L15" s="52">
        <v>0</v>
      </c>
      <c r="M15" s="52">
        <v>0</v>
      </c>
      <c r="N15" s="52">
        <v>0</v>
      </c>
      <c r="O15" s="52">
        <v>0</v>
      </c>
      <c r="P15" s="52">
        <v>2</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1</v>
      </c>
      <c r="AW15" s="52">
        <v>0</v>
      </c>
      <c r="AX15" s="52">
        <v>0</v>
      </c>
      <c r="AY15" s="52">
        <v>0</v>
      </c>
      <c r="AZ15" s="52">
        <v>0</v>
      </c>
      <c r="BA15" s="52">
        <v>0</v>
      </c>
      <c r="BB15" s="52">
        <v>1</v>
      </c>
      <c r="BC15" s="52">
        <v>0</v>
      </c>
      <c r="BD15" s="52">
        <v>0</v>
      </c>
      <c r="BE15" s="52">
        <v>0</v>
      </c>
      <c r="BF15" s="52">
        <v>2</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271233</v>
      </c>
      <c r="B16" s="52" t="s">
        <v>419</v>
      </c>
      <c r="C16" s="52" t="s">
        <v>517</v>
      </c>
      <c r="D16" s="52">
        <v>1</v>
      </c>
      <c r="E16" s="52">
        <v>1.10314396028682</v>
      </c>
      <c r="F16" s="52">
        <v>13.4215848501563</v>
      </c>
      <c r="G16" s="52">
        <v>0</v>
      </c>
      <c r="H16" s="52">
        <v>1</v>
      </c>
      <c r="I16" s="52">
        <v>0</v>
      </c>
      <c r="J16" s="52">
        <v>0</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1</v>
      </c>
      <c r="AV16" s="52">
        <v>0</v>
      </c>
      <c r="AW16" s="52">
        <v>0</v>
      </c>
      <c r="AX16" s="52">
        <v>0</v>
      </c>
      <c r="AY16" s="52">
        <v>0</v>
      </c>
      <c r="AZ16" s="52">
        <v>0</v>
      </c>
      <c r="BA16" s="52">
        <v>0</v>
      </c>
      <c r="BB16" s="52">
        <v>0</v>
      </c>
      <c r="BC16" s="52">
        <v>0</v>
      </c>
      <c r="BD16" s="52">
        <v>1</v>
      </c>
      <c r="BE16" s="52">
        <v>0</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271268</v>
      </c>
      <c r="B17" s="52" t="s">
        <v>419</v>
      </c>
      <c r="C17" s="52" t="s">
        <v>519</v>
      </c>
      <c r="D17" s="52">
        <v>1</v>
      </c>
      <c r="E17" s="52">
        <v>0.99255583126550895</v>
      </c>
      <c r="F17" s="52">
        <v>12.076095947063701</v>
      </c>
      <c r="G17" s="52">
        <v>0</v>
      </c>
      <c r="H17" s="52">
        <v>1</v>
      </c>
      <c r="I17" s="52">
        <v>0</v>
      </c>
      <c r="J17" s="52">
        <v>0</v>
      </c>
      <c r="K17" s="52">
        <v>0</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1</v>
      </c>
      <c r="AY17" s="52">
        <v>0</v>
      </c>
      <c r="AZ17" s="52">
        <v>0</v>
      </c>
      <c r="BA17" s="52">
        <v>0</v>
      </c>
      <c r="BB17" s="52">
        <v>0</v>
      </c>
      <c r="BC17" s="52">
        <v>0</v>
      </c>
      <c r="BD17" s="52">
        <v>0</v>
      </c>
      <c r="BE17" s="52">
        <v>0</v>
      </c>
      <c r="BF17" s="52">
        <v>1</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271276</v>
      </c>
      <c r="B18" s="52" t="s">
        <v>419</v>
      </c>
      <c r="C18" s="52" t="s">
        <v>520</v>
      </c>
      <c r="D18" s="52">
        <v>1</v>
      </c>
      <c r="E18" s="52">
        <v>1.4491283492978999</v>
      </c>
      <c r="F18" s="52">
        <v>17.631061583124399</v>
      </c>
      <c r="G18" s="52">
        <v>0</v>
      </c>
      <c r="H18" s="52">
        <v>1</v>
      </c>
      <c r="I18" s="52">
        <v>0</v>
      </c>
      <c r="J18" s="52">
        <v>0</v>
      </c>
      <c r="K18" s="52">
        <v>0</v>
      </c>
      <c r="L18" s="52">
        <v>0</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1</v>
      </c>
      <c r="AR18" s="52">
        <v>0</v>
      </c>
      <c r="AS18" s="52">
        <v>0</v>
      </c>
      <c r="AT18" s="52">
        <v>0</v>
      </c>
      <c r="AU18" s="52">
        <v>0</v>
      </c>
      <c r="AV18" s="52">
        <v>0</v>
      </c>
      <c r="AW18" s="52">
        <v>0</v>
      </c>
      <c r="AX18" s="52">
        <v>0</v>
      </c>
      <c r="AY18" s="52">
        <v>0</v>
      </c>
      <c r="AZ18" s="52">
        <v>0</v>
      </c>
      <c r="BA18" s="52">
        <v>0</v>
      </c>
      <c r="BB18" s="52">
        <v>0</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271284</v>
      </c>
      <c r="B19" s="52" t="s">
        <v>419</v>
      </c>
      <c r="C19" s="52" t="s">
        <v>521</v>
      </c>
      <c r="D19" s="52">
        <v>1</v>
      </c>
      <c r="E19" s="52">
        <v>1.7290567995158601</v>
      </c>
      <c r="F19" s="52">
        <v>21.036857727443</v>
      </c>
      <c r="G19" s="52">
        <v>0</v>
      </c>
      <c r="H19" s="52">
        <v>0</v>
      </c>
      <c r="I19" s="52">
        <v>0</v>
      </c>
      <c r="J19" s="52">
        <v>0</v>
      </c>
      <c r="K19" s="52">
        <v>0</v>
      </c>
      <c r="L19" s="52">
        <v>1</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1</v>
      </c>
      <c r="AZ19" s="52">
        <v>0</v>
      </c>
      <c r="BA19" s="52">
        <v>0</v>
      </c>
      <c r="BB19" s="52">
        <v>0</v>
      </c>
      <c r="BC19" s="52">
        <v>0</v>
      </c>
      <c r="BD19" s="52">
        <v>0</v>
      </c>
      <c r="BE19" s="52">
        <v>0</v>
      </c>
      <c r="BF19" s="52">
        <v>1</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271403</v>
      </c>
      <c r="B20" s="52" t="s">
        <v>173</v>
      </c>
      <c r="C20" s="52" t="s">
        <v>419</v>
      </c>
      <c r="D20" s="52">
        <v>3</v>
      </c>
      <c r="E20" s="52">
        <v>0.69712320490774704</v>
      </c>
      <c r="F20" s="52">
        <v>8.4816656597109308</v>
      </c>
      <c r="G20" s="52">
        <v>0</v>
      </c>
      <c r="H20" s="52">
        <v>0</v>
      </c>
      <c r="I20" s="52">
        <v>1</v>
      </c>
      <c r="J20" s="52">
        <v>1</v>
      </c>
      <c r="K20" s="52">
        <v>0</v>
      </c>
      <c r="L20" s="52">
        <v>0</v>
      </c>
      <c r="M20" s="52">
        <v>1</v>
      </c>
      <c r="N20" s="52">
        <v>0</v>
      </c>
      <c r="O20" s="52">
        <v>0</v>
      </c>
      <c r="P20" s="52">
        <v>1</v>
      </c>
      <c r="Q20" s="52">
        <v>2</v>
      </c>
      <c r="R20" s="52">
        <v>0</v>
      </c>
      <c r="S20" s="52">
        <v>1</v>
      </c>
      <c r="T20" s="52">
        <v>2</v>
      </c>
      <c r="U20" s="52">
        <v>0</v>
      </c>
      <c r="V20" s="52">
        <v>2</v>
      </c>
      <c r="W20" s="52">
        <v>0</v>
      </c>
      <c r="X20" s="52">
        <v>0</v>
      </c>
      <c r="Y20" s="52">
        <v>1</v>
      </c>
      <c r="Z20" s="52">
        <v>1</v>
      </c>
      <c r="AA20" s="52">
        <v>0</v>
      </c>
      <c r="AB20" s="52">
        <v>3</v>
      </c>
      <c r="AC20" s="52">
        <v>0</v>
      </c>
      <c r="AD20" s="52">
        <v>0</v>
      </c>
      <c r="AE20" s="52">
        <v>0</v>
      </c>
      <c r="AF20" s="52">
        <v>0</v>
      </c>
      <c r="AG20" s="52">
        <v>0</v>
      </c>
      <c r="AH20" s="52">
        <v>0</v>
      </c>
      <c r="AI20" s="52">
        <v>1</v>
      </c>
      <c r="AJ20" s="52">
        <v>0</v>
      </c>
      <c r="AK20" s="52">
        <v>1</v>
      </c>
      <c r="AL20" s="52">
        <v>1</v>
      </c>
      <c r="AM20" s="52">
        <v>0</v>
      </c>
      <c r="AN20" s="52">
        <v>0</v>
      </c>
      <c r="AO20" s="52">
        <v>0</v>
      </c>
      <c r="AP20" s="52">
        <v>1</v>
      </c>
      <c r="AQ20" s="52">
        <v>0</v>
      </c>
      <c r="AR20" s="52">
        <v>0</v>
      </c>
      <c r="AS20" s="52">
        <v>0</v>
      </c>
      <c r="AT20" s="52">
        <v>0</v>
      </c>
      <c r="AU20" s="52">
        <v>0</v>
      </c>
      <c r="AV20" s="52">
        <v>1</v>
      </c>
      <c r="AW20" s="52">
        <v>0</v>
      </c>
      <c r="AX20" s="52">
        <v>1</v>
      </c>
      <c r="AY20" s="52">
        <v>0</v>
      </c>
      <c r="AZ20" s="52">
        <v>0</v>
      </c>
      <c r="BA20" s="52">
        <v>0</v>
      </c>
      <c r="BB20" s="52">
        <v>0</v>
      </c>
      <c r="BC20" s="52">
        <v>1</v>
      </c>
      <c r="BD20" s="52">
        <v>0</v>
      </c>
      <c r="BE20" s="52">
        <v>1</v>
      </c>
      <c r="BF20" s="52">
        <v>0</v>
      </c>
      <c r="BG20" s="52">
        <v>1</v>
      </c>
      <c r="BH20" s="52">
        <v>0</v>
      </c>
      <c r="BI20" s="52">
        <v>0</v>
      </c>
      <c r="BJ20" s="52">
        <v>0</v>
      </c>
      <c r="BK20" s="52">
        <v>1</v>
      </c>
      <c r="BL20" s="52">
        <v>3</v>
      </c>
      <c r="BM20" s="52">
        <v>0</v>
      </c>
      <c r="BN20" s="52">
        <v>0</v>
      </c>
      <c r="BO20" s="52">
        <v>0</v>
      </c>
      <c r="BP20" s="52">
        <v>0</v>
      </c>
      <c r="BQ20" s="52">
        <v>1</v>
      </c>
      <c r="BR20" s="52">
        <v>0</v>
      </c>
      <c r="BS20" s="52">
        <v>2</v>
      </c>
      <c r="BT20" s="52">
        <v>1</v>
      </c>
      <c r="BU20" s="52">
        <v>0</v>
      </c>
      <c r="BV20" s="52">
        <v>0</v>
      </c>
    </row>
    <row r="21" spans="1:74" s="52" customFormat="1" x14ac:dyDescent="0.2">
      <c r="A21" s="52">
        <v>271411</v>
      </c>
      <c r="B21" s="52" t="s">
        <v>419</v>
      </c>
      <c r="C21" s="52" t="s">
        <v>522</v>
      </c>
      <c r="D21" s="52">
        <v>1</v>
      </c>
      <c r="E21" s="52">
        <v>1.3410038755011999</v>
      </c>
      <c r="F21" s="52">
        <v>16.315547151931298</v>
      </c>
      <c r="G21" s="52">
        <v>0</v>
      </c>
      <c r="H21" s="52">
        <v>0</v>
      </c>
      <c r="I21" s="52">
        <v>1</v>
      </c>
      <c r="J21" s="52">
        <v>0</v>
      </c>
      <c r="K21" s="52">
        <v>0</v>
      </c>
      <c r="L21" s="52">
        <v>0</v>
      </c>
      <c r="M21" s="52">
        <v>0</v>
      </c>
      <c r="N21" s="52">
        <v>0</v>
      </c>
      <c r="O21" s="52">
        <v>0</v>
      </c>
      <c r="P21" s="52">
        <v>0</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1</v>
      </c>
      <c r="AQ21" s="52">
        <v>0</v>
      </c>
      <c r="AR21" s="52">
        <v>0</v>
      </c>
      <c r="AS21" s="52">
        <v>0</v>
      </c>
      <c r="AT21" s="52">
        <v>0</v>
      </c>
      <c r="AU21" s="52">
        <v>0</v>
      </c>
      <c r="AV21" s="52">
        <v>0</v>
      </c>
      <c r="AW21" s="52">
        <v>0</v>
      </c>
      <c r="AX21" s="52">
        <v>0</v>
      </c>
      <c r="AY21" s="52">
        <v>0</v>
      </c>
      <c r="AZ21" s="52">
        <v>0</v>
      </c>
      <c r="BA21" s="52">
        <v>0</v>
      </c>
      <c r="BB21" s="52">
        <v>0</v>
      </c>
      <c r="BC21" s="52">
        <v>0</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271438</v>
      </c>
      <c r="B22" s="52" t="s">
        <v>419</v>
      </c>
      <c r="C22" s="52" t="s">
        <v>523</v>
      </c>
      <c r="D22" s="52">
        <v>1</v>
      </c>
      <c r="E22" s="52">
        <v>2.2174424019336101</v>
      </c>
      <c r="F22" s="52">
        <v>26.978882556858899</v>
      </c>
      <c r="G22" s="52">
        <v>0</v>
      </c>
      <c r="H22" s="52">
        <v>0</v>
      </c>
      <c r="I22" s="52">
        <v>0</v>
      </c>
      <c r="J22" s="52">
        <v>1</v>
      </c>
      <c r="K22" s="52">
        <v>0</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1</v>
      </c>
      <c r="AW22" s="52">
        <v>0</v>
      </c>
      <c r="AX22" s="52">
        <v>0</v>
      </c>
      <c r="AY22" s="52">
        <v>0</v>
      </c>
      <c r="AZ22" s="52">
        <v>0</v>
      </c>
      <c r="BA22" s="52">
        <v>0</v>
      </c>
      <c r="BB22" s="52">
        <v>0</v>
      </c>
      <c r="BC22" s="52">
        <v>0</v>
      </c>
      <c r="BD22" s="52">
        <v>0</v>
      </c>
      <c r="BE22" s="52">
        <v>0</v>
      </c>
      <c r="BF22" s="52">
        <v>0</v>
      </c>
      <c r="BG22" s="52">
        <v>1</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271454</v>
      </c>
      <c r="B23" s="52" t="s">
        <v>419</v>
      </c>
      <c r="C23" s="52" t="s">
        <v>524</v>
      </c>
      <c r="D23" s="52">
        <v>1</v>
      </c>
      <c r="E23" s="52">
        <v>1.3484539974918801</v>
      </c>
      <c r="F23" s="52">
        <v>16.406190302817802</v>
      </c>
      <c r="G23" s="52">
        <v>0</v>
      </c>
      <c r="H23" s="52">
        <v>0</v>
      </c>
      <c r="I23" s="52">
        <v>0</v>
      </c>
      <c r="J23" s="52">
        <v>0</v>
      </c>
      <c r="K23" s="52">
        <v>0</v>
      </c>
      <c r="L23" s="52">
        <v>0</v>
      </c>
      <c r="M23" s="52">
        <v>1</v>
      </c>
      <c r="N23" s="52">
        <v>0</v>
      </c>
      <c r="O23" s="52">
        <v>0</v>
      </c>
      <c r="P23" s="52">
        <v>0</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1</v>
      </c>
      <c r="AY23" s="52">
        <v>0</v>
      </c>
      <c r="AZ23" s="52">
        <v>0</v>
      </c>
      <c r="BA23" s="52">
        <v>0</v>
      </c>
      <c r="BB23" s="52">
        <v>0</v>
      </c>
      <c r="BC23" s="52">
        <v>1</v>
      </c>
      <c r="BD23" s="52">
        <v>0</v>
      </c>
      <c r="BE23" s="52">
        <v>0</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272027</v>
      </c>
      <c r="B24" s="52" t="s">
        <v>253</v>
      </c>
      <c r="C24" s="52" t="s">
        <v>419</v>
      </c>
      <c r="D24" s="52">
        <v>1</v>
      </c>
      <c r="E24" s="52">
        <v>1.0071609140992499</v>
      </c>
      <c r="F24" s="52">
        <v>12.2537911215408</v>
      </c>
      <c r="G24" s="52">
        <v>0</v>
      </c>
      <c r="H24" s="52">
        <v>0</v>
      </c>
      <c r="I24" s="52">
        <v>0</v>
      </c>
      <c r="J24" s="52">
        <v>0</v>
      </c>
      <c r="K24" s="52">
        <v>0</v>
      </c>
      <c r="L24" s="52">
        <v>0</v>
      </c>
      <c r="M24" s="52">
        <v>1</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0</v>
      </c>
      <c r="AY24" s="52">
        <v>0</v>
      </c>
      <c r="AZ24" s="52">
        <v>0</v>
      </c>
      <c r="BA24" s="52">
        <v>1</v>
      </c>
      <c r="BB24" s="52">
        <v>0</v>
      </c>
      <c r="BC24" s="52">
        <v>0</v>
      </c>
      <c r="BD24" s="52">
        <v>0</v>
      </c>
      <c r="BE24" s="52">
        <v>0</v>
      </c>
      <c r="BF24" s="52">
        <v>0</v>
      </c>
      <c r="BG24" s="52">
        <v>1</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272051</v>
      </c>
      <c r="B25" s="52" t="s">
        <v>176</v>
      </c>
      <c r="C25" s="52" t="s">
        <v>419</v>
      </c>
      <c r="D25" s="52">
        <v>1</v>
      </c>
      <c r="E25" s="52">
        <v>0.50559184581471095</v>
      </c>
      <c r="F25" s="52">
        <v>6.1513674574123103</v>
      </c>
      <c r="G25" s="52">
        <v>0</v>
      </c>
      <c r="H25" s="52">
        <v>0</v>
      </c>
      <c r="I25" s="52">
        <v>0</v>
      </c>
      <c r="J25" s="52">
        <v>0</v>
      </c>
      <c r="K25" s="52">
        <v>1</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1</v>
      </c>
      <c r="AV25" s="52">
        <v>0</v>
      </c>
      <c r="AW25" s="52">
        <v>0</v>
      </c>
      <c r="AX25" s="52">
        <v>0</v>
      </c>
      <c r="AY25" s="52">
        <v>0</v>
      </c>
      <c r="AZ25" s="52">
        <v>0</v>
      </c>
      <c r="BA25" s="52">
        <v>0</v>
      </c>
      <c r="BB25" s="52">
        <v>0</v>
      </c>
      <c r="BC25" s="52">
        <v>1</v>
      </c>
      <c r="BD25" s="52">
        <v>0</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272078</v>
      </c>
      <c r="B26" s="52" t="s">
        <v>177</v>
      </c>
      <c r="C26" s="52" t="s">
        <v>419</v>
      </c>
      <c r="D26" s="52">
        <v>2</v>
      </c>
      <c r="E26" s="52">
        <v>1.0942834631883001</v>
      </c>
      <c r="F26" s="52">
        <v>13.3137821354577</v>
      </c>
      <c r="G26" s="52">
        <v>0</v>
      </c>
      <c r="H26" s="52">
        <v>0</v>
      </c>
      <c r="I26" s="52">
        <v>1</v>
      </c>
      <c r="J26" s="52">
        <v>0</v>
      </c>
      <c r="K26" s="52">
        <v>0</v>
      </c>
      <c r="L26" s="52">
        <v>0</v>
      </c>
      <c r="M26" s="52">
        <v>0</v>
      </c>
      <c r="N26" s="52">
        <v>1</v>
      </c>
      <c r="O26" s="52">
        <v>0</v>
      </c>
      <c r="P26" s="52">
        <v>1</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1</v>
      </c>
      <c r="AV26" s="52">
        <v>0</v>
      </c>
      <c r="AW26" s="52">
        <v>0</v>
      </c>
      <c r="AX26" s="52">
        <v>0</v>
      </c>
      <c r="AY26" s="52">
        <v>0</v>
      </c>
      <c r="AZ26" s="52">
        <v>0</v>
      </c>
      <c r="BA26" s="52">
        <v>0</v>
      </c>
      <c r="BB26" s="52">
        <v>1</v>
      </c>
      <c r="BC26" s="52">
        <v>1</v>
      </c>
      <c r="BD26" s="52">
        <v>0</v>
      </c>
      <c r="BE26" s="52">
        <v>0</v>
      </c>
      <c r="BF26" s="52">
        <v>0</v>
      </c>
      <c r="BG26" s="52">
        <v>0</v>
      </c>
      <c r="BH26" s="52">
        <v>1</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272108</v>
      </c>
      <c r="B27" s="52" t="s">
        <v>180</v>
      </c>
      <c r="C27" s="52" t="s">
        <v>419</v>
      </c>
      <c r="D27" s="52">
        <v>2</v>
      </c>
      <c r="E27" s="52">
        <v>0.96587094998237299</v>
      </c>
      <c r="F27" s="52">
        <v>11.751429891452201</v>
      </c>
      <c r="G27" s="52">
        <v>0</v>
      </c>
      <c r="H27" s="52">
        <v>1</v>
      </c>
      <c r="I27" s="52">
        <v>0</v>
      </c>
      <c r="J27" s="52">
        <v>0</v>
      </c>
      <c r="K27" s="52">
        <v>1</v>
      </c>
      <c r="L27" s="52">
        <v>0</v>
      </c>
      <c r="M27" s="52">
        <v>0</v>
      </c>
      <c r="N27" s="52">
        <v>0</v>
      </c>
      <c r="O27" s="52">
        <v>0</v>
      </c>
      <c r="P27" s="52">
        <v>1</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1</v>
      </c>
      <c r="AQ27" s="52">
        <v>0</v>
      </c>
      <c r="AR27" s="52">
        <v>0</v>
      </c>
      <c r="AS27" s="52">
        <v>0</v>
      </c>
      <c r="AT27" s="52">
        <v>0</v>
      </c>
      <c r="AU27" s="52">
        <v>0</v>
      </c>
      <c r="AV27" s="52">
        <v>0</v>
      </c>
      <c r="AW27" s="52">
        <v>0</v>
      </c>
      <c r="AX27" s="52">
        <v>0</v>
      </c>
      <c r="AY27" s="52">
        <v>0</v>
      </c>
      <c r="AZ27" s="52">
        <v>0</v>
      </c>
      <c r="BA27" s="52">
        <v>0</v>
      </c>
      <c r="BB27" s="52">
        <v>1</v>
      </c>
      <c r="BC27" s="52">
        <v>1</v>
      </c>
      <c r="BD27" s="52">
        <v>1</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272167</v>
      </c>
      <c r="B28" s="52" t="s">
        <v>185</v>
      </c>
      <c r="C28" s="52" t="s">
        <v>419</v>
      </c>
      <c r="D28" s="52">
        <v>3</v>
      </c>
      <c r="E28" s="52">
        <v>5.5674120812842203</v>
      </c>
      <c r="F28" s="52">
        <v>67.736846988958007</v>
      </c>
      <c r="G28" s="52">
        <v>0</v>
      </c>
      <c r="H28" s="52">
        <v>0</v>
      </c>
      <c r="I28" s="52">
        <v>1</v>
      </c>
      <c r="J28" s="52">
        <v>0</v>
      </c>
      <c r="K28" s="52">
        <v>0</v>
      </c>
      <c r="L28" s="52">
        <v>2</v>
      </c>
      <c r="M28" s="52">
        <v>0</v>
      </c>
      <c r="N28" s="52">
        <v>0</v>
      </c>
      <c r="O28" s="52">
        <v>0</v>
      </c>
      <c r="P28" s="52">
        <v>3</v>
      </c>
      <c r="Q28" s="52">
        <v>0</v>
      </c>
      <c r="R28" s="52">
        <v>0</v>
      </c>
      <c r="S28" s="52">
        <v>2</v>
      </c>
      <c r="T28" s="52">
        <v>1</v>
      </c>
      <c r="U28" s="52">
        <v>0</v>
      </c>
      <c r="V28" s="52">
        <v>1</v>
      </c>
      <c r="W28" s="52">
        <v>0</v>
      </c>
      <c r="X28" s="52">
        <v>1</v>
      </c>
      <c r="Y28" s="52">
        <v>0</v>
      </c>
      <c r="Z28" s="52">
        <v>0</v>
      </c>
      <c r="AA28" s="52">
        <v>0</v>
      </c>
      <c r="AB28" s="52">
        <v>2</v>
      </c>
      <c r="AC28" s="52">
        <v>0</v>
      </c>
      <c r="AD28" s="52">
        <v>0</v>
      </c>
      <c r="AE28" s="52">
        <v>1</v>
      </c>
      <c r="AF28" s="52">
        <v>0</v>
      </c>
      <c r="AG28" s="52">
        <v>0</v>
      </c>
      <c r="AH28" s="52">
        <v>0</v>
      </c>
      <c r="AI28" s="52">
        <v>2</v>
      </c>
      <c r="AJ28" s="52">
        <v>0</v>
      </c>
      <c r="AK28" s="52">
        <v>0</v>
      </c>
      <c r="AL28" s="52">
        <v>1</v>
      </c>
      <c r="AM28" s="52">
        <v>0</v>
      </c>
      <c r="AN28" s="52">
        <v>0</v>
      </c>
      <c r="AO28" s="52">
        <v>0</v>
      </c>
      <c r="AP28" s="52">
        <v>0</v>
      </c>
      <c r="AQ28" s="52">
        <v>0</v>
      </c>
      <c r="AR28" s="52">
        <v>1</v>
      </c>
      <c r="AS28" s="52">
        <v>0</v>
      </c>
      <c r="AT28" s="52">
        <v>1</v>
      </c>
      <c r="AU28" s="52">
        <v>0</v>
      </c>
      <c r="AV28" s="52">
        <v>0</v>
      </c>
      <c r="AW28" s="52">
        <v>0</v>
      </c>
      <c r="AX28" s="52">
        <v>0</v>
      </c>
      <c r="AY28" s="52">
        <v>0</v>
      </c>
      <c r="AZ28" s="52">
        <v>1</v>
      </c>
      <c r="BA28" s="52">
        <v>0</v>
      </c>
      <c r="BB28" s="52">
        <v>0</v>
      </c>
      <c r="BC28" s="52">
        <v>0</v>
      </c>
      <c r="BD28" s="52">
        <v>1</v>
      </c>
      <c r="BE28" s="52">
        <v>0</v>
      </c>
      <c r="BF28" s="52">
        <v>0</v>
      </c>
      <c r="BG28" s="52">
        <v>1</v>
      </c>
      <c r="BH28" s="52">
        <v>0</v>
      </c>
      <c r="BI28" s="52">
        <v>1</v>
      </c>
      <c r="BJ28" s="52">
        <v>0</v>
      </c>
      <c r="BK28" s="52">
        <v>0</v>
      </c>
      <c r="BL28" s="52">
        <v>4</v>
      </c>
      <c r="BM28" s="52">
        <v>0</v>
      </c>
      <c r="BN28" s="52">
        <v>0</v>
      </c>
      <c r="BO28" s="52">
        <v>0</v>
      </c>
      <c r="BP28" s="52">
        <v>0</v>
      </c>
      <c r="BQ28" s="52">
        <v>0</v>
      </c>
      <c r="BR28" s="52">
        <v>0</v>
      </c>
      <c r="BS28" s="52">
        <v>0</v>
      </c>
      <c r="BT28" s="52">
        <v>3</v>
      </c>
      <c r="BU28" s="52">
        <v>0</v>
      </c>
      <c r="BV28" s="52">
        <v>0</v>
      </c>
    </row>
    <row r="29" spans="1:74" s="52" customFormat="1" x14ac:dyDescent="0.2">
      <c r="A29" s="52">
        <v>272205</v>
      </c>
      <c r="B29" s="52" t="s">
        <v>188</v>
      </c>
      <c r="C29" s="52" t="s">
        <v>419</v>
      </c>
      <c r="D29" s="52">
        <v>2</v>
      </c>
      <c r="E29" s="52">
        <v>2.7535314040256602</v>
      </c>
      <c r="F29" s="52">
        <v>33.501298748978897</v>
      </c>
      <c r="G29" s="52">
        <v>0</v>
      </c>
      <c r="H29" s="52">
        <v>0</v>
      </c>
      <c r="I29" s="52">
        <v>0</v>
      </c>
      <c r="J29" s="52">
        <v>0</v>
      </c>
      <c r="K29" s="52">
        <v>1</v>
      </c>
      <c r="L29" s="52">
        <v>1</v>
      </c>
      <c r="M29" s="52">
        <v>0</v>
      </c>
      <c r="N29" s="52">
        <v>0</v>
      </c>
      <c r="O29" s="52">
        <v>0</v>
      </c>
      <c r="P29" s="52">
        <v>1</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1</v>
      </c>
      <c r="AS29" s="52">
        <v>0</v>
      </c>
      <c r="AT29" s="52">
        <v>0</v>
      </c>
      <c r="AU29" s="52">
        <v>1</v>
      </c>
      <c r="AV29" s="52">
        <v>0</v>
      </c>
      <c r="AW29" s="52">
        <v>0</v>
      </c>
      <c r="AX29" s="52">
        <v>0</v>
      </c>
      <c r="AY29" s="52">
        <v>0</v>
      </c>
      <c r="AZ29" s="52">
        <v>0</v>
      </c>
      <c r="BA29" s="52">
        <v>0</v>
      </c>
      <c r="BB29" s="52">
        <v>0</v>
      </c>
      <c r="BC29" s="52">
        <v>0</v>
      </c>
      <c r="BD29" s="52">
        <v>2</v>
      </c>
      <c r="BE29" s="52">
        <v>0</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272213</v>
      </c>
      <c r="B30" s="52" t="s">
        <v>281</v>
      </c>
      <c r="C30" s="52" t="s">
        <v>419</v>
      </c>
      <c r="D30" s="52">
        <v>1</v>
      </c>
      <c r="E30" s="52">
        <v>2.8399409292286699</v>
      </c>
      <c r="F30" s="52">
        <v>34.552614638948803</v>
      </c>
      <c r="G30" s="52">
        <v>0</v>
      </c>
      <c r="H30" s="52">
        <v>0</v>
      </c>
      <c r="I30" s="52">
        <v>0</v>
      </c>
      <c r="J30" s="52">
        <v>0</v>
      </c>
      <c r="K30" s="52">
        <v>1</v>
      </c>
      <c r="L30" s="52">
        <v>0</v>
      </c>
      <c r="M30" s="52">
        <v>0</v>
      </c>
      <c r="N30" s="52">
        <v>0</v>
      </c>
      <c r="O30" s="52">
        <v>0</v>
      </c>
      <c r="P30" s="52">
        <v>0</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0</v>
      </c>
      <c r="AX30" s="52">
        <v>0</v>
      </c>
      <c r="AY30" s="52">
        <v>0</v>
      </c>
      <c r="AZ30" s="52">
        <v>0</v>
      </c>
      <c r="BA30" s="52">
        <v>0</v>
      </c>
      <c r="BB30" s="52">
        <v>1</v>
      </c>
      <c r="BC30" s="52">
        <v>1</v>
      </c>
      <c r="BD30" s="52">
        <v>0</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272248</v>
      </c>
      <c r="B31" s="52" t="s">
        <v>190</v>
      </c>
      <c r="C31" s="52" t="s">
        <v>419</v>
      </c>
      <c r="D31" s="52">
        <v>1</v>
      </c>
      <c r="E31" s="52">
        <v>2.28446109562754</v>
      </c>
      <c r="F31" s="52">
        <v>27.794276663468398</v>
      </c>
      <c r="G31" s="52">
        <v>0</v>
      </c>
      <c r="H31" s="52">
        <v>0</v>
      </c>
      <c r="I31" s="52">
        <v>0</v>
      </c>
      <c r="J31" s="52">
        <v>0</v>
      </c>
      <c r="K31" s="52">
        <v>0</v>
      </c>
      <c r="L31" s="52">
        <v>1</v>
      </c>
      <c r="M31" s="52">
        <v>0</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0</v>
      </c>
      <c r="AX31" s="52">
        <v>0</v>
      </c>
      <c r="AY31" s="52">
        <v>0</v>
      </c>
      <c r="AZ31" s="52">
        <v>0</v>
      </c>
      <c r="BA31" s="52">
        <v>0</v>
      </c>
      <c r="BB31" s="52">
        <v>1</v>
      </c>
      <c r="BC31" s="52">
        <v>0</v>
      </c>
      <c r="BD31" s="52">
        <v>0</v>
      </c>
      <c r="BE31" s="52">
        <v>0</v>
      </c>
      <c r="BF31" s="52">
        <v>1</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272256</v>
      </c>
      <c r="B32" s="52" t="s">
        <v>191</v>
      </c>
      <c r="C32" s="52" t="s">
        <v>419</v>
      </c>
      <c r="D32" s="52">
        <v>1</v>
      </c>
      <c r="E32" s="52">
        <v>3.3352232931994799</v>
      </c>
      <c r="F32" s="52">
        <v>40.578550067260302</v>
      </c>
      <c r="G32" s="52">
        <v>0</v>
      </c>
      <c r="H32" s="52">
        <v>0</v>
      </c>
      <c r="I32" s="52">
        <v>0</v>
      </c>
      <c r="J32" s="52">
        <v>1</v>
      </c>
      <c r="K32" s="52">
        <v>0</v>
      </c>
      <c r="L32" s="52">
        <v>0</v>
      </c>
      <c r="M32" s="52">
        <v>0</v>
      </c>
      <c r="N32" s="52">
        <v>0</v>
      </c>
      <c r="O32" s="52">
        <v>0</v>
      </c>
      <c r="P32" s="52">
        <v>1</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0</v>
      </c>
      <c r="AW32" s="52">
        <v>0</v>
      </c>
      <c r="AX32" s="52">
        <v>0</v>
      </c>
      <c r="AY32" s="52">
        <v>0</v>
      </c>
      <c r="AZ32" s="52">
        <v>0</v>
      </c>
      <c r="BA32" s="52">
        <v>1</v>
      </c>
      <c r="BB32" s="52">
        <v>0</v>
      </c>
      <c r="BC32" s="52">
        <v>0</v>
      </c>
      <c r="BD32" s="52">
        <v>0</v>
      </c>
      <c r="BE32" s="52">
        <v>0</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x14ac:dyDescent="0.2">
      <c r="A33">
        <v>272272</v>
      </c>
      <c r="B33" t="s">
        <v>193</v>
      </c>
      <c r="C33" t="s">
        <v>419</v>
      </c>
      <c r="D33">
        <v>1</v>
      </c>
      <c r="E33">
        <v>0.40386254134542798</v>
      </c>
      <c r="F33">
        <v>4.9136609197026999</v>
      </c>
      <c r="G33">
        <v>0</v>
      </c>
      <c r="H33">
        <v>0</v>
      </c>
      <c r="I33">
        <v>0</v>
      </c>
      <c r="J33">
        <v>0</v>
      </c>
      <c r="K33">
        <v>1</v>
      </c>
      <c r="L33">
        <v>0</v>
      </c>
      <c r="M33">
        <v>0</v>
      </c>
      <c r="N33">
        <v>0</v>
      </c>
      <c r="O33">
        <v>0</v>
      </c>
      <c r="P33">
        <v>1</v>
      </c>
      <c r="Q33">
        <v>0</v>
      </c>
      <c r="R33">
        <v>0</v>
      </c>
      <c r="S33" t="s">
        <v>170</v>
      </c>
      <c r="T33" t="s">
        <v>170</v>
      </c>
      <c r="U33" t="s">
        <v>170</v>
      </c>
      <c r="V33" t="s">
        <v>170</v>
      </c>
      <c r="W33" t="s">
        <v>170</v>
      </c>
      <c r="X33" t="s">
        <v>170</v>
      </c>
      <c r="Y33" t="s">
        <v>170</v>
      </c>
      <c r="Z33" t="s">
        <v>170</v>
      </c>
      <c r="AA33" t="s">
        <v>170</v>
      </c>
      <c r="AB33" t="s">
        <v>170</v>
      </c>
      <c r="AC33" t="s">
        <v>170</v>
      </c>
      <c r="AD33" t="s">
        <v>170</v>
      </c>
      <c r="AE33" t="s">
        <v>170</v>
      </c>
      <c r="AF33" t="s">
        <v>170</v>
      </c>
      <c r="AG33" t="s">
        <v>170</v>
      </c>
      <c r="AH33" t="s">
        <v>170</v>
      </c>
      <c r="AI33" t="s">
        <v>170</v>
      </c>
      <c r="AJ33" t="s">
        <v>170</v>
      </c>
      <c r="AK33" t="s">
        <v>170</v>
      </c>
      <c r="AL33" t="s">
        <v>170</v>
      </c>
      <c r="AM33" t="s">
        <v>170</v>
      </c>
      <c r="AN33" t="s">
        <v>170</v>
      </c>
      <c r="AO33" t="s">
        <v>170</v>
      </c>
      <c r="AP33">
        <v>0</v>
      </c>
      <c r="AQ33">
        <v>0</v>
      </c>
      <c r="AR33">
        <v>0</v>
      </c>
      <c r="AS33">
        <v>0</v>
      </c>
      <c r="AT33">
        <v>0</v>
      </c>
      <c r="AU33">
        <v>1</v>
      </c>
      <c r="AV33">
        <v>0</v>
      </c>
      <c r="AW33">
        <v>0</v>
      </c>
      <c r="AX33">
        <v>0</v>
      </c>
      <c r="AY33">
        <v>0</v>
      </c>
      <c r="AZ33">
        <v>0</v>
      </c>
      <c r="BA33">
        <v>0</v>
      </c>
      <c r="BB33">
        <v>0</v>
      </c>
      <c r="BC33">
        <v>0</v>
      </c>
      <c r="BD33">
        <v>0</v>
      </c>
      <c r="BE33">
        <v>0</v>
      </c>
      <c r="BF33">
        <v>1</v>
      </c>
      <c r="BG33">
        <v>0</v>
      </c>
      <c r="BH33">
        <v>0</v>
      </c>
      <c r="BI33">
        <v>0</v>
      </c>
      <c r="BJ33">
        <v>0</v>
      </c>
      <c r="BK33" t="s">
        <v>170</v>
      </c>
      <c r="BL33" t="s">
        <v>170</v>
      </c>
      <c r="BM33" t="s">
        <v>170</v>
      </c>
      <c r="BN33" t="s">
        <v>170</v>
      </c>
      <c r="BO33" t="s">
        <v>170</v>
      </c>
      <c r="BP33" t="s">
        <v>170</v>
      </c>
      <c r="BQ33" t="s">
        <v>170</v>
      </c>
      <c r="BR33" t="s">
        <v>170</v>
      </c>
      <c r="BS33" t="s">
        <v>170</v>
      </c>
      <c r="BT33" t="s">
        <v>170</v>
      </c>
      <c r="BU33" t="s">
        <v>170</v>
      </c>
      <c r="BV33">
        <v>0</v>
      </c>
    </row>
    <row r="34" spans="1:74" x14ac:dyDescent="0.2">
      <c r="A34">
        <v>272329</v>
      </c>
      <c r="B34" t="s">
        <v>198</v>
      </c>
      <c r="C34" t="s">
        <v>419</v>
      </c>
      <c r="D34">
        <v>1</v>
      </c>
      <c r="E34">
        <v>3.6561734488684099</v>
      </c>
      <c r="F34">
        <v>44.483443627899</v>
      </c>
      <c r="G34">
        <v>0</v>
      </c>
      <c r="H34">
        <v>0</v>
      </c>
      <c r="I34">
        <v>0</v>
      </c>
      <c r="J34">
        <v>0</v>
      </c>
      <c r="K34">
        <v>1</v>
      </c>
      <c r="L34">
        <v>0</v>
      </c>
      <c r="M34">
        <v>0</v>
      </c>
      <c r="N34">
        <v>0</v>
      </c>
      <c r="O34">
        <v>0</v>
      </c>
      <c r="P34">
        <v>1</v>
      </c>
      <c r="Q34">
        <v>0</v>
      </c>
      <c r="R34">
        <v>0</v>
      </c>
      <c r="S34" t="s">
        <v>170</v>
      </c>
      <c r="T34" t="s">
        <v>170</v>
      </c>
      <c r="U34" t="s">
        <v>170</v>
      </c>
      <c r="V34" t="s">
        <v>170</v>
      </c>
      <c r="W34" t="s">
        <v>170</v>
      </c>
      <c r="X34" t="s">
        <v>170</v>
      </c>
      <c r="Y34" t="s">
        <v>170</v>
      </c>
      <c r="Z34" t="s">
        <v>170</v>
      </c>
      <c r="AA34" t="s">
        <v>170</v>
      </c>
      <c r="AB34" t="s">
        <v>170</v>
      </c>
      <c r="AC34" t="s">
        <v>170</v>
      </c>
      <c r="AD34" t="s">
        <v>170</v>
      </c>
      <c r="AE34" t="s">
        <v>170</v>
      </c>
      <c r="AF34" t="s">
        <v>170</v>
      </c>
      <c r="AG34" t="s">
        <v>170</v>
      </c>
      <c r="AH34" t="s">
        <v>170</v>
      </c>
      <c r="AI34" t="s">
        <v>170</v>
      </c>
      <c r="AJ34" t="s">
        <v>170</v>
      </c>
      <c r="AK34" t="s">
        <v>170</v>
      </c>
      <c r="AL34" t="s">
        <v>170</v>
      </c>
      <c r="AM34" t="s">
        <v>170</v>
      </c>
      <c r="AN34" t="s">
        <v>170</v>
      </c>
      <c r="AO34" t="s">
        <v>170</v>
      </c>
      <c r="AP34">
        <v>0</v>
      </c>
      <c r="AQ34">
        <v>0</v>
      </c>
      <c r="AR34">
        <v>0</v>
      </c>
      <c r="AS34">
        <v>0</v>
      </c>
      <c r="AT34">
        <v>0</v>
      </c>
      <c r="AU34">
        <v>0</v>
      </c>
      <c r="AV34">
        <v>0</v>
      </c>
      <c r="AW34">
        <v>1</v>
      </c>
      <c r="AX34">
        <v>0</v>
      </c>
      <c r="AY34">
        <v>0</v>
      </c>
      <c r="AZ34">
        <v>0</v>
      </c>
      <c r="BA34">
        <v>0</v>
      </c>
      <c r="BB34">
        <v>0</v>
      </c>
      <c r="BC34">
        <v>1</v>
      </c>
      <c r="BD34">
        <v>0</v>
      </c>
      <c r="BE34">
        <v>0</v>
      </c>
      <c r="BF34">
        <v>0</v>
      </c>
      <c r="BG34">
        <v>0</v>
      </c>
      <c r="BH34">
        <v>0</v>
      </c>
      <c r="BI34">
        <v>0</v>
      </c>
      <c r="BJ34">
        <v>0</v>
      </c>
      <c r="BK34" t="s">
        <v>170</v>
      </c>
      <c r="BL34" t="s">
        <v>170</v>
      </c>
      <c r="BM34" t="s">
        <v>170</v>
      </c>
      <c r="BN34" t="s">
        <v>170</v>
      </c>
      <c r="BO34" t="s">
        <v>170</v>
      </c>
      <c r="BP34" t="s">
        <v>170</v>
      </c>
      <c r="BQ34" t="s">
        <v>170</v>
      </c>
      <c r="BR34" t="s">
        <v>170</v>
      </c>
      <c r="BS34" t="s">
        <v>170</v>
      </c>
      <c r="BT34" t="s">
        <v>170</v>
      </c>
      <c r="BU34" t="s">
        <v>170</v>
      </c>
      <c r="BV34">
        <v>0</v>
      </c>
    </row>
    <row r="35" spans="1:74" x14ac:dyDescent="0.2">
      <c r="A35">
        <v>273015</v>
      </c>
      <c r="B35" t="s">
        <v>533</v>
      </c>
      <c r="C35" t="s">
        <v>419</v>
      </c>
      <c r="D35">
        <v>1</v>
      </c>
      <c r="E35">
        <v>5.9555714370793904</v>
      </c>
      <c r="F35">
        <v>72.459452484465899</v>
      </c>
      <c r="G35">
        <v>0</v>
      </c>
      <c r="H35">
        <v>0</v>
      </c>
      <c r="I35">
        <v>0</v>
      </c>
      <c r="J35">
        <v>0</v>
      </c>
      <c r="K35">
        <v>0</v>
      </c>
      <c r="L35">
        <v>1</v>
      </c>
      <c r="M35">
        <v>0</v>
      </c>
      <c r="N35">
        <v>0</v>
      </c>
      <c r="O35">
        <v>0</v>
      </c>
      <c r="P35">
        <v>0</v>
      </c>
      <c r="Q35">
        <v>1</v>
      </c>
      <c r="R35">
        <v>0</v>
      </c>
      <c r="S35" t="s">
        <v>170</v>
      </c>
      <c r="T35" t="s">
        <v>170</v>
      </c>
      <c r="U35" t="s">
        <v>170</v>
      </c>
      <c r="V35" t="s">
        <v>170</v>
      </c>
      <c r="W35" t="s">
        <v>170</v>
      </c>
      <c r="X35" t="s">
        <v>170</v>
      </c>
      <c r="Y35" t="s">
        <v>170</v>
      </c>
      <c r="Z35" t="s">
        <v>170</v>
      </c>
      <c r="AA35" t="s">
        <v>170</v>
      </c>
      <c r="AB35" t="s">
        <v>170</v>
      </c>
      <c r="AC35" t="s">
        <v>170</v>
      </c>
      <c r="AD35" t="s">
        <v>170</v>
      </c>
      <c r="AE35" t="s">
        <v>170</v>
      </c>
      <c r="AF35" t="s">
        <v>170</v>
      </c>
      <c r="AG35" t="s">
        <v>170</v>
      </c>
      <c r="AH35" t="s">
        <v>170</v>
      </c>
      <c r="AI35" t="s">
        <v>170</v>
      </c>
      <c r="AJ35" t="s">
        <v>170</v>
      </c>
      <c r="AK35" t="s">
        <v>170</v>
      </c>
      <c r="AL35" t="s">
        <v>170</v>
      </c>
      <c r="AM35" t="s">
        <v>170</v>
      </c>
      <c r="AN35" t="s">
        <v>170</v>
      </c>
      <c r="AO35" t="s">
        <v>170</v>
      </c>
      <c r="AP35">
        <v>0</v>
      </c>
      <c r="AQ35">
        <v>0</v>
      </c>
      <c r="AR35">
        <v>0</v>
      </c>
      <c r="AS35">
        <v>0</v>
      </c>
      <c r="AT35">
        <v>0</v>
      </c>
      <c r="AU35">
        <v>0</v>
      </c>
      <c r="AV35">
        <v>0</v>
      </c>
      <c r="AW35">
        <v>0</v>
      </c>
      <c r="AX35">
        <v>0</v>
      </c>
      <c r="AY35">
        <v>0</v>
      </c>
      <c r="AZ35">
        <v>0</v>
      </c>
      <c r="BA35">
        <v>0</v>
      </c>
      <c r="BB35">
        <v>1</v>
      </c>
      <c r="BC35">
        <v>0</v>
      </c>
      <c r="BD35">
        <v>0</v>
      </c>
      <c r="BE35">
        <v>0</v>
      </c>
      <c r="BF35">
        <v>0</v>
      </c>
      <c r="BG35">
        <v>0</v>
      </c>
      <c r="BH35">
        <v>0</v>
      </c>
      <c r="BI35">
        <v>1</v>
      </c>
      <c r="BJ35">
        <v>0</v>
      </c>
      <c r="BK35" t="s">
        <v>170</v>
      </c>
      <c r="BL35" t="s">
        <v>170</v>
      </c>
      <c r="BM35" t="s">
        <v>170</v>
      </c>
      <c r="BN35" t="s">
        <v>170</v>
      </c>
      <c r="BO35" t="s">
        <v>170</v>
      </c>
      <c r="BP35" t="s">
        <v>170</v>
      </c>
      <c r="BQ35" t="s">
        <v>170</v>
      </c>
      <c r="BR35" t="s">
        <v>170</v>
      </c>
      <c r="BS35" t="s">
        <v>170</v>
      </c>
      <c r="BT35" t="s">
        <v>170</v>
      </c>
      <c r="BU35" t="s">
        <v>170</v>
      </c>
      <c r="BV35">
        <v>0</v>
      </c>
    </row>
    <row r="85" spans="1:75" x14ac:dyDescent="0.2">
      <c r="B85" s="52">
        <v>271004</v>
      </c>
      <c r="C85" t="s">
        <v>395</v>
      </c>
      <c r="D85">
        <f>IFERROR(VLOOKUP($B85,$A$8:$BW$70,D$88,FALSE),0)</f>
        <v>13</v>
      </c>
      <c r="E85">
        <f t="shared" ref="E85:BP85" si="0">IFERROR(VLOOKUP($B85,$A$8:$BW$70,E88,FALSE),0)</f>
        <v>0.92280979967219001</v>
      </c>
      <c r="F85">
        <f t="shared" si="0"/>
        <v>11.227519229345001</v>
      </c>
      <c r="G85">
        <f t="shared" si="0"/>
        <v>1</v>
      </c>
      <c r="H85">
        <f t="shared" si="0"/>
        <v>5</v>
      </c>
      <c r="I85">
        <f t="shared" si="0"/>
        <v>0</v>
      </c>
      <c r="J85">
        <f t="shared" si="0"/>
        <v>1</v>
      </c>
      <c r="K85">
        <f t="shared" si="0"/>
        <v>2</v>
      </c>
      <c r="L85">
        <f t="shared" si="0"/>
        <v>2</v>
      </c>
      <c r="M85">
        <f t="shared" si="0"/>
        <v>2</v>
      </c>
      <c r="N85">
        <f t="shared" si="0"/>
        <v>0</v>
      </c>
      <c r="O85">
        <f t="shared" si="0"/>
        <v>0</v>
      </c>
      <c r="P85">
        <f t="shared" si="0"/>
        <v>10</v>
      </c>
      <c r="Q85">
        <f t="shared" si="0"/>
        <v>3</v>
      </c>
      <c r="R85">
        <f t="shared" si="0"/>
        <v>0</v>
      </c>
      <c r="S85">
        <f t="shared" si="0"/>
        <v>5</v>
      </c>
      <c r="T85">
        <f t="shared" si="0"/>
        <v>8</v>
      </c>
      <c r="U85">
        <f t="shared" si="0"/>
        <v>1</v>
      </c>
      <c r="V85">
        <f t="shared" si="0"/>
        <v>7</v>
      </c>
      <c r="W85">
        <f t="shared" si="0"/>
        <v>1</v>
      </c>
      <c r="X85">
        <f t="shared" si="0"/>
        <v>0</v>
      </c>
      <c r="Y85">
        <f t="shared" si="0"/>
        <v>4</v>
      </c>
      <c r="Z85">
        <f t="shared" si="0"/>
        <v>2</v>
      </c>
      <c r="AA85">
        <f t="shared" si="0"/>
        <v>0</v>
      </c>
      <c r="AB85">
        <f t="shared" si="0"/>
        <v>12</v>
      </c>
      <c r="AC85">
        <f t="shared" si="0"/>
        <v>1</v>
      </c>
      <c r="AD85">
        <f t="shared" si="0"/>
        <v>0</v>
      </c>
      <c r="AE85">
        <f t="shared" si="0"/>
        <v>0</v>
      </c>
      <c r="AF85">
        <f t="shared" si="0"/>
        <v>0</v>
      </c>
      <c r="AG85">
        <f t="shared" si="0"/>
        <v>0</v>
      </c>
      <c r="AH85">
        <f t="shared" si="0"/>
        <v>0</v>
      </c>
      <c r="AI85">
        <f t="shared" si="0"/>
        <v>10</v>
      </c>
      <c r="AJ85">
        <f t="shared" si="0"/>
        <v>0</v>
      </c>
      <c r="AK85">
        <f t="shared" si="0"/>
        <v>0</v>
      </c>
      <c r="AL85">
        <f t="shared" si="0"/>
        <v>2</v>
      </c>
      <c r="AM85">
        <f t="shared" si="0"/>
        <v>0</v>
      </c>
      <c r="AN85">
        <f t="shared" si="0"/>
        <v>1</v>
      </c>
      <c r="AO85">
        <f t="shared" si="0"/>
        <v>0</v>
      </c>
      <c r="AP85">
        <f t="shared" si="0"/>
        <v>1</v>
      </c>
      <c r="AQ85">
        <f t="shared" si="0"/>
        <v>1</v>
      </c>
      <c r="AR85">
        <f t="shared" si="0"/>
        <v>1</v>
      </c>
      <c r="AS85">
        <f t="shared" si="0"/>
        <v>0</v>
      </c>
      <c r="AT85">
        <f t="shared" si="0"/>
        <v>0</v>
      </c>
      <c r="AU85">
        <f t="shared" si="0"/>
        <v>3</v>
      </c>
      <c r="AV85">
        <f t="shared" si="0"/>
        <v>1</v>
      </c>
      <c r="AW85">
        <f t="shared" si="0"/>
        <v>0</v>
      </c>
      <c r="AX85">
        <f t="shared" si="0"/>
        <v>1</v>
      </c>
      <c r="AY85">
        <f t="shared" si="0"/>
        <v>1</v>
      </c>
      <c r="AZ85">
        <f t="shared" si="0"/>
        <v>0</v>
      </c>
      <c r="BA85">
        <f t="shared" si="0"/>
        <v>0</v>
      </c>
      <c r="BB85">
        <f t="shared" si="0"/>
        <v>4</v>
      </c>
      <c r="BC85">
        <f t="shared" si="0"/>
        <v>1</v>
      </c>
      <c r="BD85">
        <f t="shared" si="0"/>
        <v>3</v>
      </c>
      <c r="BE85">
        <f t="shared" si="0"/>
        <v>3</v>
      </c>
      <c r="BF85">
        <f t="shared" si="0"/>
        <v>4</v>
      </c>
      <c r="BG85">
        <f t="shared" si="0"/>
        <v>1</v>
      </c>
      <c r="BH85">
        <f t="shared" si="0"/>
        <v>1</v>
      </c>
      <c r="BI85">
        <f t="shared" si="0"/>
        <v>0</v>
      </c>
      <c r="BJ85">
        <f t="shared" si="0"/>
        <v>0</v>
      </c>
      <c r="BK85">
        <f t="shared" si="0"/>
        <v>5</v>
      </c>
      <c r="BL85">
        <f t="shared" si="0"/>
        <v>11</v>
      </c>
      <c r="BM85">
        <f t="shared" si="0"/>
        <v>5</v>
      </c>
      <c r="BN85">
        <f t="shared" si="0"/>
        <v>0</v>
      </c>
      <c r="BO85">
        <f t="shared" si="0"/>
        <v>2</v>
      </c>
      <c r="BP85">
        <f t="shared" si="0"/>
        <v>0</v>
      </c>
      <c r="BQ85">
        <f t="shared" ref="BQ85:BW85" si="1">IFERROR(VLOOKUP($B85,$A$8:$BW$70,BQ88,FALSE),0)</f>
        <v>1</v>
      </c>
      <c r="BR85">
        <f t="shared" si="1"/>
        <v>0</v>
      </c>
      <c r="BS85">
        <f t="shared" si="1"/>
        <v>3</v>
      </c>
      <c r="BT85">
        <f t="shared" si="1"/>
        <v>9</v>
      </c>
      <c r="BU85">
        <f t="shared" si="1"/>
        <v>1</v>
      </c>
      <c r="BV85">
        <f t="shared" si="1"/>
        <v>0</v>
      </c>
      <c r="BW85">
        <f t="shared" si="1"/>
        <v>0</v>
      </c>
    </row>
    <row r="86" spans="1:75" x14ac:dyDescent="0.2">
      <c r="B86" s="52">
        <v>271403</v>
      </c>
      <c r="C86" t="s">
        <v>396</v>
      </c>
      <c r="D86">
        <f>IFERROR(VLOOKUP($B86,$A$8:$BW$70,D$88,FALSE),0)</f>
        <v>3</v>
      </c>
      <c r="E86">
        <f t="shared" ref="E86:BP86" si="2">IFERROR(VLOOKUP($B86,$A$8:$BW$70,E$88,FALSE),0)</f>
        <v>0.69712320490774704</v>
      </c>
      <c r="F86">
        <f t="shared" si="2"/>
        <v>8.4816656597109308</v>
      </c>
      <c r="G86">
        <f t="shared" si="2"/>
        <v>0</v>
      </c>
      <c r="H86">
        <f t="shared" si="2"/>
        <v>0</v>
      </c>
      <c r="I86">
        <f t="shared" si="2"/>
        <v>1</v>
      </c>
      <c r="J86">
        <f t="shared" si="2"/>
        <v>1</v>
      </c>
      <c r="K86">
        <f t="shared" si="2"/>
        <v>0</v>
      </c>
      <c r="L86">
        <f t="shared" si="2"/>
        <v>0</v>
      </c>
      <c r="M86">
        <f t="shared" si="2"/>
        <v>1</v>
      </c>
      <c r="N86">
        <f t="shared" si="2"/>
        <v>0</v>
      </c>
      <c r="O86">
        <f t="shared" si="2"/>
        <v>0</v>
      </c>
      <c r="P86">
        <f t="shared" si="2"/>
        <v>1</v>
      </c>
      <c r="Q86">
        <f t="shared" si="2"/>
        <v>2</v>
      </c>
      <c r="R86">
        <f t="shared" si="2"/>
        <v>0</v>
      </c>
      <c r="S86">
        <f t="shared" si="2"/>
        <v>1</v>
      </c>
      <c r="T86">
        <f t="shared" si="2"/>
        <v>2</v>
      </c>
      <c r="U86">
        <f t="shared" si="2"/>
        <v>0</v>
      </c>
      <c r="V86">
        <f t="shared" si="2"/>
        <v>2</v>
      </c>
      <c r="W86">
        <f t="shared" si="2"/>
        <v>0</v>
      </c>
      <c r="X86">
        <f t="shared" si="2"/>
        <v>0</v>
      </c>
      <c r="Y86">
        <f t="shared" si="2"/>
        <v>1</v>
      </c>
      <c r="Z86">
        <f t="shared" si="2"/>
        <v>1</v>
      </c>
      <c r="AA86">
        <f t="shared" si="2"/>
        <v>0</v>
      </c>
      <c r="AB86">
        <f t="shared" si="2"/>
        <v>3</v>
      </c>
      <c r="AC86">
        <f t="shared" si="2"/>
        <v>0</v>
      </c>
      <c r="AD86">
        <f t="shared" si="2"/>
        <v>0</v>
      </c>
      <c r="AE86">
        <f t="shared" si="2"/>
        <v>0</v>
      </c>
      <c r="AF86">
        <f t="shared" si="2"/>
        <v>0</v>
      </c>
      <c r="AG86">
        <f t="shared" si="2"/>
        <v>0</v>
      </c>
      <c r="AH86">
        <f t="shared" si="2"/>
        <v>0</v>
      </c>
      <c r="AI86">
        <f t="shared" si="2"/>
        <v>1</v>
      </c>
      <c r="AJ86">
        <f t="shared" si="2"/>
        <v>0</v>
      </c>
      <c r="AK86">
        <f t="shared" si="2"/>
        <v>1</v>
      </c>
      <c r="AL86">
        <f t="shared" si="2"/>
        <v>1</v>
      </c>
      <c r="AM86">
        <f t="shared" si="2"/>
        <v>0</v>
      </c>
      <c r="AN86">
        <f t="shared" si="2"/>
        <v>0</v>
      </c>
      <c r="AO86">
        <f t="shared" si="2"/>
        <v>0</v>
      </c>
      <c r="AP86">
        <f t="shared" si="2"/>
        <v>1</v>
      </c>
      <c r="AQ86">
        <f t="shared" si="2"/>
        <v>0</v>
      </c>
      <c r="AR86">
        <f t="shared" si="2"/>
        <v>0</v>
      </c>
      <c r="AS86">
        <f t="shared" si="2"/>
        <v>0</v>
      </c>
      <c r="AT86">
        <f t="shared" si="2"/>
        <v>0</v>
      </c>
      <c r="AU86">
        <f t="shared" si="2"/>
        <v>0</v>
      </c>
      <c r="AV86">
        <f t="shared" si="2"/>
        <v>1</v>
      </c>
      <c r="AW86">
        <f t="shared" si="2"/>
        <v>0</v>
      </c>
      <c r="AX86">
        <f t="shared" si="2"/>
        <v>1</v>
      </c>
      <c r="AY86">
        <f t="shared" si="2"/>
        <v>0</v>
      </c>
      <c r="AZ86">
        <f t="shared" si="2"/>
        <v>0</v>
      </c>
      <c r="BA86">
        <f t="shared" si="2"/>
        <v>0</v>
      </c>
      <c r="BB86">
        <f t="shared" si="2"/>
        <v>0</v>
      </c>
      <c r="BC86">
        <f t="shared" si="2"/>
        <v>1</v>
      </c>
      <c r="BD86">
        <f t="shared" si="2"/>
        <v>0</v>
      </c>
      <c r="BE86">
        <f t="shared" si="2"/>
        <v>1</v>
      </c>
      <c r="BF86">
        <f t="shared" si="2"/>
        <v>0</v>
      </c>
      <c r="BG86">
        <f t="shared" si="2"/>
        <v>1</v>
      </c>
      <c r="BH86">
        <f t="shared" si="2"/>
        <v>0</v>
      </c>
      <c r="BI86">
        <f t="shared" si="2"/>
        <v>0</v>
      </c>
      <c r="BJ86">
        <f t="shared" si="2"/>
        <v>0</v>
      </c>
      <c r="BK86">
        <f t="shared" si="2"/>
        <v>1</v>
      </c>
      <c r="BL86">
        <f t="shared" si="2"/>
        <v>3</v>
      </c>
      <c r="BM86">
        <f t="shared" si="2"/>
        <v>0</v>
      </c>
      <c r="BN86">
        <f t="shared" si="2"/>
        <v>0</v>
      </c>
      <c r="BO86">
        <f t="shared" si="2"/>
        <v>0</v>
      </c>
      <c r="BP86">
        <f t="shared" si="2"/>
        <v>0</v>
      </c>
      <c r="BQ86">
        <f t="shared" ref="BQ86:BW86" si="3">IFERROR(VLOOKUP($B86,$A$8:$BW$70,BQ$88,FALSE),0)</f>
        <v>1</v>
      </c>
      <c r="BR86">
        <f t="shared" si="3"/>
        <v>0</v>
      </c>
      <c r="BS86">
        <f t="shared" si="3"/>
        <v>2</v>
      </c>
      <c r="BT86">
        <f t="shared" si="3"/>
        <v>1</v>
      </c>
      <c r="BU86">
        <f t="shared" si="3"/>
        <v>0</v>
      </c>
      <c r="BV86">
        <f t="shared" si="3"/>
        <v>0</v>
      </c>
      <c r="BW86">
        <f t="shared" si="3"/>
        <v>0</v>
      </c>
    </row>
    <row r="87" spans="1:75" x14ac:dyDescent="0.2">
      <c r="C87" t="s">
        <v>397</v>
      </c>
      <c r="D87">
        <f>SUM(D8:D83)</f>
        <v>49</v>
      </c>
      <c r="G87">
        <f t="shared" ref="G87:BR87" si="4">SUM(G8:G83)</f>
        <v>2</v>
      </c>
      <c r="H87">
        <f t="shared" si="4"/>
        <v>11</v>
      </c>
      <c r="I87">
        <f t="shared" si="4"/>
        <v>4</v>
      </c>
      <c r="J87">
        <f t="shared" si="4"/>
        <v>5</v>
      </c>
      <c r="K87">
        <f t="shared" si="4"/>
        <v>10</v>
      </c>
      <c r="L87">
        <f t="shared" si="4"/>
        <v>9</v>
      </c>
      <c r="M87">
        <f t="shared" si="4"/>
        <v>7</v>
      </c>
      <c r="N87">
        <f t="shared" si="4"/>
        <v>1</v>
      </c>
      <c r="O87">
        <f t="shared" si="4"/>
        <v>0</v>
      </c>
      <c r="P87">
        <f t="shared" si="4"/>
        <v>34</v>
      </c>
      <c r="Q87">
        <f t="shared" si="4"/>
        <v>15</v>
      </c>
      <c r="R87">
        <f t="shared" si="4"/>
        <v>0</v>
      </c>
      <c r="S87">
        <f t="shared" si="4"/>
        <v>8</v>
      </c>
      <c r="T87">
        <f t="shared" si="4"/>
        <v>11</v>
      </c>
      <c r="U87">
        <f t="shared" si="4"/>
        <v>1</v>
      </c>
      <c r="V87">
        <f t="shared" si="4"/>
        <v>10</v>
      </c>
      <c r="W87">
        <f t="shared" si="4"/>
        <v>1</v>
      </c>
      <c r="X87">
        <f t="shared" si="4"/>
        <v>1</v>
      </c>
      <c r="Y87">
        <f t="shared" si="4"/>
        <v>5</v>
      </c>
      <c r="Z87">
        <f t="shared" si="4"/>
        <v>3</v>
      </c>
      <c r="AA87">
        <f t="shared" si="4"/>
        <v>0</v>
      </c>
      <c r="AB87">
        <f t="shared" si="4"/>
        <v>17</v>
      </c>
      <c r="AC87">
        <f t="shared" si="4"/>
        <v>1</v>
      </c>
      <c r="AD87">
        <f t="shared" si="4"/>
        <v>0</v>
      </c>
      <c r="AE87">
        <f t="shared" si="4"/>
        <v>1</v>
      </c>
      <c r="AF87">
        <f t="shared" si="4"/>
        <v>0</v>
      </c>
      <c r="AG87">
        <f t="shared" si="4"/>
        <v>0</v>
      </c>
      <c r="AH87">
        <f t="shared" si="4"/>
        <v>0</v>
      </c>
      <c r="AI87">
        <f t="shared" si="4"/>
        <v>13</v>
      </c>
      <c r="AJ87">
        <f t="shared" si="4"/>
        <v>0</v>
      </c>
      <c r="AK87">
        <f t="shared" si="4"/>
        <v>1</v>
      </c>
      <c r="AL87">
        <f t="shared" si="4"/>
        <v>4</v>
      </c>
      <c r="AM87">
        <f t="shared" si="4"/>
        <v>0</v>
      </c>
      <c r="AN87">
        <f t="shared" si="4"/>
        <v>1</v>
      </c>
      <c r="AO87">
        <f t="shared" si="4"/>
        <v>0</v>
      </c>
      <c r="AP87">
        <f t="shared" si="4"/>
        <v>5</v>
      </c>
      <c r="AQ87">
        <f t="shared" si="4"/>
        <v>2</v>
      </c>
      <c r="AR87">
        <f t="shared" si="4"/>
        <v>4</v>
      </c>
      <c r="AS87">
        <f t="shared" si="4"/>
        <v>0</v>
      </c>
      <c r="AT87">
        <f t="shared" si="4"/>
        <v>1</v>
      </c>
      <c r="AU87">
        <f t="shared" si="4"/>
        <v>10</v>
      </c>
      <c r="AV87">
        <f t="shared" si="4"/>
        <v>4</v>
      </c>
      <c r="AW87">
        <f t="shared" si="4"/>
        <v>1</v>
      </c>
      <c r="AX87">
        <f t="shared" si="4"/>
        <v>4</v>
      </c>
      <c r="AY87">
        <f t="shared" si="4"/>
        <v>2</v>
      </c>
      <c r="AZ87">
        <f t="shared" si="4"/>
        <v>1</v>
      </c>
      <c r="BA87">
        <f t="shared" si="4"/>
        <v>2</v>
      </c>
      <c r="BB87">
        <f t="shared" si="4"/>
        <v>13</v>
      </c>
      <c r="BC87">
        <f t="shared" si="4"/>
        <v>9</v>
      </c>
      <c r="BD87">
        <f t="shared" si="4"/>
        <v>10</v>
      </c>
      <c r="BE87">
        <f t="shared" si="4"/>
        <v>8</v>
      </c>
      <c r="BF87">
        <f t="shared" si="4"/>
        <v>10</v>
      </c>
      <c r="BG87">
        <f t="shared" si="4"/>
        <v>6</v>
      </c>
      <c r="BH87">
        <f t="shared" si="4"/>
        <v>4</v>
      </c>
      <c r="BI87">
        <f t="shared" si="4"/>
        <v>2</v>
      </c>
      <c r="BJ87">
        <f t="shared" si="4"/>
        <v>0</v>
      </c>
      <c r="BK87">
        <f t="shared" si="4"/>
        <v>6</v>
      </c>
      <c r="BL87">
        <f t="shared" si="4"/>
        <v>18</v>
      </c>
      <c r="BM87">
        <f t="shared" si="4"/>
        <v>5</v>
      </c>
      <c r="BN87">
        <f t="shared" si="4"/>
        <v>0</v>
      </c>
      <c r="BO87">
        <f t="shared" si="4"/>
        <v>2</v>
      </c>
      <c r="BP87">
        <f t="shared" si="4"/>
        <v>0</v>
      </c>
      <c r="BQ87">
        <f t="shared" si="4"/>
        <v>2</v>
      </c>
      <c r="BR87">
        <f t="shared" si="4"/>
        <v>0</v>
      </c>
      <c r="BS87">
        <f t="shared" ref="BS87:BW87" si="5">SUM(BS8:BS83)</f>
        <v>5</v>
      </c>
      <c r="BT87">
        <f t="shared" si="5"/>
        <v>13</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33</v>
      </c>
      <c r="E90">
        <v>0.72322410676891702</v>
      </c>
      <c r="F90">
        <v>8.7992266323551593</v>
      </c>
      <c r="G90">
        <v>1</v>
      </c>
      <c r="H90">
        <v>6</v>
      </c>
      <c r="I90">
        <v>3</v>
      </c>
      <c r="J90">
        <v>3</v>
      </c>
      <c r="K90">
        <v>8</v>
      </c>
      <c r="L90">
        <v>7</v>
      </c>
      <c r="M90">
        <v>4</v>
      </c>
      <c r="N90">
        <v>1</v>
      </c>
      <c r="O90">
        <v>0</v>
      </c>
      <c r="P90">
        <v>23</v>
      </c>
      <c r="Q90">
        <v>10</v>
      </c>
      <c r="R90">
        <v>0</v>
      </c>
      <c r="S90">
        <v>13</v>
      </c>
      <c r="T90">
        <v>20</v>
      </c>
      <c r="U90">
        <v>1</v>
      </c>
      <c r="V90">
        <v>19</v>
      </c>
      <c r="W90">
        <v>3</v>
      </c>
      <c r="X90">
        <v>2</v>
      </c>
      <c r="Y90">
        <v>10</v>
      </c>
      <c r="Z90">
        <v>4</v>
      </c>
      <c r="AA90">
        <v>0</v>
      </c>
      <c r="AB90">
        <v>29</v>
      </c>
      <c r="AC90">
        <v>1</v>
      </c>
      <c r="AD90">
        <v>1</v>
      </c>
      <c r="AE90">
        <v>1</v>
      </c>
      <c r="AF90">
        <v>0</v>
      </c>
      <c r="AG90">
        <v>1</v>
      </c>
      <c r="AH90">
        <v>0</v>
      </c>
      <c r="AI90">
        <v>23</v>
      </c>
      <c r="AJ90">
        <v>0</v>
      </c>
      <c r="AK90">
        <v>2</v>
      </c>
      <c r="AL90">
        <v>7</v>
      </c>
      <c r="AM90">
        <v>0</v>
      </c>
      <c r="AN90">
        <v>1</v>
      </c>
      <c r="AO90">
        <v>0</v>
      </c>
      <c r="AP90">
        <v>3</v>
      </c>
      <c r="AQ90">
        <v>1</v>
      </c>
      <c r="AR90">
        <v>3</v>
      </c>
      <c r="AS90">
        <v>0</v>
      </c>
      <c r="AT90">
        <v>1</v>
      </c>
      <c r="AU90">
        <v>7</v>
      </c>
      <c r="AV90">
        <v>2</v>
      </c>
      <c r="AW90">
        <v>1</v>
      </c>
      <c r="AX90">
        <v>2</v>
      </c>
      <c r="AY90">
        <v>1</v>
      </c>
      <c r="AZ90">
        <v>1</v>
      </c>
      <c r="BA90">
        <v>2</v>
      </c>
      <c r="BB90">
        <v>9</v>
      </c>
      <c r="BC90">
        <v>7</v>
      </c>
      <c r="BD90">
        <v>7</v>
      </c>
      <c r="BE90">
        <v>4</v>
      </c>
      <c r="BF90">
        <v>6</v>
      </c>
      <c r="BG90">
        <v>4</v>
      </c>
      <c r="BH90">
        <v>3</v>
      </c>
      <c r="BI90">
        <v>2</v>
      </c>
      <c r="BJ90">
        <v>0</v>
      </c>
      <c r="BK90">
        <v>8</v>
      </c>
      <c r="BL90">
        <v>35</v>
      </c>
      <c r="BM90">
        <v>6</v>
      </c>
      <c r="BN90">
        <v>2</v>
      </c>
      <c r="BO90">
        <v>2</v>
      </c>
      <c r="BP90">
        <v>0</v>
      </c>
      <c r="BQ90">
        <v>2</v>
      </c>
      <c r="BR90">
        <v>0</v>
      </c>
      <c r="BS90">
        <v>8</v>
      </c>
      <c r="BT90">
        <v>24</v>
      </c>
      <c r="BU90">
        <v>1</v>
      </c>
      <c r="BV90">
        <v>0</v>
      </c>
    </row>
    <row r="91" spans="1:75" x14ac:dyDescent="0.2">
      <c r="B91" t="s">
        <v>425</v>
      </c>
    </row>
    <row r="92" spans="1:75" x14ac:dyDescent="0.2">
      <c r="D92">
        <f>D87-D85-D86</f>
        <v>33</v>
      </c>
    </row>
    <row r="100" spans="1:6" s="147" customFormat="1" x14ac:dyDescent="0.2"/>
    <row r="101" spans="1:6" x14ac:dyDescent="0.2">
      <c r="A101" s="52">
        <v>271004</v>
      </c>
      <c r="B101" s="52" t="s">
        <v>172</v>
      </c>
      <c r="C101" s="52" t="s">
        <v>419</v>
      </c>
      <c r="D101" s="52">
        <v>9</v>
      </c>
      <c r="E101" s="52">
        <v>0.63886832284997697</v>
      </c>
      <c r="F101" s="52">
        <v>7.7728979280080601</v>
      </c>
    </row>
    <row r="102" spans="1:6" x14ac:dyDescent="0.2">
      <c r="A102" s="52">
        <v>271110</v>
      </c>
      <c r="B102" s="52" t="s">
        <v>419</v>
      </c>
      <c r="C102" s="52" t="s">
        <v>507</v>
      </c>
      <c r="D102" s="52">
        <v>1</v>
      </c>
      <c r="E102" s="52">
        <v>2.86804141451803</v>
      </c>
      <c r="F102" s="52">
        <v>34.894503876636001</v>
      </c>
    </row>
    <row r="103" spans="1:6" x14ac:dyDescent="0.2">
      <c r="A103" s="52">
        <v>271144</v>
      </c>
      <c r="B103" s="52" t="s">
        <v>419</v>
      </c>
      <c r="C103" s="52" t="s">
        <v>509</v>
      </c>
      <c r="D103" s="52">
        <v>2</v>
      </c>
      <c r="E103" s="52">
        <v>2.3118447365075001</v>
      </c>
      <c r="F103" s="52">
        <v>28.127444294174499</v>
      </c>
    </row>
    <row r="104" spans="1:6" x14ac:dyDescent="0.2">
      <c r="A104" s="52">
        <v>271161</v>
      </c>
      <c r="B104" s="52" t="s">
        <v>419</v>
      </c>
      <c r="C104" s="52" t="s">
        <v>511</v>
      </c>
      <c r="D104" s="52">
        <v>1</v>
      </c>
      <c r="E104" s="52">
        <v>1.53827221265075</v>
      </c>
      <c r="F104" s="52">
        <v>18.715645253917501</v>
      </c>
    </row>
    <row r="105" spans="1:6" x14ac:dyDescent="0.2">
      <c r="A105" s="52">
        <v>271187</v>
      </c>
      <c r="B105" s="52" t="s">
        <v>419</v>
      </c>
      <c r="C105" s="52" t="s">
        <v>513</v>
      </c>
      <c r="D105" s="52">
        <v>1</v>
      </c>
      <c r="E105" s="52">
        <v>1.1211013699858701</v>
      </c>
      <c r="F105" s="52">
        <v>13.6400666681615</v>
      </c>
    </row>
    <row r="106" spans="1:6" x14ac:dyDescent="0.2">
      <c r="A106" s="52">
        <v>271225</v>
      </c>
      <c r="B106" s="52" t="s">
        <v>419</v>
      </c>
      <c r="C106" s="52" t="s">
        <v>516</v>
      </c>
      <c r="D106" s="52">
        <v>1</v>
      </c>
      <c r="E106" s="52">
        <v>2.2726239716376502</v>
      </c>
      <c r="F106" s="52">
        <v>27.650258321591402</v>
      </c>
    </row>
    <row r="107" spans="1:6" x14ac:dyDescent="0.2">
      <c r="A107" s="52">
        <v>271233</v>
      </c>
      <c r="B107" s="52" t="s">
        <v>419</v>
      </c>
      <c r="C107" s="52" t="s">
        <v>517</v>
      </c>
      <c r="D107" s="52">
        <v>1</v>
      </c>
      <c r="E107" s="52">
        <v>1.10314396028682</v>
      </c>
      <c r="F107" s="52">
        <v>13.4215848501563</v>
      </c>
    </row>
    <row r="108" spans="1:6" x14ac:dyDescent="0.2">
      <c r="A108" s="52">
        <v>271276</v>
      </c>
      <c r="B108" s="52" t="s">
        <v>419</v>
      </c>
      <c r="C108" s="52" t="s">
        <v>520</v>
      </c>
      <c r="D108" s="52">
        <v>1</v>
      </c>
      <c r="E108" s="52">
        <v>1.4491283492978999</v>
      </c>
      <c r="F108" s="52">
        <v>17.631061583124399</v>
      </c>
    </row>
    <row r="109" spans="1:6" x14ac:dyDescent="0.2">
      <c r="A109" s="52">
        <v>271284</v>
      </c>
      <c r="B109" s="52" t="s">
        <v>419</v>
      </c>
      <c r="C109" s="52" t="s">
        <v>521</v>
      </c>
      <c r="D109" s="52">
        <v>1</v>
      </c>
      <c r="E109" s="52">
        <v>1.7290567995158601</v>
      </c>
      <c r="F109" s="52">
        <v>21.036857727443</v>
      </c>
    </row>
    <row r="110" spans="1:6" x14ac:dyDescent="0.2">
      <c r="A110" s="52">
        <v>271403</v>
      </c>
      <c r="B110" s="52" t="s">
        <v>173</v>
      </c>
      <c r="C110" s="52" t="s">
        <v>419</v>
      </c>
      <c r="D110" s="52">
        <v>6</v>
      </c>
      <c r="E110" s="52">
        <v>1.3942464098154901</v>
      </c>
      <c r="F110" s="52">
        <v>16.963331319421901</v>
      </c>
    </row>
    <row r="111" spans="1:6" x14ac:dyDescent="0.2">
      <c r="A111" s="52">
        <v>271420</v>
      </c>
      <c r="B111" s="52" t="s">
        <v>419</v>
      </c>
      <c r="C111" s="52" t="s">
        <v>528</v>
      </c>
      <c r="D111" s="52">
        <v>2</v>
      </c>
      <c r="E111" s="52">
        <v>3.1990786653443801</v>
      </c>
      <c r="F111" s="52">
        <v>38.922123761690003</v>
      </c>
    </row>
    <row r="112" spans="1:6" x14ac:dyDescent="0.2">
      <c r="A112" s="52">
        <v>271454</v>
      </c>
      <c r="B112" s="52" t="s">
        <v>419</v>
      </c>
      <c r="C112" s="52" t="s">
        <v>524</v>
      </c>
      <c r="D112" s="52">
        <v>2</v>
      </c>
      <c r="E112" s="52">
        <v>2.69690799498375</v>
      </c>
      <c r="F112" s="52">
        <v>32.812380605635603</v>
      </c>
    </row>
    <row r="113" spans="1:6" x14ac:dyDescent="0.2">
      <c r="A113" s="52">
        <v>271462</v>
      </c>
      <c r="B113" s="52" t="s">
        <v>419</v>
      </c>
      <c r="C113" s="52" t="s">
        <v>525</v>
      </c>
      <c r="D113" s="52">
        <v>2</v>
      </c>
      <c r="E113" s="52">
        <v>2.3922014233598499</v>
      </c>
      <c r="F113" s="52">
        <v>29.105117317544799</v>
      </c>
    </row>
    <row r="114" spans="1:6" x14ac:dyDescent="0.2">
      <c r="A114" s="52">
        <v>272027</v>
      </c>
      <c r="B114" s="52" t="s">
        <v>253</v>
      </c>
      <c r="C114" s="52" t="s">
        <v>419</v>
      </c>
      <c r="D114" s="52">
        <v>3</v>
      </c>
      <c r="E114" s="52">
        <v>3.0214827422977399</v>
      </c>
      <c r="F114" s="52">
        <v>36.7613733646225</v>
      </c>
    </row>
    <row r="115" spans="1:6" x14ac:dyDescent="0.2">
      <c r="A115" s="52">
        <v>272051</v>
      </c>
      <c r="B115" s="52" t="s">
        <v>176</v>
      </c>
      <c r="C115" s="52" t="s">
        <v>419</v>
      </c>
      <c r="D115" s="52">
        <v>1</v>
      </c>
      <c r="E115" s="52">
        <v>0.50559184581471095</v>
      </c>
      <c r="F115" s="52">
        <v>6.1513674574123103</v>
      </c>
    </row>
    <row r="116" spans="1:6" x14ac:dyDescent="0.2">
      <c r="A116" s="52">
        <v>272094</v>
      </c>
      <c r="B116" s="52" t="s">
        <v>179</v>
      </c>
      <c r="C116" s="52" t="s">
        <v>419</v>
      </c>
      <c r="D116" s="52">
        <v>1</v>
      </c>
      <c r="E116" s="52">
        <v>1.36193394620361</v>
      </c>
      <c r="F116" s="52">
        <v>16.5701963454772</v>
      </c>
    </row>
    <row r="117" spans="1:6" x14ac:dyDescent="0.2">
      <c r="A117" s="52">
        <v>272116</v>
      </c>
      <c r="B117" s="52" t="s">
        <v>181</v>
      </c>
      <c r="C117" s="52" t="s">
        <v>419</v>
      </c>
      <c r="D117" s="52">
        <v>1</v>
      </c>
      <c r="E117" s="52">
        <v>0.68267773514834595</v>
      </c>
      <c r="F117" s="52">
        <v>8.3059124443048695</v>
      </c>
    </row>
    <row r="118" spans="1:6" x14ac:dyDescent="0.2">
      <c r="A118" s="52">
        <v>272124</v>
      </c>
      <c r="B118" s="52" t="s">
        <v>182</v>
      </c>
      <c r="C118" s="52" t="s">
        <v>419</v>
      </c>
      <c r="D118" s="52">
        <v>1</v>
      </c>
      <c r="E118" s="52">
        <v>0.72551566025552705</v>
      </c>
      <c r="F118" s="52">
        <v>8.8271071997755701</v>
      </c>
    </row>
    <row r="119" spans="1:6" x14ac:dyDescent="0.2">
      <c r="A119" s="52">
        <v>272167</v>
      </c>
      <c r="B119" s="52" t="s">
        <v>185</v>
      </c>
      <c r="C119" s="52" t="s">
        <v>419</v>
      </c>
      <c r="D119" s="52">
        <v>1</v>
      </c>
      <c r="E119" s="52">
        <v>1.85580402709474</v>
      </c>
      <c r="F119" s="52">
        <v>22.578948996319301</v>
      </c>
    </row>
    <row r="120" spans="1:6" x14ac:dyDescent="0.2">
      <c r="A120" s="52">
        <v>272183</v>
      </c>
      <c r="B120" s="52" t="s">
        <v>187</v>
      </c>
      <c r="C120" s="52" t="s">
        <v>419</v>
      </c>
      <c r="D120" s="52">
        <v>1</v>
      </c>
      <c r="E120" s="52">
        <v>1.6482067510548499</v>
      </c>
      <c r="F120" s="52">
        <v>20.053182137834</v>
      </c>
    </row>
    <row r="121" spans="1:6" x14ac:dyDescent="0.2">
      <c r="A121" s="52">
        <v>272191</v>
      </c>
      <c r="B121" s="52" t="s">
        <v>278</v>
      </c>
      <c r="C121" s="52" t="s">
        <v>419</v>
      </c>
      <c r="D121" s="52">
        <v>1</v>
      </c>
      <c r="E121" s="52">
        <v>1.04883369692902</v>
      </c>
      <c r="F121" s="52">
        <v>12.760809979303</v>
      </c>
    </row>
    <row r="122" spans="1:6" x14ac:dyDescent="0.2">
      <c r="A122" s="52">
        <v>272205</v>
      </c>
      <c r="B122" s="52" t="s">
        <v>188</v>
      </c>
      <c r="C122" s="52" t="s">
        <v>419</v>
      </c>
      <c r="D122" s="52">
        <v>1</v>
      </c>
      <c r="E122" s="52">
        <v>1.3767657020128301</v>
      </c>
      <c r="F122" s="52">
        <v>16.750649374489399</v>
      </c>
    </row>
    <row r="123" spans="1:6" x14ac:dyDescent="0.2">
      <c r="A123" s="52">
        <v>272213</v>
      </c>
      <c r="B123" s="52" t="s">
        <v>281</v>
      </c>
      <c r="C123" s="52" t="s">
        <v>419</v>
      </c>
      <c r="D123" s="52">
        <v>1</v>
      </c>
      <c r="E123" s="52">
        <v>2.8399409292286699</v>
      </c>
      <c r="F123" s="52">
        <v>34.552614638948803</v>
      </c>
    </row>
    <row r="124" spans="1:6" x14ac:dyDescent="0.2">
      <c r="A124" s="52">
        <v>272221</v>
      </c>
      <c r="B124" s="52" t="s">
        <v>189</v>
      </c>
      <c r="C124" s="52" t="s">
        <v>419</v>
      </c>
      <c r="D124" s="52">
        <v>1</v>
      </c>
      <c r="E124" s="52">
        <v>1.7389489792369499</v>
      </c>
      <c r="F124" s="52">
        <v>21.157212580716202</v>
      </c>
    </row>
    <row r="125" spans="1:6" x14ac:dyDescent="0.2">
      <c r="A125" s="52">
        <v>272272</v>
      </c>
      <c r="B125" s="52" t="s">
        <v>193</v>
      </c>
      <c r="C125" s="52" t="s">
        <v>419</v>
      </c>
      <c r="D125" s="52">
        <v>3</v>
      </c>
      <c r="E125" s="52">
        <v>1.21158762403628</v>
      </c>
      <c r="F125" s="52">
        <v>14.7409827591081</v>
      </c>
    </row>
    <row r="126" spans="1:6" x14ac:dyDescent="0.2">
      <c r="A126" s="52"/>
      <c r="B126" s="52"/>
      <c r="C126" s="52"/>
      <c r="D126" s="52"/>
      <c r="E126" s="52"/>
      <c r="F126" s="52"/>
    </row>
    <row r="127" spans="1:6" x14ac:dyDescent="0.2">
      <c r="A127" s="52"/>
      <c r="B127" s="52"/>
      <c r="C127" s="52"/>
      <c r="D127" s="52"/>
      <c r="E127" s="52"/>
      <c r="F127" s="52"/>
    </row>
    <row r="178" spans="1:6" x14ac:dyDescent="0.2">
      <c r="B178">
        <v>271004</v>
      </c>
      <c r="C178" t="s">
        <v>249</v>
      </c>
      <c r="D178">
        <v>9</v>
      </c>
      <c r="E178">
        <v>0.63886832284997697</v>
      </c>
      <c r="F178">
        <v>7.7728979280080601</v>
      </c>
    </row>
    <row r="179" spans="1:6" x14ac:dyDescent="0.2">
      <c r="B179">
        <v>271403</v>
      </c>
      <c r="C179" t="s">
        <v>251</v>
      </c>
      <c r="D179">
        <v>6</v>
      </c>
      <c r="E179">
        <v>1.3942464098154901</v>
      </c>
      <c r="F179">
        <v>16.963331319421901</v>
      </c>
    </row>
    <row r="180" spans="1:6" x14ac:dyDescent="0.2">
      <c r="B180" s="52"/>
      <c r="C180" t="s">
        <v>397</v>
      </c>
      <c r="D180">
        <v>46</v>
      </c>
    </row>
    <row r="181" spans="1:6" x14ac:dyDescent="0.2">
      <c r="A181">
        <v>1</v>
      </c>
      <c r="B181" s="52">
        <v>2</v>
      </c>
      <c r="C181">
        <v>3</v>
      </c>
      <c r="D181">
        <v>4</v>
      </c>
      <c r="E181">
        <v>5</v>
      </c>
      <c r="F181">
        <v>6</v>
      </c>
    </row>
    <row r="183" spans="1:6" x14ac:dyDescent="0.2">
      <c r="A183">
        <v>270000</v>
      </c>
      <c r="B183" t="s">
        <v>313</v>
      </c>
      <c r="C183" t="s">
        <v>406</v>
      </c>
      <c r="D183">
        <v>31</v>
      </c>
      <c r="E183">
        <v>0.67939234272231597</v>
      </c>
      <c r="F183">
        <v>8.2659401697881805</v>
      </c>
    </row>
  </sheetData>
  <phoneticPr fontId="1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W183"/>
  <sheetViews>
    <sheetView topLeftCell="A80"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""&amp;市町村別自殺者集計表!Q7&amp;市町村別自殺者集計表!R7&amp;"年5月暫定値"</f>
        <v>令和5年5月暫定値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令和5年5月暫定値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令和5年5月暫定値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31</v>
      </c>
      <c r="E8" s="52">
        <v>1.1346180381575699</v>
      </c>
      <c r="F8" s="52">
        <v>13.3592123847585</v>
      </c>
      <c r="G8" s="52">
        <v>0</v>
      </c>
      <c r="H8" s="52">
        <v>2</v>
      </c>
      <c r="I8" s="52">
        <v>6</v>
      </c>
      <c r="J8" s="52">
        <v>6</v>
      </c>
      <c r="K8" s="52">
        <v>6</v>
      </c>
      <c r="L8" s="52">
        <v>4</v>
      </c>
      <c r="M8" s="52">
        <v>4</v>
      </c>
      <c r="N8" s="52">
        <v>3</v>
      </c>
      <c r="O8" s="52">
        <v>0</v>
      </c>
      <c r="P8" s="52">
        <v>15</v>
      </c>
      <c r="Q8" s="52">
        <v>16</v>
      </c>
      <c r="R8" s="52">
        <v>0</v>
      </c>
      <c r="S8" s="52">
        <v>14</v>
      </c>
      <c r="T8" s="52">
        <v>16</v>
      </c>
      <c r="U8" s="52">
        <v>0</v>
      </c>
      <c r="V8" s="52">
        <v>16</v>
      </c>
      <c r="W8" s="52">
        <v>2</v>
      </c>
      <c r="X8" s="52">
        <v>1</v>
      </c>
      <c r="Y8" s="52">
        <v>12</v>
      </c>
      <c r="Z8" s="52">
        <v>1</v>
      </c>
      <c r="AA8" s="52">
        <v>1</v>
      </c>
      <c r="AB8" s="52">
        <v>22</v>
      </c>
      <c r="AC8" s="52">
        <v>1</v>
      </c>
      <c r="AD8" s="52">
        <v>1</v>
      </c>
      <c r="AE8" s="52">
        <v>0</v>
      </c>
      <c r="AF8" s="52">
        <v>0</v>
      </c>
      <c r="AG8" s="52">
        <v>7</v>
      </c>
      <c r="AH8" s="52">
        <v>0</v>
      </c>
      <c r="AI8" s="52">
        <v>19</v>
      </c>
      <c r="AJ8" s="52">
        <v>2</v>
      </c>
      <c r="AK8" s="52">
        <v>1</v>
      </c>
      <c r="AL8" s="52">
        <v>8</v>
      </c>
      <c r="AM8" s="52">
        <v>0</v>
      </c>
      <c r="AN8" s="52">
        <v>1</v>
      </c>
      <c r="AO8" s="52">
        <v>0</v>
      </c>
      <c r="AP8" s="52">
        <v>2</v>
      </c>
      <c r="AQ8" s="52">
        <v>3</v>
      </c>
      <c r="AR8" s="52">
        <v>3</v>
      </c>
      <c r="AS8" s="52">
        <v>1</v>
      </c>
      <c r="AT8" s="52">
        <v>4</v>
      </c>
      <c r="AU8" s="52">
        <v>2</v>
      </c>
      <c r="AV8" s="52">
        <v>2</v>
      </c>
      <c r="AW8" s="52">
        <v>4</v>
      </c>
      <c r="AX8" s="52">
        <v>1</v>
      </c>
      <c r="AY8" s="52">
        <v>0</v>
      </c>
      <c r="AZ8" s="52">
        <v>1</v>
      </c>
      <c r="BA8" s="52">
        <v>2</v>
      </c>
      <c r="BB8" s="52">
        <v>6</v>
      </c>
      <c r="BC8" s="52">
        <v>2</v>
      </c>
      <c r="BD8" s="52">
        <v>5</v>
      </c>
      <c r="BE8" s="52">
        <v>7</v>
      </c>
      <c r="BF8" s="52">
        <v>3</v>
      </c>
      <c r="BG8" s="52">
        <v>9</v>
      </c>
      <c r="BH8" s="52">
        <v>3</v>
      </c>
      <c r="BI8" s="52">
        <v>2</v>
      </c>
      <c r="BJ8" s="52">
        <v>0</v>
      </c>
      <c r="BK8" s="52">
        <v>9</v>
      </c>
      <c r="BL8" s="52">
        <v>25</v>
      </c>
      <c r="BM8" s="52">
        <v>6</v>
      </c>
      <c r="BN8" s="52">
        <v>4</v>
      </c>
      <c r="BO8" s="52">
        <v>1</v>
      </c>
      <c r="BP8" s="52">
        <v>0</v>
      </c>
      <c r="BQ8" s="52">
        <v>1</v>
      </c>
      <c r="BR8" s="52">
        <v>1</v>
      </c>
      <c r="BS8" s="52">
        <v>7</v>
      </c>
      <c r="BT8" s="52">
        <v>24</v>
      </c>
      <c r="BU8" s="52">
        <v>0</v>
      </c>
      <c r="BV8" s="52">
        <v>0</v>
      </c>
    </row>
    <row r="9" spans="1:74" s="52" customFormat="1" x14ac:dyDescent="0.2">
      <c r="A9" s="52">
        <v>271021</v>
      </c>
      <c r="B9" s="52" t="s">
        <v>419</v>
      </c>
      <c r="C9" s="52" t="s">
        <v>500</v>
      </c>
      <c r="D9" s="52">
        <v>1</v>
      </c>
      <c r="E9" s="52">
        <v>0.95022710427792201</v>
      </c>
      <c r="F9" s="52">
        <v>11.1881578406917</v>
      </c>
      <c r="G9" s="52">
        <v>0</v>
      </c>
      <c r="H9" s="52">
        <v>0</v>
      </c>
      <c r="I9" s="52">
        <v>0</v>
      </c>
      <c r="J9" s="52">
        <v>0</v>
      </c>
      <c r="K9" s="52">
        <v>1</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0</v>
      </c>
      <c r="AZ9" s="52">
        <v>0</v>
      </c>
      <c r="BA9" s="52">
        <v>0</v>
      </c>
      <c r="BB9" s="52">
        <v>1</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271039</v>
      </c>
      <c r="B10" s="52" t="s">
        <v>419</v>
      </c>
      <c r="C10" s="52" t="s">
        <v>501</v>
      </c>
      <c r="D10" s="52">
        <v>1</v>
      </c>
      <c r="E10" s="52">
        <v>1.2750873434830301</v>
      </c>
      <c r="F10" s="52">
        <v>15.0131251732679</v>
      </c>
      <c r="G10" s="52">
        <v>0</v>
      </c>
      <c r="H10" s="52">
        <v>0</v>
      </c>
      <c r="I10" s="52">
        <v>0</v>
      </c>
      <c r="J10" s="52">
        <v>1</v>
      </c>
      <c r="K10" s="52">
        <v>0</v>
      </c>
      <c r="L10" s="52">
        <v>0</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1</v>
      </c>
      <c r="AR10" s="52">
        <v>0</v>
      </c>
      <c r="AS10" s="52">
        <v>0</v>
      </c>
      <c r="AT10" s="52">
        <v>0</v>
      </c>
      <c r="AU10" s="52">
        <v>0</v>
      </c>
      <c r="AV10" s="52">
        <v>0</v>
      </c>
      <c r="AW10" s="52">
        <v>0</v>
      </c>
      <c r="AX10" s="52">
        <v>0</v>
      </c>
      <c r="AY10" s="52">
        <v>0</v>
      </c>
      <c r="AZ10" s="52">
        <v>0</v>
      </c>
      <c r="BA10" s="52">
        <v>0</v>
      </c>
      <c r="BB10" s="52">
        <v>0</v>
      </c>
      <c r="BC10" s="52">
        <v>0</v>
      </c>
      <c r="BD10" s="52">
        <v>0</v>
      </c>
      <c r="BE10" s="52">
        <v>0</v>
      </c>
      <c r="BF10" s="52">
        <v>0</v>
      </c>
      <c r="BG10" s="52">
        <v>1</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271047</v>
      </c>
      <c r="B11" s="52" t="s">
        <v>419</v>
      </c>
      <c r="C11" s="52" t="s">
        <v>502</v>
      </c>
      <c r="D11" s="52">
        <v>1</v>
      </c>
      <c r="E11" s="52">
        <v>1.52506443397234</v>
      </c>
      <c r="F11" s="52">
        <v>17.956403819351699</v>
      </c>
      <c r="G11" s="52">
        <v>0</v>
      </c>
      <c r="H11" s="52">
        <v>0</v>
      </c>
      <c r="I11" s="52">
        <v>0</v>
      </c>
      <c r="J11" s="52">
        <v>0</v>
      </c>
      <c r="K11" s="52">
        <v>0</v>
      </c>
      <c r="L11" s="52">
        <v>1</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1</v>
      </c>
      <c r="AR11" s="52">
        <v>0</v>
      </c>
      <c r="AS11" s="52">
        <v>0</v>
      </c>
      <c r="AT11" s="52">
        <v>0</v>
      </c>
      <c r="AU11" s="52">
        <v>0</v>
      </c>
      <c r="AV11" s="52">
        <v>0</v>
      </c>
      <c r="AW11" s="52">
        <v>0</v>
      </c>
      <c r="AX11" s="52">
        <v>0</v>
      </c>
      <c r="AY11" s="52">
        <v>0</v>
      </c>
      <c r="AZ11" s="52">
        <v>0</v>
      </c>
      <c r="BA11" s="52">
        <v>0</v>
      </c>
      <c r="BB11" s="52">
        <v>0</v>
      </c>
      <c r="BC11" s="52">
        <v>0</v>
      </c>
      <c r="BD11" s="52">
        <v>0</v>
      </c>
      <c r="BE11" s="52">
        <v>0</v>
      </c>
      <c r="BF11" s="52">
        <v>1</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271063</v>
      </c>
      <c r="B12" s="52" t="s">
        <v>419</v>
      </c>
      <c r="C12" s="52" t="s">
        <v>503</v>
      </c>
      <c r="D12" s="52">
        <v>3</v>
      </c>
      <c r="E12" s="52">
        <v>2.8897001454482401</v>
      </c>
      <c r="F12" s="52">
        <v>34.023888809309902</v>
      </c>
      <c r="G12" s="52">
        <v>0</v>
      </c>
      <c r="H12" s="52">
        <v>1</v>
      </c>
      <c r="I12" s="52">
        <v>0</v>
      </c>
      <c r="J12" s="52">
        <v>2</v>
      </c>
      <c r="K12" s="52">
        <v>0</v>
      </c>
      <c r="L12" s="52">
        <v>0</v>
      </c>
      <c r="M12" s="52">
        <v>0</v>
      </c>
      <c r="N12" s="52">
        <v>0</v>
      </c>
      <c r="O12" s="52">
        <v>0</v>
      </c>
      <c r="P12" s="52">
        <v>0</v>
      </c>
      <c r="Q12" s="52">
        <v>3</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1</v>
      </c>
      <c r="AU12" s="52">
        <v>1</v>
      </c>
      <c r="AV12" s="52">
        <v>0</v>
      </c>
      <c r="AW12" s="52">
        <v>0</v>
      </c>
      <c r="AX12" s="52">
        <v>0</v>
      </c>
      <c r="AY12" s="52">
        <v>0</v>
      </c>
      <c r="AZ12" s="52">
        <v>0</v>
      </c>
      <c r="BA12" s="52">
        <v>0</v>
      </c>
      <c r="BB12" s="52">
        <v>1</v>
      </c>
      <c r="BC12" s="52">
        <v>0</v>
      </c>
      <c r="BD12" s="52">
        <v>0</v>
      </c>
      <c r="BE12" s="52">
        <v>1</v>
      </c>
      <c r="BF12" s="52">
        <v>0</v>
      </c>
      <c r="BG12" s="52">
        <v>0</v>
      </c>
      <c r="BH12" s="52">
        <v>1</v>
      </c>
      <c r="BI12" s="52">
        <v>1</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271098</v>
      </c>
      <c r="B13" s="52" t="s">
        <v>419</v>
      </c>
      <c r="C13" s="52" t="s">
        <v>506</v>
      </c>
      <c r="D13" s="52">
        <v>2</v>
      </c>
      <c r="E13" s="52">
        <v>2.4886765218256901</v>
      </c>
      <c r="F13" s="52">
        <v>29.302159047302499</v>
      </c>
      <c r="G13" s="52">
        <v>0</v>
      </c>
      <c r="H13" s="52">
        <v>0</v>
      </c>
      <c r="I13" s="52">
        <v>2</v>
      </c>
      <c r="J13" s="52">
        <v>0</v>
      </c>
      <c r="K13" s="52">
        <v>0</v>
      </c>
      <c r="L13" s="52">
        <v>0</v>
      </c>
      <c r="M13" s="52">
        <v>0</v>
      </c>
      <c r="N13" s="52">
        <v>0</v>
      </c>
      <c r="O13" s="52">
        <v>0</v>
      </c>
      <c r="P13" s="52">
        <v>2</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1</v>
      </c>
      <c r="AX13" s="52">
        <v>0</v>
      </c>
      <c r="AY13" s="52">
        <v>0</v>
      </c>
      <c r="AZ13" s="52">
        <v>0</v>
      </c>
      <c r="BA13" s="52">
        <v>1</v>
      </c>
      <c r="BB13" s="52">
        <v>0</v>
      </c>
      <c r="BC13" s="52">
        <v>1</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271110</v>
      </c>
      <c r="B14" s="52" t="s">
        <v>419</v>
      </c>
      <c r="C14" s="52" t="s">
        <v>507</v>
      </c>
      <c r="D14" s="52">
        <v>1</v>
      </c>
      <c r="E14" s="52">
        <v>1.4032133585911699</v>
      </c>
      <c r="F14" s="52">
        <v>16.5217056737348</v>
      </c>
      <c r="G14" s="52">
        <v>0</v>
      </c>
      <c r="H14" s="52">
        <v>0</v>
      </c>
      <c r="I14" s="52">
        <v>0</v>
      </c>
      <c r="J14" s="52">
        <v>0</v>
      </c>
      <c r="K14" s="52">
        <v>1</v>
      </c>
      <c r="L14" s="52">
        <v>0</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1</v>
      </c>
      <c r="AQ14" s="52">
        <v>0</v>
      </c>
      <c r="AR14" s="52">
        <v>0</v>
      </c>
      <c r="AS14" s="52">
        <v>0</v>
      </c>
      <c r="AT14" s="52">
        <v>0</v>
      </c>
      <c r="AU14" s="52">
        <v>0</v>
      </c>
      <c r="AV14" s="52">
        <v>0</v>
      </c>
      <c r="AW14" s="52">
        <v>0</v>
      </c>
      <c r="AX14" s="52">
        <v>0</v>
      </c>
      <c r="AY14" s="52">
        <v>0</v>
      </c>
      <c r="AZ14" s="52">
        <v>0</v>
      </c>
      <c r="BA14" s="52">
        <v>0</v>
      </c>
      <c r="BB14" s="52">
        <v>0</v>
      </c>
      <c r="BC14" s="52">
        <v>0</v>
      </c>
      <c r="BD14" s="52">
        <v>0</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271136</v>
      </c>
      <c r="B15" s="52" t="s">
        <v>419</v>
      </c>
      <c r="C15" s="52" t="s">
        <v>508</v>
      </c>
      <c r="D15" s="52">
        <v>1</v>
      </c>
      <c r="E15" s="52">
        <v>1.0274957872672701</v>
      </c>
      <c r="F15" s="52">
        <v>12.0979342694372</v>
      </c>
      <c r="G15" s="52">
        <v>0</v>
      </c>
      <c r="H15" s="52">
        <v>0</v>
      </c>
      <c r="I15" s="52">
        <v>1</v>
      </c>
      <c r="J15" s="52">
        <v>0</v>
      </c>
      <c r="K15" s="52">
        <v>0</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1</v>
      </c>
      <c r="BB15" s="52">
        <v>0</v>
      </c>
      <c r="BC15" s="52">
        <v>0</v>
      </c>
      <c r="BD15" s="52">
        <v>0</v>
      </c>
      <c r="BE15" s="52">
        <v>0</v>
      </c>
      <c r="BF15" s="52">
        <v>0</v>
      </c>
      <c r="BG15" s="52">
        <v>1</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271144</v>
      </c>
      <c r="B16" s="52" t="s">
        <v>419</v>
      </c>
      <c r="C16" s="52" t="s">
        <v>509</v>
      </c>
      <c r="D16" s="52">
        <v>3</v>
      </c>
      <c r="E16" s="52">
        <v>1.7542013121425799</v>
      </c>
      <c r="F16" s="52">
        <v>20.6543057720014</v>
      </c>
      <c r="G16" s="52">
        <v>0</v>
      </c>
      <c r="H16" s="52">
        <v>0</v>
      </c>
      <c r="I16" s="52">
        <v>0</v>
      </c>
      <c r="J16" s="52">
        <v>1</v>
      </c>
      <c r="K16" s="52">
        <v>1</v>
      </c>
      <c r="L16" s="52">
        <v>1</v>
      </c>
      <c r="M16" s="52">
        <v>0</v>
      </c>
      <c r="N16" s="52">
        <v>0</v>
      </c>
      <c r="O16" s="52">
        <v>0</v>
      </c>
      <c r="P16" s="52">
        <v>2</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1</v>
      </c>
      <c r="AS16" s="52">
        <v>1</v>
      </c>
      <c r="AT16" s="52">
        <v>0</v>
      </c>
      <c r="AU16" s="52">
        <v>0</v>
      </c>
      <c r="AV16" s="52">
        <v>0</v>
      </c>
      <c r="AW16" s="52">
        <v>1</v>
      </c>
      <c r="AX16" s="52">
        <v>0</v>
      </c>
      <c r="AY16" s="52">
        <v>0</v>
      </c>
      <c r="AZ16" s="52">
        <v>0</v>
      </c>
      <c r="BA16" s="52">
        <v>0</v>
      </c>
      <c r="BB16" s="52">
        <v>0</v>
      </c>
      <c r="BC16" s="52">
        <v>0</v>
      </c>
      <c r="BD16" s="52">
        <v>1</v>
      </c>
      <c r="BE16" s="52">
        <v>1</v>
      </c>
      <c r="BF16" s="52">
        <v>0</v>
      </c>
      <c r="BG16" s="52">
        <v>1</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271152</v>
      </c>
      <c r="B17" s="52" t="s">
        <v>419</v>
      </c>
      <c r="C17" s="52" t="s">
        <v>510</v>
      </c>
      <c r="D17" s="52">
        <v>1</v>
      </c>
      <c r="E17" s="52">
        <v>1.1852554225435601</v>
      </c>
      <c r="F17" s="52">
        <v>13.9554267493032</v>
      </c>
      <c r="G17" s="52">
        <v>0</v>
      </c>
      <c r="H17" s="52">
        <v>1</v>
      </c>
      <c r="I17" s="52">
        <v>0</v>
      </c>
      <c r="J17" s="52">
        <v>0</v>
      </c>
      <c r="K17" s="52">
        <v>0</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1</v>
      </c>
      <c r="AW17" s="52">
        <v>0</v>
      </c>
      <c r="AX17" s="52">
        <v>0</v>
      </c>
      <c r="AY17" s="52">
        <v>0</v>
      </c>
      <c r="AZ17" s="52">
        <v>0</v>
      </c>
      <c r="BA17" s="52">
        <v>0</v>
      </c>
      <c r="BB17" s="52">
        <v>0</v>
      </c>
      <c r="BC17" s="52">
        <v>0</v>
      </c>
      <c r="BD17" s="52">
        <v>1</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271179</v>
      </c>
      <c r="B18" s="52" t="s">
        <v>419</v>
      </c>
      <c r="C18" s="52" t="s">
        <v>512</v>
      </c>
      <c r="D18" s="52">
        <v>1</v>
      </c>
      <c r="E18" s="52">
        <v>1.11446689476089</v>
      </c>
      <c r="F18" s="52">
        <v>13.1219489221847</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1</v>
      </c>
      <c r="AW18" s="52">
        <v>0</v>
      </c>
      <c r="AX18" s="52">
        <v>0</v>
      </c>
      <c r="AY18" s="52">
        <v>0</v>
      </c>
      <c r="AZ18" s="52">
        <v>0</v>
      </c>
      <c r="BA18" s="52">
        <v>0</v>
      </c>
      <c r="BB18" s="52">
        <v>0</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271209</v>
      </c>
      <c r="B19" s="52" t="s">
        <v>419</v>
      </c>
      <c r="C19" s="52" t="s">
        <v>514</v>
      </c>
      <c r="D19" s="52">
        <v>2</v>
      </c>
      <c r="E19" s="52">
        <v>1.31443180399193</v>
      </c>
      <c r="F19" s="52">
        <v>15.476374466356599</v>
      </c>
      <c r="G19" s="52">
        <v>0</v>
      </c>
      <c r="H19" s="52">
        <v>0</v>
      </c>
      <c r="I19" s="52">
        <v>1</v>
      </c>
      <c r="J19" s="52">
        <v>1</v>
      </c>
      <c r="K19" s="52">
        <v>0</v>
      </c>
      <c r="L19" s="52">
        <v>0</v>
      </c>
      <c r="M19" s="52">
        <v>0</v>
      </c>
      <c r="N19" s="52">
        <v>0</v>
      </c>
      <c r="O19" s="52">
        <v>0</v>
      </c>
      <c r="P19" s="52">
        <v>0</v>
      </c>
      <c r="Q19" s="52">
        <v>2</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0</v>
      </c>
      <c r="AZ19" s="52">
        <v>0</v>
      </c>
      <c r="BA19" s="52">
        <v>0</v>
      </c>
      <c r="BB19" s="52">
        <v>2</v>
      </c>
      <c r="BC19" s="52">
        <v>0</v>
      </c>
      <c r="BD19" s="52">
        <v>1</v>
      </c>
      <c r="BE19" s="52">
        <v>0</v>
      </c>
      <c r="BF19" s="52">
        <v>0</v>
      </c>
      <c r="BG19" s="52">
        <v>0</v>
      </c>
      <c r="BH19" s="52">
        <v>0</v>
      </c>
      <c r="BI19" s="52">
        <v>1</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271217</v>
      </c>
      <c r="B20" s="52" t="s">
        <v>419</v>
      </c>
      <c r="C20" s="52" t="s">
        <v>515</v>
      </c>
      <c r="D20" s="52">
        <v>1</v>
      </c>
      <c r="E20" s="52">
        <v>0.76214284081122496</v>
      </c>
      <c r="F20" s="52">
        <v>8.9736173192289392</v>
      </c>
      <c r="G20" s="52">
        <v>0</v>
      </c>
      <c r="H20" s="52">
        <v>0</v>
      </c>
      <c r="I20" s="52">
        <v>0</v>
      </c>
      <c r="J20" s="52">
        <v>0</v>
      </c>
      <c r="K20" s="52">
        <v>0</v>
      </c>
      <c r="L20" s="52">
        <v>0</v>
      </c>
      <c r="M20" s="52">
        <v>0</v>
      </c>
      <c r="N20" s="52">
        <v>1</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1</v>
      </c>
      <c r="AQ20" s="52">
        <v>0</v>
      </c>
      <c r="AR20" s="52">
        <v>0</v>
      </c>
      <c r="AS20" s="52">
        <v>0</v>
      </c>
      <c r="AT20" s="52">
        <v>0</v>
      </c>
      <c r="AU20" s="52">
        <v>0</v>
      </c>
      <c r="AV20" s="52">
        <v>0</v>
      </c>
      <c r="AW20" s="52">
        <v>0</v>
      </c>
      <c r="AX20" s="52">
        <v>0</v>
      </c>
      <c r="AY20" s="52">
        <v>0</v>
      </c>
      <c r="AZ20" s="52">
        <v>0</v>
      </c>
      <c r="BA20" s="52">
        <v>0</v>
      </c>
      <c r="BB20" s="52">
        <v>0</v>
      </c>
      <c r="BC20" s="52">
        <v>0</v>
      </c>
      <c r="BD20" s="52">
        <v>1</v>
      </c>
      <c r="BE20" s="52">
        <v>0</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271225</v>
      </c>
      <c r="B21" s="52" t="s">
        <v>419</v>
      </c>
      <c r="C21" s="52" t="s">
        <v>516</v>
      </c>
      <c r="D21" s="52">
        <v>2</v>
      </c>
      <c r="E21" s="52">
        <v>1.90936255930957</v>
      </c>
      <c r="F21" s="52">
        <v>22.4812043273547</v>
      </c>
      <c r="G21" s="52">
        <v>0</v>
      </c>
      <c r="H21" s="52">
        <v>0</v>
      </c>
      <c r="I21" s="52">
        <v>0</v>
      </c>
      <c r="J21" s="52">
        <v>1</v>
      </c>
      <c r="K21" s="52">
        <v>0</v>
      </c>
      <c r="L21" s="52">
        <v>1</v>
      </c>
      <c r="M21" s="52">
        <v>0</v>
      </c>
      <c r="N21" s="52">
        <v>0</v>
      </c>
      <c r="O21" s="52">
        <v>0</v>
      </c>
      <c r="P21" s="52">
        <v>0</v>
      </c>
      <c r="Q21" s="52">
        <v>2</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1</v>
      </c>
      <c r="AU21" s="52">
        <v>0</v>
      </c>
      <c r="AV21" s="52">
        <v>0</v>
      </c>
      <c r="AW21" s="52">
        <v>1</v>
      </c>
      <c r="AX21" s="52">
        <v>0</v>
      </c>
      <c r="AY21" s="52">
        <v>0</v>
      </c>
      <c r="AZ21" s="52">
        <v>0</v>
      </c>
      <c r="BA21" s="52">
        <v>0</v>
      </c>
      <c r="BB21" s="52">
        <v>0</v>
      </c>
      <c r="BC21" s="52">
        <v>0</v>
      </c>
      <c r="BD21" s="52">
        <v>0</v>
      </c>
      <c r="BE21" s="52">
        <v>1</v>
      </c>
      <c r="BF21" s="52">
        <v>0</v>
      </c>
      <c r="BG21" s="52">
        <v>1</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271233</v>
      </c>
      <c r="B22" s="52" t="s">
        <v>419</v>
      </c>
      <c r="C22" s="52" t="s">
        <v>517</v>
      </c>
      <c r="D22" s="52">
        <v>2</v>
      </c>
      <c r="E22" s="52">
        <v>1.1100565573815999</v>
      </c>
      <c r="F22" s="52">
        <v>13.0700207562672</v>
      </c>
      <c r="G22" s="52">
        <v>0</v>
      </c>
      <c r="H22" s="52">
        <v>0</v>
      </c>
      <c r="I22" s="52">
        <v>0</v>
      </c>
      <c r="J22" s="52">
        <v>0</v>
      </c>
      <c r="K22" s="52">
        <v>1</v>
      </c>
      <c r="L22" s="52">
        <v>1</v>
      </c>
      <c r="M22" s="52">
        <v>0</v>
      </c>
      <c r="N22" s="52">
        <v>0</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1</v>
      </c>
      <c r="AX22" s="52">
        <v>0</v>
      </c>
      <c r="AY22" s="52">
        <v>0</v>
      </c>
      <c r="AZ22" s="52">
        <v>0</v>
      </c>
      <c r="BA22" s="52">
        <v>0</v>
      </c>
      <c r="BB22" s="52">
        <v>1</v>
      </c>
      <c r="BC22" s="52">
        <v>1</v>
      </c>
      <c r="BD22" s="52">
        <v>0</v>
      </c>
      <c r="BE22" s="52">
        <v>0</v>
      </c>
      <c r="BF22" s="52">
        <v>0</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271250</v>
      </c>
      <c r="B23" s="52" t="s">
        <v>419</v>
      </c>
      <c r="C23" s="52" t="s">
        <v>518</v>
      </c>
      <c r="D23" s="52">
        <v>5</v>
      </c>
      <c r="E23" s="52">
        <v>4.2021397295502902</v>
      </c>
      <c r="F23" s="52">
        <v>49.476806493092099</v>
      </c>
      <c r="G23" s="52">
        <v>0</v>
      </c>
      <c r="H23" s="52">
        <v>0</v>
      </c>
      <c r="I23" s="52">
        <v>0</v>
      </c>
      <c r="J23" s="52">
        <v>0</v>
      </c>
      <c r="K23" s="52">
        <v>1</v>
      </c>
      <c r="L23" s="52">
        <v>0</v>
      </c>
      <c r="M23" s="52">
        <v>2</v>
      </c>
      <c r="N23" s="52">
        <v>2</v>
      </c>
      <c r="O23" s="52">
        <v>0</v>
      </c>
      <c r="P23" s="52">
        <v>1</v>
      </c>
      <c r="Q23" s="52">
        <v>4</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2</v>
      </c>
      <c r="AS23" s="52">
        <v>0</v>
      </c>
      <c r="AT23" s="52">
        <v>2</v>
      </c>
      <c r="AU23" s="52">
        <v>1</v>
      </c>
      <c r="AV23" s="52">
        <v>0</v>
      </c>
      <c r="AW23" s="52">
        <v>0</v>
      </c>
      <c r="AX23" s="52">
        <v>0</v>
      </c>
      <c r="AY23" s="52">
        <v>0</v>
      </c>
      <c r="AZ23" s="52">
        <v>0</v>
      </c>
      <c r="BA23" s="52">
        <v>0</v>
      </c>
      <c r="BB23" s="52">
        <v>0</v>
      </c>
      <c r="BC23" s="52">
        <v>0</v>
      </c>
      <c r="BD23" s="52">
        <v>0</v>
      </c>
      <c r="BE23" s="52">
        <v>1</v>
      </c>
      <c r="BF23" s="52">
        <v>2</v>
      </c>
      <c r="BG23" s="52">
        <v>2</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271268</v>
      </c>
      <c r="B24" s="52" t="s">
        <v>419</v>
      </c>
      <c r="C24" s="52" t="s">
        <v>519</v>
      </c>
      <c r="D24" s="52">
        <v>1</v>
      </c>
      <c r="E24" s="52">
        <v>0.52047550642266804</v>
      </c>
      <c r="F24" s="52">
        <v>6.1281793498152801</v>
      </c>
      <c r="G24" s="52">
        <v>0</v>
      </c>
      <c r="H24" s="52">
        <v>0</v>
      </c>
      <c r="I24" s="52">
        <v>0</v>
      </c>
      <c r="J24" s="52">
        <v>0</v>
      </c>
      <c r="K24" s="52">
        <v>1</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0</v>
      </c>
      <c r="AY24" s="52">
        <v>0</v>
      </c>
      <c r="AZ24" s="52">
        <v>0</v>
      </c>
      <c r="BA24" s="52">
        <v>0</v>
      </c>
      <c r="BB24" s="52">
        <v>1</v>
      </c>
      <c r="BC24" s="52">
        <v>0</v>
      </c>
      <c r="BD24" s="52">
        <v>0</v>
      </c>
      <c r="BE24" s="52">
        <v>1</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271276</v>
      </c>
      <c r="B25" s="52" t="s">
        <v>419</v>
      </c>
      <c r="C25" s="52" t="s">
        <v>520</v>
      </c>
      <c r="D25" s="52">
        <v>1</v>
      </c>
      <c r="E25" s="52">
        <v>0.74524533476420396</v>
      </c>
      <c r="F25" s="52">
        <v>8.7746628125462802</v>
      </c>
      <c r="G25" s="52">
        <v>0</v>
      </c>
      <c r="H25" s="52">
        <v>0</v>
      </c>
      <c r="I25" s="52">
        <v>1</v>
      </c>
      <c r="J25" s="52">
        <v>0</v>
      </c>
      <c r="K25" s="52">
        <v>0</v>
      </c>
      <c r="L25" s="52">
        <v>0</v>
      </c>
      <c r="M25" s="52">
        <v>0</v>
      </c>
      <c r="N25" s="52">
        <v>0</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1</v>
      </c>
      <c r="BA25" s="52">
        <v>0</v>
      </c>
      <c r="BB25" s="52">
        <v>0</v>
      </c>
      <c r="BC25" s="52">
        <v>0</v>
      </c>
      <c r="BD25" s="52">
        <v>0</v>
      </c>
      <c r="BE25" s="52">
        <v>0</v>
      </c>
      <c r="BF25" s="52">
        <v>0</v>
      </c>
      <c r="BG25" s="52">
        <v>0</v>
      </c>
      <c r="BH25" s="52">
        <v>1</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271284</v>
      </c>
      <c r="B26" s="52" t="s">
        <v>419</v>
      </c>
      <c r="C26" s="52" t="s">
        <v>521</v>
      </c>
      <c r="D26" s="52">
        <v>2</v>
      </c>
      <c r="E26" s="52">
        <v>1.8411459292263499</v>
      </c>
      <c r="F26" s="52">
        <v>21.6780085215361</v>
      </c>
      <c r="G26" s="52">
        <v>0</v>
      </c>
      <c r="H26" s="52">
        <v>0</v>
      </c>
      <c r="I26" s="52">
        <v>1</v>
      </c>
      <c r="J26" s="52">
        <v>0</v>
      </c>
      <c r="K26" s="52">
        <v>0</v>
      </c>
      <c r="L26" s="52">
        <v>0</v>
      </c>
      <c r="M26" s="52">
        <v>1</v>
      </c>
      <c r="N26" s="52">
        <v>0</v>
      </c>
      <c r="O26" s="52">
        <v>0</v>
      </c>
      <c r="P26" s="52">
        <v>1</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1</v>
      </c>
      <c r="AR26" s="52">
        <v>0</v>
      </c>
      <c r="AS26" s="52">
        <v>0</v>
      </c>
      <c r="AT26" s="52">
        <v>0</v>
      </c>
      <c r="AU26" s="52">
        <v>0</v>
      </c>
      <c r="AV26" s="52">
        <v>0</v>
      </c>
      <c r="AW26" s="52">
        <v>0</v>
      </c>
      <c r="AX26" s="52">
        <v>1</v>
      </c>
      <c r="AY26" s="52">
        <v>0</v>
      </c>
      <c r="AZ26" s="52">
        <v>0</v>
      </c>
      <c r="BA26" s="52">
        <v>0</v>
      </c>
      <c r="BB26" s="52">
        <v>0</v>
      </c>
      <c r="BC26" s="52">
        <v>0</v>
      </c>
      <c r="BD26" s="52">
        <v>1</v>
      </c>
      <c r="BE26" s="52">
        <v>0</v>
      </c>
      <c r="BF26" s="52">
        <v>0</v>
      </c>
      <c r="BG26" s="52">
        <v>1</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271403</v>
      </c>
      <c r="B27" s="52" t="s">
        <v>173</v>
      </c>
      <c r="C27" s="52" t="s">
        <v>419</v>
      </c>
      <c r="D27" s="52">
        <v>15</v>
      </c>
      <c r="E27" s="52">
        <v>1.8156333292179001</v>
      </c>
      <c r="F27" s="52">
        <v>21.377618231113999</v>
      </c>
      <c r="G27" s="52">
        <v>0</v>
      </c>
      <c r="H27" s="52">
        <v>2</v>
      </c>
      <c r="I27" s="52">
        <v>3</v>
      </c>
      <c r="J27" s="52">
        <v>0</v>
      </c>
      <c r="K27" s="52">
        <v>4</v>
      </c>
      <c r="L27" s="52">
        <v>0</v>
      </c>
      <c r="M27" s="52">
        <v>3</v>
      </c>
      <c r="N27" s="52">
        <v>3</v>
      </c>
      <c r="O27" s="52">
        <v>0</v>
      </c>
      <c r="P27" s="52">
        <v>13</v>
      </c>
      <c r="Q27" s="52">
        <v>2</v>
      </c>
      <c r="R27" s="52">
        <v>0</v>
      </c>
      <c r="S27" s="52">
        <v>5</v>
      </c>
      <c r="T27" s="52">
        <v>10</v>
      </c>
      <c r="U27" s="52">
        <v>0</v>
      </c>
      <c r="V27" s="52">
        <v>10</v>
      </c>
      <c r="W27" s="52">
        <v>0</v>
      </c>
      <c r="X27" s="52">
        <v>0</v>
      </c>
      <c r="Y27" s="52">
        <v>7</v>
      </c>
      <c r="Z27" s="52">
        <v>3</v>
      </c>
      <c r="AA27" s="52">
        <v>0</v>
      </c>
      <c r="AB27" s="52">
        <v>9</v>
      </c>
      <c r="AC27" s="52">
        <v>1</v>
      </c>
      <c r="AD27" s="52">
        <v>1</v>
      </c>
      <c r="AE27" s="52">
        <v>2</v>
      </c>
      <c r="AF27" s="52">
        <v>0</v>
      </c>
      <c r="AG27" s="52">
        <v>2</v>
      </c>
      <c r="AH27" s="52">
        <v>0</v>
      </c>
      <c r="AI27" s="52">
        <v>10</v>
      </c>
      <c r="AJ27" s="52">
        <v>0</v>
      </c>
      <c r="AK27" s="52">
        <v>0</v>
      </c>
      <c r="AL27" s="52">
        <v>3</v>
      </c>
      <c r="AM27" s="52">
        <v>0</v>
      </c>
      <c r="AN27" s="52">
        <v>2</v>
      </c>
      <c r="AO27" s="52">
        <v>0</v>
      </c>
      <c r="AP27" s="52">
        <v>1</v>
      </c>
      <c r="AQ27" s="52">
        <v>0</v>
      </c>
      <c r="AR27" s="52">
        <v>1</v>
      </c>
      <c r="AS27" s="52">
        <v>3</v>
      </c>
      <c r="AT27" s="52">
        <v>1</v>
      </c>
      <c r="AU27" s="52">
        <v>1</v>
      </c>
      <c r="AV27" s="52">
        <v>1</v>
      </c>
      <c r="AW27" s="52">
        <v>1</v>
      </c>
      <c r="AX27" s="52">
        <v>1</v>
      </c>
      <c r="AY27" s="52">
        <v>0</v>
      </c>
      <c r="AZ27" s="52">
        <v>2</v>
      </c>
      <c r="BA27" s="52">
        <v>0</v>
      </c>
      <c r="BB27" s="52">
        <v>3</v>
      </c>
      <c r="BC27" s="52">
        <v>3</v>
      </c>
      <c r="BD27" s="52">
        <v>3</v>
      </c>
      <c r="BE27" s="52">
        <v>2</v>
      </c>
      <c r="BF27" s="52">
        <v>2</v>
      </c>
      <c r="BG27" s="52">
        <v>0</v>
      </c>
      <c r="BH27" s="52">
        <v>2</v>
      </c>
      <c r="BI27" s="52">
        <v>3</v>
      </c>
      <c r="BJ27" s="52">
        <v>0</v>
      </c>
      <c r="BK27" s="52">
        <v>5</v>
      </c>
      <c r="BL27" s="52">
        <v>14</v>
      </c>
      <c r="BM27" s="52">
        <v>5</v>
      </c>
      <c r="BN27" s="52">
        <v>3</v>
      </c>
      <c r="BO27" s="52">
        <v>0</v>
      </c>
      <c r="BP27" s="52">
        <v>0</v>
      </c>
      <c r="BQ27" s="52">
        <v>1</v>
      </c>
      <c r="BR27" s="52">
        <v>0</v>
      </c>
      <c r="BS27" s="52">
        <v>2</v>
      </c>
      <c r="BT27" s="52">
        <v>13</v>
      </c>
      <c r="BU27" s="52">
        <v>0</v>
      </c>
      <c r="BV27" s="52">
        <v>0</v>
      </c>
    </row>
    <row r="28" spans="1:74" s="52" customFormat="1" x14ac:dyDescent="0.2">
      <c r="A28" s="52">
        <v>271411</v>
      </c>
      <c r="B28" s="52" t="s">
        <v>419</v>
      </c>
      <c r="C28" s="52" t="s">
        <v>522</v>
      </c>
      <c r="D28" s="52">
        <v>2</v>
      </c>
      <c r="E28" s="52">
        <v>1.3665495989176899</v>
      </c>
      <c r="F28" s="52">
        <v>16.0900194711277</v>
      </c>
      <c r="G28" s="52">
        <v>0</v>
      </c>
      <c r="H28" s="52">
        <v>0</v>
      </c>
      <c r="I28" s="52">
        <v>1</v>
      </c>
      <c r="J28" s="52">
        <v>0</v>
      </c>
      <c r="K28" s="52">
        <v>0</v>
      </c>
      <c r="L28" s="52">
        <v>0</v>
      </c>
      <c r="M28" s="52">
        <v>0</v>
      </c>
      <c r="N28" s="52">
        <v>1</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2</v>
      </c>
      <c r="AT28" s="52">
        <v>0</v>
      </c>
      <c r="AU28" s="52">
        <v>0</v>
      </c>
      <c r="AV28" s="52">
        <v>0</v>
      </c>
      <c r="AW28" s="52">
        <v>0</v>
      </c>
      <c r="AX28" s="52">
        <v>0</v>
      </c>
      <c r="AY28" s="52">
        <v>0</v>
      </c>
      <c r="AZ28" s="52">
        <v>0</v>
      </c>
      <c r="BA28" s="52">
        <v>0</v>
      </c>
      <c r="BB28" s="52">
        <v>0</v>
      </c>
      <c r="BC28" s="52">
        <v>1</v>
      </c>
      <c r="BD28" s="52">
        <v>1</v>
      </c>
      <c r="BE28" s="52">
        <v>0</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271420</v>
      </c>
      <c r="B29" s="52" t="s">
        <v>419</v>
      </c>
      <c r="C29" s="52" t="s">
        <v>528</v>
      </c>
      <c r="D29" s="52">
        <v>3</v>
      </c>
      <c r="E29" s="52">
        <v>2.4730438223365301</v>
      </c>
      <c r="F29" s="52">
        <v>29.118096617833402</v>
      </c>
      <c r="G29" s="52">
        <v>0</v>
      </c>
      <c r="H29" s="52">
        <v>0</v>
      </c>
      <c r="I29" s="52">
        <v>0</v>
      </c>
      <c r="J29" s="52">
        <v>0</v>
      </c>
      <c r="K29" s="52">
        <v>0</v>
      </c>
      <c r="L29" s="52">
        <v>0</v>
      </c>
      <c r="M29" s="52">
        <v>1</v>
      </c>
      <c r="N29" s="52">
        <v>2</v>
      </c>
      <c r="O29" s="52">
        <v>0</v>
      </c>
      <c r="P29" s="52">
        <v>3</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1</v>
      </c>
      <c r="AW29" s="52">
        <v>0</v>
      </c>
      <c r="AX29" s="52">
        <v>0</v>
      </c>
      <c r="AY29" s="52">
        <v>0</v>
      </c>
      <c r="AZ29" s="52">
        <v>0</v>
      </c>
      <c r="BA29" s="52">
        <v>0</v>
      </c>
      <c r="BB29" s="52">
        <v>2</v>
      </c>
      <c r="BC29" s="52">
        <v>0</v>
      </c>
      <c r="BD29" s="52">
        <v>1</v>
      </c>
      <c r="BE29" s="52">
        <v>0</v>
      </c>
      <c r="BF29" s="52">
        <v>0</v>
      </c>
      <c r="BG29" s="52">
        <v>0</v>
      </c>
      <c r="BH29" s="52">
        <v>0</v>
      </c>
      <c r="BI29" s="52">
        <v>2</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271438</v>
      </c>
      <c r="B30" s="52" t="s">
        <v>419</v>
      </c>
      <c r="C30" s="52" t="s">
        <v>523</v>
      </c>
      <c r="D30" s="52">
        <v>2</v>
      </c>
      <c r="E30" s="52">
        <v>2.3201856148491902</v>
      </c>
      <c r="F30" s="52">
        <v>27.318314497417902</v>
      </c>
      <c r="G30" s="52">
        <v>0</v>
      </c>
      <c r="H30" s="52">
        <v>0</v>
      </c>
      <c r="I30" s="52">
        <v>1</v>
      </c>
      <c r="J30" s="52">
        <v>0</v>
      </c>
      <c r="K30" s="52">
        <v>0</v>
      </c>
      <c r="L30" s="52">
        <v>0</v>
      </c>
      <c r="M30" s="52">
        <v>1</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1</v>
      </c>
      <c r="AX30" s="52">
        <v>0</v>
      </c>
      <c r="AY30" s="52">
        <v>0</v>
      </c>
      <c r="AZ30" s="52">
        <v>1</v>
      </c>
      <c r="BA30" s="52">
        <v>0</v>
      </c>
      <c r="BB30" s="52">
        <v>0</v>
      </c>
      <c r="BC30" s="52">
        <v>0</v>
      </c>
      <c r="BD30" s="52">
        <v>0</v>
      </c>
      <c r="BE30" s="52">
        <v>1</v>
      </c>
      <c r="BF30" s="52">
        <v>1</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271446</v>
      </c>
      <c r="B31" s="52" t="s">
        <v>419</v>
      </c>
      <c r="C31" s="52" t="s">
        <v>529</v>
      </c>
      <c r="D31" s="52">
        <v>2</v>
      </c>
      <c r="E31" s="52">
        <v>1.4613900742386201</v>
      </c>
      <c r="F31" s="52">
        <v>17.206689583777301</v>
      </c>
      <c r="G31" s="52">
        <v>0</v>
      </c>
      <c r="H31" s="52">
        <v>0</v>
      </c>
      <c r="I31" s="52">
        <v>0</v>
      </c>
      <c r="J31" s="52">
        <v>0</v>
      </c>
      <c r="K31" s="52">
        <v>2</v>
      </c>
      <c r="L31" s="52">
        <v>0</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1</v>
      </c>
      <c r="AQ31" s="52">
        <v>0</v>
      </c>
      <c r="AR31" s="52">
        <v>0</v>
      </c>
      <c r="AS31" s="52">
        <v>0</v>
      </c>
      <c r="AT31" s="52">
        <v>0</v>
      </c>
      <c r="AU31" s="52">
        <v>0</v>
      </c>
      <c r="AV31" s="52">
        <v>0</v>
      </c>
      <c r="AW31" s="52">
        <v>0</v>
      </c>
      <c r="AX31" s="52">
        <v>0</v>
      </c>
      <c r="AY31" s="52">
        <v>0</v>
      </c>
      <c r="AZ31" s="52">
        <v>1</v>
      </c>
      <c r="BA31" s="52">
        <v>0</v>
      </c>
      <c r="BB31" s="52">
        <v>0</v>
      </c>
      <c r="BC31" s="52">
        <v>0</v>
      </c>
      <c r="BD31" s="52">
        <v>1</v>
      </c>
      <c r="BE31" s="52">
        <v>0</v>
      </c>
      <c r="BF31" s="52">
        <v>0</v>
      </c>
      <c r="BG31" s="52">
        <v>0</v>
      </c>
      <c r="BH31" s="52">
        <v>0</v>
      </c>
      <c r="BI31" s="52">
        <v>1</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271454</v>
      </c>
      <c r="B32" s="52" t="s">
        <v>419</v>
      </c>
      <c r="C32" s="52" t="s">
        <v>524</v>
      </c>
      <c r="D32" s="52">
        <v>3</v>
      </c>
      <c r="E32" s="52">
        <v>2.1632223359916898</v>
      </c>
      <c r="F32" s="52">
        <v>25.470198472160298</v>
      </c>
      <c r="G32" s="52">
        <v>0</v>
      </c>
      <c r="H32" s="52">
        <v>2</v>
      </c>
      <c r="I32" s="52">
        <v>0</v>
      </c>
      <c r="J32" s="52">
        <v>0</v>
      </c>
      <c r="K32" s="52">
        <v>0</v>
      </c>
      <c r="L32" s="52">
        <v>0</v>
      </c>
      <c r="M32" s="52">
        <v>1</v>
      </c>
      <c r="N32" s="52">
        <v>0</v>
      </c>
      <c r="O32" s="52">
        <v>0</v>
      </c>
      <c r="P32" s="52">
        <v>3</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1</v>
      </c>
      <c r="AS32" s="52">
        <v>0</v>
      </c>
      <c r="AT32" s="52">
        <v>0</v>
      </c>
      <c r="AU32" s="52">
        <v>0</v>
      </c>
      <c r="AV32" s="52">
        <v>0</v>
      </c>
      <c r="AW32" s="52">
        <v>0</v>
      </c>
      <c r="AX32" s="52">
        <v>1</v>
      </c>
      <c r="AY32" s="52">
        <v>0</v>
      </c>
      <c r="AZ32" s="52">
        <v>0</v>
      </c>
      <c r="BA32" s="52">
        <v>0</v>
      </c>
      <c r="BB32" s="52">
        <v>1</v>
      </c>
      <c r="BC32" s="52">
        <v>2</v>
      </c>
      <c r="BD32" s="52">
        <v>0</v>
      </c>
      <c r="BE32" s="52">
        <v>0</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271462</v>
      </c>
      <c r="B33" s="52" t="s">
        <v>419</v>
      </c>
      <c r="C33" s="52" t="s">
        <v>525</v>
      </c>
      <c r="D33" s="52">
        <v>2</v>
      </c>
      <c r="E33" s="52">
        <v>1.2597869700233699</v>
      </c>
      <c r="F33" s="52">
        <v>14.8329756147913</v>
      </c>
      <c r="G33" s="52">
        <v>0</v>
      </c>
      <c r="H33" s="52">
        <v>0</v>
      </c>
      <c r="I33" s="52">
        <v>1</v>
      </c>
      <c r="J33" s="52">
        <v>0</v>
      </c>
      <c r="K33" s="52">
        <v>1</v>
      </c>
      <c r="L33" s="52">
        <v>0</v>
      </c>
      <c r="M33" s="52">
        <v>0</v>
      </c>
      <c r="N33" s="52">
        <v>0</v>
      </c>
      <c r="O33" s="52">
        <v>0</v>
      </c>
      <c r="P33" s="52">
        <v>0</v>
      </c>
      <c r="Q33" s="52">
        <v>2</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1</v>
      </c>
      <c r="AU33" s="52">
        <v>1</v>
      </c>
      <c r="AV33" s="52">
        <v>0</v>
      </c>
      <c r="AW33" s="52">
        <v>0</v>
      </c>
      <c r="AX33" s="52">
        <v>0</v>
      </c>
      <c r="AY33" s="52">
        <v>0</v>
      </c>
      <c r="AZ33" s="52">
        <v>0</v>
      </c>
      <c r="BA33" s="52">
        <v>0</v>
      </c>
      <c r="BB33" s="52">
        <v>0</v>
      </c>
      <c r="BC33" s="52">
        <v>0</v>
      </c>
      <c r="BD33" s="52">
        <v>0</v>
      </c>
      <c r="BE33" s="52">
        <v>0</v>
      </c>
      <c r="BF33" s="52">
        <v>1</v>
      </c>
      <c r="BG33" s="52">
        <v>0</v>
      </c>
      <c r="BH33" s="52">
        <v>1</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271471</v>
      </c>
      <c r="B34" s="52" t="s">
        <v>419</v>
      </c>
      <c r="C34" s="52" t="s">
        <v>539</v>
      </c>
      <c r="D34" s="52">
        <v>1</v>
      </c>
      <c r="E34" s="52">
        <v>2.6315096971132301</v>
      </c>
      <c r="F34" s="52">
        <v>30.9839044982687</v>
      </c>
      <c r="G34" s="52">
        <v>0</v>
      </c>
      <c r="H34" s="52">
        <v>0</v>
      </c>
      <c r="I34" s="52">
        <v>0</v>
      </c>
      <c r="J34" s="52">
        <v>0</v>
      </c>
      <c r="K34" s="52">
        <v>1</v>
      </c>
      <c r="L34" s="52">
        <v>0</v>
      </c>
      <c r="M34" s="52">
        <v>0</v>
      </c>
      <c r="N34" s="52">
        <v>0</v>
      </c>
      <c r="O34" s="52">
        <v>0</v>
      </c>
      <c r="P34" s="52">
        <v>1</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1</v>
      </c>
      <c r="AT34" s="52">
        <v>0</v>
      </c>
      <c r="AU34" s="52">
        <v>0</v>
      </c>
      <c r="AV34" s="52">
        <v>0</v>
      </c>
      <c r="AW34" s="52">
        <v>0</v>
      </c>
      <c r="AX34" s="52">
        <v>0</v>
      </c>
      <c r="AY34" s="52">
        <v>0</v>
      </c>
      <c r="AZ34" s="52">
        <v>0</v>
      </c>
      <c r="BA34" s="52">
        <v>0</v>
      </c>
      <c r="BB34" s="52">
        <v>0</v>
      </c>
      <c r="BC34" s="52">
        <v>0</v>
      </c>
      <c r="BD34" s="52">
        <v>0</v>
      </c>
      <c r="BE34" s="52">
        <v>1</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272027</v>
      </c>
      <c r="B35" s="52" t="s">
        <v>253</v>
      </c>
      <c r="C35" s="52" t="s">
        <v>419</v>
      </c>
      <c r="D35" s="52">
        <v>3</v>
      </c>
      <c r="E35" s="52">
        <v>1.5718904078007701</v>
      </c>
      <c r="F35" s="52">
        <v>18.5077418982994</v>
      </c>
      <c r="G35" s="52">
        <v>0</v>
      </c>
      <c r="H35" s="52">
        <v>0</v>
      </c>
      <c r="I35" s="52">
        <v>0</v>
      </c>
      <c r="J35" s="52">
        <v>0</v>
      </c>
      <c r="K35" s="52">
        <v>0</v>
      </c>
      <c r="L35" s="52">
        <v>3</v>
      </c>
      <c r="M35" s="52">
        <v>0</v>
      </c>
      <c r="N35" s="52">
        <v>0</v>
      </c>
      <c r="O35" s="52">
        <v>0</v>
      </c>
      <c r="P35" s="52">
        <v>0</v>
      </c>
      <c r="Q35" s="52">
        <v>3</v>
      </c>
      <c r="R35" s="52">
        <v>0</v>
      </c>
      <c r="S35" s="52">
        <v>0</v>
      </c>
      <c r="T35" s="52">
        <v>3</v>
      </c>
      <c r="U35" s="52">
        <v>0</v>
      </c>
      <c r="V35" s="52">
        <v>3</v>
      </c>
      <c r="W35" s="52">
        <v>0</v>
      </c>
      <c r="X35" s="52">
        <v>0</v>
      </c>
      <c r="Y35" s="52">
        <v>3</v>
      </c>
      <c r="Z35" s="52">
        <v>0</v>
      </c>
      <c r="AA35" s="52">
        <v>0</v>
      </c>
      <c r="AB35" s="52">
        <v>3</v>
      </c>
      <c r="AC35" s="52">
        <v>0</v>
      </c>
      <c r="AD35" s="52">
        <v>0</v>
      </c>
      <c r="AE35" s="52">
        <v>0</v>
      </c>
      <c r="AF35" s="52">
        <v>0</v>
      </c>
      <c r="AG35" s="52">
        <v>0</v>
      </c>
      <c r="AH35" s="52">
        <v>0</v>
      </c>
      <c r="AI35" s="52">
        <v>3</v>
      </c>
      <c r="AJ35" s="52">
        <v>0</v>
      </c>
      <c r="AK35" s="52">
        <v>0</v>
      </c>
      <c r="AL35" s="52">
        <v>0</v>
      </c>
      <c r="AM35" s="52">
        <v>0</v>
      </c>
      <c r="AN35" s="52">
        <v>0</v>
      </c>
      <c r="AO35" s="52">
        <v>0</v>
      </c>
      <c r="AP35" s="52">
        <v>0</v>
      </c>
      <c r="AQ35" s="52">
        <v>0</v>
      </c>
      <c r="AR35" s="52">
        <v>0</v>
      </c>
      <c r="AS35" s="52">
        <v>0</v>
      </c>
      <c r="AT35" s="52">
        <v>0</v>
      </c>
      <c r="AU35" s="52">
        <v>0</v>
      </c>
      <c r="AV35" s="52">
        <v>0</v>
      </c>
      <c r="AW35" s="52">
        <v>0</v>
      </c>
      <c r="AX35" s="52">
        <v>0</v>
      </c>
      <c r="AY35" s="52">
        <v>0</v>
      </c>
      <c r="AZ35" s="52">
        <v>0</v>
      </c>
      <c r="BA35" s="52">
        <v>0</v>
      </c>
      <c r="BB35" s="52">
        <v>3</v>
      </c>
      <c r="BC35" s="52">
        <v>1</v>
      </c>
      <c r="BD35" s="52">
        <v>0</v>
      </c>
      <c r="BE35" s="52">
        <v>0</v>
      </c>
      <c r="BF35" s="52">
        <v>1</v>
      </c>
      <c r="BG35" s="52">
        <v>0</v>
      </c>
      <c r="BH35" s="52">
        <v>0</v>
      </c>
      <c r="BI35" s="52">
        <v>1</v>
      </c>
      <c r="BJ35" s="52">
        <v>0</v>
      </c>
      <c r="BK35" s="52">
        <v>0</v>
      </c>
      <c r="BL35" s="52">
        <v>4</v>
      </c>
      <c r="BM35" s="52">
        <v>0</v>
      </c>
      <c r="BN35" s="52">
        <v>0</v>
      </c>
      <c r="BO35" s="52">
        <v>0</v>
      </c>
      <c r="BP35" s="52">
        <v>0</v>
      </c>
      <c r="BQ35" s="52">
        <v>0</v>
      </c>
      <c r="BR35" s="52">
        <v>0</v>
      </c>
      <c r="BS35" s="52">
        <v>0</v>
      </c>
      <c r="BT35" s="52">
        <v>3</v>
      </c>
      <c r="BU35" s="52">
        <v>0</v>
      </c>
      <c r="BV35" s="52">
        <v>0</v>
      </c>
    </row>
    <row r="36" spans="1:74" s="52" customFormat="1" x14ac:dyDescent="0.2">
      <c r="A36" s="52">
        <v>272035</v>
      </c>
      <c r="B36" s="52" t="s">
        <v>174</v>
      </c>
      <c r="C36" s="52" t="s">
        <v>419</v>
      </c>
      <c r="D36" s="52">
        <v>7</v>
      </c>
      <c r="E36" s="52">
        <v>1.7123203898219701</v>
      </c>
      <c r="F36" s="52">
        <v>20.161191686613499</v>
      </c>
      <c r="G36" s="52">
        <v>0</v>
      </c>
      <c r="H36" s="52">
        <v>0</v>
      </c>
      <c r="I36" s="52">
        <v>0</v>
      </c>
      <c r="J36" s="52">
        <v>0</v>
      </c>
      <c r="K36" s="52">
        <v>2</v>
      </c>
      <c r="L36" s="52">
        <v>2</v>
      </c>
      <c r="M36" s="52">
        <v>2</v>
      </c>
      <c r="N36" s="52">
        <v>1</v>
      </c>
      <c r="O36" s="52">
        <v>0</v>
      </c>
      <c r="P36" s="52">
        <v>5</v>
      </c>
      <c r="Q36" s="52">
        <v>2</v>
      </c>
      <c r="R36" s="52">
        <v>0</v>
      </c>
      <c r="S36" s="52">
        <v>4</v>
      </c>
      <c r="T36" s="52">
        <v>3</v>
      </c>
      <c r="U36" s="52">
        <v>0</v>
      </c>
      <c r="V36" s="52">
        <v>3</v>
      </c>
      <c r="W36" s="52">
        <v>0</v>
      </c>
      <c r="X36" s="52">
        <v>0</v>
      </c>
      <c r="Y36" s="52">
        <v>3</v>
      </c>
      <c r="Z36" s="52">
        <v>0</v>
      </c>
      <c r="AA36" s="52">
        <v>0</v>
      </c>
      <c r="AB36" s="52">
        <v>3</v>
      </c>
      <c r="AC36" s="52">
        <v>2</v>
      </c>
      <c r="AD36" s="52">
        <v>0</v>
      </c>
      <c r="AE36" s="52">
        <v>0</v>
      </c>
      <c r="AF36" s="52">
        <v>0</v>
      </c>
      <c r="AG36" s="52">
        <v>2</v>
      </c>
      <c r="AH36" s="52">
        <v>0</v>
      </c>
      <c r="AI36" s="52">
        <v>3</v>
      </c>
      <c r="AJ36" s="52">
        <v>0</v>
      </c>
      <c r="AK36" s="52">
        <v>0</v>
      </c>
      <c r="AL36" s="52">
        <v>4</v>
      </c>
      <c r="AM36" s="52">
        <v>0</v>
      </c>
      <c r="AN36" s="52">
        <v>0</v>
      </c>
      <c r="AO36" s="52">
        <v>0</v>
      </c>
      <c r="AP36" s="52">
        <v>1</v>
      </c>
      <c r="AQ36" s="52">
        <v>0</v>
      </c>
      <c r="AR36" s="52">
        <v>1</v>
      </c>
      <c r="AS36" s="52">
        <v>1</v>
      </c>
      <c r="AT36" s="52">
        <v>0</v>
      </c>
      <c r="AU36" s="52">
        <v>1</v>
      </c>
      <c r="AV36" s="52">
        <v>1</v>
      </c>
      <c r="AW36" s="52">
        <v>0</v>
      </c>
      <c r="AX36" s="52">
        <v>0</v>
      </c>
      <c r="AY36" s="52">
        <v>0</v>
      </c>
      <c r="AZ36" s="52">
        <v>0</v>
      </c>
      <c r="BA36" s="52">
        <v>0</v>
      </c>
      <c r="BB36" s="52">
        <v>2</v>
      </c>
      <c r="BC36" s="52">
        <v>2</v>
      </c>
      <c r="BD36" s="52">
        <v>1</v>
      </c>
      <c r="BE36" s="52">
        <v>2</v>
      </c>
      <c r="BF36" s="52">
        <v>0</v>
      </c>
      <c r="BG36" s="52">
        <v>0</v>
      </c>
      <c r="BH36" s="52">
        <v>2</v>
      </c>
      <c r="BI36" s="52">
        <v>0</v>
      </c>
      <c r="BJ36" s="52">
        <v>0</v>
      </c>
      <c r="BK36" s="52">
        <v>2</v>
      </c>
      <c r="BL36" s="52">
        <v>6</v>
      </c>
      <c r="BM36" s="52">
        <v>0</v>
      </c>
      <c r="BN36" s="52">
        <v>3</v>
      </c>
      <c r="BO36" s="52">
        <v>0</v>
      </c>
      <c r="BP36" s="52">
        <v>0</v>
      </c>
      <c r="BQ36" s="52">
        <v>1</v>
      </c>
      <c r="BR36" s="52">
        <v>0</v>
      </c>
      <c r="BS36" s="52">
        <v>1</v>
      </c>
      <c r="BT36" s="52">
        <v>5</v>
      </c>
      <c r="BU36" s="52">
        <v>1</v>
      </c>
      <c r="BV36" s="52">
        <v>0</v>
      </c>
    </row>
    <row r="37" spans="1:74" s="52" customFormat="1" x14ac:dyDescent="0.2">
      <c r="A37" s="52">
        <v>272051</v>
      </c>
      <c r="B37" s="52" t="s">
        <v>176</v>
      </c>
      <c r="C37" s="52" t="s">
        <v>419</v>
      </c>
      <c r="D37" s="52">
        <v>3</v>
      </c>
      <c r="E37" s="52">
        <v>0.79183042159691097</v>
      </c>
      <c r="F37" s="52">
        <v>9.3231646413829807</v>
      </c>
      <c r="G37" s="52">
        <v>0</v>
      </c>
      <c r="H37" s="52">
        <v>0</v>
      </c>
      <c r="I37" s="52">
        <v>2</v>
      </c>
      <c r="J37" s="52">
        <v>0</v>
      </c>
      <c r="K37" s="52">
        <v>0</v>
      </c>
      <c r="L37" s="52">
        <v>0</v>
      </c>
      <c r="M37" s="52">
        <v>0</v>
      </c>
      <c r="N37" s="52">
        <v>1</v>
      </c>
      <c r="O37" s="52">
        <v>0</v>
      </c>
      <c r="P37" s="52">
        <v>2</v>
      </c>
      <c r="Q37" s="52">
        <v>1</v>
      </c>
      <c r="R37" s="52">
        <v>0</v>
      </c>
      <c r="S37" s="52">
        <v>2</v>
      </c>
      <c r="T37" s="52">
        <v>1</v>
      </c>
      <c r="U37" s="52">
        <v>0</v>
      </c>
      <c r="V37" s="52">
        <v>1</v>
      </c>
      <c r="W37" s="52">
        <v>0</v>
      </c>
      <c r="X37" s="52">
        <v>0</v>
      </c>
      <c r="Y37" s="52">
        <v>1</v>
      </c>
      <c r="Z37" s="52">
        <v>0</v>
      </c>
      <c r="AA37" s="52">
        <v>0</v>
      </c>
      <c r="AB37" s="52">
        <v>2</v>
      </c>
      <c r="AC37" s="52">
        <v>0</v>
      </c>
      <c r="AD37" s="52">
        <v>0</v>
      </c>
      <c r="AE37" s="52">
        <v>0</v>
      </c>
      <c r="AF37" s="52">
        <v>0</v>
      </c>
      <c r="AG37" s="52">
        <v>1</v>
      </c>
      <c r="AH37" s="52">
        <v>0</v>
      </c>
      <c r="AI37" s="52">
        <v>3</v>
      </c>
      <c r="AJ37" s="52">
        <v>0</v>
      </c>
      <c r="AK37" s="52">
        <v>0</v>
      </c>
      <c r="AL37" s="52">
        <v>0</v>
      </c>
      <c r="AM37" s="52">
        <v>0</v>
      </c>
      <c r="AN37" s="52">
        <v>0</v>
      </c>
      <c r="AO37" s="52">
        <v>0</v>
      </c>
      <c r="AP37" s="52">
        <v>0</v>
      </c>
      <c r="AQ37" s="52">
        <v>0</v>
      </c>
      <c r="AR37" s="52">
        <v>1</v>
      </c>
      <c r="AS37" s="52">
        <v>0</v>
      </c>
      <c r="AT37" s="52">
        <v>0</v>
      </c>
      <c r="AU37" s="52">
        <v>0</v>
      </c>
      <c r="AV37" s="52">
        <v>0</v>
      </c>
      <c r="AW37" s="52">
        <v>0</v>
      </c>
      <c r="AX37" s="52">
        <v>1</v>
      </c>
      <c r="AY37" s="52">
        <v>0</v>
      </c>
      <c r="AZ37" s="52">
        <v>0</v>
      </c>
      <c r="BA37" s="52">
        <v>0</v>
      </c>
      <c r="BB37" s="52">
        <v>1</v>
      </c>
      <c r="BC37" s="52">
        <v>0</v>
      </c>
      <c r="BD37" s="52">
        <v>1</v>
      </c>
      <c r="BE37" s="52">
        <v>1</v>
      </c>
      <c r="BF37" s="52">
        <v>0</v>
      </c>
      <c r="BG37" s="52">
        <v>1</v>
      </c>
      <c r="BH37" s="52">
        <v>0</v>
      </c>
      <c r="BI37" s="52">
        <v>0</v>
      </c>
      <c r="BJ37" s="52">
        <v>0</v>
      </c>
      <c r="BK37" s="52">
        <v>2</v>
      </c>
      <c r="BL37" s="52">
        <v>1</v>
      </c>
      <c r="BM37" s="52">
        <v>1</v>
      </c>
      <c r="BN37" s="52">
        <v>0</v>
      </c>
      <c r="BO37" s="52">
        <v>0</v>
      </c>
      <c r="BP37" s="52">
        <v>0</v>
      </c>
      <c r="BQ37" s="52">
        <v>0</v>
      </c>
      <c r="BR37" s="52">
        <v>0</v>
      </c>
      <c r="BS37" s="52">
        <v>0</v>
      </c>
      <c r="BT37" s="52">
        <v>3</v>
      </c>
      <c r="BU37" s="52">
        <v>0</v>
      </c>
      <c r="BV37" s="52">
        <v>0</v>
      </c>
    </row>
    <row r="38" spans="1:74" s="52" customFormat="1" x14ac:dyDescent="0.2">
      <c r="A38" s="52">
        <v>272060</v>
      </c>
      <c r="B38" s="52" t="s">
        <v>262</v>
      </c>
      <c r="C38" s="52" t="s">
        <v>419</v>
      </c>
      <c r="D38" s="52">
        <v>3</v>
      </c>
      <c r="E38" s="52">
        <v>4.06465511401358</v>
      </c>
      <c r="F38" s="52">
        <v>47.8580360198373</v>
      </c>
      <c r="G38" s="52">
        <v>0</v>
      </c>
      <c r="H38" s="52">
        <v>0</v>
      </c>
      <c r="I38" s="52">
        <v>1</v>
      </c>
      <c r="J38" s="52">
        <v>0</v>
      </c>
      <c r="K38" s="52">
        <v>1</v>
      </c>
      <c r="L38" s="52">
        <v>0</v>
      </c>
      <c r="M38" s="52">
        <v>1</v>
      </c>
      <c r="N38" s="52">
        <v>0</v>
      </c>
      <c r="O38" s="52">
        <v>0</v>
      </c>
      <c r="P38" s="52">
        <v>2</v>
      </c>
      <c r="Q38" s="52">
        <v>1</v>
      </c>
      <c r="R38" s="52">
        <v>0</v>
      </c>
      <c r="S38" s="52">
        <v>2</v>
      </c>
      <c r="T38" s="52">
        <v>1</v>
      </c>
      <c r="U38" s="52">
        <v>0</v>
      </c>
      <c r="V38" s="52">
        <v>1</v>
      </c>
      <c r="W38" s="52">
        <v>0</v>
      </c>
      <c r="X38" s="52">
        <v>0</v>
      </c>
      <c r="Y38" s="52">
        <v>1</v>
      </c>
      <c r="Z38" s="52">
        <v>0</v>
      </c>
      <c r="AA38" s="52">
        <v>0</v>
      </c>
      <c r="AB38" s="52">
        <v>2</v>
      </c>
      <c r="AC38" s="52">
        <v>0</v>
      </c>
      <c r="AD38" s="52">
        <v>0</v>
      </c>
      <c r="AE38" s="52">
        <v>1</v>
      </c>
      <c r="AF38" s="52">
        <v>0</v>
      </c>
      <c r="AG38" s="52">
        <v>0</v>
      </c>
      <c r="AH38" s="52">
        <v>0</v>
      </c>
      <c r="AI38" s="52">
        <v>1</v>
      </c>
      <c r="AJ38" s="52">
        <v>0</v>
      </c>
      <c r="AK38" s="52">
        <v>0</v>
      </c>
      <c r="AL38" s="52">
        <v>2</v>
      </c>
      <c r="AM38" s="52">
        <v>0</v>
      </c>
      <c r="AN38" s="52">
        <v>0</v>
      </c>
      <c r="AO38" s="52">
        <v>0</v>
      </c>
      <c r="AP38" s="52">
        <v>0</v>
      </c>
      <c r="AQ38" s="52">
        <v>0</v>
      </c>
      <c r="AR38" s="52">
        <v>0</v>
      </c>
      <c r="AS38" s="52">
        <v>1</v>
      </c>
      <c r="AT38" s="52">
        <v>1</v>
      </c>
      <c r="AU38" s="52">
        <v>0</v>
      </c>
      <c r="AV38" s="52">
        <v>1</v>
      </c>
      <c r="AW38" s="52">
        <v>0</v>
      </c>
      <c r="AX38" s="52">
        <v>0</v>
      </c>
      <c r="AY38" s="52">
        <v>0</v>
      </c>
      <c r="AZ38" s="52">
        <v>0</v>
      </c>
      <c r="BA38" s="52">
        <v>0</v>
      </c>
      <c r="BB38" s="52">
        <v>0</v>
      </c>
      <c r="BC38" s="52">
        <v>0</v>
      </c>
      <c r="BD38" s="52">
        <v>1</v>
      </c>
      <c r="BE38" s="52">
        <v>0</v>
      </c>
      <c r="BF38" s="52">
        <v>0</v>
      </c>
      <c r="BG38" s="52">
        <v>1</v>
      </c>
      <c r="BH38" s="52">
        <v>1</v>
      </c>
      <c r="BI38" s="52">
        <v>0</v>
      </c>
      <c r="BJ38" s="52">
        <v>0</v>
      </c>
      <c r="BK38" s="52">
        <v>0</v>
      </c>
      <c r="BL38" s="52">
        <v>2</v>
      </c>
      <c r="BM38" s="52">
        <v>1</v>
      </c>
      <c r="BN38" s="52">
        <v>0</v>
      </c>
      <c r="BO38" s="52">
        <v>0</v>
      </c>
      <c r="BP38" s="52">
        <v>0</v>
      </c>
      <c r="BQ38" s="52">
        <v>0</v>
      </c>
      <c r="BR38" s="52">
        <v>0</v>
      </c>
      <c r="BS38" s="52">
        <v>0</v>
      </c>
      <c r="BT38" s="52">
        <v>3</v>
      </c>
      <c r="BU38" s="52">
        <v>0</v>
      </c>
      <c r="BV38" s="52">
        <v>0</v>
      </c>
    </row>
    <row r="39" spans="1:74" s="52" customFormat="1" x14ac:dyDescent="0.2">
      <c r="A39" s="52">
        <v>272078</v>
      </c>
      <c r="B39" s="52" t="s">
        <v>177</v>
      </c>
      <c r="C39" s="52" t="s">
        <v>419</v>
      </c>
      <c r="D39" s="52">
        <v>5</v>
      </c>
      <c r="E39" s="52">
        <v>1.42881228549956</v>
      </c>
      <c r="F39" s="52">
        <v>16.823112393785099</v>
      </c>
      <c r="G39" s="52">
        <v>0</v>
      </c>
      <c r="H39" s="52">
        <v>0</v>
      </c>
      <c r="I39" s="52">
        <v>1</v>
      </c>
      <c r="J39" s="52">
        <v>0</v>
      </c>
      <c r="K39" s="52">
        <v>0</v>
      </c>
      <c r="L39" s="52">
        <v>0</v>
      </c>
      <c r="M39" s="52">
        <v>1</v>
      </c>
      <c r="N39" s="52">
        <v>3</v>
      </c>
      <c r="O39" s="52">
        <v>0</v>
      </c>
      <c r="P39" s="52">
        <v>4</v>
      </c>
      <c r="Q39" s="52">
        <v>1</v>
      </c>
      <c r="R39" s="52">
        <v>0</v>
      </c>
      <c r="S39" s="52">
        <v>1</v>
      </c>
      <c r="T39" s="52">
        <v>4</v>
      </c>
      <c r="U39" s="52">
        <v>0</v>
      </c>
      <c r="V39" s="52">
        <v>4</v>
      </c>
      <c r="W39" s="52">
        <v>0</v>
      </c>
      <c r="X39" s="52">
        <v>0</v>
      </c>
      <c r="Y39" s="52">
        <v>4</v>
      </c>
      <c r="Z39" s="52">
        <v>0</v>
      </c>
      <c r="AA39" s="52">
        <v>0</v>
      </c>
      <c r="AB39" s="52">
        <v>4</v>
      </c>
      <c r="AC39" s="52">
        <v>0</v>
      </c>
      <c r="AD39" s="52">
        <v>0</v>
      </c>
      <c r="AE39" s="52">
        <v>0</v>
      </c>
      <c r="AF39" s="52">
        <v>0</v>
      </c>
      <c r="AG39" s="52">
        <v>1</v>
      </c>
      <c r="AH39" s="52">
        <v>0</v>
      </c>
      <c r="AI39" s="52">
        <v>3</v>
      </c>
      <c r="AJ39" s="52">
        <v>0</v>
      </c>
      <c r="AK39" s="52">
        <v>0</v>
      </c>
      <c r="AL39" s="52">
        <v>0</v>
      </c>
      <c r="AM39" s="52">
        <v>0</v>
      </c>
      <c r="AN39" s="52">
        <v>2</v>
      </c>
      <c r="AO39" s="52">
        <v>0</v>
      </c>
      <c r="AP39" s="52">
        <v>0</v>
      </c>
      <c r="AQ39" s="52">
        <v>1</v>
      </c>
      <c r="AR39" s="52">
        <v>0</v>
      </c>
      <c r="AS39" s="52">
        <v>0</v>
      </c>
      <c r="AT39" s="52">
        <v>1</v>
      </c>
      <c r="AU39" s="52">
        <v>0</v>
      </c>
      <c r="AV39" s="52">
        <v>0</v>
      </c>
      <c r="AW39" s="52">
        <v>0</v>
      </c>
      <c r="AX39" s="52">
        <v>0</v>
      </c>
      <c r="AY39" s="52">
        <v>1</v>
      </c>
      <c r="AZ39" s="52">
        <v>0</v>
      </c>
      <c r="BA39" s="52">
        <v>0</v>
      </c>
      <c r="BB39" s="52">
        <v>2</v>
      </c>
      <c r="BC39" s="52">
        <v>2</v>
      </c>
      <c r="BD39" s="52">
        <v>1</v>
      </c>
      <c r="BE39" s="52">
        <v>1</v>
      </c>
      <c r="BF39" s="52">
        <v>0</v>
      </c>
      <c r="BG39" s="52">
        <v>1</v>
      </c>
      <c r="BH39" s="52">
        <v>0</v>
      </c>
      <c r="BI39" s="52">
        <v>0</v>
      </c>
      <c r="BJ39" s="52">
        <v>0</v>
      </c>
      <c r="BK39" s="52">
        <v>0</v>
      </c>
      <c r="BL39" s="52">
        <v>8</v>
      </c>
      <c r="BM39" s="52">
        <v>1</v>
      </c>
      <c r="BN39" s="52">
        <v>0</v>
      </c>
      <c r="BO39" s="52">
        <v>0</v>
      </c>
      <c r="BP39" s="52">
        <v>0</v>
      </c>
      <c r="BQ39" s="52">
        <v>0</v>
      </c>
      <c r="BR39" s="52">
        <v>0</v>
      </c>
      <c r="BS39" s="52">
        <v>0</v>
      </c>
      <c r="BT39" s="52">
        <v>5</v>
      </c>
      <c r="BU39" s="52">
        <v>0</v>
      </c>
      <c r="BV39" s="52">
        <v>0</v>
      </c>
    </row>
    <row r="40" spans="1:74" s="52" customFormat="1" x14ac:dyDescent="0.2">
      <c r="A40" s="52">
        <v>272094</v>
      </c>
      <c r="B40" s="52" t="s">
        <v>179</v>
      </c>
      <c r="C40" s="52" t="s">
        <v>419</v>
      </c>
      <c r="D40" s="52">
        <v>1</v>
      </c>
      <c r="E40" s="52">
        <v>0.70099190354351404</v>
      </c>
      <c r="F40" s="52">
        <v>8.2536143481736293</v>
      </c>
      <c r="G40" s="52">
        <v>0</v>
      </c>
      <c r="H40" s="52">
        <v>0</v>
      </c>
      <c r="I40" s="52">
        <v>0</v>
      </c>
      <c r="J40" s="52">
        <v>1</v>
      </c>
      <c r="K40" s="52">
        <v>0</v>
      </c>
      <c r="L40" s="52">
        <v>0</v>
      </c>
      <c r="M40" s="52">
        <v>0</v>
      </c>
      <c r="N40" s="52">
        <v>0</v>
      </c>
      <c r="O40" s="52">
        <v>0</v>
      </c>
      <c r="P40" s="52">
        <v>1</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1</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1</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272108</v>
      </c>
      <c r="B41" s="52" t="s">
        <v>180</v>
      </c>
      <c r="C41" s="52" t="s">
        <v>419</v>
      </c>
      <c r="D41" s="52">
        <v>5</v>
      </c>
      <c r="E41" s="52">
        <v>1.2572891337529299</v>
      </c>
      <c r="F41" s="52">
        <v>14.803565607091</v>
      </c>
      <c r="G41" s="52">
        <v>0</v>
      </c>
      <c r="H41" s="52">
        <v>0</v>
      </c>
      <c r="I41" s="52">
        <v>0</v>
      </c>
      <c r="J41" s="52">
        <v>2</v>
      </c>
      <c r="K41" s="52">
        <v>2</v>
      </c>
      <c r="L41" s="52">
        <v>1</v>
      </c>
      <c r="M41" s="52">
        <v>0</v>
      </c>
      <c r="N41" s="52">
        <v>0</v>
      </c>
      <c r="O41" s="52">
        <v>0</v>
      </c>
      <c r="P41" s="52">
        <v>5</v>
      </c>
      <c r="Q41" s="52">
        <v>0</v>
      </c>
      <c r="R41" s="52">
        <v>0</v>
      </c>
      <c r="S41" s="52">
        <v>3</v>
      </c>
      <c r="T41" s="52">
        <v>2</v>
      </c>
      <c r="U41" s="52">
        <v>0</v>
      </c>
      <c r="V41" s="52">
        <v>2</v>
      </c>
      <c r="W41" s="52">
        <v>1</v>
      </c>
      <c r="X41" s="52">
        <v>0</v>
      </c>
      <c r="Y41" s="52">
        <v>0</v>
      </c>
      <c r="Z41" s="52">
        <v>1</v>
      </c>
      <c r="AA41" s="52">
        <v>0</v>
      </c>
      <c r="AB41" s="52">
        <v>5</v>
      </c>
      <c r="AC41" s="52">
        <v>0</v>
      </c>
      <c r="AD41" s="52">
        <v>0</v>
      </c>
      <c r="AE41" s="52">
        <v>0</v>
      </c>
      <c r="AF41" s="52">
        <v>0</v>
      </c>
      <c r="AG41" s="52">
        <v>0</v>
      </c>
      <c r="AH41" s="52">
        <v>0</v>
      </c>
      <c r="AI41" s="52">
        <v>5</v>
      </c>
      <c r="AJ41" s="52">
        <v>0</v>
      </c>
      <c r="AK41" s="52">
        <v>0</v>
      </c>
      <c r="AL41" s="52">
        <v>0</v>
      </c>
      <c r="AM41" s="52">
        <v>0</v>
      </c>
      <c r="AN41" s="52">
        <v>0</v>
      </c>
      <c r="AO41" s="52">
        <v>0</v>
      </c>
      <c r="AP41" s="52">
        <v>1</v>
      </c>
      <c r="AQ41" s="52">
        <v>1</v>
      </c>
      <c r="AR41" s="52">
        <v>0</v>
      </c>
      <c r="AS41" s="52">
        <v>1</v>
      </c>
      <c r="AT41" s="52">
        <v>0</v>
      </c>
      <c r="AU41" s="52">
        <v>1</v>
      </c>
      <c r="AV41" s="52">
        <v>0</v>
      </c>
      <c r="AW41" s="52">
        <v>0</v>
      </c>
      <c r="AX41" s="52">
        <v>0</v>
      </c>
      <c r="AY41" s="52">
        <v>0</v>
      </c>
      <c r="AZ41" s="52">
        <v>1</v>
      </c>
      <c r="BA41" s="52">
        <v>0</v>
      </c>
      <c r="BB41" s="52">
        <v>0</v>
      </c>
      <c r="BC41" s="52">
        <v>2</v>
      </c>
      <c r="BD41" s="52">
        <v>0</v>
      </c>
      <c r="BE41" s="52">
        <v>1</v>
      </c>
      <c r="BF41" s="52">
        <v>0</v>
      </c>
      <c r="BG41" s="52">
        <v>1</v>
      </c>
      <c r="BH41" s="52">
        <v>0</v>
      </c>
      <c r="BI41" s="52">
        <v>1</v>
      </c>
      <c r="BJ41" s="52">
        <v>0</v>
      </c>
      <c r="BK41" s="52">
        <v>2</v>
      </c>
      <c r="BL41" s="52">
        <v>3</v>
      </c>
      <c r="BM41" s="52">
        <v>1</v>
      </c>
      <c r="BN41" s="52">
        <v>2</v>
      </c>
      <c r="BO41" s="52">
        <v>0</v>
      </c>
      <c r="BP41" s="52">
        <v>0</v>
      </c>
      <c r="BQ41" s="52">
        <v>0</v>
      </c>
      <c r="BR41" s="52">
        <v>0</v>
      </c>
      <c r="BS41" s="52">
        <v>0</v>
      </c>
      <c r="BT41" s="52">
        <v>5</v>
      </c>
      <c r="BU41" s="52">
        <v>0</v>
      </c>
      <c r="BV41" s="52">
        <v>0</v>
      </c>
    </row>
    <row r="42" spans="1:74" s="52" customFormat="1" x14ac:dyDescent="0.2">
      <c r="A42" s="52">
        <v>272124</v>
      </c>
      <c r="B42" s="52" t="s">
        <v>182</v>
      </c>
      <c r="C42" s="52" t="s">
        <v>419</v>
      </c>
      <c r="D42" s="52">
        <v>3</v>
      </c>
      <c r="E42" s="52">
        <v>1.1376866280105999</v>
      </c>
      <c r="F42" s="52">
        <v>13.3953425556087</v>
      </c>
      <c r="G42" s="52">
        <v>0</v>
      </c>
      <c r="H42" s="52">
        <v>0</v>
      </c>
      <c r="I42" s="52">
        <v>0</v>
      </c>
      <c r="J42" s="52">
        <v>0</v>
      </c>
      <c r="K42" s="52">
        <v>1</v>
      </c>
      <c r="L42" s="52">
        <v>1</v>
      </c>
      <c r="M42" s="52">
        <v>1</v>
      </c>
      <c r="N42" s="52">
        <v>0</v>
      </c>
      <c r="O42" s="52">
        <v>0</v>
      </c>
      <c r="P42" s="52">
        <v>2</v>
      </c>
      <c r="Q42" s="52">
        <v>1</v>
      </c>
      <c r="R42" s="52">
        <v>0</v>
      </c>
      <c r="S42" s="52">
        <v>1</v>
      </c>
      <c r="T42" s="52">
        <v>2</v>
      </c>
      <c r="U42" s="52">
        <v>0</v>
      </c>
      <c r="V42" s="52">
        <v>2</v>
      </c>
      <c r="W42" s="52">
        <v>0</v>
      </c>
      <c r="X42" s="52">
        <v>0</v>
      </c>
      <c r="Y42" s="52">
        <v>2</v>
      </c>
      <c r="Z42" s="52">
        <v>0</v>
      </c>
      <c r="AA42" s="52">
        <v>0</v>
      </c>
      <c r="AB42" s="52">
        <v>2</v>
      </c>
      <c r="AC42" s="52">
        <v>0</v>
      </c>
      <c r="AD42" s="52">
        <v>0</v>
      </c>
      <c r="AE42" s="52">
        <v>0</v>
      </c>
      <c r="AF42" s="52">
        <v>0</v>
      </c>
      <c r="AG42" s="52">
        <v>1</v>
      </c>
      <c r="AH42" s="52">
        <v>0</v>
      </c>
      <c r="AI42" s="52">
        <v>3</v>
      </c>
      <c r="AJ42" s="52">
        <v>0</v>
      </c>
      <c r="AK42" s="52">
        <v>0</v>
      </c>
      <c r="AL42" s="52">
        <v>0</v>
      </c>
      <c r="AM42" s="52">
        <v>0</v>
      </c>
      <c r="AN42" s="52">
        <v>0</v>
      </c>
      <c r="AO42" s="52">
        <v>0</v>
      </c>
      <c r="AP42" s="52">
        <v>0</v>
      </c>
      <c r="AQ42" s="52">
        <v>0</v>
      </c>
      <c r="AR42" s="52">
        <v>0</v>
      </c>
      <c r="AS42" s="52">
        <v>0</v>
      </c>
      <c r="AT42" s="52">
        <v>2</v>
      </c>
      <c r="AU42" s="52">
        <v>0</v>
      </c>
      <c r="AV42" s="52">
        <v>0</v>
      </c>
      <c r="AW42" s="52">
        <v>0</v>
      </c>
      <c r="AX42" s="52">
        <v>1</v>
      </c>
      <c r="AY42" s="52">
        <v>0</v>
      </c>
      <c r="AZ42" s="52">
        <v>0</v>
      </c>
      <c r="BA42" s="52">
        <v>0</v>
      </c>
      <c r="BB42" s="52">
        <v>0</v>
      </c>
      <c r="BC42" s="52">
        <v>1</v>
      </c>
      <c r="BD42" s="52">
        <v>1</v>
      </c>
      <c r="BE42" s="52">
        <v>0</v>
      </c>
      <c r="BF42" s="52">
        <v>0</v>
      </c>
      <c r="BG42" s="52">
        <v>0</v>
      </c>
      <c r="BH42" s="52">
        <v>1</v>
      </c>
      <c r="BI42" s="52">
        <v>0</v>
      </c>
      <c r="BJ42" s="52">
        <v>0</v>
      </c>
      <c r="BK42" s="52">
        <v>1</v>
      </c>
      <c r="BL42" s="52">
        <v>1</v>
      </c>
      <c r="BM42" s="52">
        <v>2</v>
      </c>
      <c r="BN42" s="52">
        <v>0</v>
      </c>
      <c r="BO42" s="52">
        <v>0</v>
      </c>
      <c r="BP42" s="52">
        <v>0</v>
      </c>
      <c r="BQ42" s="52">
        <v>0</v>
      </c>
      <c r="BR42" s="52">
        <v>0</v>
      </c>
      <c r="BS42" s="52">
        <v>2</v>
      </c>
      <c r="BT42" s="52">
        <v>1</v>
      </c>
      <c r="BU42" s="52">
        <v>0</v>
      </c>
      <c r="BV42" s="52">
        <v>0</v>
      </c>
    </row>
    <row r="43" spans="1:74" s="52" customFormat="1" x14ac:dyDescent="0.2">
      <c r="A43" s="52">
        <v>272141</v>
      </c>
      <c r="B43" s="52" t="s">
        <v>272</v>
      </c>
      <c r="C43" s="52" t="s">
        <v>419</v>
      </c>
      <c r="D43" s="52">
        <v>1</v>
      </c>
      <c r="E43" s="52">
        <v>0.91752378680417301</v>
      </c>
      <c r="F43" s="52">
        <v>10.803102651081399</v>
      </c>
      <c r="G43" s="52">
        <v>0</v>
      </c>
      <c r="H43" s="52">
        <v>0</v>
      </c>
      <c r="I43" s="52">
        <v>0</v>
      </c>
      <c r="J43" s="52">
        <v>1</v>
      </c>
      <c r="K43" s="52">
        <v>0</v>
      </c>
      <c r="L43" s="52">
        <v>0</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1</v>
      </c>
      <c r="AU43" s="52">
        <v>0</v>
      </c>
      <c r="AV43" s="52">
        <v>0</v>
      </c>
      <c r="AW43" s="52">
        <v>0</v>
      </c>
      <c r="AX43" s="52">
        <v>0</v>
      </c>
      <c r="AY43" s="52">
        <v>0</v>
      </c>
      <c r="AZ43" s="52">
        <v>0</v>
      </c>
      <c r="BA43" s="52">
        <v>0</v>
      </c>
      <c r="BB43" s="52">
        <v>0</v>
      </c>
      <c r="BC43" s="52">
        <v>0</v>
      </c>
      <c r="BD43" s="52">
        <v>1</v>
      </c>
      <c r="BE43" s="52">
        <v>0</v>
      </c>
      <c r="BF43" s="52">
        <v>0</v>
      </c>
      <c r="BG43" s="52">
        <v>0</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272159</v>
      </c>
      <c r="B44" s="52" t="s">
        <v>184</v>
      </c>
      <c r="C44" s="52" t="s">
        <v>419</v>
      </c>
      <c r="D44" s="52">
        <v>1</v>
      </c>
      <c r="E44" s="52">
        <v>0.43634396121774899</v>
      </c>
      <c r="F44" s="52">
        <v>5.13759825304769</v>
      </c>
      <c r="G44" s="52">
        <v>0</v>
      </c>
      <c r="H44" s="52">
        <v>0</v>
      </c>
      <c r="I44" s="52">
        <v>0</v>
      </c>
      <c r="J44" s="52">
        <v>0</v>
      </c>
      <c r="K44" s="52">
        <v>0</v>
      </c>
      <c r="L44" s="52">
        <v>0</v>
      </c>
      <c r="M44" s="52">
        <v>0</v>
      </c>
      <c r="N44" s="52">
        <v>1</v>
      </c>
      <c r="O44" s="52">
        <v>0</v>
      </c>
      <c r="P44" s="52">
        <v>1</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0</v>
      </c>
      <c r="AT44" s="52">
        <v>1</v>
      </c>
      <c r="AU44" s="52">
        <v>0</v>
      </c>
      <c r="AV44" s="52">
        <v>0</v>
      </c>
      <c r="AW44" s="52">
        <v>0</v>
      </c>
      <c r="AX44" s="52">
        <v>0</v>
      </c>
      <c r="AY44" s="52">
        <v>0</v>
      </c>
      <c r="AZ44" s="52">
        <v>0</v>
      </c>
      <c r="BA44" s="52">
        <v>0</v>
      </c>
      <c r="BB44" s="52">
        <v>0</v>
      </c>
      <c r="BC44" s="52">
        <v>0</v>
      </c>
      <c r="BD44" s="52">
        <v>0</v>
      </c>
      <c r="BE44" s="52">
        <v>0</v>
      </c>
      <c r="BF44" s="52">
        <v>0</v>
      </c>
      <c r="BG44" s="52">
        <v>0</v>
      </c>
      <c r="BH44" s="52">
        <v>0</v>
      </c>
      <c r="BI44" s="52">
        <v>1</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272167</v>
      </c>
      <c r="B45" s="52" t="s">
        <v>185</v>
      </c>
      <c r="C45" s="52" t="s">
        <v>419</v>
      </c>
      <c r="D45" s="52">
        <v>2</v>
      </c>
      <c r="E45" s="52">
        <v>1.96390345450618</v>
      </c>
      <c r="F45" s="52">
        <v>23.123379383701799</v>
      </c>
      <c r="G45" s="52">
        <v>0</v>
      </c>
      <c r="H45" s="52">
        <v>0</v>
      </c>
      <c r="I45" s="52">
        <v>0</v>
      </c>
      <c r="J45" s="52">
        <v>1</v>
      </c>
      <c r="K45" s="52">
        <v>1</v>
      </c>
      <c r="L45" s="52">
        <v>0</v>
      </c>
      <c r="M45" s="52">
        <v>0</v>
      </c>
      <c r="N45" s="52">
        <v>0</v>
      </c>
      <c r="O45" s="52">
        <v>0</v>
      </c>
      <c r="P45" s="52">
        <v>2</v>
      </c>
      <c r="Q45" s="52">
        <v>0</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0</v>
      </c>
      <c r="AS45" s="52">
        <v>2</v>
      </c>
      <c r="AT45" s="52">
        <v>0</v>
      </c>
      <c r="AU45" s="52">
        <v>0</v>
      </c>
      <c r="AV45" s="52">
        <v>0</v>
      </c>
      <c r="AW45" s="52">
        <v>0</v>
      </c>
      <c r="AX45" s="52">
        <v>0</v>
      </c>
      <c r="AY45" s="52">
        <v>0</v>
      </c>
      <c r="AZ45" s="52">
        <v>0</v>
      </c>
      <c r="BA45" s="52">
        <v>0</v>
      </c>
      <c r="BB45" s="52">
        <v>0</v>
      </c>
      <c r="BC45" s="52">
        <v>0</v>
      </c>
      <c r="BD45" s="52">
        <v>2</v>
      </c>
      <c r="BE45" s="52">
        <v>0</v>
      </c>
      <c r="BF45" s="52">
        <v>0</v>
      </c>
      <c r="BG45" s="52">
        <v>0</v>
      </c>
      <c r="BH45" s="52">
        <v>0</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272205</v>
      </c>
      <c r="B46" s="52" t="s">
        <v>188</v>
      </c>
      <c r="C46" s="52" t="s">
        <v>419</v>
      </c>
      <c r="D46" s="52">
        <v>2</v>
      </c>
      <c r="E46" s="52">
        <v>1.4375458217730701</v>
      </c>
      <c r="F46" s="52">
        <v>16.925942740231299</v>
      </c>
      <c r="G46" s="52">
        <v>0</v>
      </c>
      <c r="H46" s="52">
        <v>1</v>
      </c>
      <c r="I46" s="52">
        <v>0</v>
      </c>
      <c r="J46" s="52">
        <v>0</v>
      </c>
      <c r="K46" s="52">
        <v>0</v>
      </c>
      <c r="L46" s="52">
        <v>0</v>
      </c>
      <c r="M46" s="52">
        <v>1</v>
      </c>
      <c r="N46" s="52">
        <v>0</v>
      </c>
      <c r="O46" s="52">
        <v>0</v>
      </c>
      <c r="P46" s="52">
        <v>1</v>
      </c>
      <c r="Q46" s="52">
        <v>1</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1</v>
      </c>
      <c r="AS46" s="52">
        <v>0</v>
      </c>
      <c r="AT46" s="52">
        <v>0</v>
      </c>
      <c r="AU46" s="52">
        <v>0</v>
      </c>
      <c r="AV46" s="52">
        <v>0</v>
      </c>
      <c r="AW46" s="52">
        <v>0</v>
      </c>
      <c r="AX46" s="52">
        <v>0</v>
      </c>
      <c r="AY46" s="52">
        <v>0</v>
      </c>
      <c r="AZ46" s="52">
        <v>0</v>
      </c>
      <c r="BA46" s="52">
        <v>0</v>
      </c>
      <c r="BB46" s="52">
        <v>1</v>
      </c>
      <c r="BC46" s="52">
        <v>0</v>
      </c>
      <c r="BD46" s="52">
        <v>1</v>
      </c>
      <c r="BE46" s="52">
        <v>0</v>
      </c>
      <c r="BF46" s="52">
        <v>0</v>
      </c>
      <c r="BG46" s="52">
        <v>0</v>
      </c>
      <c r="BH46" s="52">
        <v>1</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272213</v>
      </c>
      <c r="B47" s="52" t="s">
        <v>281</v>
      </c>
      <c r="C47" s="52" t="s">
        <v>419</v>
      </c>
      <c r="D47" s="52">
        <v>1</v>
      </c>
      <c r="E47" s="52">
        <v>1.4758187104296101</v>
      </c>
      <c r="F47" s="52">
        <v>17.376575138929301</v>
      </c>
      <c r="G47" s="52">
        <v>0</v>
      </c>
      <c r="H47" s="52">
        <v>0</v>
      </c>
      <c r="I47" s="52">
        <v>0</v>
      </c>
      <c r="J47" s="52">
        <v>0</v>
      </c>
      <c r="K47" s="52">
        <v>0</v>
      </c>
      <c r="L47" s="52">
        <v>0</v>
      </c>
      <c r="M47" s="52">
        <v>0</v>
      </c>
      <c r="N47" s="52">
        <v>1</v>
      </c>
      <c r="O47" s="52">
        <v>0</v>
      </c>
      <c r="P47" s="52">
        <v>1</v>
      </c>
      <c r="Q47" s="52">
        <v>0</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0</v>
      </c>
      <c r="AS47" s="52">
        <v>0</v>
      </c>
      <c r="AT47" s="52">
        <v>0</v>
      </c>
      <c r="AU47" s="52">
        <v>0</v>
      </c>
      <c r="AV47" s="52">
        <v>0</v>
      </c>
      <c r="AW47" s="52">
        <v>0</v>
      </c>
      <c r="AX47" s="52">
        <v>0</v>
      </c>
      <c r="AY47" s="52">
        <v>0</v>
      </c>
      <c r="AZ47" s="52">
        <v>0</v>
      </c>
      <c r="BA47" s="52">
        <v>1</v>
      </c>
      <c r="BB47" s="52">
        <v>0</v>
      </c>
      <c r="BC47" s="52">
        <v>0</v>
      </c>
      <c r="BD47" s="52">
        <v>1</v>
      </c>
      <c r="BE47" s="52">
        <v>0</v>
      </c>
      <c r="BF47" s="52">
        <v>0</v>
      </c>
      <c r="BG47" s="52">
        <v>0</v>
      </c>
      <c r="BH47" s="52">
        <v>0</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272221</v>
      </c>
      <c r="B48" s="52" t="s">
        <v>189</v>
      </c>
      <c r="C48" s="52" t="s">
        <v>419</v>
      </c>
      <c r="D48" s="52">
        <v>1</v>
      </c>
      <c r="E48" s="52">
        <v>0.91270022361155501</v>
      </c>
      <c r="F48" s="52">
        <v>10.7463090844586</v>
      </c>
      <c r="G48" s="52">
        <v>0</v>
      </c>
      <c r="H48" s="52">
        <v>0</v>
      </c>
      <c r="I48" s="52">
        <v>1</v>
      </c>
      <c r="J48" s="52">
        <v>0</v>
      </c>
      <c r="K48" s="52">
        <v>0</v>
      </c>
      <c r="L48" s="52">
        <v>0</v>
      </c>
      <c r="M48" s="52">
        <v>0</v>
      </c>
      <c r="N48" s="52">
        <v>0</v>
      </c>
      <c r="O48" s="52">
        <v>0</v>
      </c>
      <c r="P48" s="52">
        <v>1</v>
      </c>
      <c r="Q48" s="52">
        <v>0</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0</v>
      </c>
      <c r="AV48" s="52">
        <v>0</v>
      </c>
      <c r="AW48" s="52">
        <v>0</v>
      </c>
      <c r="AX48" s="52">
        <v>0</v>
      </c>
      <c r="AY48" s="52">
        <v>0</v>
      </c>
      <c r="AZ48" s="52">
        <v>0</v>
      </c>
      <c r="BA48" s="52">
        <v>0</v>
      </c>
      <c r="BB48" s="52">
        <v>1</v>
      </c>
      <c r="BC48" s="52">
        <v>1</v>
      </c>
      <c r="BD48" s="52">
        <v>0</v>
      </c>
      <c r="BE48" s="52">
        <v>0</v>
      </c>
      <c r="BF48" s="52">
        <v>0</v>
      </c>
      <c r="BG48" s="52">
        <v>0</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272272</v>
      </c>
      <c r="B49" s="52" t="s">
        <v>193</v>
      </c>
      <c r="C49" s="52" t="s">
        <v>419</v>
      </c>
      <c r="D49" s="52">
        <v>3</v>
      </c>
      <c r="E49" s="52">
        <v>0.622234943469955</v>
      </c>
      <c r="F49" s="52">
        <v>7.3263146569849598</v>
      </c>
      <c r="G49" s="52">
        <v>0</v>
      </c>
      <c r="H49" s="52">
        <v>2</v>
      </c>
      <c r="I49" s="52">
        <v>0</v>
      </c>
      <c r="J49" s="52">
        <v>0</v>
      </c>
      <c r="K49" s="52">
        <v>0</v>
      </c>
      <c r="L49" s="52">
        <v>1</v>
      </c>
      <c r="M49" s="52">
        <v>0</v>
      </c>
      <c r="N49" s="52">
        <v>0</v>
      </c>
      <c r="O49" s="52">
        <v>0</v>
      </c>
      <c r="P49" s="52">
        <v>2</v>
      </c>
      <c r="Q49" s="52">
        <v>1</v>
      </c>
      <c r="R49" s="52">
        <v>0</v>
      </c>
      <c r="S49" s="52">
        <v>3</v>
      </c>
      <c r="T49" s="52">
        <v>0</v>
      </c>
      <c r="U49" s="52">
        <v>0</v>
      </c>
      <c r="V49" s="52">
        <v>0</v>
      </c>
      <c r="W49" s="52">
        <v>0</v>
      </c>
      <c r="X49" s="52">
        <v>0</v>
      </c>
      <c r="Y49" s="52">
        <v>0</v>
      </c>
      <c r="Z49" s="52">
        <v>0</v>
      </c>
      <c r="AA49" s="52">
        <v>0</v>
      </c>
      <c r="AB49" s="52">
        <v>2</v>
      </c>
      <c r="AC49" s="52">
        <v>0</v>
      </c>
      <c r="AD49" s="52">
        <v>0</v>
      </c>
      <c r="AE49" s="52">
        <v>0</v>
      </c>
      <c r="AF49" s="52">
        <v>0</v>
      </c>
      <c r="AG49" s="52">
        <v>1</v>
      </c>
      <c r="AH49" s="52">
        <v>0</v>
      </c>
      <c r="AI49" s="52">
        <v>2</v>
      </c>
      <c r="AJ49" s="52">
        <v>0</v>
      </c>
      <c r="AK49" s="52">
        <v>0</v>
      </c>
      <c r="AL49" s="52">
        <v>1</v>
      </c>
      <c r="AM49" s="52">
        <v>0</v>
      </c>
      <c r="AN49" s="52">
        <v>0</v>
      </c>
      <c r="AO49" s="52">
        <v>0</v>
      </c>
      <c r="AP49" s="52">
        <v>0</v>
      </c>
      <c r="AQ49" s="52">
        <v>0</v>
      </c>
      <c r="AR49" s="52">
        <v>0</v>
      </c>
      <c r="AS49" s="52">
        <v>0</v>
      </c>
      <c r="AT49" s="52">
        <v>0</v>
      </c>
      <c r="AU49" s="52">
        <v>0</v>
      </c>
      <c r="AV49" s="52">
        <v>0</v>
      </c>
      <c r="AW49" s="52">
        <v>0</v>
      </c>
      <c r="AX49" s="52">
        <v>0</v>
      </c>
      <c r="AY49" s="52">
        <v>1</v>
      </c>
      <c r="AZ49" s="52">
        <v>0</v>
      </c>
      <c r="BA49" s="52">
        <v>0</v>
      </c>
      <c r="BB49" s="52">
        <v>2</v>
      </c>
      <c r="BC49" s="52">
        <v>0</v>
      </c>
      <c r="BD49" s="52">
        <v>0</v>
      </c>
      <c r="BE49" s="52">
        <v>1</v>
      </c>
      <c r="BF49" s="52">
        <v>1</v>
      </c>
      <c r="BG49" s="52">
        <v>1</v>
      </c>
      <c r="BH49" s="52">
        <v>0</v>
      </c>
      <c r="BI49" s="52">
        <v>0</v>
      </c>
      <c r="BJ49" s="52">
        <v>0</v>
      </c>
      <c r="BK49" s="52">
        <v>2</v>
      </c>
      <c r="BL49" s="52">
        <v>1</v>
      </c>
      <c r="BM49" s="52">
        <v>2</v>
      </c>
      <c r="BN49" s="52">
        <v>0</v>
      </c>
      <c r="BO49" s="52">
        <v>0</v>
      </c>
      <c r="BP49" s="52">
        <v>0</v>
      </c>
      <c r="BQ49" s="52">
        <v>1</v>
      </c>
      <c r="BR49" s="52">
        <v>0</v>
      </c>
      <c r="BS49" s="52">
        <v>2</v>
      </c>
      <c r="BT49" s="52">
        <v>1</v>
      </c>
      <c r="BU49" s="52">
        <v>0</v>
      </c>
      <c r="BV49" s="52">
        <v>0</v>
      </c>
    </row>
    <row r="50" spans="1:74" s="52" customFormat="1" x14ac:dyDescent="0.2">
      <c r="A50" s="52">
        <v>272311</v>
      </c>
      <c r="B50" s="52" t="s">
        <v>197</v>
      </c>
      <c r="C50" s="52" t="s">
        <v>419</v>
      </c>
      <c r="D50" s="52">
        <v>2</v>
      </c>
      <c r="E50" s="52">
        <v>3.4190371991247299</v>
      </c>
      <c r="F50" s="52">
        <v>40.256405731629798</v>
      </c>
      <c r="G50" s="52">
        <v>0</v>
      </c>
      <c r="H50" s="52">
        <v>0</v>
      </c>
      <c r="I50" s="52">
        <v>0</v>
      </c>
      <c r="J50" s="52">
        <v>2</v>
      </c>
      <c r="K50" s="52">
        <v>0</v>
      </c>
      <c r="L50" s="52">
        <v>0</v>
      </c>
      <c r="M50" s="52">
        <v>0</v>
      </c>
      <c r="N50" s="52">
        <v>0</v>
      </c>
      <c r="O50" s="52">
        <v>0</v>
      </c>
      <c r="P50" s="52">
        <v>1</v>
      </c>
      <c r="Q50" s="52">
        <v>1</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0</v>
      </c>
      <c r="AQ50" s="52">
        <v>0</v>
      </c>
      <c r="AR50" s="52">
        <v>0</v>
      </c>
      <c r="AS50" s="52">
        <v>1</v>
      </c>
      <c r="AT50" s="52">
        <v>0</v>
      </c>
      <c r="AU50" s="52">
        <v>0</v>
      </c>
      <c r="AV50" s="52">
        <v>0</v>
      </c>
      <c r="AW50" s="52">
        <v>0</v>
      </c>
      <c r="AX50" s="52">
        <v>0</v>
      </c>
      <c r="AY50" s="52">
        <v>0</v>
      </c>
      <c r="AZ50" s="52">
        <v>0</v>
      </c>
      <c r="BA50" s="52">
        <v>0</v>
      </c>
      <c r="BB50" s="52">
        <v>1</v>
      </c>
      <c r="BC50" s="52">
        <v>0</v>
      </c>
      <c r="BD50" s="52">
        <v>0</v>
      </c>
      <c r="BE50" s="52">
        <v>0</v>
      </c>
      <c r="BF50" s="52">
        <v>0</v>
      </c>
      <c r="BG50" s="52">
        <v>1</v>
      </c>
      <c r="BH50" s="52">
        <v>1</v>
      </c>
      <c r="BI50" s="52">
        <v>0</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c r="A51" s="52">
        <v>273660</v>
      </c>
      <c r="B51" s="52" t="s">
        <v>526</v>
      </c>
      <c r="C51" s="52" t="s">
        <v>419</v>
      </c>
      <c r="D51" s="52">
        <v>1</v>
      </c>
      <c r="E51" s="52">
        <v>6.6511473229132001</v>
      </c>
      <c r="F51" s="52">
        <v>78.311895898816701</v>
      </c>
      <c r="G51" s="52">
        <v>0</v>
      </c>
      <c r="H51" s="52">
        <v>0</v>
      </c>
      <c r="I51" s="52">
        <v>0</v>
      </c>
      <c r="J51" s="52">
        <v>1</v>
      </c>
      <c r="K51" s="52">
        <v>0</v>
      </c>
      <c r="L51" s="52">
        <v>0</v>
      </c>
      <c r="M51" s="52">
        <v>0</v>
      </c>
      <c r="N51" s="52">
        <v>0</v>
      </c>
      <c r="O51" s="52">
        <v>0</v>
      </c>
      <c r="P51" s="52">
        <v>1</v>
      </c>
      <c r="Q51" s="52">
        <v>0</v>
      </c>
      <c r="R51" s="52">
        <v>0</v>
      </c>
      <c r="S51" s="52" t="s">
        <v>170</v>
      </c>
      <c r="T51" s="52" t="s">
        <v>170</v>
      </c>
      <c r="U51" s="52" t="s">
        <v>170</v>
      </c>
      <c r="V51" s="52" t="s">
        <v>170</v>
      </c>
      <c r="W51" s="52" t="s">
        <v>170</v>
      </c>
      <c r="X51" s="52" t="s">
        <v>170</v>
      </c>
      <c r="Y51" s="52" t="s">
        <v>170</v>
      </c>
      <c r="Z51" s="52" t="s">
        <v>170</v>
      </c>
      <c r="AA51" s="52" t="s">
        <v>170</v>
      </c>
      <c r="AB51" s="52" t="s">
        <v>170</v>
      </c>
      <c r="AC51" s="52" t="s">
        <v>170</v>
      </c>
      <c r="AD51" s="52" t="s">
        <v>170</v>
      </c>
      <c r="AE51" s="52" t="s">
        <v>170</v>
      </c>
      <c r="AF51" s="52" t="s">
        <v>170</v>
      </c>
      <c r="AG51" s="52" t="s">
        <v>170</v>
      </c>
      <c r="AH51" s="52" t="s">
        <v>170</v>
      </c>
      <c r="AI51" s="52" t="s">
        <v>170</v>
      </c>
      <c r="AJ51" s="52" t="s">
        <v>170</v>
      </c>
      <c r="AK51" s="52" t="s">
        <v>170</v>
      </c>
      <c r="AL51" s="52" t="s">
        <v>170</v>
      </c>
      <c r="AM51" s="52" t="s">
        <v>170</v>
      </c>
      <c r="AN51" s="52" t="s">
        <v>170</v>
      </c>
      <c r="AO51" s="52" t="s">
        <v>170</v>
      </c>
      <c r="AP51" s="52">
        <v>0</v>
      </c>
      <c r="AQ51" s="52">
        <v>0</v>
      </c>
      <c r="AR51" s="52">
        <v>0</v>
      </c>
      <c r="AS51" s="52">
        <v>0</v>
      </c>
      <c r="AT51" s="52">
        <v>0</v>
      </c>
      <c r="AU51" s="52">
        <v>1</v>
      </c>
      <c r="AV51" s="52">
        <v>0</v>
      </c>
      <c r="AW51" s="52">
        <v>0</v>
      </c>
      <c r="AX51" s="52">
        <v>0</v>
      </c>
      <c r="AY51" s="52">
        <v>0</v>
      </c>
      <c r="AZ51" s="52">
        <v>0</v>
      </c>
      <c r="BA51" s="52">
        <v>0</v>
      </c>
      <c r="BB51" s="52">
        <v>0</v>
      </c>
      <c r="BC51" s="52">
        <v>0</v>
      </c>
      <c r="BD51" s="52">
        <v>0</v>
      </c>
      <c r="BE51" s="52">
        <v>0</v>
      </c>
      <c r="BF51" s="52">
        <v>0</v>
      </c>
      <c r="BG51" s="52">
        <v>1</v>
      </c>
      <c r="BH51" s="52">
        <v>0</v>
      </c>
      <c r="BI51" s="52">
        <v>0</v>
      </c>
      <c r="BJ51" s="52">
        <v>0</v>
      </c>
      <c r="BK51" s="52" t="s">
        <v>170</v>
      </c>
      <c r="BL51" s="52" t="s">
        <v>170</v>
      </c>
      <c r="BM51" s="52" t="s">
        <v>170</v>
      </c>
      <c r="BN51" s="52" t="s">
        <v>170</v>
      </c>
      <c r="BO51" s="52" t="s">
        <v>170</v>
      </c>
      <c r="BP51" s="52" t="s">
        <v>170</v>
      </c>
      <c r="BQ51" s="52" t="s">
        <v>170</v>
      </c>
      <c r="BR51" s="52" t="s">
        <v>170</v>
      </c>
      <c r="BS51" s="52" t="s">
        <v>170</v>
      </c>
      <c r="BT51" s="52" t="s">
        <v>170</v>
      </c>
      <c r="BU51" s="52" t="s">
        <v>170</v>
      </c>
      <c r="BV51" s="52">
        <v>0</v>
      </c>
    </row>
    <row r="52" spans="1:74" s="52" customFormat="1" x14ac:dyDescent="0.2"/>
    <row r="53" spans="1:74" s="52" customFormat="1" x14ac:dyDescent="0.2"/>
    <row r="54" spans="1:74" s="52" customFormat="1" x14ac:dyDescent="0.2"/>
    <row r="55" spans="1:74" s="52" customFormat="1" x14ac:dyDescent="0.2"/>
    <row r="56" spans="1:74" s="52" customFormat="1" x14ac:dyDescent="0.2"/>
    <row r="57" spans="1:74" s="52" customFormat="1" x14ac:dyDescent="0.2"/>
    <row r="58" spans="1:74" s="52" customFormat="1" x14ac:dyDescent="0.2"/>
    <row r="59" spans="1:74" s="52" customFormat="1" x14ac:dyDescent="0.2"/>
    <row r="60" spans="1:74" s="52" customFormat="1" x14ac:dyDescent="0.2"/>
    <row r="61" spans="1:74" s="52" customFormat="1" x14ac:dyDescent="0.2"/>
    <row r="62" spans="1:74" s="52" customFormat="1" x14ac:dyDescent="0.2"/>
    <row r="63" spans="1:74" s="52" customFormat="1" x14ac:dyDescent="0.2"/>
    <row r="85" spans="1:75" x14ac:dyDescent="0.2">
      <c r="B85" s="52">
        <v>271004</v>
      </c>
      <c r="C85" t="s">
        <v>395</v>
      </c>
      <c r="D85">
        <f>IFERROR(VLOOKUP($B85,$A$8:$BW$70,D$88,FALSE),0)</f>
        <v>31</v>
      </c>
      <c r="E85">
        <f t="shared" ref="E85:BP85" si="0">IFERROR(VLOOKUP($B85,$A$8:$BW$70,E88,FALSE),0)</f>
        <v>1.1346180381575699</v>
      </c>
      <c r="F85">
        <f t="shared" si="0"/>
        <v>13.3592123847585</v>
      </c>
      <c r="G85">
        <f t="shared" si="0"/>
        <v>0</v>
      </c>
      <c r="H85">
        <f t="shared" si="0"/>
        <v>2</v>
      </c>
      <c r="I85">
        <f t="shared" si="0"/>
        <v>6</v>
      </c>
      <c r="J85">
        <f t="shared" si="0"/>
        <v>6</v>
      </c>
      <c r="K85">
        <f t="shared" si="0"/>
        <v>6</v>
      </c>
      <c r="L85">
        <f t="shared" si="0"/>
        <v>4</v>
      </c>
      <c r="M85">
        <f t="shared" si="0"/>
        <v>4</v>
      </c>
      <c r="N85">
        <f t="shared" si="0"/>
        <v>3</v>
      </c>
      <c r="O85">
        <f t="shared" si="0"/>
        <v>0</v>
      </c>
      <c r="P85">
        <f t="shared" si="0"/>
        <v>15</v>
      </c>
      <c r="Q85">
        <f t="shared" si="0"/>
        <v>16</v>
      </c>
      <c r="R85">
        <f t="shared" si="0"/>
        <v>0</v>
      </c>
      <c r="S85">
        <f t="shared" si="0"/>
        <v>14</v>
      </c>
      <c r="T85">
        <f t="shared" si="0"/>
        <v>16</v>
      </c>
      <c r="U85">
        <f t="shared" si="0"/>
        <v>0</v>
      </c>
      <c r="V85">
        <f t="shared" si="0"/>
        <v>16</v>
      </c>
      <c r="W85">
        <f t="shared" si="0"/>
        <v>2</v>
      </c>
      <c r="X85">
        <f t="shared" si="0"/>
        <v>1</v>
      </c>
      <c r="Y85">
        <f t="shared" si="0"/>
        <v>12</v>
      </c>
      <c r="Z85">
        <f t="shared" si="0"/>
        <v>1</v>
      </c>
      <c r="AA85">
        <f t="shared" si="0"/>
        <v>1</v>
      </c>
      <c r="AB85">
        <f t="shared" si="0"/>
        <v>22</v>
      </c>
      <c r="AC85">
        <f t="shared" si="0"/>
        <v>1</v>
      </c>
      <c r="AD85">
        <f t="shared" si="0"/>
        <v>1</v>
      </c>
      <c r="AE85">
        <f t="shared" si="0"/>
        <v>0</v>
      </c>
      <c r="AF85">
        <f t="shared" si="0"/>
        <v>0</v>
      </c>
      <c r="AG85">
        <f t="shared" si="0"/>
        <v>7</v>
      </c>
      <c r="AH85">
        <f t="shared" si="0"/>
        <v>0</v>
      </c>
      <c r="AI85">
        <f t="shared" si="0"/>
        <v>19</v>
      </c>
      <c r="AJ85">
        <f t="shared" si="0"/>
        <v>2</v>
      </c>
      <c r="AK85">
        <f t="shared" si="0"/>
        <v>1</v>
      </c>
      <c r="AL85">
        <f t="shared" si="0"/>
        <v>8</v>
      </c>
      <c r="AM85">
        <f t="shared" si="0"/>
        <v>0</v>
      </c>
      <c r="AN85">
        <f t="shared" si="0"/>
        <v>1</v>
      </c>
      <c r="AO85">
        <f t="shared" si="0"/>
        <v>0</v>
      </c>
      <c r="AP85">
        <f t="shared" si="0"/>
        <v>2</v>
      </c>
      <c r="AQ85">
        <f t="shared" si="0"/>
        <v>3</v>
      </c>
      <c r="AR85">
        <f t="shared" si="0"/>
        <v>3</v>
      </c>
      <c r="AS85">
        <f t="shared" si="0"/>
        <v>1</v>
      </c>
      <c r="AT85">
        <f t="shared" si="0"/>
        <v>4</v>
      </c>
      <c r="AU85">
        <f t="shared" si="0"/>
        <v>2</v>
      </c>
      <c r="AV85">
        <f t="shared" si="0"/>
        <v>2</v>
      </c>
      <c r="AW85">
        <f t="shared" si="0"/>
        <v>4</v>
      </c>
      <c r="AX85">
        <f t="shared" si="0"/>
        <v>1</v>
      </c>
      <c r="AY85">
        <f t="shared" si="0"/>
        <v>0</v>
      </c>
      <c r="AZ85">
        <f t="shared" si="0"/>
        <v>1</v>
      </c>
      <c r="BA85">
        <f t="shared" si="0"/>
        <v>2</v>
      </c>
      <c r="BB85">
        <f t="shared" si="0"/>
        <v>6</v>
      </c>
      <c r="BC85">
        <f t="shared" si="0"/>
        <v>2</v>
      </c>
      <c r="BD85">
        <f t="shared" si="0"/>
        <v>5</v>
      </c>
      <c r="BE85">
        <f t="shared" si="0"/>
        <v>7</v>
      </c>
      <c r="BF85">
        <f t="shared" si="0"/>
        <v>3</v>
      </c>
      <c r="BG85">
        <f t="shared" si="0"/>
        <v>9</v>
      </c>
      <c r="BH85">
        <f t="shared" si="0"/>
        <v>3</v>
      </c>
      <c r="BI85">
        <f t="shared" si="0"/>
        <v>2</v>
      </c>
      <c r="BJ85">
        <f t="shared" si="0"/>
        <v>0</v>
      </c>
      <c r="BK85">
        <f t="shared" si="0"/>
        <v>9</v>
      </c>
      <c r="BL85">
        <f t="shared" si="0"/>
        <v>25</v>
      </c>
      <c r="BM85">
        <f t="shared" si="0"/>
        <v>6</v>
      </c>
      <c r="BN85">
        <f t="shared" si="0"/>
        <v>4</v>
      </c>
      <c r="BO85">
        <f t="shared" si="0"/>
        <v>1</v>
      </c>
      <c r="BP85">
        <f t="shared" si="0"/>
        <v>0</v>
      </c>
      <c r="BQ85">
        <f t="shared" ref="BQ85:BW85" si="1">IFERROR(VLOOKUP($B85,$A$8:$BW$70,BQ88,FALSE),0)</f>
        <v>1</v>
      </c>
      <c r="BR85">
        <f t="shared" si="1"/>
        <v>1</v>
      </c>
      <c r="BS85">
        <f t="shared" si="1"/>
        <v>7</v>
      </c>
      <c r="BT85">
        <f t="shared" si="1"/>
        <v>24</v>
      </c>
      <c r="BU85">
        <f t="shared" si="1"/>
        <v>0</v>
      </c>
      <c r="BV85">
        <f t="shared" si="1"/>
        <v>0</v>
      </c>
      <c r="BW85">
        <f t="shared" si="1"/>
        <v>0</v>
      </c>
    </row>
    <row r="86" spans="1:75" x14ac:dyDescent="0.2">
      <c r="B86" s="52">
        <v>271403</v>
      </c>
      <c r="C86" t="s">
        <v>396</v>
      </c>
      <c r="D86">
        <f>IFERROR(VLOOKUP($B86,$A$8:$BW$70,D$88,FALSE),0)</f>
        <v>15</v>
      </c>
      <c r="E86">
        <f t="shared" ref="E86:BP86" si="2">IFERROR(VLOOKUP($B86,$A$8:$BW$70,E$88,FALSE),0)</f>
        <v>1.8156333292179001</v>
      </c>
      <c r="F86">
        <f t="shared" si="2"/>
        <v>21.377618231113999</v>
      </c>
      <c r="G86">
        <f t="shared" si="2"/>
        <v>0</v>
      </c>
      <c r="H86">
        <f t="shared" si="2"/>
        <v>2</v>
      </c>
      <c r="I86">
        <f t="shared" si="2"/>
        <v>3</v>
      </c>
      <c r="J86">
        <f t="shared" si="2"/>
        <v>0</v>
      </c>
      <c r="K86">
        <f t="shared" si="2"/>
        <v>4</v>
      </c>
      <c r="L86">
        <f t="shared" si="2"/>
        <v>0</v>
      </c>
      <c r="M86">
        <f t="shared" si="2"/>
        <v>3</v>
      </c>
      <c r="N86">
        <f t="shared" si="2"/>
        <v>3</v>
      </c>
      <c r="O86">
        <f t="shared" si="2"/>
        <v>0</v>
      </c>
      <c r="P86">
        <f t="shared" si="2"/>
        <v>13</v>
      </c>
      <c r="Q86">
        <f t="shared" si="2"/>
        <v>2</v>
      </c>
      <c r="R86">
        <f t="shared" si="2"/>
        <v>0</v>
      </c>
      <c r="S86">
        <f t="shared" si="2"/>
        <v>5</v>
      </c>
      <c r="T86">
        <f t="shared" si="2"/>
        <v>10</v>
      </c>
      <c r="U86">
        <f t="shared" si="2"/>
        <v>0</v>
      </c>
      <c r="V86">
        <f t="shared" si="2"/>
        <v>10</v>
      </c>
      <c r="W86">
        <f t="shared" si="2"/>
        <v>0</v>
      </c>
      <c r="X86">
        <f t="shared" si="2"/>
        <v>0</v>
      </c>
      <c r="Y86">
        <f t="shared" si="2"/>
        <v>7</v>
      </c>
      <c r="Z86">
        <f t="shared" si="2"/>
        <v>3</v>
      </c>
      <c r="AA86">
        <f t="shared" si="2"/>
        <v>0</v>
      </c>
      <c r="AB86">
        <f t="shared" si="2"/>
        <v>9</v>
      </c>
      <c r="AC86">
        <f t="shared" si="2"/>
        <v>1</v>
      </c>
      <c r="AD86">
        <f t="shared" si="2"/>
        <v>1</v>
      </c>
      <c r="AE86">
        <f t="shared" si="2"/>
        <v>2</v>
      </c>
      <c r="AF86">
        <f t="shared" si="2"/>
        <v>0</v>
      </c>
      <c r="AG86">
        <f t="shared" si="2"/>
        <v>2</v>
      </c>
      <c r="AH86">
        <f t="shared" si="2"/>
        <v>0</v>
      </c>
      <c r="AI86">
        <f t="shared" si="2"/>
        <v>10</v>
      </c>
      <c r="AJ86">
        <f t="shared" si="2"/>
        <v>0</v>
      </c>
      <c r="AK86">
        <f t="shared" si="2"/>
        <v>0</v>
      </c>
      <c r="AL86">
        <f t="shared" si="2"/>
        <v>3</v>
      </c>
      <c r="AM86">
        <f t="shared" si="2"/>
        <v>0</v>
      </c>
      <c r="AN86">
        <f t="shared" si="2"/>
        <v>2</v>
      </c>
      <c r="AO86">
        <f t="shared" si="2"/>
        <v>0</v>
      </c>
      <c r="AP86">
        <f t="shared" si="2"/>
        <v>1</v>
      </c>
      <c r="AQ86">
        <f t="shared" si="2"/>
        <v>0</v>
      </c>
      <c r="AR86">
        <f t="shared" si="2"/>
        <v>1</v>
      </c>
      <c r="AS86">
        <f t="shared" si="2"/>
        <v>3</v>
      </c>
      <c r="AT86">
        <f t="shared" si="2"/>
        <v>1</v>
      </c>
      <c r="AU86">
        <f t="shared" si="2"/>
        <v>1</v>
      </c>
      <c r="AV86">
        <f t="shared" si="2"/>
        <v>1</v>
      </c>
      <c r="AW86">
        <f t="shared" si="2"/>
        <v>1</v>
      </c>
      <c r="AX86">
        <f t="shared" si="2"/>
        <v>1</v>
      </c>
      <c r="AY86">
        <f t="shared" si="2"/>
        <v>0</v>
      </c>
      <c r="AZ86">
        <f t="shared" si="2"/>
        <v>2</v>
      </c>
      <c r="BA86">
        <f t="shared" si="2"/>
        <v>0</v>
      </c>
      <c r="BB86">
        <f t="shared" si="2"/>
        <v>3</v>
      </c>
      <c r="BC86">
        <f t="shared" si="2"/>
        <v>3</v>
      </c>
      <c r="BD86">
        <f t="shared" si="2"/>
        <v>3</v>
      </c>
      <c r="BE86">
        <f t="shared" si="2"/>
        <v>2</v>
      </c>
      <c r="BF86">
        <f t="shared" si="2"/>
        <v>2</v>
      </c>
      <c r="BG86">
        <f t="shared" si="2"/>
        <v>0</v>
      </c>
      <c r="BH86">
        <f t="shared" si="2"/>
        <v>2</v>
      </c>
      <c r="BI86">
        <f t="shared" si="2"/>
        <v>3</v>
      </c>
      <c r="BJ86">
        <f t="shared" si="2"/>
        <v>0</v>
      </c>
      <c r="BK86">
        <f t="shared" si="2"/>
        <v>5</v>
      </c>
      <c r="BL86">
        <f t="shared" si="2"/>
        <v>14</v>
      </c>
      <c r="BM86">
        <f t="shared" si="2"/>
        <v>5</v>
      </c>
      <c r="BN86">
        <f t="shared" si="2"/>
        <v>3</v>
      </c>
      <c r="BO86">
        <f t="shared" si="2"/>
        <v>0</v>
      </c>
      <c r="BP86">
        <f t="shared" si="2"/>
        <v>0</v>
      </c>
      <c r="BQ86">
        <f t="shared" ref="BQ86:BW86" si="3">IFERROR(VLOOKUP($B86,$A$8:$BW$70,BQ$88,FALSE),0)</f>
        <v>1</v>
      </c>
      <c r="BR86">
        <f t="shared" si="3"/>
        <v>0</v>
      </c>
      <c r="BS86">
        <f t="shared" si="3"/>
        <v>2</v>
      </c>
      <c r="BT86">
        <f t="shared" si="3"/>
        <v>13</v>
      </c>
      <c r="BU86">
        <f t="shared" si="3"/>
        <v>0</v>
      </c>
      <c r="BV86">
        <f t="shared" si="3"/>
        <v>0</v>
      </c>
      <c r="BW86">
        <f t="shared" si="3"/>
        <v>0</v>
      </c>
    </row>
    <row r="87" spans="1:75" x14ac:dyDescent="0.2">
      <c r="C87" t="s">
        <v>397</v>
      </c>
      <c r="D87">
        <f>SUM(D8:D83)</f>
        <v>136</v>
      </c>
      <c r="G87">
        <f t="shared" ref="G87:BR87" si="4">SUM(G8:G83)</f>
        <v>0</v>
      </c>
      <c r="H87">
        <f t="shared" si="4"/>
        <v>11</v>
      </c>
      <c r="I87">
        <f t="shared" si="4"/>
        <v>23</v>
      </c>
      <c r="J87">
        <f t="shared" si="4"/>
        <v>20</v>
      </c>
      <c r="K87">
        <f t="shared" si="4"/>
        <v>27</v>
      </c>
      <c r="L87">
        <f t="shared" si="4"/>
        <v>16</v>
      </c>
      <c r="M87">
        <f t="shared" si="4"/>
        <v>20</v>
      </c>
      <c r="N87">
        <f t="shared" si="4"/>
        <v>19</v>
      </c>
      <c r="O87">
        <f t="shared" si="4"/>
        <v>0</v>
      </c>
      <c r="P87">
        <f t="shared" si="4"/>
        <v>88</v>
      </c>
      <c r="Q87">
        <f t="shared" si="4"/>
        <v>48</v>
      </c>
      <c r="R87">
        <f t="shared" si="4"/>
        <v>0</v>
      </c>
      <c r="S87">
        <f t="shared" si="4"/>
        <v>35</v>
      </c>
      <c r="T87">
        <f t="shared" si="4"/>
        <v>42</v>
      </c>
      <c r="U87">
        <f t="shared" si="4"/>
        <v>0</v>
      </c>
      <c r="V87">
        <f t="shared" si="4"/>
        <v>42</v>
      </c>
      <c r="W87">
        <f t="shared" si="4"/>
        <v>3</v>
      </c>
      <c r="X87">
        <f t="shared" si="4"/>
        <v>1</v>
      </c>
      <c r="Y87">
        <f t="shared" si="4"/>
        <v>33</v>
      </c>
      <c r="Z87">
        <f t="shared" si="4"/>
        <v>5</v>
      </c>
      <c r="AA87">
        <f t="shared" si="4"/>
        <v>1</v>
      </c>
      <c r="AB87">
        <f t="shared" si="4"/>
        <v>54</v>
      </c>
      <c r="AC87">
        <f t="shared" si="4"/>
        <v>4</v>
      </c>
      <c r="AD87">
        <f t="shared" si="4"/>
        <v>2</v>
      </c>
      <c r="AE87">
        <f t="shared" si="4"/>
        <v>3</v>
      </c>
      <c r="AF87">
        <f t="shared" si="4"/>
        <v>0</v>
      </c>
      <c r="AG87">
        <f t="shared" si="4"/>
        <v>15</v>
      </c>
      <c r="AH87">
        <f t="shared" si="4"/>
        <v>0</v>
      </c>
      <c r="AI87">
        <f t="shared" si="4"/>
        <v>52</v>
      </c>
      <c r="AJ87">
        <f t="shared" si="4"/>
        <v>2</v>
      </c>
      <c r="AK87">
        <f t="shared" si="4"/>
        <v>1</v>
      </c>
      <c r="AL87">
        <f t="shared" si="4"/>
        <v>18</v>
      </c>
      <c r="AM87">
        <f t="shared" si="4"/>
        <v>0</v>
      </c>
      <c r="AN87">
        <f t="shared" si="4"/>
        <v>5</v>
      </c>
      <c r="AO87">
        <f t="shared" si="4"/>
        <v>0</v>
      </c>
      <c r="AP87">
        <f t="shared" si="4"/>
        <v>8</v>
      </c>
      <c r="AQ87">
        <f t="shared" si="4"/>
        <v>8</v>
      </c>
      <c r="AR87">
        <f t="shared" si="4"/>
        <v>11</v>
      </c>
      <c r="AS87">
        <f t="shared" si="4"/>
        <v>15</v>
      </c>
      <c r="AT87">
        <f t="shared" si="4"/>
        <v>16</v>
      </c>
      <c r="AU87">
        <f t="shared" si="4"/>
        <v>9</v>
      </c>
      <c r="AV87">
        <f t="shared" si="4"/>
        <v>8</v>
      </c>
      <c r="AW87">
        <f t="shared" si="4"/>
        <v>10</v>
      </c>
      <c r="AX87">
        <f t="shared" si="4"/>
        <v>6</v>
      </c>
      <c r="AY87">
        <f t="shared" si="4"/>
        <v>2</v>
      </c>
      <c r="AZ87">
        <f t="shared" si="4"/>
        <v>7</v>
      </c>
      <c r="BA87">
        <f t="shared" si="4"/>
        <v>5</v>
      </c>
      <c r="BB87">
        <f t="shared" si="4"/>
        <v>31</v>
      </c>
      <c r="BC87">
        <f t="shared" si="4"/>
        <v>19</v>
      </c>
      <c r="BD87">
        <f t="shared" si="4"/>
        <v>26</v>
      </c>
      <c r="BE87">
        <f t="shared" si="4"/>
        <v>24</v>
      </c>
      <c r="BF87">
        <f t="shared" si="4"/>
        <v>12</v>
      </c>
      <c r="BG87">
        <f t="shared" si="4"/>
        <v>25</v>
      </c>
      <c r="BH87">
        <f t="shared" si="4"/>
        <v>16</v>
      </c>
      <c r="BI87">
        <f t="shared" si="4"/>
        <v>14</v>
      </c>
      <c r="BJ87">
        <f t="shared" si="4"/>
        <v>0</v>
      </c>
      <c r="BK87">
        <f t="shared" si="4"/>
        <v>23</v>
      </c>
      <c r="BL87">
        <f t="shared" si="4"/>
        <v>65</v>
      </c>
      <c r="BM87">
        <f t="shared" si="4"/>
        <v>19</v>
      </c>
      <c r="BN87">
        <f t="shared" si="4"/>
        <v>12</v>
      </c>
      <c r="BO87">
        <f t="shared" si="4"/>
        <v>1</v>
      </c>
      <c r="BP87">
        <f t="shared" si="4"/>
        <v>0</v>
      </c>
      <c r="BQ87">
        <f t="shared" si="4"/>
        <v>4</v>
      </c>
      <c r="BR87">
        <f t="shared" si="4"/>
        <v>1</v>
      </c>
      <c r="BS87">
        <f t="shared" ref="BS87:BW87" si="5">SUM(BS8:BS83)</f>
        <v>14</v>
      </c>
      <c r="BT87">
        <f t="shared" si="5"/>
        <v>63</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90</v>
      </c>
      <c r="E90">
        <v>1.02263976730173</v>
      </c>
      <c r="F90">
        <v>12.0407585504881</v>
      </c>
      <c r="G90">
        <v>0</v>
      </c>
      <c r="H90">
        <v>7</v>
      </c>
      <c r="I90">
        <v>14</v>
      </c>
      <c r="J90">
        <v>14</v>
      </c>
      <c r="K90">
        <v>17</v>
      </c>
      <c r="L90">
        <v>12</v>
      </c>
      <c r="M90">
        <v>13</v>
      </c>
      <c r="N90">
        <v>13</v>
      </c>
      <c r="O90">
        <v>0</v>
      </c>
      <c r="P90">
        <v>60</v>
      </c>
      <c r="Q90">
        <v>30</v>
      </c>
      <c r="R90">
        <v>0</v>
      </c>
      <c r="S90">
        <v>42</v>
      </c>
      <c r="T90">
        <v>47</v>
      </c>
      <c r="U90">
        <v>0</v>
      </c>
      <c r="V90">
        <v>47</v>
      </c>
      <c r="W90">
        <v>3</v>
      </c>
      <c r="X90">
        <v>1</v>
      </c>
      <c r="Y90">
        <v>37</v>
      </c>
      <c r="Z90">
        <v>6</v>
      </c>
      <c r="AA90">
        <v>1</v>
      </c>
      <c r="AB90">
        <v>61</v>
      </c>
      <c r="AC90">
        <v>5</v>
      </c>
      <c r="AD90">
        <v>4</v>
      </c>
      <c r="AE90">
        <v>4</v>
      </c>
      <c r="AF90">
        <v>0</v>
      </c>
      <c r="AG90">
        <v>16</v>
      </c>
      <c r="AH90">
        <v>0</v>
      </c>
      <c r="AI90">
        <v>61</v>
      </c>
      <c r="AJ90">
        <v>2</v>
      </c>
      <c r="AK90">
        <v>2</v>
      </c>
      <c r="AL90">
        <v>19</v>
      </c>
      <c r="AM90">
        <v>0</v>
      </c>
      <c r="AN90">
        <v>6</v>
      </c>
      <c r="AO90">
        <v>0</v>
      </c>
      <c r="AP90">
        <v>5</v>
      </c>
      <c r="AQ90">
        <v>5</v>
      </c>
      <c r="AR90">
        <v>7</v>
      </c>
      <c r="AS90">
        <v>11</v>
      </c>
      <c r="AT90">
        <v>11</v>
      </c>
      <c r="AU90">
        <v>6</v>
      </c>
      <c r="AV90">
        <v>5</v>
      </c>
      <c r="AW90">
        <v>5</v>
      </c>
      <c r="AX90">
        <v>4</v>
      </c>
      <c r="AY90">
        <v>2</v>
      </c>
      <c r="AZ90">
        <v>4</v>
      </c>
      <c r="BA90">
        <v>3</v>
      </c>
      <c r="BB90">
        <v>22</v>
      </c>
      <c r="BC90">
        <v>14</v>
      </c>
      <c r="BD90">
        <v>18</v>
      </c>
      <c r="BE90">
        <v>15</v>
      </c>
      <c r="BF90">
        <v>7</v>
      </c>
      <c r="BG90">
        <v>16</v>
      </c>
      <c r="BH90">
        <v>11</v>
      </c>
      <c r="BI90">
        <v>9</v>
      </c>
      <c r="BJ90">
        <v>0</v>
      </c>
      <c r="BK90">
        <v>28</v>
      </c>
      <c r="BL90">
        <v>76</v>
      </c>
      <c r="BM90">
        <v>21</v>
      </c>
      <c r="BN90">
        <v>12</v>
      </c>
      <c r="BO90">
        <v>1</v>
      </c>
      <c r="BP90">
        <v>0</v>
      </c>
      <c r="BQ90">
        <v>4</v>
      </c>
      <c r="BR90">
        <v>1</v>
      </c>
      <c r="BS90">
        <v>14</v>
      </c>
      <c r="BT90">
        <v>75</v>
      </c>
      <c r="BU90">
        <v>1</v>
      </c>
      <c r="BV90">
        <v>0</v>
      </c>
    </row>
    <row r="91" spans="1:75" x14ac:dyDescent="0.2">
      <c r="B91" t="s">
        <v>425</v>
      </c>
    </row>
    <row r="92" spans="1:75" x14ac:dyDescent="0.2">
      <c r="D92">
        <f>D87-D85-D86</f>
        <v>90</v>
      </c>
    </row>
    <row r="100" spans="1:6" s="147" customFormat="1" x14ac:dyDescent="0.2"/>
    <row r="101" spans="1:6" x14ac:dyDescent="0.2">
      <c r="A101" s="52">
        <v>271004</v>
      </c>
      <c r="B101" s="52" t="s">
        <v>172</v>
      </c>
      <c r="C101" s="52" t="s">
        <v>419</v>
      </c>
      <c r="D101" s="52">
        <v>72</v>
      </c>
      <c r="E101" s="52">
        <v>2.6352418950756502</v>
      </c>
      <c r="F101" s="52">
        <v>31.027848119439099</v>
      </c>
    </row>
    <row r="102" spans="1:6" x14ac:dyDescent="0.2">
      <c r="A102" s="52">
        <v>271021</v>
      </c>
      <c r="B102" s="52" t="s">
        <v>419</v>
      </c>
      <c r="C102" s="52" t="s">
        <v>500</v>
      </c>
      <c r="D102" s="52">
        <v>3</v>
      </c>
      <c r="E102" s="52">
        <v>2.8506813128337698</v>
      </c>
      <c r="F102" s="52">
        <v>33.564473522074998</v>
      </c>
    </row>
    <row r="103" spans="1:6" x14ac:dyDescent="0.2">
      <c r="A103" s="52">
        <v>271039</v>
      </c>
      <c r="B103" s="52" t="s">
        <v>419</v>
      </c>
      <c r="C103" s="52" t="s">
        <v>501</v>
      </c>
      <c r="D103" s="52">
        <v>2</v>
      </c>
      <c r="E103" s="52">
        <v>2.5501746869660602</v>
      </c>
      <c r="F103" s="52">
        <v>30.0262503465358</v>
      </c>
    </row>
    <row r="104" spans="1:6" x14ac:dyDescent="0.2">
      <c r="A104" s="52">
        <v>271047</v>
      </c>
      <c r="B104" s="52" t="s">
        <v>419</v>
      </c>
      <c r="C104" s="52" t="s">
        <v>502</v>
      </c>
      <c r="D104" s="52">
        <v>2</v>
      </c>
      <c r="E104" s="52">
        <v>3.0501288679446699</v>
      </c>
      <c r="F104" s="52">
        <v>35.912807638703399</v>
      </c>
    </row>
    <row r="105" spans="1:6" x14ac:dyDescent="0.2">
      <c r="A105" s="52">
        <v>271063</v>
      </c>
      <c r="B105" s="52" t="s">
        <v>419</v>
      </c>
      <c r="C105" s="52" t="s">
        <v>503</v>
      </c>
      <c r="D105" s="52">
        <v>2</v>
      </c>
      <c r="E105" s="52">
        <v>1.92646676363216</v>
      </c>
      <c r="F105" s="52">
        <v>22.68259253954</v>
      </c>
    </row>
    <row r="106" spans="1:6" x14ac:dyDescent="0.2">
      <c r="A106" s="52">
        <v>271080</v>
      </c>
      <c r="B106" s="52" t="s">
        <v>419</v>
      </c>
      <c r="C106" s="52" t="s">
        <v>505</v>
      </c>
      <c r="D106" s="52">
        <v>3</v>
      </c>
      <c r="E106" s="52">
        <v>4.7406096424000097</v>
      </c>
      <c r="F106" s="52">
        <v>55.816855466967901</v>
      </c>
    </row>
    <row r="107" spans="1:6" x14ac:dyDescent="0.2">
      <c r="A107" s="52">
        <v>271098</v>
      </c>
      <c r="B107" s="52" t="s">
        <v>419</v>
      </c>
      <c r="C107" s="52" t="s">
        <v>506</v>
      </c>
      <c r="D107" s="52">
        <v>5</v>
      </c>
      <c r="E107" s="52">
        <v>6.2216913045642297</v>
      </c>
      <c r="F107" s="52">
        <v>73.255397618256296</v>
      </c>
    </row>
    <row r="108" spans="1:6" x14ac:dyDescent="0.2">
      <c r="A108" s="52">
        <v>271110</v>
      </c>
      <c r="B108" s="52" t="s">
        <v>419</v>
      </c>
      <c r="C108" s="52" t="s">
        <v>507</v>
      </c>
      <c r="D108" s="52">
        <v>3</v>
      </c>
      <c r="E108" s="52">
        <v>4.2096400757735202</v>
      </c>
      <c r="F108" s="52">
        <v>49.565117021204401</v>
      </c>
    </row>
    <row r="109" spans="1:6" x14ac:dyDescent="0.2">
      <c r="A109" s="52">
        <v>271136</v>
      </c>
      <c r="B109" s="52" t="s">
        <v>419</v>
      </c>
      <c r="C109" s="52" t="s">
        <v>508</v>
      </c>
      <c r="D109" s="52">
        <v>2</v>
      </c>
      <c r="E109" s="52">
        <v>2.0549915745345402</v>
      </c>
      <c r="F109" s="52">
        <v>24.1958685388745</v>
      </c>
    </row>
    <row r="110" spans="1:6" x14ac:dyDescent="0.2">
      <c r="A110" s="52">
        <v>271144</v>
      </c>
      <c r="B110" s="52" t="s">
        <v>419</v>
      </c>
      <c r="C110" s="52" t="s">
        <v>509</v>
      </c>
      <c r="D110" s="52">
        <v>5</v>
      </c>
      <c r="E110" s="52">
        <v>2.9236688535709701</v>
      </c>
      <c r="F110" s="52">
        <v>34.423842953335601</v>
      </c>
    </row>
    <row r="111" spans="1:6" x14ac:dyDescent="0.2">
      <c r="A111" s="52">
        <v>271152</v>
      </c>
      <c r="B111" s="52" t="s">
        <v>419</v>
      </c>
      <c r="C111" s="52" t="s">
        <v>510</v>
      </c>
      <c r="D111" s="52">
        <v>5</v>
      </c>
      <c r="E111" s="52">
        <v>5.9262771127177896</v>
      </c>
      <c r="F111" s="52">
        <v>69.777133746515901</v>
      </c>
    </row>
    <row r="112" spans="1:6" x14ac:dyDescent="0.2">
      <c r="A112" s="52">
        <v>271161</v>
      </c>
      <c r="B112" s="52" t="s">
        <v>419</v>
      </c>
      <c r="C112" s="52" t="s">
        <v>511</v>
      </c>
      <c r="D112" s="52">
        <v>2</v>
      </c>
      <c r="E112" s="52">
        <v>1.59108989657916</v>
      </c>
      <c r="F112" s="52">
        <v>18.733800395206199</v>
      </c>
    </row>
    <row r="113" spans="1:6" x14ac:dyDescent="0.2">
      <c r="A113" s="52">
        <v>271179</v>
      </c>
      <c r="B113" s="52" t="s">
        <v>419</v>
      </c>
      <c r="C113" s="52" t="s">
        <v>512</v>
      </c>
      <c r="D113" s="52">
        <v>2</v>
      </c>
      <c r="E113" s="52">
        <v>2.22893378952178</v>
      </c>
      <c r="F113" s="52">
        <v>26.2438978443694</v>
      </c>
    </row>
    <row r="114" spans="1:6" x14ac:dyDescent="0.2">
      <c r="A114" s="52">
        <v>271187</v>
      </c>
      <c r="B114" s="52" t="s">
        <v>419</v>
      </c>
      <c r="C114" s="52" t="s">
        <v>513</v>
      </c>
      <c r="D114" s="52">
        <v>4</v>
      </c>
      <c r="E114" s="52">
        <v>2.34832740380664</v>
      </c>
      <c r="F114" s="52">
        <v>27.6496613674007</v>
      </c>
    </row>
    <row r="115" spans="1:6" x14ac:dyDescent="0.2">
      <c r="A115" s="52">
        <v>271195</v>
      </c>
      <c r="B115" s="52" t="s">
        <v>419</v>
      </c>
      <c r="C115" s="52" t="s">
        <v>527</v>
      </c>
      <c r="D115" s="52">
        <v>3</v>
      </c>
      <c r="E115" s="52">
        <v>2.6974536037980101</v>
      </c>
      <c r="F115" s="52">
        <v>31.760340818912098</v>
      </c>
    </row>
    <row r="116" spans="1:6" x14ac:dyDescent="0.2">
      <c r="A116" s="52">
        <v>271209</v>
      </c>
      <c r="B116" s="52" t="s">
        <v>419</v>
      </c>
      <c r="C116" s="52" t="s">
        <v>514</v>
      </c>
      <c r="D116" s="52">
        <v>4</v>
      </c>
      <c r="E116" s="52">
        <v>2.6288636079838601</v>
      </c>
      <c r="F116" s="52">
        <v>30.952748932713199</v>
      </c>
    </row>
    <row r="117" spans="1:6" x14ac:dyDescent="0.2">
      <c r="A117" s="52">
        <v>271217</v>
      </c>
      <c r="B117" s="52" t="s">
        <v>419</v>
      </c>
      <c r="C117" s="52" t="s">
        <v>515</v>
      </c>
      <c r="D117" s="52">
        <v>2</v>
      </c>
      <c r="E117" s="52">
        <v>1.5242856816224499</v>
      </c>
      <c r="F117" s="52">
        <v>17.9472346384579</v>
      </c>
    </row>
    <row r="118" spans="1:6" x14ac:dyDescent="0.2">
      <c r="A118" s="52">
        <v>271233</v>
      </c>
      <c r="B118" s="52" t="s">
        <v>419</v>
      </c>
      <c r="C118" s="52" t="s">
        <v>517</v>
      </c>
      <c r="D118" s="52">
        <v>1</v>
      </c>
      <c r="E118" s="52">
        <v>0.55502827869079896</v>
      </c>
      <c r="F118" s="52">
        <v>6.5350103781336104</v>
      </c>
    </row>
    <row r="119" spans="1:6" x14ac:dyDescent="0.2">
      <c r="A119" s="52">
        <v>271241</v>
      </c>
      <c r="B119" s="52" t="s">
        <v>419</v>
      </c>
      <c r="C119" s="52" t="s">
        <v>530</v>
      </c>
      <c r="D119" s="52">
        <v>2</v>
      </c>
      <c r="E119" s="52">
        <v>1.7730339270041899</v>
      </c>
      <c r="F119" s="52">
        <v>20.876044624404201</v>
      </c>
    </row>
    <row r="120" spans="1:6" x14ac:dyDescent="0.2">
      <c r="A120" s="52">
        <v>271250</v>
      </c>
      <c r="B120" s="52" t="s">
        <v>419</v>
      </c>
      <c r="C120" s="52" t="s">
        <v>518</v>
      </c>
      <c r="D120" s="52">
        <v>8</v>
      </c>
      <c r="E120" s="52">
        <v>6.7234235672804603</v>
      </c>
      <c r="F120" s="52">
        <v>79.162890388947304</v>
      </c>
    </row>
    <row r="121" spans="1:6" x14ac:dyDescent="0.2">
      <c r="A121" s="52">
        <v>271268</v>
      </c>
      <c r="B121" s="52" t="s">
        <v>419</v>
      </c>
      <c r="C121" s="52" t="s">
        <v>519</v>
      </c>
      <c r="D121" s="52">
        <v>4</v>
      </c>
      <c r="E121" s="52">
        <v>2.08190202569067</v>
      </c>
      <c r="F121" s="52">
        <v>24.512717399261099</v>
      </c>
    </row>
    <row r="122" spans="1:6" x14ac:dyDescent="0.2">
      <c r="A122" s="52">
        <v>271276</v>
      </c>
      <c r="B122" s="52" t="s">
        <v>419</v>
      </c>
      <c r="C122" s="52" t="s">
        <v>520</v>
      </c>
      <c r="D122" s="52">
        <v>5</v>
      </c>
      <c r="E122" s="52">
        <v>3.7262266738210199</v>
      </c>
      <c r="F122" s="52">
        <v>43.873314062731403</v>
      </c>
    </row>
    <row r="123" spans="1:6" x14ac:dyDescent="0.2">
      <c r="A123" s="52">
        <v>271284</v>
      </c>
      <c r="B123" s="52" t="s">
        <v>419</v>
      </c>
      <c r="C123" s="52" t="s">
        <v>521</v>
      </c>
      <c r="D123" s="52">
        <v>3</v>
      </c>
      <c r="E123" s="52">
        <v>2.7617188938395301</v>
      </c>
      <c r="F123" s="52">
        <v>32.5170127823041</v>
      </c>
    </row>
    <row r="124" spans="1:6" x14ac:dyDescent="0.2">
      <c r="A124" s="52">
        <v>271403</v>
      </c>
      <c r="B124" s="52" t="s">
        <v>173</v>
      </c>
      <c r="C124" s="52" t="s">
        <v>419</v>
      </c>
      <c r="D124" s="52">
        <v>15</v>
      </c>
      <c r="E124" s="52">
        <v>1.8156333292179001</v>
      </c>
      <c r="F124" s="52">
        <v>21.377618231113999</v>
      </c>
    </row>
    <row r="125" spans="1:6" x14ac:dyDescent="0.2">
      <c r="A125" s="52">
        <v>271411</v>
      </c>
      <c r="B125" s="52" t="s">
        <v>419</v>
      </c>
      <c r="C125" s="52" t="s">
        <v>522</v>
      </c>
      <c r="D125" s="52">
        <v>1</v>
      </c>
      <c r="E125" s="52">
        <v>0.68327479945884595</v>
      </c>
      <c r="F125" s="52">
        <v>8.0450097355638395</v>
      </c>
    </row>
    <row r="126" spans="1:6" x14ac:dyDescent="0.2">
      <c r="A126" s="52">
        <v>271420</v>
      </c>
      <c r="B126" s="52" t="s">
        <v>419</v>
      </c>
      <c r="C126" s="52" t="s">
        <v>528</v>
      </c>
      <c r="D126" s="52">
        <v>3</v>
      </c>
      <c r="E126" s="52">
        <v>2.4730438223365301</v>
      </c>
      <c r="F126" s="52">
        <v>29.118096617833402</v>
      </c>
    </row>
    <row r="127" spans="1:6" x14ac:dyDescent="0.2">
      <c r="A127" s="52">
        <v>271438</v>
      </c>
      <c r="B127" s="52" t="s">
        <v>419</v>
      </c>
      <c r="C127" s="52" t="s">
        <v>523</v>
      </c>
      <c r="D127" s="52">
        <v>1</v>
      </c>
      <c r="E127" s="52">
        <v>1.16009280742459</v>
      </c>
      <c r="F127" s="52">
        <v>13.659157248708899</v>
      </c>
    </row>
    <row r="128" spans="1:6" x14ac:dyDescent="0.2">
      <c r="A128" s="52">
        <v>271446</v>
      </c>
      <c r="B128" s="52" t="s">
        <v>419</v>
      </c>
      <c r="C128" s="52" t="s">
        <v>529</v>
      </c>
      <c r="D128" s="52">
        <v>2</v>
      </c>
      <c r="E128" s="52">
        <v>1.4613900742386201</v>
      </c>
      <c r="F128" s="52">
        <v>17.206689583777301</v>
      </c>
    </row>
    <row r="129" spans="1:6" x14ac:dyDescent="0.2">
      <c r="A129" s="52">
        <v>271454</v>
      </c>
      <c r="B129" s="52" t="s">
        <v>419</v>
      </c>
      <c r="C129" s="52" t="s">
        <v>524</v>
      </c>
      <c r="D129" s="52">
        <v>1</v>
      </c>
      <c r="E129" s="52">
        <v>0.72107411199723104</v>
      </c>
      <c r="F129" s="52">
        <v>8.4900661573867495</v>
      </c>
    </row>
    <row r="130" spans="1:6" x14ac:dyDescent="0.2">
      <c r="A130" s="52">
        <v>271462</v>
      </c>
      <c r="B130" s="52" t="s">
        <v>419</v>
      </c>
      <c r="C130" s="52" t="s">
        <v>525</v>
      </c>
      <c r="D130" s="52">
        <v>4</v>
      </c>
      <c r="E130" s="52">
        <v>2.5195739400467398</v>
      </c>
      <c r="F130" s="52">
        <v>29.6659512295826</v>
      </c>
    </row>
    <row r="131" spans="1:6" x14ac:dyDescent="0.2">
      <c r="A131" s="52">
        <v>271471</v>
      </c>
      <c r="B131" s="52" t="s">
        <v>419</v>
      </c>
      <c r="C131" s="52" t="s">
        <v>539</v>
      </c>
      <c r="D131" s="52">
        <v>3</v>
      </c>
      <c r="E131" s="52">
        <v>7.8945290913396997</v>
      </c>
      <c r="F131" s="52">
        <v>92.951713494806199</v>
      </c>
    </row>
    <row r="132" spans="1:6" x14ac:dyDescent="0.2">
      <c r="A132" s="52">
        <v>272027</v>
      </c>
      <c r="B132" s="52" t="s">
        <v>253</v>
      </c>
      <c r="C132" s="52" t="s">
        <v>419</v>
      </c>
      <c r="D132" s="52">
        <v>1</v>
      </c>
      <c r="E132" s="52">
        <v>0.52396346926692305</v>
      </c>
      <c r="F132" s="52">
        <v>6.1692472994331196</v>
      </c>
    </row>
    <row r="133" spans="1:6" x14ac:dyDescent="0.2">
      <c r="A133" s="52">
        <v>272035</v>
      </c>
      <c r="B133" s="52" t="s">
        <v>174</v>
      </c>
      <c r="C133" s="52" t="s">
        <v>419</v>
      </c>
      <c r="D133" s="52">
        <v>11</v>
      </c>
      <c r="E133" s="52">
        <v>2.6907891840059501</v>
      </c>
      <c r="F133" s="52">
        <v>31.681872650392599</v>
      </c>
    </row>
    <row r="134" spans="1:6" x14ac:dyDescent="0.2">
      <c r="A134" s="52">
        <v>272043</v>
      </c>
      <c r="B134" s="52" t="s">
        <v>175</v>
      </c>
      <c r="C134" s="52" t="s">
        <v>419</v>
      </c>
      <c r="D134" s="52">
        <v>3</v>
      </c>
      <c r="E134" s="52">
        <v>2.90171878476017</v>
      </c>
      <c r="F134" s="52">
        <v>34.165398594756901</v>
      </c>
    </row>
    <row r="135" spans="1:6" x14ac:dyDescent="0.2">
      <c r="A135" s="52">
        <v>272051</v>
      </c>
      <c r="B135" s="52" t="s">
        <v>176</v>
      </c>
      <c r="C135" s="52" t="s">
        <v>419</v>
      </c>
      <c r="D135" s="52">
        <v>4</v>
      </c>
      <c r="E135" s="52">
        <v>1.05577389546255</v>
      </c>
      <c r="F135" s="52">
        <v>12.4308861885106</v>
      </c>
    </row>
    <row r="136" spans="1:6" x14ac:dyDescent="0.2">
      <c r="A136" s="52">
        <v>272060</v>
      </c>
      <c r="B136" s="52" t="s">
        <v>262</v>
      </c>
      <c r="C136" s="52" t="s">
        <v>419</v>
      </c>
      <c r="D136" s="52">
        <v>1</v>
      </c>
      <c r="E136" s="52">
        <v>1.3548850380045301</v>
      </c>
      <c r="F136" s="52">
        <v>15.952678673279101</v>
      </c>
    </row>
    <row r="137" spans="1:6" x14ac:dyDescent="0.2">
      <c r="A137" s="52">
        <v>272078</v>
      </c>
      <c r="B137" s="52" t="s">
        <v>177</v>
      </c>
      <c r="C137" s="52" t="s">
        <v>419</v>
      </c>
      <c r="D137" s="52">
        <v>5</v>
      </c>
      <c r="E137" s="52">
        <v>1.42881228549956</v>
      </c>
      <c r="F137" s="52">
        <v>16.823112393785099</v>
      </c>
    </row>
    <row r="138" spans="1:6" x14ac:dyDescent="0.2">
      <c r="A138" s="52">
        <v>272086</v>
      </c>
      <c r="B138" s="52" t="s">
        <v>178</v>
      </c>
      <c r="C138" s="52" t="s">
        <v>419</v>
      </c>
      <c r="D138" s="52">
        <v>1</v>
      </c>
      <c r="E138" s="52">
        <v>1.1905470563724001</v>
      </c>
      <c r="F138" s="52">
        <v>14.017731470191199</v>
      </c>
    </row>
    <row r="139" spans="1:6" x14ac:dyDescent="0.2">
      <c r="A139" s="52">
        <v>272108</v>
      </c>
      <c r="B139" s="52" t="s">
        <v>180</v>
      </c>
      <c r="C139" s="52" t="s">
        <v>419</v>
      </c>
      <c r="D139" s="52">
        <v>6</v>
      </c>
      <c r="E139" s="52">
        <v>1.50874696050352</v>
      </c>
      <c r="F139" s="52">
        <v>17.764278728509201</v>
      </c>
    </row>
    <row r="140" spans="1:6" x14ac:dyDescent="0.2">
      <c r="A140" s="52">
        <v>272116</v>
      </c>
      <c r="B140" s="52" t="s">
        <v>181</v>
      </c>
      <c r="C140" s="52" t="s">
        <v>419</v>
      </c>
      <c r="D140" s="52">
        <v>3</v>
      </c>
      <c r="E140" s="52">
        <v>1.05818612788532</v>
      </c>
      <c r="F140" s="52">
        <v>12.4592882799401</v>
      </c>
    </row>
    <row r="141" spans="1:6" x14ac:dyDescent="0.2">
      <c r="A141" s="52">
        <v>272124</v>
      </c>
      <c r="B141" s="52" t="s">
        <v>182</v>
      </c>
      <c r="C141" s="52" t="s">
        <v>419</v>
      </c>
      <c r="D141" s="52">
        <v>5</v>
      </c>
      <c r="E141" s="52">
        <v>1.8961443800176701</v>
      </c>
      <c r="F141" s="52">
        <v>22.3255709260145</v>
      </c>
    </row>
    <row r="142" spans="1:6" x14ac:dyDescent="0.2">
      <c r="A142" s="52">
        <v>272132</v>
      </c>
      <c r="B142" s="52" t="s">
        <v>183</v>
      </c>
      <c r="C142" s="52" t="s">
        <v>419</v>
      </c>
      <c r="D142" s="52">
        <v>1</v>
      </c>
      <c r="E142" s="52">
        <v>1.01173613921489</v>
      </c>
      <c r="F142" s="52">
        <v>11.9123771230141</v>
      </c>
    </row>
    <row r="143" spans="1:6" x14ac:dyDescent="0.2">
      <c r="A143" s="52">
        <v>272141</v>
      </c>
      <c r="B143" s="52" t="s">
        <v>272</v>
      </c>
      <c r="C143" s="52" t="s">
        <v>419</v>
      </c>
      <c r="D143" s="52">
        <v>1</v>
      </c>
      <c r="E143" s="52">
        <v>0.91752378680417301</v>
      </c>
      <c r="F143" s="52">
        <v>10.803102651081399</v>
      </c>
    </row>
    <row r="144" spans="1:6" x14ac:dyDescent="0.2">
      <c r="A144" s="52">
        <v>272159</v>
      </c>
      <c r="B144" s="52" t="s">
        <v>184</v>
      </c>
      <c r="C144" s="52" t="s">
        <v>419</v>
      </c>
      <c r="D144" s="52">
        <v>2</v>
      </c>
      <c r="E144" s="52">
        <v>0.87268792243549698</v>
      </c>
      <c r="F144" s="52">
        <v>10.2751965060954</v>
      </c>
    </row>
    <row r="145" spans="1:6" x14ac:dyDescent="0.2">
      <c r="A145" s="52">
        <v>272167</v>
      </c>
      <c r="B145" s="52" t="s">
        <v>185</v>
      </c>
      <c r="C145" s="52" t="s">
        <v>419</v>
      </c>
      <c r="D145" s="52">
        <v>1</v>
      </c>
      <c r="E145" s="52">
        <v>0.98195172725308799</v>
      </c>
      <c r="F145" s="52">
        <v>11.5616896918509</v>
      </c>
    </row>
    <row r="146" spans="1:6" x14ac:dyDescent="0.2">
      <c r="A146" s="52">
        <v>272175</v>
      </c>
      <c r="B146" s="52" t="s">
        <v>186</v>
      </c>
      <c r="C146" s="52" t="s">
        <v>419</v>
      </c>
      <c r="D146" s="52">
        <v>4</v>
      </c>
      <c r="E146" s="52">
        <v>3.3955569137783201</v>
      </c>
      <c r="F146" s="52">
        <v>39.9799443073899</v>
      </c>
    </row>
    <row r="147" spans="1:6" x14ac:dyDescent="0.2">
      <c r="A147" s="52">
        <v>272191</v>
      </c>
      <c r="B147" s="52" t="s">
        <v>278</v>
      </c>
      <c r="C147" s="52" t="s">
        <v>419</v>
      </c>
      <c r="D147" s="52">
        <v>3</v>
      </c>
      <c r="E147" s="52">
        <v>1.62500338542372</v>
      </c>
      <c r="F147" s="52">
        <v>19.1331043767631</v>
      </c>
    </row>
    <row r="148" spans="1:6" x14ac:dyDescent="0.2">
      <c r="A148" s="52">
        <v>272205</v>
      </c>
      <c r="B148" s="52" t="s">
        <v>188</v>
      </c>
      <c r="C148" s="52" t="s">
        <v>419</v>
      </c>
      <c r="D148" s="52">
        <v>3</v>
      </c>
      <c r="E148" s="52">
        <v>2.1563187326595998</v>
      </c>
      <c r="F148" s="52">
        <v>25.388914110346899</v>
      </c>
    </row>
    <row r="149" spans="1:6" x14ac:dyDescent="0.2">
      <c r="A149" s="52">
        <v>272213</v>
      </c>
      <c r="B149" s="52" t="s">
        <v>281</v>
      </c>
      <c r="C149" s="52" t="s">
        <v>419</v>
      </c>
      <c r="D149" s="52">
        <v>1</v>
      </c>
      <c r="E149" s="52">
        <v>1.4758187104296101</v>
      </c>
      <c r="F149" s="52">
        <v>17.376575138929301</v>
      </c>
    </row>
    <row r="150" spans="1:6" x14ac:dyDescent="0.2">
      <c r="A150" s="52">
        <v>272221</v>
      </c>
      <c r="B150" s="52" t="s">
        <v>189</v>
      </c>
      <c r="C150" s="52" t="s">
        <v>419</v>
      </c>
      <c r="D150" s="52">
        <v>4</v>
      </c>
      <c r="E150" s="52">
        <v>3.65080089444622</v>
      </c>
      <c r="F150" s="52">
        <v>42.9852363378345</v>
      </c>
    </row>
    <row r="151" spans="1:6" x14ac:dyDescent="0.2">
      <c r="A151" s="52">
        <v>272230</v>
      </c>
      <c r="B151" s="52" t="s">
        <v>171</v>
      </c>
      <c r="C151" s="52" t="s">
        <v>419</v>
      </c>
      <c r="D151" s="52">
        <v>5</v>
      </c>
      <c r="E151" s="52">
        <v>4.1960037260513099</v>
      </c>
      <c r="F151" s="52">
        <v>49.404560000281499</v>
      </c>
    </row>
    <row r="152" spans="1:6" x14ac:dyDescent="0.2">
      <c r="A152">
        <v>272248</v>
      </c>
      <c r="B152" t="s">
        <v>190</v>
      </c>
      <c r="C152" t="s">
        <v>419</v>
      </c>
      <c r="D152">
        <v>2</v>
      </c>
      <c r="E152">
        <v>2.30709778633967</v>
      </c>
      <c r="F152">
        <v>27.164215871418701</v>
      </c>
    </row>
    <row r="153" spans="1:6" x14ac:dyDescent="0.2">
      <c r="A153">
        <v>272256</v>
      </c>
      <c r="B153" t="s">
        <v>191</v>
      </c>
      <c r="C153" t="s">
        <v>419</v>
      </c>
      <c r="D153">
        <v>1</v>
      </c>
      <c r="E153">
        <v>1.7474574494111099</v>
      </c>
      <c r="F153">
        <v>20.574902226937201</v>
      </c>
    </row>
    <row r="154" spans="1:6" x14ac:dyDescent="0.2">
      <c r="A154">
        <v>272264</v>
      </c>
      <c r="B154" t="s">
        <v>192</v>
      </c>
      <c r="C154" t="s">
        <v>419</v>
      </c>
      <c r="D154">
        <v>1</v>
      </c>
      <c r="E154">
        <v>1.57400994774287</v>
      </c>
      <c r="F154">
        <v>18.5326977718112</v>
      </c>
    </row>
    <row r="155" spans="1:6" x14ac:dyDescent="0.2">
      <c r="A155">
        <v>272272</v>
      </c>
      <c r="B155" t="s">
        <v>193</v>
      </c>
      <c r="C155" t="s">
        <v>419</v>
      </c>
      <c r="D155">
        <v>8</v>
      </c>
      <c r="E155">
        <v>1.65929318258655</v>
      </c>
      <c r="F155">
        <v>19.536839085293199</v>
      </c>
    </row>
    <row r="156" spans="1:6" x14ac:dyDescent="0.2">
      <c r="A156">
        <v>272281</v>
      </c>
      <c r="B156" t="s">
        <v>194</v>
      </c>
      <c r="C156" t="s">
        <v>419</v>
      </c>
      <c r="D156">
        <v>1</v>
      </c>
      <c r="E156">
        <v>1.6579073892932299</v>
      </c>
      <c r="F156">
        <v>19.520522486839699</v>
      </c>
    </row>
    <row r="157" spans="1:6" x14ac:dyDescent="0.2">
      <c r="A157">
        <v>272299</v>
      </c>
      <c r="B157" t="s">
        <v>195</v>
      </c>
      <c r="C157" t="s">
        <v>419</v>
      </c>
      <c r="D157">
        <v>1</v>
      </c>
      <c r="E157">
        <v>1.8176860856130099</v>
      </c>
      <c r="F157">
        <v>21.401787782217699</v>
      </c>
    </row>
    <row r="158" spans="1:6" x14ac:dyDescent="0.2">
      <c r="A158">
        <v>272302</v>
      </c>
      <c r="B158" t="s">
        <v>196</v>
      </c>
      <c r="C158" t="s">
        <v>419</v>
      </c>
      <c r="D158">
        <v>2</v>
      </c>
      <c r="E158">
        <v>2.5829448153840202</v>
      </c>
      <c r="F158">
        <v>30.412092181134401</v>
      </c>
    </row>
    <row r="159" spans="1:6" x14ac:dyDescent="0.2">
      <c r="A159">
        <v>273015</v>
      </c>
      <c r="B159" t="s">
        <v>533</v>
      </c>
      <c r="C159" t="s">
        <v>419</v>
      </c>
      <c r="D159">
        <v>1</v>
      </c>
      <c r="E159">
        <v>3.1348945107997102</v>
      </c>
      <c r="F159">
        <v>36.910854723932097</v>
      </c>
    </row>
    <row r="160" spans="1:6" x14ac:dyDescent="0.2">
      <c r="A160">
        <v>273228</v>
      </c>
      <c r="B160" t="s">
        <v>532</v>
      </c>
      <c r="C160" t="s">
        <v>419</v>
      </c>
      <c r="D160">
        <v>1</v>
      </c>
      <c r="E160">
        <v>10.540739959945199</v>
      </c>
      <c r="F160">
        <v>124.108712431613</v>
      </c>
    </row>
    <row r="161" spans="1:6" x14ac:dyDescent="0.2">
      <c r="A161">
        <v>273414</v>
      </c>
      <c r="B161" t="s">
        <v>537</v>
      </c>
      <c r="C161" t="s">
        <v>419</v>
      </c>
      <c r="D161">
        <v>1</v>
      </c>
      <c r="E161">
        <v>5.9548621449413401</v>
      </c>
      <c r="F161">
        <v>70.113699448502899</v>
      </c>
    </row>
    <row r="162" spans="1:6" x14ac:dyDescent="0.2">
      <c r="A162">
        <v>273619</v>
      </c>
      <c r="B162" t="s">
        <v>534</v>
      </c>
      <c r="C162" t="s">
        <v>419</v>
      </c>
      <c r="D162">
        <v>2</v>
      </c>
      <c r="E162">
        <v>4.6345645826574602</v>
      </c>
      <c r="F162">
        <v>54.568260408708802</v>
      </c>
    </row>
    <row r="163" spans="1:6" x14ac:dyDescent="0.2">
      <c r="A163">
        <v>273660</v>
      </c>
      <c r="B163" t="s">
        <v>526</v>
      </c>
      <c r="C163" t="s">
        <v>419</v>
      </c>
      <c r="D163">
        <v>2</v>
      </c>
      <c r="E163">
        <v>13.3022946458264</v>
      </c>
      <c r="F163">
        <v>156.623791797633</v>
      </c>
    </row>
    <row r="178" spans="1:6" x14ac:dyDescent="0.2">
      <c r="B178">
        <v>271004</v>
      </c>
      <c r="C178" t="s">
        <v>249</v>
      </c>
      <c r="D178">
        <v>72</v>
      </c>
      <c r="E178">
        <v>2.6352418950756502</v>
      </c>
      <c r="F178">
        <v>31.027848119439099</v>
      </c>
    </row>
    <row r="179" spans="1:6" x14ac:dyDescent="0.2">
      <c r="B179">
        <v>271403</v>
      </c>
      <c r="C179" t="s">
        <v>251</v>
      </c>
      <c r="D179">
        <v>15</v>
      </c>
      <c r="E179">
        <v>1.8156333292179001</v>
      </c>
      <c r="F179">
        <v>21.377618231113999</v>
      </c>
    </row>
    <row r="180" spans="1:6" x14ac:dyDescent="0.2">
      <c r="B180" s="52"/>
      <c r="C180" t="s">
        <v>397</v>
      </c>
      <c r="D180">
        <v>262</v>
      </c>
    </row>
    <row r="181" spans="1:6" x14ac:dyDescent="0.2">
      <c r="A181">
        <v>1</v>
      </c>
      <c r="B181" s="52">
        <v>2</v>
      </c>
      <c r="C181">
        <v>3</v>
      </c>
      <c r="D181">
        <v>4</v>
      </c>
      <c r="E181">
        <v>5</v>
      </c>
      <c r="F181">
        <v>6</v>
      </c>
    </row>
    <row r="183" spans="1:6" x14ac:dyDescent="0.2">
      <c r="A183">
        <v>270000</v>
      </c>
      <c r="B183" t="s">
        <v>313</v>
      </c>
      <c r="C183" t="s">
        <v>406</v>
      </c>
      <c r="D183">
        <v>175</v>
      </c>
      <c r="E183">
        <v>1.98846621419781</v>
      </c>
      <c r="F183">
        <v>23.412586070393498</v>
      </c>
    </row>
  </sheetData>
  <phoneticPr fontId="14"/>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BW183"/>
  <sheetViews>
    <sheetView topLeftCell="A80"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""&amp;市町村別自殺者集計表!Q7&amp;市町村別自殺者集計表!R7&amp;"年5月暫定値"</f>
        <v>令和5年5月暫定値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令和5年5月暫定値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令和5年5月暫定値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19</v>
      </c>
      <c r="E8" s="52">
        <v>1.4356351854538401</v>
      </c>
      <c r="F8" s="52">
        <v>16.903446538408101</v>
      </c>
      <c r="G8" s="52">
        <v>0</v>
      </c>
      <c r="H8" s="52">
        <v>1</v>
      </c>
      <c r="I8" s="52">
        <v>4</v>
      </c>
      <c r="J8" s="52">
        <v>4</v>
      </c>
      <c r="K8" s="52">
        <v>1</v>
      </c>
      <c r="L8" s="52">
        <v>3</v>
      </c>
      <c r="M8" s="52">
        <v>4</v>
      </c>
      <c r="N8" s="52">
        <v>2</v>
      </c>
      <c r="O8" s="52">
        <v>0</v>
      </c>
      <c r="P8" s="52">
        <v>8</v>
      </c>
      <c r="Q8" s="52">
        <v>11</v>
      </c>
      <c r="R8" s="52">
        <v>0</v>
      </c>
      <c r="S8" s="52">
        <v>7</v>
      </c>
      <c r="T8" s="52">
        <v>12</v>
      </c>
      <c r="U8" s="52">
        <v>0</v>
      </c>
      <c r="V8" s="52">
        <v>12</v>
      </c>
      <c r="W8" s="52">
        <v>0</v>
      </c>
      <c r="X8" s="52">
        <v>1</v>
      </c>
      <c r="Y8" s="52">
        <v>11</v>
      </c>
      <c r="Z8" s="52">
        <v>0</v>
      </c>
      <c r="AA8" s="52">
        <v>0</v>
      </c>
      <c r="AB8" s="52">
        <v>13</v>
      </c>
      <c r="AC8" s="52">
        <v>1</v>
      </c>
      <c r="AD8" s="52">
        <v>0</v>
      </c>
      <c r="AE8" s="52">
        <v>0</v>
      </c>
      <c r="AF8" s="52">
        <v>0</v>
      </c>
      <c r="AG8" s="52">
        <v>5</v>
      </c>
      <c r="AH8" s="52">
        <v>0</v>
      </c>
      <c r="AI8" s="52">
        <v>13</v>
      </c>
      <c r="AJ8" s="52">
        <v>2</v>
      </c>
      <c r="AK8" s="52">
        <v>0</v>
      </c>
      <c r="AL8" s="52">
        <v>4</v>
      </c>
      <c r="AM8" s="52">
        <v>0</v>
      </c>
      <c r="AN8" s="52">
        <v>0</v>
      </c>
      <c r="AO8" s="52">
        <v>0</v>
      </c>
      <c r="AP8" s="52">
        <v>0</v>
      </c>
      <c r="AQ8" s="52">
        <v>3</v>
      </c>
      <c r="AR8" s="52">
        <v>3</v>
      </c>
      <c r="AS8" s="52">
        <v>1</v>
      </c>
      <c r="AT8" s="52">
        <v>2</v>
      </c>
      <c r="AU8" s="52">
        <v>1</v>
      </c>
      <c r="AV8" s="52">
        <v>1</v>
      </c>
      <c r="AW8" s="52">
        <v>3</v>
      </c>
      <c r="AX8" s="52">
        <v>0</v>
      </c>
      <c r="AY8" s="52">
        <v>0</v>
      </c>
      <c r="AZ8" s="52">
        <v>1</v>
      </c>
      <c r="BA8" s="52">
        <v>2</v>
      </c>
      <c r="BB8" s="52">
        <v>2</v>
      </c>
      <c r="BC8" s="52">
        <v>1</v>
      </c>
      <c r="BD8" s="52">
        <v>2</v>
      </c>
      <c r="BE8" s="52">
        <v>3</v>
      </c>
      <c r="BF8" s="52">
        <v>2</v>
      </c>
      <c r="BG8" s="52">
        <v>9</v>
      </c>
      <c r="BH8" s="52">
        <v>2</v>
      </c>
      <c r="BI8" s="52">
        <v>0</v>
      </c>
      <c r="BJ8" s="52">
        <v>0</v>
      </c>
      <c r="BK8" s="52">
        <v>6</v>
      </c>
      <c r="BL8" s="52">
        <v>15</v>
      </c>
      <c r="BM8" s="52">
        <v>4</v>
      </c>
      <c r="BN8" s="52">
        <v>2</v>
      </c>
      <c r="BO8" s="52">
        <v>1</v>
      </c>
      <c r="BP8" s="52">
        <v>0</v>
      </c>
      <c r="BQ8" s="52">
        <v>1</v>
      </c>
      <c r="BR8" s="52">
        <v>1</v>
      </c>
      <c r="BS8" s="52">
        <v>3</v>
      </c>
      <c r="BT8" s="52">
        <v>16</v>
      </c>
      <c r="BU8" s="52">
        <v>0</v>
      </c>
      <c r="BV8" s="52">
        <v>0</v>
      </c>
    </row>
    <row r="9" spans="1:74" s="52" customFormat="1" x14ac:dyDescent="0.2">
      <c r="A9" s="52">
        <v>271039</v>
      </c>
      <c r="B9" s="52" t="s">
        <v>419</v>
      </c>
      <c r="C9" s="52" t="s">
        <v>501</v>
      </c>
      <c r="D9" s="52">
        <v>1</v>
      </c>
      <c r="E9" s="52">
        <v>2.68622236548741</v>
      </c>
      <c r="F9" s="52">
        <v>31.628102045255002</v>
      </c>
      <c r="G9" s="52">
        <v>0</v>
      </c>
      <c r="H9" s="52">
        <v>0</v>
      </c>
      <c r="I9" s="52">
        <v>0</v>
      </c>
      <c r="J9" s="52">
        <v>1</v>
      </c>
      <c r="K9" s="52">
        <v>0</v>
      </c>
      <c r="L9" s="52">
        <v>0</v>
      </c>
      <c r="M9" s="52">
        <v>0</v>
      </c>
      <c r="N9" s="52">
        <v>0</v>
      </c>
      <c r="O9" s="52">
        <v>0</v>
      </c>
      <c r="P9" s="52">
        <v>0</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1</v>
      </c>
      <c r="AR9" s="52">
        <v>0</v>
      </c>
      <c r="AS9" s="52">
        <v>0</v>
      </c>
      <c r="AT9" s="52">
        <v>0</v>
      </c>
      <c r="AU9" s="52">
        <v>0</v>
      </c>
      <c r="AV9" s="52">
        <v>0</v>
      </c>
      <c r="AW9" s="52">
        <v>0</v>
      </c>
      <c r="AX9" s="52">
        <v>0</v>
      </c>
      <c r="AY9" s="52">
        <v>0</v>
      </c>
      <c r="AZ9" s="52">
        <v>0</v>
      </c>
      <c r="BA9" s="52">
        <v>0</v>
      </c>
      <c r="BB9" s="52">
        <v>0</v>
      </c>
      <c r="BC9" s="52">
        <v>0</v>
      </c>
      <c r="BD9" s="52">
        <v>0</v>
      </c>
      <c r="BE9" s="52">
        <v>0</v>
      </c>
      <c r="BF9" s="52">
        <v>0</v>
      </c>
      <c r="BG9" s="52">
        <v>1</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3.1139067073550502</v>
      </c>
      <c r="F10" s="52">
        <v>36.663740264019097</v>
      </c>
      <c r="G10" s="52">
        <v>0</v>
      </c>
      <c r="H10" s="52">
        <v>0</v>
      </c>
      <c r="I10" s="52">
        <v>0</v>
      </c>
      <c r="J10" s="52">
        <v>0</v>
      </c>
      <c r="K10" s="52">
        <v>0</v>
      </c>
      <c r="L10" s="52">
        <v>1</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1</v>
      </c>
      <c r="AR10" s="52">
        <v>0</v>
      </c>
      <c r="AS10" s="52">
        <v>0</v>
      </c>
      <c r="AT10" s="52">
        <v>0</v>
      </c>
      <c r="AU10" s="52">
        <v>0</v>
      </c>
      <c r="AV10" s="52">
        <v>0</v>
      </c>
      <c r="AW10" s="52">
        <v>0</v>
      </c>
      <c r="AX10" s="52">
        <v>0</v>
      </c>
      <c r="AY10" s="52">
        <v>0</v>
      </c>
      <c r="AZ10" s="52">
        <v>0</v>
      </c>
      <c r="BA10" s="52">
        <v>0</v>
      </c>
      <c r="BB10" s="52">
        <v>0</v>
      </c>
      <c r="BC10" s="52">
        <v>0</v>
      </c>
      <c r="BD10" s="52">
        <v>0</v>
      </c>
      <c r="BE10" s="52">
        <v>0</v>
      </c>
      <c r="BF10" s="52">
        <v>1</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271063</v>
      </c>
      <c r="B11" s="52" t="s">
        <v>419</v>
      </c>
      <c r="C11" s="52" t="s">
        <v>503</v>
      </c>
      <c r="D11" s="52">
        <v>1</v>
      </c>
      <c r="E11" s="52">
        <v>2.0494743098395301</v>
      </c>
      <c r="F11" s="52">
        <v>24.130907196497599</v>
      </c>
      <c r="G11" s="52">
        <v>0</v>
      </c>
      <c r="H11" s="52">
        <v>1</v>
      </c>
      <c r="I11" s="52">
        <v>0</v>
      </c>
      <c r="J11" s="52">
        <v>0</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0</v>
      </c>
      <c r="BA11" s="52">
        <v>0</v>
      </c>
      <c r="BB11" s="52">
        <v>1</v>
      </c>
      <c r="BC11" s="52">
        <v>0</v>
      </c>
      <c r="BD11" s="52">
        <v>0</v>
      </c>
      <c r="BE11" s="52">
        <v>0</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271098</v>
      </c>
      <c r="B12" s="52" t="s">
        <v>419</v>
      </c>
      <c r="C12" s="52" t="s">
        <v>506</v>
      </c>
      <c r="D12" s="52">
        <v>2</v>
      </c>
      <c r="E12" s="52">
        <v>5.3854646309610397</v>
      </c>
      <c r="F12" s="52">
        <v>63.409502912928303</v>
      </c>
      <c r="G12" s="52">
        <v>0</v>
      </c>
      <c r="H12" s="52">
        <v>0</v>
      </c>
      <c r="I12" s="52">
        <v>2</v>
      </c>
      <c r="J12" s="52">
        <v>0</v>
      </c>
      <c r="K12" s="52">
        <v>0</v>
      </c>
      <c r="L12" s="52">
        <v>0</v>
      </c>
      <c r="M12" s="52">
        <v>0</v>
      </c>
      <c r="N12" s="52">
        <v>0</v>
      </c>
      <c r="O12" s="52">
        <v>0</v>
      </c>
      <c r="P12" s="52">
        <v>2</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1</v>
      </c>
      <c r="AX12" s="52">
        <v>0</v>
      </c>
      <c r="AY12" s="52">
        <v>0</v>
      </c>
      <c r="AZ12" s="52">
        <v>0</v>
      </c>
      <c r="BA12" s="52">
        <v>1</v>
      </c>
      <c r="BB12" s="52">
        <v>0</v>
      </c>
      <c r="BC12" s="52">
        <v>1</v>
      </c>
      <c r="BD12" s="52">
        <v>0</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271136</v>
      </c>
      <c r="B13" s="52" t="s">
        <v>419</v>
      </c>
      <c r="C13" s="52" t="s">
        <v>508</v>
      </c>
      <c r="D13" s="52">
        <v>1</v>
      </c>
      <c r="E13" s="52">
        <v>2.08129539825587</v>
      </c>
      <c r="F13" s="52">
        <v>24.505574850432101</v>
      </c>
      <c r="G13" s="52">
        <v>0</v>
      </c>
      <c r="H13" s="52">
        <v>0</v>
      </c>
      <c r="I13" s="52">
        <v>1</v>
      </c>
      <c r="J13" s="52">
        <v>0</v>
      </c>
      <c r="K13" s="52">
        <v>0</v>
      </c>
      <c r="L13" s="52">
        <v>0</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1</v>
      </c>
      <c r="BB13" s="52">
        <v>0</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271144</v>
      </c>
      <c r="B14" s="52" t="s">
        <v>419</v>
      </c>
      <c r="C14" s="52" t="s">
        <v>509</v>
      </c>
      <c r="D14" s="52">
        <v>3</v>
      </c>
      <c r="E14" s="52">
        <v>3.5500017750008901</v>
      </c>
      <c r="F14" s="52">
        <v>41.798407995978202</v>
      </c>
      <c r="G14" s="52">
        <v>0</v>
      </c>
      <c r="H14" s="52">
        <v>0</v>
      </c>
      <c r="I14" s="52">
        <v>0</v>
      </c>
      <c r="J14" s="52">
        <v>1</v>
      </c>
      <c r="K14" s="52">
        <v>1</v>
      </c>
      <c r="L14" s="52">
        <v>1</v>
      </c>
      <c r="M14" s="52">
        <v>0</v>
      </c>
      <c r="N14" s="52">
        <v>0</v>
      </c>
      <c r="O14" s="52">
        <v>0</v>
      </c>
      <c r="P14" s="52">
        <v>2</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1</v>
      </c>
      <c r="AS14" s="52">
        <v>1</v>
      </c>
      <c r="AT14" s="52">
        <v>0</v>
      </c>
      <c r="AU14" s="52">
        <v>0</v>
      </c>
      <c r="AV14" s="52">
        <v>0</v>
      </c>
      <c r="AW14" s="52">
        <v>1</v>
      </c>
      <c r="AX14" s="52">
        <v>0</v>
      </c>
      <c r="AY14" s="52">
        <v>0</v>
      </c>
      <c r="AZ14" s="52">
        <v>0</v>
      </c>
      <c r="BA14" s="52">
        <v>0</v>
      </c>
      <c r="BB14" s="52">
        <v>0</v>
      </c>
      <c r="BC14" s="52">
        <v>0</v>
      </c>
      <c r="BD14" s="52">
        <v>1</v>
      </c>
      <c r="BE14" s="52">
        <v>1</v>
      </c>
      <c r="BF14" s="52">
        <v>0</v>
      </c>
      <c r="BG14" s="52">
        <v>1</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271179</v>
      </c>
      <c r="B15" s="52" t="s">
        <v>419</v>
      </c>
      <c r="C15" s="52" t="s">
        <v>512</v>
      </c>
      <c r="D15" s="52">
        <v>1</v>
      </c>
      <c r="E15" s="52">
        <v>2.3273675146042301</v>
      </c>
      <c r="F15" s="52">
        <v>27.4028755751789</v>
      </c>
      <c r="G15" s="52">
        <v>0</v>
      </c>
      <c r="H15" s="52">
        <v>0</v>
      </c>
      <c r="I15" s="52">
        <v>0</v>
      </c>
      <c r="J15" s="52">
        <v>0</v>
      </c>
      <c r="K15" s="52">
        <v>0</v>
      </c>
      <c r="L15" s="52">
        <v>0</v>
      </c>
      <c r="M15" s="52">
        <v>1</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1</v>
      </c>
      <c r="AW15" s="52">
        <v>0</v>
      </c>
      <c r="AX15" s="52">
        <v>0</v>
      </c>
      <c r="AY15" s="52">
        <v>0</v>
      </c>
      <c r="AZ15" s="52">
        <v>0</v>
      </c>
      <c r="BA15" s="52">
        <v>0</v>
      </c>
      <c r="BB15" s="52">
        <v>0</v>
      </c>
      <c r="BC15" s="52">
        <v>0</v>
      </c>
      <c r="BD15" s="52">
        <v>0</v>
      </c>
      <c r="BE15" s="52">
        <v>0</v>
      </c>
      <c r="BF15" s="52">
        <v>0</v>
      </c>
      <c r="BG15" s="52">
        <v>1</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271209</v>
      </c>
      <c r="B16" s="52" t="s">
        <v>419</v>
      </c>
      <c r="C16" s="52" t="s">
        <v>514</v>
      </c>
      <c r="D16" s="52">
        <v>1</v>
      </c>
      <c r="E16" s="52">
        <v>1.40258355891552</v>
      </c>
      <c r="F16" s="52">
        <v>16.514290290457001</v>
      </c>
      <c r="G16" s="52">
        <v>0</v>
      </c>
      <c r="H16" s="52">
        <v>0</v>
      </c>
      <c r="I16" s="52">
        <v>0</v>
      </c>
      <c r="J16" s="52">
        <v>1</v>
      </c>
      <c r="K16" s="52">
        <v>0</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0</v>
      </c>
      <c r="BA16" s="52">
        <v>0</v>
      </c>
      <c r="BB16" s="52">
        <v>1</v>
      </c>
      <c r="BC16" s="52">
        <v>0</v>
      </c>
      <c r="BD16" s="52">
        <v>1</v>
      </c>
      <c r="BE16" s="52">
        <v>0</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271225</v>
      </c>
      <c r="B17" s="52" t="s">
        <v>419</v>
      </c>
      <c r="C17" s="52" t="s">
        <v>516</v>
      </c>
      <c r="D17" s="52">
        <v>2</v>
      </c>
      <c r="E17" s="52">
        <v>3.2924520536669699</v>
      </c>
      <c r="F17" s="52">
        <v>38.765967728659497</v>
      </c>
      <c r="G17" s="52">
        <v>0</v>
      </c>
      <c r="H17" s="52">
        <v>0</v>
      </c>
      <c r="I17" s="52">
        <v>0</v>
      </c>
      <c r="J17" s="52">
        <v>1</v>
      </c>
      <c r="K17" s="52">
        <v>0</v>
      </c>
      <c r="L17" s="52">
        <v>1</v>
      </c>
      <c r="M17" s="52">
        <v>0</v>
      </c>
      <c r="N17" s="52">
        <v>0</v>
      </c>
      <c r="O17" s="52">
        <v>0</v>
      </c>
      <c r="P17" s="52">
        <v>0</v>
      </c>
      <c r="Q17" s="52">
        <v>2</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1</v>
      </c>
      <c r="AU17" s="52">
        <v>0</v>
      </c>
      <c r="AV17" s="52">
        <v>0</v>
      </c>
      <c r="AW17" s="52">
        <v>1</v>
      </c>
      <c r="AX17" s="52">
        <v>0</v>
      </c>
      <c r="AY17" s="52">
        <v>0</v>
      </c>
      <c r="AZ17" s="52">
        <v>0</v>
      </c>
      <c r="BA17" s="52">
        <v>0</v>
      </c>
      <c r="BB17" s="52">
        <v>0</v>
      </c>
      <c r="BC17" s="52">
        <v>0</v>
      </c>
      <c r="BD17" s="52">
        <v>0</v>
      </c>
      <c r="BE17" s="52">
        <v>1</v>
      </c>
      <c r="BF17" s="52">
        <v>0</v>
      </c>
      <c r="BG17" s="52">
        <v>1</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271250</v>
      </c>
      <c r="B18" s="52" t="s">
        <v>419</v>
      </c>
      <c r="C18" s="52" t="s">
        <v>518</v>
      </c>
      <c r="D18" s="52">
        <v>4</v>
      </c>
      <c r="E18" s="52">
        <v>6.9749598939806097</v>
      </c>
      <c r="F18" s="52">
        <v>82.124527783965306</v>
      </c>
      <c r="G18" s="52">
        <v>0</v>
      </c>
      <c r="H18" s="52">
        <v>0</v>
      </c>
      <c r="I18" s="52">
        <v>0</v>
      </c>
      <c r="J18" s="52">
        <v>0</v>
      </c>
      <c r="K18" s="52">
        <v>0</v>
      </c>
      <c r="L18" s="52">
        <v>0</v>
      </c>
      <c r="M18" s="52">
        <v>2</v>
      </c>
      <c r="N18" s="52">
        <v>2</v>
      </c>
      <c r="O18" s="52">
        <v>0</v>
      </c>
      <c r="P18" s="52">
        <v>1</v>
      </c>
      <c r="Q18" s="52">
        <v>3</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2</v>
      </c>
      <c r="AS18" s="52">
        <v>0</v>
      </c>
      <c r="AT18" s="52">
        <v>1</v>
      </c>
      <c r="AU18" s="52">
        <v>1</v>
      </c>
      <c r="AV18" s="52">
        <v>0</v>
      </c>
      <c r="AW18" s="52">
        <v>0</v>
      </c>
      <c r="AX18" s="52">
        <v>0</v>
      </c>
      <c r="AY18" s="52">
        <v>0</v>
      </c>
      <c r="AZ18" s="52">
        <v>0</v>
      </c>
      <c r="BA18" s="52">
        <v>0</v>
      </c>
      <c r="BB18" s="52">
        <v>0</v>
      </c>
      <c r="BC18" s="52">
        <v>0</v>
      </c>
      <c r="BD18" s="52">
        <v>0</v>
      </c>
      <c r="BE18" s="52">
        <v>1</v>
      </c>
      <c r="BF18" s="52">
        <v>1</v>
      </c>
      <c r="BG18" s="52">
        <v>2</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271276</v>
      </c>
      <c r="B19" s="52" t="s">
        <v>419</v>
      </c>
      <c r="C19" s="52" t="s">
        <v>520</v>
      </c>
      <c r="D19" s="52">
        <v>1</v>
      </c>
      <c r="E19" s="52">
        <v>1.53428356628872</v>
      </c>
      <c r="F19" s="52">
        <v>18.064951667593</v>
      </c>
      <c r="G19" s="52">
        <v>0</v>
      </c>
      <c r="H19" s="52">
        <v>0</v>
      </c>
      <c r="I19" s="52">
        <v>1</v>
      </c>
      <c r="J19" s="52">
        <v>0</v>
      </c>
      <c r="K19" s="52">
        <v>0</v>
      </c>
      <c r="L19" s="52">
        <v>0</v>
      </c>
      <c r="M19" s="52">
        <v>0</v>
      </c>
      <c r="N19" s="52">
        <v>0</v>
      </c>
      <c r="O19" s="52">
        <v>0</v>
      </c>
      <c r="P19" s="52">
        <v>0</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0</v>
      </c>
      <c r="AZ19" s="52">
        <v>1</v>
      </c>
      <c r="BA19" s="52">
        <v>0</v>
      </c>
      <c r="BB19" s="52">
        <v>0</v>
      </c>
      <c r="BC19" s="52">
        <v>0</v>
      </c>
      <c r="BD19" s="52">
        <v>0</v>
      </c>
      <c r="BE19" s="52">
        <v>0</v>
      </c>
      <c r="BF19" s="52">
        <v>0</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271284</v>
      </c>
      <c r="B20" s="52" t="s">
        <v>419</v>
      </c>
      <c r="C20" s="52" t="s">
        <v>521</v>
      </c>
      <c r="D20" s="52">
        <v>1</v>
      </c>
      <c r="E20" s="52">
        <v>1.9687752249325701</v>
      </c>
      <c r="F20" s="52">
        <v>23.180740551625401</v>
      </c>
      <c r="G20" s="52">
        <v>0</v>
      </c>
      <c r="H20" s="52">
        <v>0</v>
      </c>
      <c r="I20" s="52">
        <v>0</v>
      </c>
      <c r="J20" s="52">
        <v>0</v>
      </c>
      <c r="K20" s="52">
        <v>0</v>
      </c>
      <c r="L20" s="52">
        <v>0</v>
      </c>
      <c r="M20" s="52">
        <v>1</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1</v>
      </c>
      <c r="AR20" s="52">
        <v>0</v>
      </c>
      <c r="AS20" s="52">
        <v>0</v>
      </c>
      <c r="AT20" s="52">
        <v>0</v>
      </c>
      <c r="AU20" s="52">
        <v>0</v>
      </c>
      <c r="AV20" s="52">
        <v>0</v>
      </c>
      <c r="AW20" s="52">
        <v>0</v>
      </c>
      <c r="AX20" s="52">
        <v>0</v>
      </c>
      <c r="AY20" s="52">
        <v>0</v>
      </c>
      <c r="AZ20" s="52">
        <v>0</v>
      </c>
      <c r="BA20" s="52">
        <v>0</v>
      </c>
      <c r="BB20" s="52">
        <v>0</v>
      </c>
      <c r="BC20" s="52">
        <v>0</v>
      </c>
      <c r="BD20" s="52">
        <v>0</v>
      </c>
      <c r="BE20" s="52">
        <v>0</v>
      </c>
      <c r="BF20" s="52">
        <v>0</v>
      </c>
      <c r="BG20" s="52">
        <v>1</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271403</v>
      </c>
      <c r="B21" s="52" t="s">
        <v>173</v>
      </c>
      <c r="C21" s="52" t="s">
        <v>419</v>
      </c>
      <c r="D21" s="52">
        <v>9</v>
      </c>
      <c r="E21" s="52">
        <v>2.2737722892844698</v>
      </c>
      <c r="F21" s="52">
        <v>26.771835018994601</v>
      </c>
      <c r="G21" s="52">
        <v>0</v>
      </c>
      <c r="H21" s="52">
        <v>1</v>
      </c>
      <c r="I21" s="52">
        <v>3</v>
      </c>
      <c r="J21" s="52">
        <v>0</v>
      </c>
      <c r="K21" s="52">
        <v>2</v>
      </c>
      <c r="L21" s="52">
        <v>0</v>
      </c>
      <c r="M21" s="52">
        <v>2</v>
      </c>
      <c r="N21" s="52">
        <v>1</v>
      </c>
      <c r="O21" s="52">
        <v>0</v>
      </c>
      <c r="P21" s="52">
        <v>8</v>
      </c>
      <c r="Q21" s="52">
        <v>1</v>
      </c>
      <c r="R21" s="52">
        <v>0</v>
      </c>
      <c r="S21" s="52">
        <v>4</v>
      </c>
      <c r="T21" s="52">
        <v>5</v>
      </c>
      <c r="U21" s="52">
        <v>0</v>
      </c>
      <c r="V21" s="52">
        <v>5</v>
      </c>
      <c r="W21" s="52">
        <v>0</v>
      </c>
      <c r="X21" s="52">
        <v>0</v>
      </c>
      <c r="Y21" s="52">
        <v>3</v>
      </c>
      <c r="Z21" s="52">
        <v>2</v>
      </c>
      <c r="AA21" s="52">
        <v>0</v>
      </c>
      <c r="AB21" s="52">
        <v>4</v>
      </c>
      <c r="AC21" s="52">
        <v>0</v>
      </c>
      <c r="AD21" s="52">
        <v>1</v>
      </c>
      <c r="AE21" s="52">
        <v>2</v>
      </c>
      <c r="AF21" s="52">
        <v>0</v>
      </c>
      <c r="AG21" s="52">
        <v>2</v>
      </c>
      <c r="AH21" s="52">
        <v>0</v>
      </c>
      <c r="AI21" s="52">
        <v>7</v>
      </c>
      <c r="AJ21" s="52">
        <v>0</v>
      </c>
      <c r="AK21" s="52">
        <v>0</v>
      </c>
      <c r="AL21" s="52">
        <v>2</v>
      </c>
      <c r="AM21" s="52">
        <v>0</v>
      </c>
      <c r="AN21" s="52">
        <v>0</v>
      </c>
      <c r="AO21" s="52">
        <v>0</v>
      </c>
      <c r="AP21" s="52">
        <v>0</v>
      </c>
      <c r="AQ21" s="52">
        <v>0</v>
      </c>
      <c r="AR21" s="52">
        <v>0</v>
      </c>
      <c r="AS21" s="52">
        <v>3</v>
      </c>
      <c r="AT21" s="52">
        <v>1</v>
      </c>
      <c r="AU21" s="52">
        <v>0</v>
      </c>
      <c r="AV21" s="52">
        <v>1</v>
      </c>
      <c r="AW21" s="52">
        <v>1</v>
      </c>
      <c r="AX21" s="52">
        <v>0</v>
      </c>
      <c r="AY21" s="52">
        <v>0</v>
      </c>
      <c r="AZ21" s="52">
        <v>2</v>
      </c>
      <c r="BA21" s="52">
        <v>0</v>
      </c>
      <c r="BB21" s="52">
        <v>1</v>
      </c>
      <c r="BC21" s="52">
        <v>2</v>
      </c>
      <c r="BD21" s="52">
        <v>3</v>
      </c>
      <c r="BE21" s="52">
        <v>2</v>
      </c>
      <c r="BF21" s="52">
        <v>2</v>
      </c>
      <c r="BG21" s="52">
        <v>0</v>
      </c>
      <c r="BH21" s="52">
        <v>0</v>
      </c>
      <c r="BI21" s="52">
        <v>0</v>
      </c>
      <c r="BJ21" s="52">
        <v>0</v>
      </c>
      <c r="BK21" s="52">
        <v>5</v>
      </c>
      <c r="BL21" s="52">
        <v>9</v>
      </c>
      <c r="BM21" s="52">
        <v>4</v>
      </c>
      <c r="BN21" s="52">
        <v>3</v>
      </c>
      <c r="BO21" s="52">
        <v>0</v>
      </c>
      <c r="BP21" s="52">
        <v>0</v>
      </c>
      <c r="BQ21" s="52">
        <v>0</v>
      </c>
      <c r="BR21" s="52">
        <v>0</v>
      </c>
      <c r="BS21" s="52">
        <v>0</v>
      </c>
      <c r="BT21" s="52">
        <v>9</v>
      </c>
      <c r="BU21" s="52">
        <v>0</v>
      </c>
      <c r="BV21" s="52">
        <v>0</v>
      </c>
    </row>
    <row r="22" spans="1:74" s="52" customFormat="1" x14ac:dyDescent="0.2">
      <c r="A22" s="52">
        <v>271411</v>
      </c>
      <c r="B22" s="52" t="s">
        <v>419</v>
      </c>
      <c r="C22" s="52" t="s">
        <v>522</v>
      </c>
      <c r="D22" s="52">
        <v>2</v>
      </c>
      <c r="E22" s="52">
        <v>2.7861749996517302</v>
      </c>
      <c r="F22" s="52">
        <v>32.804963705576803</v>
      </c>
      <c r="G22" s="52">
        <v>0</v>
      </c>
      <c r="H22" s="52">
        <v>0</v>
      </c>
      <c r="I22" s="52">
        <v>1</v>
      </c>
      <c r="J22" s="52">
        <v>0</v>
      </c>
      <c r="K22" s="52">
        <v>0</v>
      </c>
      <c r="L22" s="52">
        <v>0</v>
      </c>
      <c r="M22" s="52">
        <v>0</v>
      </c>
      <c r="N22" s="52">
        <v>1</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2</v>
      </c>
      <c r="AT22" s="52">
        <v>0</v>
      </c>
      <c r="AU22" s="52">
        <v>0</v>
      </c>
      <c r="AV22" s="52">
        <v>0</v>
      </c>
      <c r="AW22" s="52">
        <v>0</v>
      </c>
      <c r="AX22" s="52">
        <v>0</v>
      </c>
      <c r="AY22" s="52">
        <v>0</v>
      </c>
      <c r="AZ22" s="52">
        <v>0</v>
      </c>
      <c r="BA22" s="52">
        <v>0</v>
      </c>
      <c r="BB22" s="52">
        <v>0</v>
      </c>
      <c r="BC22" s="52">
        <v>1</v>
      </c>
      <c r="BD22" s="52">
        <v>1</v>
      </c>
      <c r="BE22" s="52">
        <v>0</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271420</v>
      </c>
      <c r="B23" s="52" t="s">
        <v>419</v>
      </c>
      <c r="C23" s="52" t="s">
        <v>528</v>
      </c>
      <c r="D23" s="52">
        <v>1</v>
      </c>
      <c r="E23" s="52">
        <v>1.7009695526450099</v>
      </c>
      <c r="F23" s="52">
        <v>20.0275447327557</v>
      </c>
      <c r="G23" s="52">
        <v>0</v>
      </c>
      <c r="H23" s="52">
        <v>0</v>
      </c>
      <c r="I23" s="52">
        <v>0</v>
      </c>
      <c r="J23" s="52">
        <v>0</v>
      </c>
      <c r="K23" s="52">
        <v>0</v>
      </c>
      <c r="L23" s="52">
        <v>0</v>
      </c>
      <c r="M23" s="52">
        <v>1</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1</v>
      </c>
      <c r="AW23" s="52">
        <v>0</v>
      </c>
      <c r="AX23" s="52">
        <v>0</v>
      </c>
      <c r="AY23" s="52">
        <v>0</v>
      </c>
      <c r="AZ23" s="52">
        <v>0</v>
      </c>
      <c r="BA23" s="52">
        <v>0</v>
      </c>
      <c r="BB23" s="52">
        <v>0</v>
      </c>
      <c r="BC23" s="52">
        <v>0</v>
      </c>
      <c r="BD23" s="52">
        <v>1</v>
      </c>
      <c r="BE23" s="52">
        <v>0</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271438</v>
      </c>
      <c r="B24" s="52" t="s">
        <v>419</v>
      </c>
      <c r="C24" s="52" t="s">
        <v>523</v>
      </c>
      <c r="D24" s="52">
        <v>2</v>
      </c>
      <c r="E24" s="52">
        <v>4.8658248789626102</v>
      </c>
      <c r="F24" s="52">
        <v>57.291163897462901</v>
      </c>
      <c r="G24" s="52">
        <v>0</v>
      </c>
      <c r="H24" s="52">
        <v>0</v>
      </c>
      <c r="I24" s="52">
        <v>1</v>
      </c>
      <c r="J24" s="52">
        <v>0</v>
      </c>
      <c r="K24" s="52">
        <v>0</v>
      </c>
      <c r="L24" s="52">
        <v>0</v>
      </c>
      <c r="M24" s="52">
        <v>1</v>
      </c>
      <c r="N24" s="52">
        <v>0</v>
      </c>
      <c r="O24" s="52">
        <v>0</v>
      </c>
      <c r="P24" s="52">
        <v>2</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1</v>
      </c>
      <c r="AX24" s="52">
        <v>0</v>
      </c>
      <c r="AY24" s="52">
        <v>0</v>
      </c>
      <c r="AZ24" s="52">
        <v>1</v>
      </c>
      <c r="BA24" s="52">
        <v>0</v>
      </c>
      <c r="BB24" s="52">
        <v>0</v>
      </c>
      <c r="BC24" s="52">
        <v>0</v>
      </c>
      <c r="BD24" s="52">
        <v>0</v>
      </c>
      <c r="BE24" s="52">
        <v>1</v>
      </c>
      <c r="BF24" s="52">
        <v>1</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271446</v>
      </c>
      <c r="B25" s="52" t="s">
        <v>419</v>
      </c>
      <c r="C25" s="52" t="s">
        <v>529</v>
      </c>
      <c r="D25" s="52">
        <v>1</v>
      </c>
      <c r="E25" s="52">
        <v>1.5161852778409499</v>
      </c>
      <c r="F25" s="52">
        <v>17.851858916514399</v>
      </c>
      <c r="G25" s="52">
        <v>0</v>
      </c>
      <c r="H25" s="52">
        <v>0</v>
      </c>
      <c r="I25" s="52">
        <v>0</v>
      </c>
      <c r="J25" s="52">
        <v>0</v>
      </c>
      <c r="K25" s="52">
        <v>1</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1</v>
      </c>
      <c r="BA25" s="52">
        <v>0</v>
      </c>
      <c r="BB25" s="52">
        <v>0</v>
      </c>
      <c r="BC25" s="52">
        <v>0</v>
      </c>
      <c r="BD25" s="52">
        <v>1</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271454</v>
      </c>
      <c r="B26" s="52" t="s">
        <v>419</v>
      </c>
      <c r="C26" s="52" t="s">
        <v>524</v>
      </c>
      <c r="D26" s="52">
        <v>1</v>
      </c>
      <c r="E26" s="52">
        <v>1.54983494257862</v>
      </c>
      <c r="F26" s="52">
        <v>18.248056581974001</v>
      </c>
      <c r="G26" s="52">
        <v>0</v>
      </c>
      <c r="H26" s="52">
        <v>1</v>
      </c>
      <c r="I26" s="52">
        <v>0</v>
      </c>
      <c r="J26" s="52">
        <v>0</v>
      </c>
      <c r="K26" s="52">
        <v>0</v>
      </c>
      <c r="L26" s="52">
        <v>0</v>
      </c>
      <c r="M26" s="52">
        <v>0</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0</v>
      </c>
      <c r="AY26" s="52">
        <v>0</v>
      </c>
      <c r="AZ26" s="52">
        <v>0</v>
      </c>
      <c r="BA26" s="52">
        <v>0</v>
      </c>
      <c r="BB26" s="52">
        <v>1</v>
      </c>
      <c r="BC26" s="52">
        <v>1</v>
      </c>
      <c r="BD26" s="52">
        <v>0</v>
      </c>
      <c r="BE26" s="52">
        <v>0</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271462</v>
      </c>
      <c r="B27" s="52" t="s">
        <v>419</v>
      </c>
      <c r="C27" s="52" t="s">
        <v>525</v>
      </c>
      <c r="D27" s="52">
        <v>1</v>
      </c>
      <c r="E27" s="52">
        <v>1.33063657653822</v>
      </c>
      <c r="F27" s="52">
        <v>15.6671725947242</v>
      </c>
      <c r="G27" s="52">
        <v>0</v>
      </c>
      <c r="H27" s="52">
        <v>0</v>
      </c>
      <c r="I27" s="52">
        <v>1</v>
      </c>
      <c r="J27" s="52">
        <v>0</v>
      </c>
      <c r="K27" s="52">
        <v>0</v>
      </c>
      <c r="L27" s="52">
        <v>0</v>
      </c>
      <c r="M27" s="52">
        <v>0</v>
      </c>
      <c r="N27" s="52">
        <v>0</v>
      </c>
      <c r="O27" s="52">
        <v>0</v>
      </c>
      <c r="P27" s="52">
        <v>0</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1</v>
      </c>
      <c r="AU27" s="52">
        <v>0</v>
      </c>
      <c r="AV27" s="52">
        <v>0</v>
      </c>
      <c r="AW27" s="52">
        <v>0</v>
      </c>
      <c r="AX27" s="52">
        <v>0</v>
      </c>
      <c r="AY27" s="52">
        <v>0</v>
      </c>
      <c r="AZ27" s="52">
        <v>0</v>
      </c>
      <c r="BA27" s="52">
        <v>0</v>
      </c>
      <c r="BB27" s="52">
        <v>0</v>
      </c>
      <c r="BC27" s="52">
        <v>0</v>
      </c>
      <c r="BD27" s="52">
        <v>0</v>
      </c>
      <c r="BE27" s="52">
        <v>0</v>
      </c>
      <c r="BF27" s="52">
        <v>1</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271471</v>
      </c>
      <c r="B28" s="52" t="s">
        <v>419</v>
      </c>
      <c r="C28" s="52" t="s">
        <v>539</v>
      </c>
      <c r="D28" s="52">
        <v>1</v>
      </c>
      <c r="E28" s="52">
        <v>5.4019014693171998</v>
      </c>
      <c r="F28" s="52">
        <v>63.603033429057398</v>
      </c>
      <c r="G28" s="52">
        <v>0</v>
      </c>
      <c r="H28" s="52">
        <v>0</v>
      </c>
      <c r="I28" s="52">
        <v>0</v>
      </c>
      <c r="J28" s="52">
        <v>0</v>
      </c>
      <c r="K28" s="52">
        <v>1</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1</v>
      </c>
      <c r="AT28" s="52">
        <v>0</v>
      </c>
      <c r="AU28" s="52">
        <v>0</v>
      </c>
      <c r="AV28" s="52">
        <v>0</v>
      </c>
      <c r="AW28" s="52">
        <v>0</v>
      </c>
      <c r="AX28" s="52">
        <v>0</v>
      </c>
      <c r="AY28" s="52">
        <v>0</v>
      </c>
      <c r="AZ28" s="52">
        <v>0</v>
      </c>
      <c r="BA28" s="52">
        <v>0</v>
      </c>
      <c r="BB28" s="52">
        <v>0</v>
      </c>
      <c r="BC28" s="52">
        <v>0</v>
      </c>
      <c r="BD28" s="52">
        <v>0</v>
      </c>
      <c r="BE28" s="52">
        <v>1</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272027</v>
      </c>
      <c r="B29" s="52" t="s">
        <v>253</v>
      </c>
      <c r="C29" s="52" t="s">
        <v>419</v>
      </c>
      <c r="D29" s="52">
        <v>2</v>
      </c>
      <c r="E29" s="52">
        <v>2.1842645581232798</v>
      </c>
      <c r="F29" s="52">
        <v>25.7179536682257</v>
      </c>
      <c r="G29" s="52">
        <v>0</v>
      </c>
      <c r="H29" s="52">
        <v>0</v>
      </c>
      <c r="I29" s="52">
        <v>0</v>
      </c>
      <c r="J29" s="52">
        <v>0</v>
      </c>
      <c r="K29" s="52">
        <v>0</v>
      </c>
      <c r="L29" s="52">
        <v>2</v>
      </c>
      <c r="M29" s="52">
        <v>0</v>
      </c>
      <c r="N29" s="52">
        <v>0</v>
      </c>
      <c r="O29" s="52">
        <v>0</v>
      </c>
      <c r="P29" s="52">
        <v>0</v>
      </c>
      <c r="Q29" s="52">
        <v>2</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0</v>
      </c>
      <c r="AY29" s="52">
        <v>0</v>
      </c>
      <c r="AZ29" s="52">
        <v>0</v>
      </c>
      <c r="BA29" s="52">
        <v>0</v>
      </c>
      <c r="BB29" s="52">
        <v>2</v>
      </c>
      <c r="BC29" s="52">
        <v>0</v>
      </c>
      <c r="BD29" s="52">
        <v>0</v>
      </c>
      <c r="BE29" s="52">
        <v>0</v>
      </c>
      <c r="BF29" s="52">
        <v>1</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272035</v>
      </c>
      <c r="B30" s="52" t="s">
        <v>174</v>
      </c>
      <c r="C30" s="52" t="s">
        <v>419</v>
      </c>
      <c r="D30" s="52">
        <v>7</v>
      </c>
      <c r="E30" s="52">
        <v>3.6033810009162899</v>
      </c>
      <c r="F30" s="52">
        <v>42.426905333369199</v>
      </c>
      <c r="G30" s="52">
        <v>0</v>
      </c>
      <c r="H30" s="52">
        <v>0</v>
      </c>
      <c r="I30" s="52">
        <v>0</v>
      </c>
      <c r="J30" s="52">
        <v>0</v>
      </c>
      <c r="K30" s="52">
        <v>2</v>
      </c>
      <c r="L30" s="52">
        <v>2</v>
      </c>
      <c r="M30" s="52">
        <v>2</v>
      </c>
      <c r="N30" s="52">
        <v>1</v>
      </c>
      <c r="O30" s="52">
        <v>0</v>
      </c>
      <c r="P30" s="52">
        <v>5</v>
      </c>
      <c r="Q30" s="52">
        <v>2</v>
      </c>
      <c r="R30" s="52">
        <v>0</v>
      </c>
      <c r="S30" s="52">
        <v>4</v>
      </c>
      <c r="T30" s="52">
        <v>3</v>
      </c>
      <c r="U30" s="52">
        <v>0</v>
      </c>
      <c r="V30" s="52">
        <v>3</v>
      </c>
      <c r="W30" s="52">
        <v>0</v>
      </c>
      <c r="X30" s="52">
        <v>0</v>
      </c>
      <c r="Y30" s="52">
        <v>3</v>
      </c>
      <c r="Z30" s="52">
        <v>0</v>
      </c>
      <c r="AA30" s="52">
        <v>0</v>
      </c>
      <c r="AB30" s="52">
        <v>3</v>
      </c>
      <c r="AC30" s="52">
        <v>2</v>
      </c>
      <c r="AD30" s="52">
        <v>0</v>
      </c>
      <c r="AE30" s="52">
        <v>0</v>
      </c>
      <c r="AF30" s="52">
        <v>0</v>
      </c>
      <c r="AG30" s="52">
        <v>2</v>
      </c>
      <c r="AH30" s="52">
        <v>0</v>
      </c>
      <c r="AI30" s="52">
        <v>3</v>
      </c>
      <c r="AJ30" s="52">
        <v>0</v>
      </c>
      <c r="AK30" s="52">
        <v>0</v>
      </c>
      <c r="AL30" s="52">
        <v>4</v>
      </c>
      <c r="AM30" s="52">
        <v>0</v>
      </c>
      <c r="AN30" s="52">
        <v>0</v>
      </c>
      <c r="AO30" s="52">
        <v>0</v>
      </c>
      <c r="AP30" s="52">
        <v>1</v>
      </c>
      <c r="AQ30" s="52">
        <v>0</v>
      </c>
      <c r="AR30" s="52">
        <v>1</v>
      </c>
      <c r="AS30" s="52">
        <v>1</v>
      </c>
      <c r="AT30" s="52">
        <v>0</v>
      </c>
      <c r="AU30" s="52">
        <v>1</v>
      </c>
      <c r="AV30" s="52">
        <v>1</v>
      </c>
      <c r="AW30" s="52">
        <v>0</v>
      </c>
      <c r="AX30" s="52">
        <v>0</v>
      </c>
      <c r="AY30" s="52">
        <v>0</v>
      </c>
      <c r="AZ30" s="52">
        <v>0</v>
      </c>
      <c r="BA30" s="52">
        <v>0</v>
      </c>
      <c r="BB30" s="52">
        <v>2</v>
      </c>
      <c r="BC30" s="52">
        <v>2</v>
      </c>
      <c r="BD30" s="52">
        <v>1</v>
      </c>
      <c r="BE30" s="52">
        <v>2</v>
      </c>
      <c r="BF30" s="52">
        <v>0</v>
      </c>
      <c r="BG30" s="52">
        <v>0</v>
      </c>
      <c r="BH30" s="52">
        <v>2</v>
      </c>
      <c r="BI30" s="52">
        <v>0</v>
      </c>
      <c r="BJ30" s="52">
        <v>0</v>
      </c>
      <c r="BK30" s="52">
        <v>2</v>
      </c>
      <c r="BL30" s="52">
        <v>6</v>
      </c>
      <c r="BM30" s="52">
        <v>0</v>
      </c>
      <c r="BN30" s="52">
        <v>3</v>
      </c>
      <c r="BO30" s="52">
        <v>0</v>
      </c>
      <c r="BP30" s="52">
        <v>0</v>
      </c>
      <c r="BQ30" s="52">
        <v>1</v>
      </c>
      <c r="BR30" s="52">
        <v>0</v>
      </c>
      <c r="BS30" s="52">
        <v>1</v>
      </c>
      <c r="BT30" s="52">
        <v>5</v>
      </c>
      <c r="BU30" s="52">
        <v>1</v>
      </c>
      <c r="BV30" s="52">
        <v>0</v>
      </c>
    </row>
    <row r="31" spans="1:74" s="52" customFormat="1" x14ac:dyDescent="0.2">
      <c r="A31" s="52">
        <v>272051</v>
      </c>
      <c r="B31" s="52" t="s">
        <v>176</v>
      </c>
      <c r="C31" s="52" t="s">
        <v>419</v>
      </c>
      <c r="D31" s="52">
        <v>2</v>
      </c>
      <c r="E31" s="52">
        <v>1.10447810648273</v>
      </c>
      <c r="F31" s="52">
        <v>13.004338995683799</v>
      </c>
      <c r="G31" s="52">
        <v>0</v>
      </c>
      <c r="H31" s="52">
        <v>0</v>
      </c>
      <c r="I31" s="52">
        <v>1</v>
      </c>
      <c r="J31" s="52">
        <v>0</v>
      </c>
      <c r="K31" s="52">
        <v>0</v>
      </c>
      <c r="L31" s="52">
        <v>0</v>
      </c>
      <c r="M31" s="52">
        <v>0</v>
      </c>
      <c r="N31" s="52">
        <v>1</v>
      </c>
      <c r="O31" s="52">
        <v>0</v>
      </c>
      <c r="P31" s="52">
        <v>1</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1</v>
      </c>
      <c r="AS31" s="52">
        <v>0</v>
      </c>
      <c r="AT31" s="52">
        <v>0</v>
      </c>
      <c r="AU31" s="52">
        <v>0</v>
      </c>
      <c r="AV31" s="52">
        <v>0</v>
      </c>
      <c r="AW31" s="52">
        <v>0</v>
      </c>
      <c r="AX31" s="52">
        <v>0</v>
      </c>
      <c r="AY31" s="52">
        <v>0</v>
      </c>
      <c r="AZ31" s="52">
        <v>0</v>
      </c>
      <c r="BA31" s="52">
        <v>0</v>
      </c>
      <c r="BB31" s="52">
        <v>1</v>
      </c>
      <c r="BC31" s="52">
        <v>0</v>
      </c>
      <c r="BD31" s="52">
        <v>1</v>
      </c>
      <c r="BE31" s="52">
        <v>0</v>
      </c>
      <c r="BF31" s="52">
        <v>0</v>
      </c>
      <c r="BG31" s="52">
        <v>1</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272060</v>
      </c>
      <c r="B32" s="52" t="s">
        <v>262</v>
      </c>
      <c r="C32" s="52" t="s">
        <v>419</v>
      </c>
      <c r="D32" s="52">
        <v>2</v>
      </c>
      <c r="E32" s="52">
        <v>5.6700592521191897</v>
      </c>
      <c r="F32" s="52">
        <v>66.760375065274303</v>
      </c>
      <c r="G32" s="52">
        <v>0</v>
      </c>
      <c r="H32" s="52">
        <v>0</v>
      </c>
      <c r="I32" s="52">
        <v>1</v>
      </c>
      <c r="J32" s="52">
        <v>0</v>
      </c>
      <c r="K32" s="52">
        <v>0</v>
      </c>
      <c r="L32" s="52">
        <v>0</v>
      </c>
      <c r="M32" s="52">
        <v>1</v>
      </c>
      <c r="N32" s="52">
        <v>0</v>
      </c>
      <c r="O32" s="52">
        <v>0</v>
      </c>
      <c r="P32" s="52">
        <v>2</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1</v>
      </c>
      <c r="AT32" s="52">
        <v>1</v>
      </c>
      <c r="AU32" s="52">
        <v>0</v>
      </c>
      <c r="AV32" s="52">
        <v>0</v>
      </c>
      <c r="AW32" s="52">
        <v>0</v>
      </c>
      <c r="AX32" s="52">
        <v>0</v>
      </c>
      <c r="AY32" s="52">
        <v>0</v>
      </c>
      <c r="AZ32" s="52">
        <v>0</v>
      </c>
      <c r="BA32" s="52">
        <v>0</v>
      </c>
      <c r="BB32" s="52">
        <v>0</v>
      </c>
      <c r="BC32" s="52">
        <v>0</v>
      </c>
      <c r="BD32" s="52">
        <v>1</v>
      </c>
      <c r="BE32" s="52">
        <v>0</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272078</v>
      </c>
      <c r="B33" s="52" t="s">
        <v>177</v>
      </c>
      <c r="C33" s="52" t="s">
        <v>419</v>
      </c>
      <c r="D33" s="52">
        <v>3</v>
      </c>
      <c r="E33" s="52">
        <v>1.7945481626817701</v>
      </c>
      <c r="F33" s="52">
        <v>21.129357399317598</v>
      </c>
      <c r="G33" s="52">
        <v>0</v>
      </c>
      <c r="H33" s="52">
        <v>0</v>
      </c>
      <c r="I33" s="52">
        <v>0</v>
      </c>
      <c r="J33" s="52">
        <v>0</v>
      </c>
      <c r="K33" s="52">
        <v>0</v>
      </c>
      <c r="L33" s="52">
        <v>0</v>
      </c>
      <c r="M33" s="52">
        <v>1</v>
      </c>
      <c r="N33" s="52">
        <v>2</v>
      </c>
      <c r="O33" s="52">
        <v>0</v>
      </c>
      <c r="P33" s="52">
        <v>3</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1</v>
      </c>
      <c r="AU33" s="52">
        <v>0</v>
      </c>
      <c r="AV33" s="52">
        <v>0</v>
      </c>
      <c r="AW33" s="52">
        <v>0</v>
      </c>
      <c r="AX33" s="52">
        <v>0</v>
      </c>
      <c r="AY33" s="52">
        <v>1</v>
      </c>
      <c r="AZ33" s="52">
        <v>0</v>
      </c>
      <c r="BA33" s="52">
        <v>0</v>
      </c>
      <c r="BB33" s="52">
        <v>1</v>
      </c>
      <c r="BC33" s="52">
        <v>0</v>
      </c>
      <c r="BD33" s="52">
        <v>1</v>
      </c>
      <c r="BE33" s="52">
        <v>1</v>
      </c>
      <c r="BF33" s="52">
        <v>0</v>
      </c>
      <c r="BG33" s="52">
        <v>1</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272108</v>
      </c>
      <c r="B34" s="52" t="s">
        <v>180</v>
      </c>
      <c r="C34" s="52" t="s">
        <v>419</v>
      </c>
      <c r="D34" s="52">
        <v>3</v>
      </c>
      <c r="E34" s="52">
        <v>1.5738613113412401</v>
      </c>
      <c r="F34" s="52">
        <v>18.530947698050099</v>
      </c>
      <c r="G34" s="52">
        <v>0</v>
      </c>
      <c r="H34" s="52">
        <v>0</v>
      </c>
      <c r="I34" s="52">
        <v>0</v>
      </c>
      <c r="J34" s="52">
        <v>1</v>
      </c>
      <c r="K34" s="52">
        <v>2</v>
      </c>
      <c r="L34" s="52">
        <v>0</v>
      </c>
      <c r="M34" s="52">
        <v>0</v>
      </c>
      <c r="N34" s="52">
        <v>0</v>
      </c>
      <c r="O34" s="52">
        <v>0</v>
      </c>
      <c r="P34" s="52">
        <v>3</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1</v>
      </c>
      <c r="AQ34" s="52">
        <v>0</v>
      </c>
      <c r="AR34" s="52">
        <v>0</v>
      </c>
      <c r="AS34" s="52">
        <v>1</v>
      </c>
      <c r="AT34" s="52">
        <v>0</v>
      </c>
      <c r="AU34" s="52">
        <v>1</v>
      </c>
      <c r="AV34" s="52">
        <v>0</v>
      </c>
      <c r="AW34" s="52">
        <v>0</v>
      </c>
      <c r="AX34" s="52">
        <v>0</v>
      </c>
      <c r="AY34" s="52">
        <v>0</v>
      </c>
      <c r="AZ34" s="52">
        <v>0</v>
      </c>
      <c r="BA34" s="52">
        <v>0</v>
      </c>
      <c r="BB34" s="52">
        <v>0</v>
      </c>
      <c r="BC34" s="52">
        <v>2</v>
      </c>
      <c r="BD34" s="52">
        <v>0</v>
      </c>
      <c r="BE34" s="52">
        <v>0</v>
      </c>
      <c r="BF34" s="52">
        <v>0</v>
      </c>
      <c r="BG34" s="52">
        <v>1</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272124</v>
      </c>
      <c r="B35" s="52" t="s">
        <v>182</v>
      </c>
      <c r="C35" s="52" t="s">
        <v>419</v>
      </c>
      <c r="D35" s="52">
        <v>2</v>
      </c>
      <c r="E35" s="52">
        <v>1.5890672175433</v>
      </c>
      <c r="F35" s="52">
        <v>18.709984980751798</v>
      </c>
      <c r="G35" s="52">
        <v>0</v>
      </c>
      <c r="H35" s="52">
        <v>0</v>
      </c>
      <c r="I35" s="52">
        <v>0</v>
      </c>
      <c r="J35" s="52">
        <v>0</v>
      </c>
      <c r="K35" s="52">
        <v>0</v>
      </c>
      <c r="L35" s="52">
        <v>1</v>
      </c>
      <c r="M35" s="52">
        <v>1</v>
      </c>
      <c r="N35" s="52">
        <v>0</v>
      </c>
      <c r="O35" s="52">
        <v>0</v>
      </c>
      <c r="P35" s="52">
        <v>2</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1</v>
      </c>
      <c r="AU35" s="52">
        <v>0</v>
      </c>
      <c r="AV35" s="52">
        <v>0</v>
      </c>
      <c r="AW35" s="52">
        <v>0</v>
      </c>
      <c r="AX35" s="52">
        <v>1</v>
      </c>
      <c r="AY35" s="52">
        <v>0</v>
      </c>
      <c r="AZ35" s="52">
        <v>0</v>
      </c>
      <c r="BA35" s="52">
        <v>0</v>
      </c>
      <c r="BB35" s="52">
        <v>0</v>
      </c>
      <c r="BC35" s="52">
        <v>1</v>
      </c>
      <c r="BD35" s="52">
        <v>0</v>
      </c>
      <c r="BE35" s="52">
        <v>0</v>
      </c>
      <c r="BF35" s="52">
        <v>0</v>
      </c>
      <c r="BG35" s="52">
        <v>0</v>
      </c>
      <c r="BH35" s="52">
        <v>1</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272141</v>
      </c>
      <c r="B36" s="52" t="s">
        <v>272</v>
      </c>
      <c r="C36" s="52" t="s">
        <v>419</v>
      </c>
      <c r="D36" s="52">
        <v>1</v>
      </c>
      <c r="E36" s="52">
        <v>1.9439368609307599</v>
      </c>
      <c r="F36" s="52">
        <v>22.888288846442801</v>
      </c>
      <c r="G36" s="52">
        <v>0</v>
      </c>
      <c r="H36" s="52">
        <v>0</v>
      </c>
      <c r="I36" s="52">
        <v>0</v>
      </c>
      <c r="J36" s="52">
        <v>1</v>
      </c>
      <c r="K36" s="52">
        <v>0</v>
      </c>
      <c r="L36" s="52">
        <v>0</v>
      </c>
      <c r="M36" s="52">
        <v>0</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1</v>
      </c>
      <c r="AU36" s="52">
        <v>0</v>
      </c>
      <c r="AV36" s="52">
        <v>0</v>
      </c>
      <c r="AW36" s="52">
        <v>0</v>
      </c>
      <c r="AX36" s="52">
        <v>0</v>
      </c>
      <c r="AY36" s="52">
        <v>0</v>
      </c>
      <c r="AZ36" s="52">
        <v>0</v>
      </c>
      <c r="BA36" s="52">
        <v>0</v>
      </c>
      <c r="BB36" s="52">
        <v>0</v>
      </c>
      <c r="BC36" s="52">
        <v>0</v>
      </c>
      <c r="BD36" s="52">
        <v>1</v>
      </c>
      <c r="BE36" s="52">
        <v>0</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272159</v>
      </c>
      <c r="B37" s="52" t="s">
        <v>184</v>
      </c>
      <c r="C37" s="52" t="s">
        <v>419</v>
      </c>
      <c r="D37" s="52">
        <v>1</v>
      </c>
      <c r="E37" s="52">
        <v>0.90382407968113099</v>
      </c>
      <c r="F37" s="52">
        <v>10.6417996478585</v>
      </c>
      <c r="G37" s="52">
        <v>0</v>
      </c>
      <c r="H37" s="52">
        <v>0</v>
      </c>
      <c r="I37" s="52">
        <v>0</v>
      </c>
      <c r="J37" s="52">
        <v>0</v>
      </c>
      <c r="K37" s="52">
        <v>0</v>
      </c>
      <c r="L37" s="52">
        <v>0</v>
      </c>
      <c r="M37" s="52">
        <v>0</v>
      </c>
      <c r="N37" s="52">
        <v>1</v>
      </c>
      <c r="O37" s="52">
        <v>0</v>
      </c>
      <c r="P37" s="52">
        <v>1</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1</v>
      </c>
      <c r="AU37" s="52">
        <v>0</v>
      </c>
      <c r="AV37" s="52">
        <v>0</v>
      </c>
      <c r="AW37" s="52">
        <v>0</v>
      </c>
      <c r="AX37" s="52">
        <v>0</v>
      </c>
      <c r="AY37" s="52">
        <v>0</v>
      </c>
      <c r="AZ37" s="52">
        <v>0</v>
      </c>
      <c r="BA37" s="52">
        <v>0</v>
      </c>
      <c r="BB37" s="52">
        <v>0</v>
      </c>
      <c r="BC37" s="52">
        <v>0</v>
      </c>
      <c r="BD37" s="52">
        <v>0</v>
      </c>
      <c r="BE37" s="52">
        <v>0</v>
      </c>
      <c r="BF37" s="52">
        <v>0</v>
      </c>
      <c r="BG37" s="52">
        <v>0</v>
      </c>
      <c r="BH37" s="52">
        <v>0</v>
      </c>
      <c r="BI37" s="52">
        <v>1</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272167</v>
      </c>
      <c r="B38" s="52" t="s">
        <v>185</v>
      </c>
      <c r="C38" s="52" t="s">
        <v>419</v>
      </c>
      <c r="D38" s="52">
        <v>1</v>
      </c>
      <c r="E38" s="52">
        <v>2.08537526327863</v>
      </c>
      <c r="F38" s="52">
        <v>24.553611970861301</v>
      </c>
      <c r="G38" s="52">
        <v>0</v>
      </c>
      <c r="H38" s="52">
        <v>0</v>
      </c>
      <c r="I38" s="52">
        <v>0</v>
      </c>
      <c r="J38" s="52">
        <v>1</v>
      </c>
      <c r="K38" s="52">
        <v>0</v>
      </c>
      <c r="L38" s="52">
        <v>0</v>
      </c>
      <c r="M38" s="52">
        <v>0</v>
      </c>
      <c r="N38" s="52">
        <v>0</v>
      </c>
      <c r="O38" s="52">
        <v>0</v>
      </c>
      <c r="P38" s="52">
        <v>1</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1</v>
      </c>
      <c r="AT38" s="52">
        <v>0</v>
      </c>
      <c r="AU38" s="52">
        <v>0</v>
      </c>
      <c r="AV38" s="52">
        <v>0</v>
      </c>
      <c r="AW38" s="52">
        <v>0</v>
      </c>
      <c r="AX38" s="52">
        <v>0</v>
      </c>
      <c r="AY38" s="52">
        <v>0</v>
      </c>
      <c r="AZ38" s="52">
        <v>0</v>
      </c>
      <c r="BA38" s="52">
        <v>0</v>
      </c>
      <c r="BB38" s="52">
        <v>0</v>
      </c>
      <c r="BC38" s="52">
        <v>0</v>
      </c>
      <c r="BD38" s="52">
        <v>1</v>
      </c>
      <c r="BE38" s="52">
        <v>0</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272205</v>
      </c>
      <c r="B39" s="52" t="s">
        <v>188</v>
      </c>
      <c r="C39" s="52" t="s">
        <v>419</v>
      </c>
      <c r="D39" s="52">
        <v>1</v>
      </c>
      <c r="E39" s="52">
        <v>1.50394032364796</v>
      </c>
      <c r="F39" s="52">
        <v>17.707684455854999</v>
      </c>
      <c r="G39" s="52">
        <v>0</v>
      </c>
      <c r="H39" s="52">
        <v>1</v>
      </c>
      <c r="I39" s="52">
        <v>0</v>
      </c>
      <c r="J39" s="52">
        <v>0</v>
      </c>
      <c r="K39" s="52">
        <v>0</v>
      </c>
      <c r="L39" s="52">
        <v>0</v>
      </c>
      <c r="M39" s="52">
        <v>0</v>
      </c>
      <c r="N39" s="52">
        <v>0</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1</v>
      </c>
      <c r="AS39" s="52">
        <v>0</v>
      </c>
      <c r="AT39" s="52">
        <v>0</v>
      </c>
      <c r="AU39" s="52">
        <v>0</v>
      </c>
      <c r="AV39" s="52">
        <v>0</v>
      </c>
      <c r="AW39" s="52">
        <v>0</v>
      </c>
      <c r="AX39" s="52">
        <v>0</v>
      </c>
      <c r="AY39" s="52">
        <v>0</v>
      </c>
      <c r="AZ39" s="52">
        <v>0</v>
      </c>
      <c r="BA39" s="52">
        <v>0</v>
      </c>
      <c r="BB39" s="52">
        <v>0</v>
      </c>
      <c r="BC39" s="52">
        <v>0</v>
      </c>
      <c r="BD39" s="52">
        <v>1</v>
      </c>
      <c r="BE39" s="52">
        <v>0</v>
      </c>
      <c r="BF39" s="52">
        <v>0</v>
      </c>
      <c r="BG39" s="52">
        <v>0</v>
      </c>
      <c r="BH39" s="52">
        <v>0</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272213</v>
      </c>
      <c r="B40" s="52" t="s">
        <v>281</v>
      </c>
      <c r="C40" s="52" t="s">
        <v>419</v>
      </c>
      <c r="D40" s="52">
        <v>1</v>
      </c>
      <c r="E40" s="52">
        <v>3.0724797984453298</v>
      </c>
      <c r="F40" s="52">
        <v>36.175971820404598</v>
      </c>
      <c r="G40" s="52">
        <v>0</v>
      </c>
      <c r="H40" s="52">
        <v>0</v>
      </c>
      <c r="I40" s="52">
        <v>0</v>
      </c>
      <c r="J40" s="52">
        <v>0</v>
      </c>
      <c r="K40" s="52">
        <v>0</v>
      </c>
      <c r="L40" s="52">
        <v>0</v>
      </c>
      <c r="M40" s="52">
        <v>0</v>
      </c>
      <c r="N40" s="52">
        <v>1</v>
      </c>
      <c r="O40" s="52">
        <v>0</v>
      </c>
      <c r="P40" s="52">
        <v>1</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0</v>
      </c>
      <c r="AZ40" s="52">
        <v>0</v>
      </c>
      <c r="BA40" s="52">
        <v>1</v>
      </c>
      <c r="BB40" s="52">
        <v>0</v>
      </c>
      <c r="BC40" s="52">
        <v>0</v>
      </c>
      <c r="BD40" s="52">
        <v>1</v>
      </c>
      <c r="BE40" s="52">
        <v>0</v>
      </c>
      <c r="BF40" s="52">
        <v>0</v>
      </c>
      <c r="BG40" s="52">
        <v>0</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272221</v>
      </c>
      <c r="B41" s="52" t="s">
        <v>189</v>
      </c>
      <c r="C41" s="52" t="s">
        <v>419</v>
      </c>
      <c r="D41" s="52">
        <v>1</v>
      </c>
      <c r="E41" s="52">
        <v>1.9208974432854999</v>
      </c>
      <c r="F41" s="52">
        <v>22.6170182838454</v>
      </c>
      <c r="G41" s="52">
        <v>0</v>
      </c>
      <c r="H41" s="52">
        <v>0</v>
      </c>
      <c r="I41" s="52">
        <v>1</v>
      </c>
      <c r="J41" s="52">
        <v>0</v>
      </c>
      <c r="K41" s="52">
        <v>0</v>
      </c>
      <c r="L41" s="52">
        <v>0</v>
      </c>
      <c r="M41" s="52">
        <v>0</v>
      </c>
      <c r="N41" s="52">
        <v>0</v>
      </c>
      <c r="O41" s="52">
        <v>0</v>
      </c>
      <c r="P41" s="52">
        <v>1</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0</v>
      </c>
      <c r="AX41" s="52">
        <v>0</v>
      </c>
      <c r="AY41" s="52">
        <v>0</v>
      </c>
      <c r="AZ41" s="52">
        <v>0</v>
      </c>
      <c r="BA41" s="52">
        <v>0</v>
      </c>
      <c r="BB41" s="52">
        <v>1</v>
      </c>
      <c r="BC41" s="52">
        <v>1</v>
      </c>
      <c r="BD41" s="52">
        <v>0</v>
      </c>
      <c r="BE41" s="52">
        <v>0</v>
      </c>
      <c r="BF41" s="52">
        <v>0</v>
      </c>
      <c r="BG41" s="52">
        <v>0</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272272</v>
      </c>
      <c r="B42" s="52" t="s">
        <v>193</v>
      </c>
      <c r="C42" s="52" t="s">
        <v>419</v>
      </c>
      <c r="D42" s="52">
        <v>2</v>
      </c>
      <c r="E42" s="52">
        <v>0.85279118555030597</v>
      </c>
      <c r="F42" s="52">
        <v>10.040928475027799</v>
      </c>
      <c r="G42" s="52">
        <v>0</v>
      </c>
      <c r="H42" s="52">
        <v>2</v>
      </c>
      <c r="I42" s="52">
        <v>0</v>
      </c>
      <c r="J42" s="52">
        <v>0</v>
      </c>
      <c r="K42" s="52">
        <v>0</v>
      </c>
      <c r="L42" s="52">
        <v>0</v>
      </c>
      <c r="M42" s="52">
        <v>0</v>
      </c>
      <c r="N42" s="52">
        <v>0</v>
      </c>
      <c r="O42" s="52">
        <v>0</v>
      </c>
      <c r="P42" s="52">
        <v>2</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1</v>
      </c>
      <c r="AZ42" s="52">
        <v>0</v>
      </c>
      <c r="BA42" s="52">
        <v>0</v>
      </c>
      <c r="BB42" s="52">
        <v>1</v>
      </c>
      <c r="BC42" s="52">
        <v>0</v>
      </c>
      <c r="BD42" s="52">
        <v>0</v>
      </c>
      <c r="BE42" s="52">
        <v>0</v>
      </c>
      <c r="BF42" s="52">
        <v>1</v>
      </c>
      <c r="BG42" s="52">
        <v>1</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273660</v>
      </c>
      <c r="B43" s="52" t="s">
        <v>526</v>
      </c>
      <c r="C43" s="52" t="s">
        <v>419</v>
      </c>
      <c r="D43" s="52">
        <v>1</v>
      </c>
      <c r="E43" s="52">
        <v>14.1462724572075</v>
      </c>
      <c r="F43" s="52">
        <v>166.56094989937901</v>
      </c>
      <c r="G43" s="52">
        <v>0</v>
      </c>
      <c r="H43" s="52">
        <v>0</v>
      </c>
      <c r="I43" s="52">
        <v>0</v>
      </c>
      <c r="J43" s="52">
        <v>1</v>
      </c>
      <c r="K43" s="52">
        <v>0</v>
      </c>
      <c r="L43" s="52">
        <v>0</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1</v>
      </c>
      <c r="AV43" s="52">
        <v>0</v>
      </c>
      <c r="AW43" s="52">
        <v>0</v>
      </c>
      <c r="AX43" s="52">
        <v>0</v>
      </c>
      <c r="AY43" s="52">
        <v>0</v>
      </c>
      <c r="AZ43" s="52">
        <v>0</v>
      </c>
      <c r="BA43" s="52">
        <v>0</v>
      </c>
      <c r="BB43" s="52">
        <v>0</v>
      </c>
      <c r="BC43" s="52">
        <v>0</v>
      </c>
      <c r="BD43" s="52">
        <v>0</v>
      </c>
      <c r="BE43" s="52">
        <v>0</v>
      </c>
      <c r="BF43" s="52">
        <v>0</v>
      </c>
      <c r="BG43" s="52">
        <v>1</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51" s="52" customFormat="1" x14ac:dyDescent="0.2"/>
    <row r="52" s="52" customFormat="1" x14ac:dyDescent="0.2"/>
    <row r="53" s="52" customFormat="1" x14ac:dyDescent="0.2"/>
    <row r="54" s="52" customFormat="1" x14ac:dyDescent="0.2"/>
    <row r="55" s="52" customFormat="1" x14ac:dyDescent="0.2"/>
    <row r="56" s="52" customFormat="1" x14ac:dyDescent="0.2"/>
    <row r="57" s="52" customFormat="1" x14ac:dyDescent="0.2"/>
    <row r="58" s="52" customFormat="1" x14ac:dyDescent="0.2"/>
    <row r="85" spans="1:75" x14ac:dyDescent="0.2">
      <c r="B85" s="52">
        <v>271004</v>
      </c>
      <c r="C85" t="s">
        <v>395</v>
      </c>
      <c r="D85">
        <f>IFERROR(VLOOKUP($B85,$A$8:$BW$70,D$88,FALSE),0)</f>
        <v>19</v>
      </c>
      <c r="E85">
        <f t="shared" ref="E85:BP85" si="0">IFERROR(VLOOKUP($B85,$A$8:$BW$70,E88,FALSE),0)</f>
        <v>1.4356351854538401</v>
      </c>
      <c r="F85">
        <f t="shared" si="0"/>
        <v>16.903446538408101</v>
      </c>
      <c r="G85">
        <f t="shared" si="0"/>
        <v>0</v>
      </c>
      <c r="H85">
        <f t="shared" si="0"/>
        <v>1</v>
      </c>
      <c r="I85">
        <f t="shared" si="0"/>
        <v>4</v>
      </c>
      <c r="J85">
        <f t="shared" si="0"/>
        <v>4</v>
      </c>
      <c r="K85">
        <f t="shared" si="0"/>
        <v>1</v>
      </c>
      <c r="L85">
        <f t="shared" si="0"/>
        <v>3</v>
      </c>
      <c r="M85">
        <f t="shared" si="0"/>
        <v>4</v>
      </c>
      <c r="N85">
        <f t="shared" si="0"/>
        <v>2</v>
      </c>
      <c r="O85">
        <f t="shared" si="0"/>
        <v>0</v>
      </c>
      <c r="P85">
        <f t="shared" si="0"/>
        <v>8</v>
      </c>
      <c r="Q85">
        <f t="shared" si="0"/>
        <v>11</v>
      </c>
      <c r="R85">
        <f t="shared" si="0"/>
        <v>0</v>
      </c>
      <c r="S85">
        <f t="shared" si="0"/>
        <v>7</v>
      </c>
      <c r="T85">
        <f t="shared" si="0"/>
        <v>12</v>
      </c>
      <c r="U85">
        <f t="shared" si="0"/>
        <v>0</v>
      </c>
      <c r="V85">
        <f t="shared" si="0"/>
        <v>12</v>
      </c>
      <c r="W85">
        <f t="shared" si="0"/>
        <v>0</v>
      </c>
      <c r="X85">
        <f t="shared" si="0"/>
        <v>1</v>
      </c>
      <c r="Y85">
        <f t="shared" si="0"/>
        <v>11</v>
      </c>
      <c r="Z85">
        <f t="shared" si="0"/>
        <v>0</v>
      </c>
      <c r="AA85">
        <f t="shared" si="0"/>
        <v>0</v>
      </c>
      <c r="AB85">
        <f t="shared" si="0"/>
        <v>13</v>
      </c>
      <c r="AC85">
        <f t="shared" si="0"/>
        <v>1</v>
      </c>
      <c r="AD85">
        <f t="shared" si="0"/>
        <v>0</v>
      </c>
      <c r="AE85">
        <f t="shared" si="0"/>
        <v>0</v>
      </c>
      <c r="AF85">
        <f t="shared" si="0"/>
        <v>0</v>
      </c>
      <c r="AG85">
        <f t="shared" si="0"/>
        <v>5</v>
      </c>
      <c r="AH85">
        <f t="shared" si="0"/>
        <v>0</v>
      </c>
      <c r="AI85">
        <f t="shared" si="0"/>
        <v>13</v>
      </c>
      <c r="AJ85">
        <f t="shared" si="0"/>
        <v>2</v>
      </c>
      <c r="AK85">
        <f t="shared" si="0"/>
        <v>0</v>
      </c>
      <c r="AL85">
        <f t="shared" si="0"/>
        <v>4</v>
      </c>
      <c r="AM85">
        <f t="shared" si="0"/>
        <v>0</v>
      </c>
      <c r="AN85">
        <f t="shared" si="0"/>
        <v>0</v>
      </c>
      <c r="AO85">
        <f t="shared" si="0"/>
        <v>0</v>
      </c>
      <c r="AP85">
        <f t="shared" si="0"/>
        <v>0</v>
      </c>
      <c r="AQ85">
        <f t="shared" si="0"/>
        <v>3</v>
      </c>
      <c r="AR85">
        <f t="shared" si="0"/>
        <v>3</v>
      </c>
      <c r="AS85">
        <f t="shared" si="0"/>
        <v>1</v>
      </c>
      <c r="AT85">
        <f t="shared" si="0"/>
        <v>2</v>
      </c>
      <c r="AU85">
        <f t="shared" si="0"/>
        <v>1</v>
      </c>
      <c r="AV85">
        <f t="shared" si="0"/>
        <v>1</v>
      </c>
      <c r="AW85">
        <f t="shared" si="0"/>
        <v>3</v>
      </c>
      <c r="AX85">
        <f t="shared" si="0"/>
        <v>0</v>
      </c>
      <c r="AY85">
        <f t="shared" si="0"/>
        <v>0</v>
      </c>
      <c r="AZ85">
        <f t="shared" si="0"/>
        <v>1</v>
      </c>
      <c r="BA85">
        <f t="shared" si="0"/>
        <v>2</v>
      </c>
      <c r="BB85">
        <f t="shared" si="0"/>
        <v>2</v>
      </c>
      <c r="BC85">
        <f t="shared" si="0"/>
        <v>1</v>
      </c>
      <c r="BD85">
        <f t="shared" si="0"/>
        <v>2</v>
      </c>
      <c r="BE85">
        <f t="shared" si="0"/>
        <v>3</v>
      </c>
      <c r="BF85">
        <f t="shared" si="0"/>
        <v>2</v>
      </c>
      <c r="BG85">
        <f t="shared" si="0"/>
        <v>9</v>
      </c>
      <c r="BH85">
        <f t="shared" si="0"/>
        <v>2</v>
      </c>
      <c r="BI85">
        <f t="shared" si="0"/>
        <v>0</v>
      </c>
      <c r="BJ85">
        <f t="shared" si="0"/>
        <v>0</v>
      </c>
      <c r="BK85">
        <f t="shared" si="0"/>
        <v>6</v>
      </c>
      <c r="BL85">
        <f t="shared" si="0"/>
        <v>15</v>
      </c>
      <c r="BM85">
        <f t="shared" si="0"/>
        <v>4</v>
      </c>
      <c r="BN85">
        <f t="shared" si="0"/>
        <v>2</v>
      </c>
      <c r="BO85">
        <f t="shared" si="0"/>
        <v>1</v>
      </c>
      <c r="BP85">
        <f t="shared" si="0"/>
        <v>0</v>
      </c>
      <c r="BQ85">
        <f t="shared" ref="BQ85:BW85" si="1">IFERROR(VLOOKUP($B85,$A$8:$BW$70,BQ88,FALSE),0)</f>
        <v>1</v>
      </c>
      <c r="BR85">
        <f t="shared" si="1"/>
        <v>1</v>
      </c>
      <c r="BS85">
        <f t="shared" si="1"/>
        <v>3</v>
      </c>
      <c r="BT85">
        <f t="shared" si="1"/>
        <v>16</v>
      </c>
      <c r="BU85">
        <f t="shared" si="1"/>
        <v>0</v>
      </c>
      <c r="BV85">
        <f t="shared" si="1"/>
        <v>0</v>
      </c>
      <c r="BW85">
        <f t="shared" si="1"/>
        <v>0</v>
      </c>
    </row>
    <row r="86" spans="1:75" x14ac:dyDescent="0.2">
      <c r="B86" s="52">
        <v>271403</v>
      </c>
      <c r="C86" t="s">
        <v>396</v>
      </c>
      <c r="D86">
        <f>IFERROR(VLOOKUP($B86,$A$8:$BW$70,D$88,FALSE),0)</f>
        <v>9</v>
      </c>
      <c r="E86">
        <f t="shared" ref="E86:BP86" si="2">IFERROR(VLOOKUP($B86,$A$8:$BW$70,E$88,FALSE),0)</f>
        <v>2.2737722892844698</v>
      </c>
      <c r="F86">
        <f t="shared" si="2"/>
        <v>26.771835018994601</v>
      </c>
      <c r="G86">
        <f t="shared" si="2"/>
        <v>0</v>
      </c>
      <c r="H86">
        <f t="shared" si="2"/>
        <v>1</v>
      </c>
      <c r="I86">
        <f t="shared" si="2"/>
        <v>3</v>
      </c>
      <c r="J86">
        <f t="shared" si="2"/>
        <v>0</v>
      </c>
      <c r="K86">
        <f t="shared" si="2"/>
        <v>2</v>
      </c>
      <c r="L86">
        <f t="shared" si="2"/>
        <v>0</v>
      </c>
      <c r="M86">
        <f t="shared" si="2"/>
        <v>2</v>
      </c>
      <c r="N86">
        <f t="shared" si="2"/>
        <v>1</v>
      </c>
      <c r="O86">
        <f t="shared" si="2"/>
        <v>0</v>
      </c>
      <c r="P86">
        <f t="shared" si="2"/>
        <v>8</v>
      </c>
      <c r="Q86">
        <f t="shared" si="2"/>
        <v>1</v>
      </c>
      <c r="R86">
        <f t="shared" si="2"/>
        <v>0</v>
      </c>
      <c r="S86">
        <f t="shared" si="2"/>
        <v>4</v>
      </c>
      <c r="T86">
        <f t="shared" si="2"/>
        <v>5</v>
      </c>
      <c r="U86">
        <f t="shared" si="2"/>
        <v>0</v>
      </c>
      <c r="V86">
        <f t="shared" si="2"/>
        <v>5</v>
      </c>
      <c r="W86">
        <f t="shared" si="2"/>
        <v>0</v>
      </c>
      <c r="X86">
        <f t="shared" si="2"/>
        <v>0</v>
      </c>
      <c r="Y86">
        <f t="shared" si="2"/>
        <v>3</v>
      </c>
      <c r="Z86">
        <f t="shared" si="2"/>
        <v>2</v>
      </c>
      <c r="AA86">
        <f t="shared" si="2"/>
        <v>0</v>
      </c>
      <c r="AB86">
        <f t="shared" si="2"/>
        <v>4</v>
      </c>
      <c r="AC86">
        <f t="shared" si="2"/>
        <v>0</v>
      </c>
      <c r="AD86">
        <f t="shared" si="2"/>
        <v>1</v>
      </c>
      <c r="AE86">
        <f t="shared" si="2"/>
        <v>2</v>
      </c>
      <c r="AF86">
        <f t="shared" si="2"/>
        <v>0</v>
      </c>
      <c r="AG86">
        <f t="shared" si="2"/>
        <v>2</v>
      </c>
      <c r="AH86">
        <f t="shared" si="2"/>
        <v>0</v>
      </c>
      <c r="AI86">
        <f t="shared" si="2"/>
        <v>7</v>
      </c>
      <c r="AJ86">
        <f t="shared" si="2"/>
        <v>0</v>
      </c>
      <c r="AK86">
        <f t="shared" si="2"/>
        <v>0</v>
      </c>
      <c r="AL86">
        <f t="shared" si="2"/>
        <v>2</v>
      </c>
      <c r="AM86">
        <f t="shared" si="2"/>
        <v>0</v>
      </c>
      <c r="AN86">
        <f t="shared" si="2"/>
        <v>0</v>
      </c>
      <c r="AO86">
        <f t="shared" si="2"/>
        <v>0</v>
      </c>
      <c r="AP86">
        <f t="shared" si="2"/>
        <v>0</v>
      </c>
      <c r="AQ86">
        <f t="shared" si="2"/>
        <v>0</v>
      </c>
      <c r="AR86">
        <f t="shared" si="2"/>
        <v>0</v>
      </c>
      <c r="AS86">
        <f t="shared" si="2"/>
        <v>3</v>
      </c>
      <c r="AT86">
        <f t="shared" si="2"/>
        <v>1</v>
      </c>
      <c r="AU86">
        <f t="shared" si="2"/>
        <v>0</v>
      </c>
      <c r="AV86">
        <f t="shared" si="2"/>
        <v>1</v>
      </c>
      <c r="AW86">
        <f t="shared" si="2"/>
        <v>1</v>
      </c>
      <c r="AX86">
        <f t="shared" si="2"/>
        <v>0</v>
      </c>
      <c r="AY86">
        <f t="shared" si="2"/>
        <v>0</v>
      </c>
      <c r="AZ86">
        <f t="shared" si="2"/>
        <v>2</v>
      </c>
      <c r="BA86">
        <f t="shared" si="2"/>
        <v>0</v>
      </c>
      <c r="BB86">
        <f t="shared" si="2"/>
        <v>1</v>
      </c>
      <c r="BC86">
        <f t="shared" si="2"/>
        <v>2</v>
      </c>
      <c r="BD86">
        <f t="shared" si="2"/>
        <v>3</v>
      </c>
      <c r="BE86">
        <f t="shared" si="2"/>
        <v>2</v>
      </c>
      <c r="BF86">
        <f t="shared" si="2"/>
        <v>2</v>
      </c>
      <c r="BG86">
        <f t="shared" si="2"/>
        <v>0</v>
      </c>
      <c r="BH86">
        <f t="shared" si="2"/>
        <v>0</v>
      </c>
      <c r="BI86">
        <f t="shared" si="2"/>
        <v>0</v>
      </c>
      <c r="BJ86">
        <f t="shared" si="2"/>
        <v>0</v>
      </c>
      <c r="BK86">
        <f t="shared" si="2"/>
        <v>5</v>
      </c>
      <c r="BL86">
        <f t="shared" si="2"/>
        <v>9</v>
      </c>
      <c r="BM86">
        <f t="shared" si="2"/>
        <v>4</v>
      </c>
      <c r="BN86">
        <f t="shared" si="2"/>
        <v>3</v>
      </c>
      <c r="BO86">
        <f t="shared" si="2"/>
        <v>0</v>
      </c>
      <c r="BP86">
        <f t="shared" si="2"/>
        <v>0</v>
      </c>
      <c r="BQ86">
        <f t="shared" ref="BQ86:BW86" si="3">IFERROR(VLOOKUP($B86,$A$8:$BW$70,BQ$88,FALSE),0)</f>
        <v>0</v>
      </c>
      <c r="BR86">
        <f t="shared" si="3"/>
        <v>0</v>
      </c>
      <c r="BS86">
        <f t="shared" si="3"/>
        <v>0</v>
      </c>
      <c r="BT86">
        <f t="shared" si="3"/>
        <v>9</v>
      </c>
      <c r="BU86">
        <f t="shared" si="3"/>
        <v>0</v>
      </c>
      <c r="BV86">
        <f t="shared" si="3"/>
        <v>0</v>
      </c>
      <c r="BW86">
        <f t="shared" si="3"/>
        <v>0</v>
      </c>
    </row>
    <row r="87" spans="1:75" x14ac:dyDescent="0.2">
      <c r="C87" t="s">
        <v>397</v>
      </c>
      <c r="D87">
        <f>SUM(D8:D83)</f>
        <v>86</v>
      </c>
      <c r="G87">
        <f t="shared" ref="G87:BR87" si="4">SUM(G8:G83)</f>
        <v>0</v>
      </c>
      <c r="H87">
        <f t="shared" si="4"/>
        <v>7</v>
      </c>
      <c r="I87">
        <f t="shared" si="4"/>
        <v>17</v>
      </c>
      <c r="J87">
        <f t="shared" si="4"/>
        <v>12</v>
      </c>
      <c r="K87">
        <f t="shared" si="4"/>
        <v>10</v>
      </c>
      <c r="L87">
        <f t="shared" si="4"/>
        <v>11</v>
      </c>
      <c r="M87">
        <f t="shared" si="4"/>
        <v>17</v>
      </c>
      <c r="N87">
        <f t="shared" si="4"/>
        <v>12</v>
      </c>
      <c r="O87">
        <f t="shared" si="4"/>
        <v>0</v>
      </c>
      <c r="P87">
        <f t="shared" si="4"/>
        <v>57</v>
      </c>
      <c r="Q87">
        <f t="shared" si="4"/>
        <v>29</v>
      </c>
      <c r="R87">
        <f t="shared" si="4"/>
        <v>0</v>
      </c>
      <c r="S87">
        <f t="shared" si="4"/>
        <v>15</v>
      </c>
      <c r="T87">
        <f t="shared" si="4"/>
        <v>20</v>
      </c>
      <c r="U87">
        <f t="shared" si="4"/>
        <v>0</v>
      </c>
      <c r="V87">
        <f t="shared" si="4"/>
        <v>20</v>
      </c>
      <c r="W87">
        <f t="shared" si="4"/>
        <v>0</v>
      </c>
      <c r="X87">
        <f t="shared" si="4"/>
        <v>1</v>
      </c>
      <c r="Y87">
        <f t="shared" si="4"/>
        <v>17</v>
      </c>
      <c r="Z87">
        <f t="shared" si="4"/>
        <v>2</v>
      </c>
      <c r="AA87">
        <f t="shared" si="4"/>
        <v>0</v>
      </c>
      <c r="AB87">
        <f t="shared" si="4"/>
        <v>20</v>
      </c>
      <c r="AC87">
        <f t="shared" si="4"/>
        <v>3</v>
      </c>
      <c r="AD87">
        <f t="shared" si="4"/>
        <v>1</v>
      </c>
      <c r="AE87">
        <f t="shared" si="4"/>
        <v>2</v>
      </c>
      <c r="AF87">
        <f t="shared" si="4"/>
        <v>0</v>
      </c>
      <c r="AG87">
        <f t="shared" si="4"/>
        <v>9</v>
      </c>
      <c r="AH87">
        <f t="shared" si="4"/>
        <v>0</v>
      </c>
      <c r="AI87">
        <f t="shared" si="4"/>
        <v>23</v>
      </c>
      <c r="AJ87">
        <f t="shared" si="4"/>
        <v>2</v>
      </c>
      <c r="AK87">
        <f t="shared" si="4"/>
        <v>0</v>
      </c>
      <c r="AL87">
        <f t="shared" si="4"/>
        <v>10</v>
      </c>
      <c r="AM87">
        <f t="shared" si="4"/>
        <v>0</v>
      </c>
      <c r="AN87">
        <f t="shared" si="4"/>
        <v>0</v>
      </c>
      <c r="AO87">
        <f t="shared" si="4"/>
        <v>0</v>
      </c>
      <c r="AP87">
        <f t="shared" si="4"/>
        <v>2</v>
      </c>
      <c r="AQ87">
        <f t="shared" si="4"/>
        <v>6</v>
      </c>
      <c r="AR87">
        <f t="shared" si="4"/>
        <v>9</v>
      </c>
      <c r="AS87">
        <f t="shared" si="4"/>
        <v>12</v>
      </c>
      <c r="AT87">
        <f t="shared" si="4"/>
        <v>11</v>
      </c>
      <c r="AU87">
        <f t="shared" si="4"/>
        <v>5</v>
      </c>
      <c r="AV87">
        <f t="shared" si="4"/>
        <v>5</v>
      </c>
      <c r="AW87">
        <f t="shared" si="4"/>
        <v>8</v>
      </c>
      <c r="AX87">
        <f t="shared" si="4"/>
        <v>1</v>
      </c>
      <c r="AY87">
        <f t="shared" si="4"/>
        <v>2</v>
      </c>
      <c r="AZ87">
        <f t="shared" si="4"/>
        <v>6</v>
      </c>
      <c r="BA87">
        <f t="shared" si="4"/>
        <v>5</v>
      </c>
      <c r="BB87">
        <f t="shared" si="4"/>
        <v>14</v>
      </c>
      <c r="BC87">
        <f t="shared" si="4"/>
        <v>12</v>
      </c>
      <c r="BD87">
        <f t="shared" si="4"/>
        <v>18</v>
      </c>
      <c r="BE87">
        <f t="shared" si="4"/>
        <v>13</v>
      </c>
      <c r="BF87">
        <f t="shared" si="4"/>
        <v>10</v>
      </c>
      <c r="BG87">
        <f t="shared" si="4"/>
        <v>23</v>
      </c>
      <c r="BH87">
        <f t="shared" si="4"/>
        <v>8</v>
      </c>
      <c r="BI87">
        <f t="shared" si="4"/>
        <v>2</v>
      </c>
      <c r="BJ87">
        <f t="shared" si="4"/>
        <v>0</v>
      </c>
      <c r="BK87">
        <f t="shared" si="4"/>
        <v>13</v>
      </c>
      <c r="BL87">
        <f t="shared" si="4"/>
        <v>30</v>
      </c>
      <c r="BM87">
        <f t="shared" si="4"/>
        <v>8</v>
      </c>
      <c r="BN87">
        <f t="shared" si="4"/>
        <v>8</v>
      </c>
      <c r="BO87">
        <f t="shared" si="4"/>
        <v>1</v>
      </c>
      <c r="BP87">
        <f t="shared" si="4"/>
        <v>0</v>
      </c>
      <c r="BQ87">
        <f t="shared" si="4"/>
        <v>2</v>
      </c>
      <c r="BR87">
        <f t="shared" si="4"/>
        <v>1</v>
      </c>
      <c r="BS87">
        <f t="shared" ref="BS87:BW87" si="5">SUM(BS8:BS83)</f>
        <v>4</v>
      </c>
      <c r="BT87">
        <f t="shared" si="5"/>
        <v>30</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58</v>
      </c>
      <c r="E90">
        <v>1.3686178752821001</v>
      </c>
      <c r="F90">
        <v>16.114371757353801</v>
      </c>
      <c r="G90">
        <v>0</v>
      </c>
      <c r="H90">
        <v>5</v>
      </c>
      <c r="I90">
        <v>10</v>
      </c>
      <c r="J90">
        <v>8</v>
      </c>
      <c r="K90">
        <v>7</v>
      </c>
      <c r="L90">
        <v>8</v>
      </c>
      <c r="M90">
        <v>11</v>
      </c>
      <c r="N90">
        <v>9</v>
      </c>
      <c r="O90">
        <v>0</v>
      </c>
      <c r="P90">
        <v>41</v>
      </c>
      <c r="Q90">
        <v>17</v>
      </c>
      <c r="R90">
        <v>0</v>
      </c>
      <c r="S90">
        <v>28</v>
      </c>
      <c r="T90">
        <v>30</v>
      </c>
      <c r="U90">
        <v>0</v>
      </c>
      <c r="V90">
        <v>30</v>
      </c>
      <c r="W90">
        <v>0</v>
      </c>
      <c r="X90">
        <v>1</v>
      </c>
      <c r="Y90">
        <v>26</v>
      </c>
      <c r="Z90">
        <v>3</v>
      </c>
      <c r="AA90">
        <v>0</v>
      </c>
      <c r="AB90">
        <v>34</v>
      </c>
      <c r="AC90">
        <v>3</v>
      </c>
      <c r="AD90">
        <v>3</v>
      </c>
      <c r="AE90">
        <v>4</v>
      </c>
      <c r="AF90">
        <v>0</v>
      </c>
      <c r="AG90">
        <v>14</v>
      </c>
      <c r="AH90">
        <v>0</v>
      </c>
      <c r="AI90">
        <v>43</v>
      </c>
      <c r="AJ90">
        <v>2</v>
      </c>
      <c r="AK90">
        <v>1</v>
      </c>
      <c r="AL90">
        <v>11</v>
      </c>
      <c r="AM90">
        <v>0</v>
      </c>
      <c r="AN90">
        <v>1</v>
      </c>
      <c r="AO90">
        <v>0</v>
      </c>
      <c r="AP90">
        <v>2</v>
      </c>
      <c r="AQ90">
        <v>3</v>
      </c>
      <c r="AR90">
        <v>6</v>
      </c>
      <c r="AS90">
        <v>8</v>
      </c>
      <c r="AT90">
        <v>8</v>
      </c>
      <c r="AU90">
        <v>4</v>
      </c>
      <c r="AV90">
        <v>3</v>
      </c>
      <c r="AW90">
        <v>4</v>
      </c>
      <c r="AX90">
        <v>1</v>
      </c>
      <c r="AY90">
        <v>2</v>
      </c>
      <c r="AZ90">
        <v>3</v>
      </c>
      <c r="BA90">
        <v>3</v>
      </c>
      <c r="BB90">
        <v>11</v>
      </c>
      <c r="BC90">
        <v>9</v>
      </c>
      <c r="BD90">
        <v>13</v>
      </c>
      <c r="BE90">
        <v>8</v>
      </c>
      <c r="BF90">
        <v>6</v>
      </c>
      <c r="BG90">
        <v>14</v>
      </c>
      <c r="BH90">
        <v>6</v>
      </c>
      <c r="BI90">
        <v>2</v>
      </c>
      <c r="BJ90">
        <v>0</v>
      </c>
      <c r="BK90">
        <v>19</v>
      </c>
      <c r="BL90">
        <v>50</v>
      </c>
      <c r="BM90">
        <v>17</v>
      </c>
      <c r="BN90">
        <v>10</v>
      </c>
      <c r="BO90">
        <v>1</v>
      </c>
      <c r="BP90">
        <v>0</v>
      </c>
      <c r="BQ90">
        <v>2</v>
      </c>
      <c r="BR90">
        <v>1</v>
      </c>
      <c r="BS90">
        <v>7</v>
      </c>
      <c r="BT90">
        <v>50</v>
      </c>
      <c r="BU90">
        <v>1</v>
      </c>
      <c r="BV90">
        <v>0</v>
      </c>
    </row>
    <row r="91" spans="1:75" x14ac:dyDescent="0.2">
      <c r="B91" t="s">
        <v>425</v>
      </c>
    </row>
    <row r="92" spans="1:75" x14ac:dyDescent="0.2">
      <c r="D92">
        <f>D87-D85-D86</f>
        <v>58</v>
      </c>
    </row>
    <row r="100" spans="1:6" s="147" customFormat="1" x14ac:dyDescent="0.2"/>
    <row r="101" spans="1:6" x14ac:dyDescent="0.2">
      <c r="A101" s="52">
        <v>271004</v>
      </c>
      <c r="B101" s="52" t="s">
        <v>172</v>
      </c>
      <c r="C101" s="52" t="s">
        <v>419</v>
      </c>
      <c r="D101" s="52">
        <v>47</v>
      </c>
      <c r="E101" s="52">
        <v>3.5513080903331899</v>
      </c>
      <c r="F101" s="52">
        <v>41.8137888055359</v>
      </c>
    </row>
    <row r="102" spans="1:6" x14ac:dyDescent="0.2">
      <c r="A102" s="52">
        <v>271021</v>
      </c>
      <c r="B102" s="52" t="s">
        <v>419</v>
      </c>
      <c r="C102" s="52" t="s">
        <v>500</v>
      </c>
      <c r="D102" s="52">
        <v>2</v>
      </c>
      <c r="E102" s="52">
        <v>3.9675454779900399</v>
      </c>
      <c r="F102" s="52">
        <v>46.714648369882703</v>
      </c>
    </row>
    <row r="103" spans="1:6" x14ac:dyDescent="0.2">
      <c r="A103" s="52">
        <v>271039</v>
      </c>
      <c r="B103" s="52" t="s">
        <v>419</v>
      </c>
      <c r="C103" s="52" t="s">
        <v>501</v>
      </c>
      <c r="D103" s="52">
        <v>2</v>
      </c>
      <c r="E103" s="52">
        <v>5.3724447309748298</v>
      </c>
      <c r="F103" s="52">
        <v>63.256204090510103</v>
      </c>
    </row>
    <row r="104" spans="1:6" x14ac:dyDescent="0.2">
      <c r="A104" s="52">
        <v>271047</v>
      </c>
      <c r="B104" s="52" t="s">
        <v>419</v>
      </c>
      <c r="C104" s="52" t="s">
        <v>502</v>
      </c>
      <c r="D104" s="52">
        <v>1</v>
      </c>
      <c r="E104" s="52">
        <v>3.1139067073550502</v>
      </c>
      <c r="F104" s="52">
        <v>36.663740264019097</v>
      </c>
    </row>
    <row r="105" spans="1:6" x14ac:dyDescent="0.2">
      <c r="A105" s="52">
        <v>271063</v>
      </c>
      <c r="B105" s="52" t="s">
        <v>419</v>
      </c>
      <c r="C105" s="52" t="s">
        <v>503</v>
      </c>
      <c r="D105" s="52">
        <v>1</v>
      </c>
      <c r="E105" s="52">
        <v>2.0494743098395301</v>
      </c>
      <c r="F105" s="52">
        <v>24.130907196497599</v>
      </c>
    </row>
    <row r="106" spans="1:6" x14ac:dyDescent="0.2">
      <c r="A106" s="52">
        <v>271080</v>
      </c>
      <c r="B106" s="52" t="s">
        <v>419</v>
      </c>
      <c r="C106" s="52" t="s">
        <v>505</v>
      </c>
      <c r="D106" s="52">
        <v>3</v>
      </c>
      <c r="E106" s="52">
        <v>9.6261832183539209</v>
      </c>
      <c r="F106" s="52">
        <v>113.340544345135</v>
      </c>
    </row>
    <row r="107" spans="1:6" x14ac:dyDescent="0.2">
      <c r="A107" s="52">
        <v>271098</v>
      </c>
      <c r="B107" s="52" t="s">
        <v>419</v>
      </c>
      <c r="C107" s="52" t="s">
        <v>506</v>
      </c>
      <c r="D107" s="52">
        <v>3</v>
      </c>
      <c r="E107" s="52">
        <v>8.0781969464415493</v>
      </c>
      <c r="F107" s="52">
        <v>95.114254369392498</v>
      </c>
    </row>
    <row r="108" spans="1:6" x14ac:dyDescent="0.2">
      <c r="A108" s="52">
        <v>271110</v>
      </c>
      <c r="B108" s="52" t="s">
        <v>419</v>
      </c>
      <c r="C108" s="52" t="s">
        <v>507</v>
      </c>
      <c r="D108" s="52">
        <v>1</v>
      </c>
      <c r="E108" s="52">
        <v>2.7474037035001899</v>
      </c>
      <c r="F108" s="52">
        <v>32.348462960566799</v>
      </c>
    </row>
    <row r="109" spans="1:6" x14ac:dyDescent="0.2">
      <c r="A109" s="52">
        <v>271136</v>
      </c>
      <c r="B109" s="52" t="s">
        <v>419</v>
      </c>
      <c r="C109" s="52" t="s">
        <v>508</v>
      </c>
      <c r="D109" s="52">
        <v>2</v>
      </c>
      <c r="E109" s="52">
        <v>4.1625907965117497</v>
      </c>
      <c r="F109" s="52">
        <v>49.011149700864102</v>
      </c>
    </row>
    <row r="110" spans="1:6" x14ac:dyDescent="0.2">
      <c r="A110" s="52">
        <v>271144</v>
      </c>
      <c r="B110" s="52" t="s">
        <v>419</v>
      </c>
      <c r="C110" s="52" t="s">
        <v>509</v>
      </c>
      <c r="D110" s="52">
        <v>4</v>
      </c>
      <c r="E110" s="52">
        <v>4.73333570000118</v>
      </c>
      <c r="F110" s="52">
        <v>55.731210661304303</v>
      </c>
    </row>
    <row r="111" spans="1:6" x14ac:dyDescent="0.2">
      <c r="A111" s="52">
        <v>271152</v>
      </c>
      <c r="B111" s="52" t="s">
        <v>419</v>
      </c>
      <c r="C111" s="52" t="s">
        <v>510</v>
      </c>
      <c r="D111" s="52">
        <v>3</v>
      </c>
      <c r="E111" s="52">
        <v>7.5114549688274597</v>
      </c>
      <c r="F111" s="52">
        <v>88.441324632968502</v>
      </c>
    </row>
    <row r="112" spans="1:6" x14ac:dyDescent="0.2">
      <c r="A112" s="52">
        <v>271187</v>
      </c>
      <c r="B112" s="52" t="s">
        <v>419</v>
      </c>
      <c r="C112" s="52" t="s">
        <v>513</v>
      </c>
      <c r="D112" s="52">
        <v>3</v>
      </c>
      <c r="E112" s="52">
        <v>3.6974955630053201</v>
      </c>
      <c r="F112" s="52">
        <v>43.5350284031272</v>
      </c>
    </row>
    <row r="113" spans="1:6" x14ac:dyDescent="0.2">
      <c r="A113" s="52">
        <v>271195</v>
      </c>
      <c r="B113" s="52" t="s">
        <v>419</v>
      </c>
      <c r="C113" s="52" t="s">
        <v>527</v>
      </c>
      <c r="D113" s="52">
        <v>3</v>
      </c>
      <c r="E113" s="52">
        <v>5.8201571442428897</v>
      </c>
      <c r="F113" s="52">
        <v>68.527656698343804</v>
      </c>
    </row>
    <row r="114" spans="1:6" x14ac:dyDescent="0.2">
      <c r="A114" s="52">
        <v>271209</v>
      </c>
      <c r="B114" s="52" t="s">
        <v>419</v>
      </c>
      <c r="C114" s="52" t="s">
        <v>514</v>
      </c>
      <c r="D114" s="52">
        <v>3</v>
      </c>
      <c r="E114" s="52">
        <v>4.2077506767465698</v>
      </c>
      <c r="F114" s="52">
        <v>49.542870871370901</v>
      </c>
    </row>
    <row r="115" spans="1:6" x14ac:dyDescent="0.2">
      <c r="A115" s="52">
        <v>271217</v>
      </c>
      <c r="B115" s="52" t="s">
        <v>419</v>
      </c>
      <c r="C115" s="52" t="s">
        <v>515</v>
      </c>
      <c r="D115" s="52">
        <v>1</v>
      </c>
      <c r="E115" s="52">
        <v>1.6007427446335101</v>
      </c>
      <c r="F115" s="52">
        <v>18.8474548964913</v>
      </c>
    </row>
    <row r="116" spans="1:6" x14ac:dyDescent="0.2">
      <c r="A116" s="52">
        <v>271233</v>
      </c>
      <c r="B116" s="52" t="s">
        <v>419</v>
      </c>
      <c r="C116" s="52" t="s">
        <v>517</v>
      </c>
      <c r="D116" s="52">
        <v>1</v>
      </c>
      <c r="E116" s="52">
        <v>1.11705633315088</v>
      </c>
      <c r="F116" s="52">
        <v>13.15243747097</v>
      </c>
    </row>
    <row r="117" spans="1:6" x14ac:dyDescent="0.2">
      <c r="A117" s="52">
        <v>271241</v>
      </c>
      <c r="B117" s="52" t="s">
        <v>419</v>
      </c>
      <c r="C117" s="52" t="s">
        <v>530</v>
      </c>
      <c r="D117" s="52">
        <v>1</v>
      </c>
      <c r="E117" s="52">
        <v>1.86122692078618</v>
      </c>
      <c r="F117" s="52">
        <v>21.9144460028051</v>
      </c>
    </row>
    <row r="118" spans="1:6" x14ac:dyDescent="0.2">
      <c r="A118" s="52">
        <v>271250</v>
      </c>
      <c r="B118" s="52" t="s">
        <v>419</v>
      </c>
      <c r="C118" s="52" t="s">
        <v>518</v>
      </c>
      <c r="D118" s="52">
        <v>6</v>
      </c>
      <c r="E118" s="52">
        <v>10.4624398409709</v>
      </c>
      <c r="F118" s="52">
        <v>123.186791675948</v>
      </c>
    </row>
    <row r="119" spans="1:6" x14ac:dyDescent="0.2">
      <c r="A119" s="52">
        <v>271268</v>
      </c>
      <c r="B119" s="52" t="s">
        <v>419</v>
      </c>
      <c r="C119" s="52" t="s">
        <v>519</v>
      </c>
      <c r="D119" s="52">
        <v>2</v>
      </c>
      <c r="E119" s="52">
        <v>2.1886148256768299</v>
      </c>
      <c r="F119" s="52">
        <v>25.7691745603885</v>
      </c>
    </row>
    <row r="120" spans="1:6" x14ac:dyDescent="0.2">
      <c r="A120" s="52">
        <v>271276</v>
      </c>
      <c r="B120" s="52" t="s">
        <v>419</v>
      </c>
      <c r="C120" s="52" t="s">
        <v>520</v>
      </c>
      <c r="D120" s="52">
        <v>2</v>
      </c>
      <c r="E120" s="52">
        <v>3.06856713257744</v>
      </c>
      <c r="F120" s="52">
        <v>36.129903335186</v>
      </c>
    </row>
    <row r="121" spans="1:6" x14ac:dyDescent="0.2">
      <c r="A121" s="52">
        <v>271284</v>
      </c>
      <c r="B121" s="52" t="s">
        <v>419</v>
      </c>
      <c r="C121" s="52" t="s">
        <v>521</v>
      </c>
      <c r="D121" s="52">
        <v>3</v>
      </c>
      <c r="E121" s="52">
        <v>5.90632567479771</v>
      </c>
      <c r="F121" s="52">
        <v>69.542221654876201</v>
      </c>
    </row>
    <row r="122" spans="1:6" x14ac:dyDescent="0.2">
      <c r="A122" s="52">
        <v>271403</v>
      </c>
      <c r="B122" s="52" t="s">
        <v>173</v>
      </c>
      <c r="C122" s="52" t="s">
        <v>419</v>
      </c>
      <c r="D122" s="52">
        <v>12</v>
      </c>
      <c r="E122" s="52">
        <v>3.03169638571263</v>
      </c>
      <c r="F122" s="52">
        <v>35.695780025326101</v>
      </c>
    </row>
    <row r="123" spans="1:6" x14ac:dyDescent="0.2">
      <c r="A123" s="52">
        <v>271411</v>
      </c>
      <c r="B123" s="52" t="s">
        <v>419</v>
      </c>
      <c r="C123" s="52" t="s">
        <v>522</v>
      </c>
      <c r="D123" s="52">
        <v>1</v>
      </c>
      <c r="E123" s="52">
        <v>1.39308749982586</v>
      </c>
      <c r="F123" s="52">
        <v>16.402481852788402</v>
      </c>
    </row>
    <row r="124" spans="1:6" x14ac:dyDescent="0.2">
      <c r="A124" s="52">
        <v>271420</v>
      </c>
      <c r="B124" s="52" t="s">
        <v>419</v>
      </c>
      <c r="C124" s="52" t="s">
        <v>528</v>
      </c>
      <c r="D124" s="52">
        <v>1</v>
      </c>
      <c r="E124" s="52">
        <v>1.7009695526450099</v>
      </c>
      <c r="F124" s="52">
        <v>20.0275447327557</v>
      </c>
    </row>
    <row r="125" spans="1:6" x14ac:dyDescent="0.2">
      <c r="A125" s="52">
        <v>271438</v>
      </c>
      <c r="B125" s="52" t="s">
        <v>419</v>
      </c>
      <c r="C125" s="52" t="s">
        <v>523</v>
      </c>
      <c r="D125" s="52">
        <v>1</v>
      </c>
      <c r="E125" s="52">
        <v>2.4329124394813002</v>
      </c>
      <c r="F125" s="52">
        <v>28.6455819487315</v>
      </c>
    </row>
    <row r="126" spans="1:6" x14ac:dyDescent="0.2">
      <c r="A126" s="52">
        <v>271446</v>
      </c>
      <c r="B126" s="52" t="s">
        <v>419</v>
      </c>
      <c r="C126" s="52" t="s">
        <v>529</v>
      </c>
      <c r="D126" s="52">
        <v>2</v>
      </c>
      <c r="E126" s="52">
        <v>3.0323705556818998</v>
      </c>
      <c r="F126" s="52">
        <v>35.703717833028897</v>
      </c>
    </row>
    <row r="127" spans="1:6" x14ac:dyDescent="0.2">
      <c r="A127" s="52">
        <v>271454</v>
      </c>
      <c r="B127" s="52" t="s">
        <v>419</v>
      </c>
      <c r="C127" s="52" t="s">
        <v>524</v>
      </c>
      <c r="D127" s="52">
        <v>1</v>
      </c>
      <c r="E127" s="52">
        <v>1.54983494257862</v>
      </c>
      <c r="F127" s="52">
        <v>18.248056581974001</v>
      </c>
    </row>
    <row r="128" spans="1:6" x14ac:dyDescent="0.2">
      <c r="A128" s="52">
        <v>271462</v>
      </c>
      <c r="B128" s="52" t="s">
        <v>419</v>
      </c>
      <c r="C128" s="52" t="s">
        <v>525</v>
      </c>
      <c r="D128" s="52">
        <v>4</v>
      </c>
      <c r="E128" s="52">
        <v>5.3225463061528604</v>
      </c>
      <c r="F128" s="52">
        <v>62.668690378896599</v>
      </c>
    </row>
    <row r="129" spans="1:6" x14ac:dyDescent="0.2">
      <c r="A129" s="52">
        <v>271471</v>
      </c>
      <c r="B129" s="52" t="s">
        <v>419</v>
      </c>
      <c r="C129" s="52" t="s">
        <v>539</v>
      </c>
      <c r="D129" s="52">
        <v>2</v>
      </c>
      <c r="E129" s="52">
        <v>10.8038029386344</v>
      </c>
      <c r="F129" s="52">
        <v>127.20606685811499</v>
      </c>
    </row>
    <row r="130" spans="1:6" x14ac:dyDescent="0.2">
      <c r="A130" s="52">
        <v>272027</v>
      </c>
      <c r="B130" s="52" t="s">
        <v>253</v>
      </c>
      <c r="C130" s="52" t="s">
        <v>419</v>
      </c>
      <c r="D130" s="52">
        <v>1</v>
      </c>
      <c r="E130" s="52">
        <v>1.0921322790616399</v>
      </c>
      <c r="F130" s="52">
        <v>12.8589768341129</v>
      </c>
    </row>
    <row r="131" spans="1:6" x14ac:dyDescent="0.2">
      <c r="A131" s="52">
        <v>272035</v>
      </c>
      <c r="B131" s="52" t="s">
        <v>174</v>
      </c>
      <c r="C131" s="52" t="s">
        <v>419</v>
      </c>
      <c r="D131" s="52">
        <v>4</v>
      </c>
      <c r="E131" s="52">
        <v>2.0590748576664502</v>
      </c>
      <c r="F131" s="52">
        <v>24.2439459047824</v>
      </c>
    </row>
    <row r="132" spans="1:6" x14ac:dyDescent="0.2">
      <c r="A132" s="52">
        <v>272043</v>
      </c>
      <c r="B132" s="52" t="s">
        <v>175</v>
      </c>
      <c r="C132" s="52" t="s">
        <v>419</v>
      </c>
      <c r="D132" s="52">
        <v>2</v>
      </c>
      <c r="E132" s="52">
        <v>4.0485829959514197</v>
      </c>
      <c r="F132" s="52">
        <v>47.668799791040897</v>
      </c>
    </row>
    <row r="133" spans="1:6" x14ac:dyDescent="0.2">
      <c r="A133" s="52">
        <v>272051</v>
      </c>
      <c r="B133" s="52" t="s">
        <v>176</v>
      </c>
      <c r="C133" s="52" t="s">
        <v>419</v>
      </c>
      <c r="D133" s="52">
        <v>3</v>
      </c>
      <c r="E133" s="52">
        <v>1.6567171597240999</v>
      </c>
      <c r="F133" s="52">
        <v>19.5065084935257</v>
      </c>
    </row>
    <row r="134" spans="1:6" x14ac:dyDescent="0.2">
      <c r="A134" s="52">
        <v>272060</v>
      </c>
      <c r="B134" s="52" t="s">
        <v>262</v>
      </c>
      <c r="C134" s="52" t="s">
        <v>419</v>
      </c>
      <c r="D134" s="52">
        <v>1</v>
      </c>
      <c r="E134" s="52">
        <v>2.83502962605959</v>
      </c>
      <c r="F134" s="52">
        <v>33.380187532637102</v>
      </c>
    </row>
    <row r="135" spans="1:6" x14ac:dyDescent="0.2">
      <c r="A135" s="52">
        <v>272078</v>
      </c>
      <c r="B135" s="52" t="s">
        <v>177</v>
      </c>
      <c r="C135" s="52" t="s">
        <v>419</v>
      </c>
      <c r="D135" s="52">
        <v>5</v>
      </c>
      <c r="E135" s="52">
        <v>2.9909136044696201</v>
      </c>
      <c r="F135" s="52">
        <v>35.215595665529399</v>
      </c>
    </row>
    <row r="136" spans="1:6" x14ac:dyDescent="0.2">
      <c r="A136" s="52">
        <v>272108</v>
      </c>
      <c r="B136" s="52" t="s">
        <v>180</v>
      </c>
      <c r="C136" s="52" t="s">
        <v>419</v>
      </c>
      <c r="D136" s="52">
        <v>3</v>
      </c>
      <c r="E136" s="52">
        <v>1.5738613113412401</v>
      </c>
      <c r="F136" s="52">
        <v>18.530947698050099</v>
      </c>
    </row>
    <row r="137" spans="1:6" x14ac:dyDescent="0.2">
      <c r="A137" s="52">
        <v>272116</v>
      </c>
      <c r="B137" s="52" t="s">
        <v>181</v>
      </c>
      <c r="C137" s="52" t="s">
        <v>419</v>
      </c>
      <c r="D137" s="52">
        <v>3</v>
      </c>
      <c r="E137" s="52">
        <v>2.1894294346893202</v>
      </c>
      <c r="F137" s="52">
        <v>25.7787659245678</v>
      </c>
    </row>
    <row r="138" spans="1:6" x14ac:dyDescent="0.2">
      <c r="A138" s="52">
        <v>272124</v>
      </c>
      <c r="B138" s="52" t="s">
        <v>182</v>
      </c>
      <c r="C138" s="52" t="s">
        <v>419</v>
      </c>
      <c r="D138" s="52">
        <v>3</v>
      </c>
      <c r="E138" s="52">
        <v>2.3836008263149502</v>
      </c>
      <c r="F138" s="52">
        <v>28.064977471127701</v>
      </c>
    </row>
    <row r="139" spans="1:6" x14ac:dyDescent="0.2">
      <c r="A139" s="52">
        <v>272132</v>
      </c>
      <c r="B139" s="52" t="s">
        <v>183</v>
      </c>
      <c r="C139" s="52" t="s">
        <v>419</v>
      </c>
      <c r="D139" s="52">
        <v>1</v>
      </c>
      <c r="E139" s="52">
        <v>2.10859251449657</v>
      </c>
      <c r="F139" s="52">
        <v>24.8269763803629</v>
      </c>
    </row>
    <row r="140" spans="1:6" x14ac:dyDescent="0.2">
      <c r="A140" s="52">
        <v>272141</v>
      </c>
      <c r="B140" s="52" t="s">
        <v>272</v>
      </c>
      <c r="C140" s="52" t="s">
        <v>419</v>
      </c>
      <c r="D140" s="52">
        <v>1</v>
      </c>
      <c r="E140" s="52">
        <v>1.9439368609307599</v>
      </c>
      <c r="F140" s="52">
        <v>22.888288846442801</v>
      </c>
    </row>
    <row r="141" spans="1:6" x14ac:dyDescent="0.2">
      <c r="A141" s="52">
        <v>272159</v>
      </c>
      <c r="B141" s="52" t="s">
        <v>184</v>
      </c>
      <c r="C141" s="52" t="s">
        <v>419</v>
      </c>
      <c r="D141" s="52">
        <v>2</v>
      </c>
      <c r="E141" s="52">
        <v>1.80764815936226</v>
      </c>
      <c r="F141" s="52">
        <v>21.283599295717</v>
      </c>
    </row>
    <row r="142" spans="1:6" x14ac:dyDescent="0.2">
      <c r="A142" s="52">
        <v>272175</v>
      </c>
      <c r="B142" s="52" t="s">
        <v>186</v>
      </c>
      <c r="C142" s="52" t="s">
        <v>419</v>
      </c>
      <c r="D142" s="52">
        <v>1</v>
      </c>
      <c r="E142" s="52">
        <v>1.76320197478621</v>
      </c>
      <c r="F142" s="52">
        <v>20.7602813160312</v>
      </c>
    </row>
    <row r="143" spans="1:6" x14ac:dyDescent="0.2">
      <c r="A143" s="52">
        <v>272191</v>
      </c>
      <c r="B143" s="52" t="s">
        <v>278</v>
      </c>
      <c r="C143" s="52" t="s">
        <v>419</v>
      </c>
      <c r="D143" s="52">
        <v>2</v>
      </c>
      <c r="E143" s="52">
        <v>2.24036921284628</v>
      </c>
      <c r="F143" s="52">
        <v>26.378540731899701</v>
      </c>
    </row>
    <row r="144" spans="1:6" x14ac:dyDescent="0.2">
      <c r="A144" s="52">
        <v>272205</v>
      </c>
      <c r="B144" s="52" t="s">
        <v>188</v>
      </c>
      <c r="C144" s="52" t="s">
        <v>419</v>
      </c>
      <c r="D144" s="52">
        <v>1</v>
      </c>
      <c r="E144" s="52">
        <v>1.50394032364796</v>
      </c>
      <c r="F144" s="52">
        <v>17.707684455854999</v>
      </c>
    </row>
    <row r="145" spans="1:6" x14ac:dyDescent="0.2">
      <c r="A145">
        <v>272213</v>
      </c>
      <c r="B145" t="s">
        <v>281</v>
      </c>
      <c r="C145" t="s">
        <v>419</v>
      </c>
      <c r="D145">
        <v>1</v>
      </c>
      <c r="E145">
        <v>3.0724797984453298</v>
      </c>
      <c r="F145">
        <v>36.175971820404598</v>
      </c>
    </row>
    <row r="146" spans="1:6" x14ac:dyDescent="0.2">
      <c r="A146">
        <v>272221</v>
      </c>
      <c r="B146" t="s">
        <v>189</v>
      </c>
      <c r="C146" t="s">
        <v>419</v>
      </c>
      <c r="D146">
        <v>2</v>
      </c>
      <c r="E146">
        <v>3.8417948865710101</v>
      </c>
      <c r="F146">
        <v>45.2340365676909</v>
      </c>
    </row>
    <row r="147" spans="1:6" x14ac:dyDescent="0.2">
      <c r="A147">
        <v>272230</v>
      </c>
      <c r="B147" t="s">
        <v>171</v>
      </c>
      <c r="C147" t="s">
        <v>419</v>
      </c>
      <c r="D147">
        <v>3</v>
      </c>
      <c r="E147">
        <v>5.1174453712706596</v>
      </c>
      <c r="F147">
        <v>60.2537922746384</v>
      </c>
    </row>
    <row r="148" spans="1:6" x14ac:dyDescent="0.2">
      <c r="A148">
        <v>272248</v>
      </c>
      <c r="B148" t="s">
        <v>190</v>
      </c>
      <c r="C148" t="s">
        <v>419</v>
      </c>
      <c r="D148">
        <v>1</v>
      </c>
      <c r="E148">
        <v>2.3301875801001999</v>
      </c>
      <c r="F148">
        <v>27.436079572147499</v>
      </c>
    </row>
    <row r="149" spans="1:6" x14ac:dyDescent="0.2">
      <c r="A149">
        <v>272256</v>
      </c>
      <c r="B149" t="s">
        <v>191</v>
      </c>
      <c r="C149" t="s">
        <v>419</v>
      </c>
      <c r="D149">
        <v>1</v>
      </c>
      <c r="E149">
        <v>3.6706676944536198</v>
      </c>
      <c r="F149">
        <v>43.219151886308801</v>
      </c>
    </row>
    <row r="150" spans="1:6" x14ac:dyDescent="0.2">
      <c r="A150">
        <v>272264</v>
      </c>
      <c r="B150" t="s">
        <v>192</v>
      </c>
      <c r="C150" t="s">
        <v>419</v>
      </c>
      <c r="D150">
        <v>1</v>
      </c>
      <c r="E150">
        <v>3.3123550844650498</v>
      </c>
      <c r="F150">
        <v>39.0003098654756</v>
      </c>
    </row>
    <row r="151" spans="1:6" x14ac:dyDescent="0.2">
      <c r="A151">
        <v>272272</v>
      </c>
      <c r="B151" t="s">
        <v>193</v>
      </c>
      <c r="C151" t="s">
        <v>419</v>
      </c>
      <c r="D151">
        <v>5</v>
      </c>
      <c r="E151">
        <v>2.1319779638757699</v>
      </c>
      <c r="F151">
        <v>25.102321187569501</v>
      </c>
    </row>
    <row r="152" spans="1:6" x14ac:dyDescent="0.2">
      <c r="A152">
        <v>272281</v>
      </c>
      <c r="B152" t="s">
        <v>194</v>
      </c>
      <c r="C152" t="s">
        <v>419</v>
      </c>
      <c r="D152">
        <v>1</v>
      </c>
      <c r="E152">
        <v>3.4365442111412801</v>
      </c>
      <c r="F152">
        <v>40.462536679566597</v>
      </c>
    </row>
    <row r="153" spans="1:6" x14ac:dyDescent="0.2">
      <c r="A153">
        <v>272299</v>
      </c>
      <c r="B153" t="s">
        <v>195</v>
      </c>
      <c r="C153" t="s">
        <v>419</v>
      </c>
      <c r="D153">
        <v>1</v>
      </c>
      <c r="E153">
        <v>3.7266154878139699</v>
      </c>
      <c r="F153">
        <v>43.8778920339387</v>
      </c>
    </row>
    <row r="154" spans="1:6" x14ac:dyDescent="0.2">
      <c r="A154">
        <v>272302</v>
      </c>
      <c r="B154" t="s">
        <v>196</v>
      </c>
      <c r="C154" t="s">
        <v>419</v>
      </c>
      <c r="D154">
        <v>2</v>
      </c>
      <c r="E154">
        <v>5.3589132124005197</v>
      </c>
      <c r="F154">
        <v>63.0968813718126</v>
      </c>
    </row>
    <row r="155" spans="1:6" x14ac:dyDescent="0.2">
      <c r="A155">
        <v>273228</v>
      </c>
      <c r="B155" t="s">
        <v>532</v>
      </c>
      <c r="C155" t="s">
        <v>419</v>
      </c>
      <c r="D155">
        <v>1</v>
      </c>
      <c r="E155">
        <v>21.748586341887801</v>
      </c>
      <c r="F155">
        <v>256.072064993195</v>
      </c>
    </row>
    <row r="178" spans="1:6" x14ac:dyDescent="0.2">
      <c r="B178">
        <v>271004</v>
      </c>
      <c r="C178" t="s">
        <v>249</v>
      </c>
      <c r="D178">
        <v>47</v>
      </c>
      <c r="E178">
        <v>3.5513080903331899</v>
      </c>
      <c r="F178">
        <v>41.8137888055359</v>
      </c>
    </row>
    <row r="179" spans="1:6" x14ac:dyDescent="0.2">
      <c r="B179">
        <v>271403</v>
      </c>
      <c r="C179" t="s">
        <v>251</v>
      </c>
      <c r="D179">
        <v>12</v>
      </c>
      <c r="E179">
        <v>3.03169638571263</v>
      </c>
      <c r="F179">
        <v>35.695780025326101</v>
      </c>
    </row>
    <row r="180" spans="1:6" x14ac:dyDescent="0.2">
      <c r="B180" s="52"/>
      <c r="C180" t="s">
        <v>397</v>
      </c>
      <c r="D180">
        <v>170</v>
      </c>
    </row>
    <row r="181" spans="1:6" x14ac:dyDescent="0.2">
      <c r="A181">
        <v>1</v>
      </c>
      <c r="B181" s="52">
        <v>2</v>
      </c>
      <c r="C181">
        <v>3</v>
      </c>
      <c r="D181">
        <v>4</v>
      </c>
      <c r="E181">
        <v>5</v>
      </c>
      <c r="F181">
        <v>6</v>
      </c>
    </row>
    <row r="183" spans="1:6" x14ac:dyDescent="0.2">
      <c r="A183">
        <v>270000</v>
      </c>
      <c r="B183" t="s">
        <v>313</v>
      </c>
      <c r="C183" t="s">
        <v>406</v>
      </c>
      <c r="D183">
        <v>111</v>
      </c>
      <c r="E183">
        <v>2.6192514509709199</v>
      </c>
      <c r="F183">
        <v>30.839573535625298</v>
      </c>
    </row>
  </sheetData>
  <phoneticPr fontId="1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W183"/>
  <sheetViews>
    <sheetView topLeftCell="A80"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""&amp;市町村別自殺者集計表!Q7&amp;市町村別自殺者集計表!R7&amp;"年5月暫定値"</f>
        <v>令和5年5月暫定値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令和5年5月暫定値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令和5年5月暫定値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12</v>
      </c>
      <c r="E8" s="52">
        <v>0.85182443046663603</v>
      </c>
      <c r="F8" s="52">
        <v>10.0295457135588</v>
      </c>
      <c r="G8" s="52">
        <v>0</v>
      </c>
      <c r="H8" s="52">
        <v>1</v>
      </c>
      <c r="I8" s="52">
        <v>2</v>
      </c>
      <c r="J8" s="52">
        <v>2</v>
      </c>
      <c r="K8" s="52">
        <v>5</v>
      </c>
      <c r="L8" s="52">
        <v>1</v>
      </c>
      <c r="M8" s="52">
        <v>0</v>
      </c>
      <c r="N8" s="52">
        <v>1</v>
      </c>
      <c r="O8" s="52">
        <v>0</v>
      </c>
      <c r="P8" s="52">
        <v>7</v>
      </c>
      <c r="Q8" s="52">
        <v>5</v>
      </c>
      <c r="R8" s="52">
        <v>0</v>
      </c>
      <c r="S8" s="52">
        <v>7</v>
      </c>
      <c r="T8" s="52">
        <v>4</v>
      </c>
      <c r="U8" s="52">
        <v>0</v>
      </c>
      <c r="V8" s="52">
        <v>4</v>
      </c>
      <c r="W8" s="52">
        <v>2</v>
      </c>
      <c r="X8" s="52">
        <v>0</v>
      </c>
      <c r="Y8" s="52">
        <v>1</v>
      </c>
      <c r="Z8" s="52">
        <v>1</v>
      </c>
      <c r="AA8" s="52">
        <v>1</v>
      </c>
      <c r="AB8" s="52">
        <v>9</v>
      </c>
      <c r="AC8" s="52">
        <v>0</v>
      </c>
      <c r="AD8" s="52">
        <v>1</v>
      </c>
      <c r="AE8" s="52">
        <v>0</v>
      </c>
      <c r="AF8" s="52">
        <v>0</v>
      </c>
      <c r="AG8" s="52">
        <v>2</v>
      </c>
      <c r="AH8" s="52">
        <v>0</v>
      </c>
      <c r="AI8" s="52">
        <v>6</v>
      </c>
      <c r="AJ8" s="52">
        <v>0</v>
      </c>
      <c r="AK8" s="52">
        <v>1</v>
      </c>
      <c r="AL8" s="52">
        <v>4</v>
      </c>
      <c r="AM8" s="52">
        <v>0</v>
      </c>
      <c r="AN8" s="52">
        <v>1</v>
      </c>
      <c r="AO8" s="52">
        <v>0</v>
      </c>
      <c r="AP8" s="52">
        <v>2</v>
      </c>
      <c r="AQ8" s="52">
        <v>0</v>
      </c>
      <c r="AR8" s="52">
        <v>0</v>
      </c>
      <c r="AS8" s="52">
        <v>0</v>
      </c>
      <c r="AT8" s="52">
        <v>2</v>
      </c>
      <c r="AU8" s="52">
        <v>1</v>
      </c>
      <c r="AV8" s="52">
        <v>1</v>
      </c>
      <c r="AW8" s="52">
        <v>1</v>
      </c>
      <c r="AX8" s="52">
        <v>1</v>
      </c>
      <c r="AY8" s="52">
        <v>0</v>
      </c>
      <c r="AZ8" s="52">
        <v>0</v>
      </c>
      <c r="BA8" s="52">
        <v>0</v>
      </c>
      <c r="BB8" s="52">
        <v>4</v>
      </c>
      <c r="BC8" s="52">
        <v>1</v>
      </c>
      <c r="BD8" s="52">
        <v>3</v>
      </c>
      <c r="BE8" s="52">
        <v>4</v>
      </c>
      <c r="BF8" s="52">
        <v>1</v>
      </c>
      <c r="BG8" s="52">
        <v>0</v>
      </c>
      <c r="BH8" s="52">
        <v>1</v>
      </c>
      <c r="BI8" s="52">
        <v>2</v>
      </c>
      <c r="BJ8" s="52">
        <v>0</v>
      </c>
      <c r="BK8" s="52">
        <v>3</v>
      </c>
      <c r="BL8" s="52">
        <v>10</v>
      </c>
      <c r="BM8" s="52">
        <v>2</v>
      </c>
      <c r="BN8" s="52">
        <v>2</v>
      </c>
      <c r="BO8" s="52">
        <v>0</v>
      </c>
      <c r="BP8" s="52">
        <v>0</v>
      </c>
      <c r="BQ8" s="52">
        <v>0</v>
      </c>
      <c r="BR8" s="52">
        <v>0</v>
      </c>
      <c r="BS8" s="52">
        <v>4</v>
      </c>
      <c r="BT8" s="52">
        <v>8</v>
      </c>
      <c r="BU8" s="52">
        <v>0</v>
      </c>
      <c r="BV8" s="52">
        <v>0</v>
      </c>
    </row>
    <row r="9" spans="1:74" s="52" customFormat="1" x14ac:dyDescent="0.2">
      <c r="A9" s="52">
        <v>271021</v>
      </c>
      <c r="B9" s="52" t="s">
        <v>419</v>
      </c>
      <c r="C9" s="52" t="s">
        <v>500</v>
      </c>
      <c r="D9" s="52">
        <v>1</v>
      </c>
      <c r="E9" s="52">
        <v>1.82385234091448</v>
      </c>
      <c r="F9" s="52">
        <v>21.474390465606</v>
      </c>
      <c r="G9" s="52">
        <v>0</v>
      </c>
      <c r="H9" s="52">
        <v>0</v>
      </c>
      <c r="I9" s="52">
        <v>0</v>
      </c>
      <c r="J9" s="52">
        <v>0</v>
      </c>
      <c r="K9" s="52">
        <v>1</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0</v>
      </c>
      <c r="AZ9" s="52">
        <v>0</v>
      </c>
      <c r="BA9" s="52">
        <v>0</v>
      </c>
      <c r="BB9" s="52">
        <v>1</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2</v>
      </c>
      <c r="E10" s="52">
        <v>3.6347775516138401</v>
      </c>
      <c r="F10" s="52">
        <v>42.796574398033897</v>
      </c>
      <c r="G10" s="52">
        <v>0</v>
      </c>
      <c r="H10" s="52">
        <v>0</v>
      </c>
      <c r="I10" s="52">
        <v>0</v>
      </c>
      <c r="J10" s="52">
        <v>2</v>
      </c>
      <c r="K10" s="52">
        <v>0</v>
      </c>
      <c r="L10" s="52">
        <v>0</v>
      </c>
      <c r="M10" s="52">
        <v>0</v>
      </c>
      <c r="N10" s="52">
        <v>0</v>
      </c>
      <c r="O10" s="52">
        <v>0</v>
      </c>
      <c r="P10" s="52">
        <v>0</v>
      </c>
      <c r="Q10" s="52">
        <v>2</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1</v>
      </c>
      <c r="AU10" s="52">
        <v>1</v>
      </c>
      <c r="AV10" s="52">
        <v>0</v>
      </c>
      <c r="AW10" s="52">
        <v>0</v>
      </c>
      <c r="AX10" s="52">
        <v>0</v>
      </c>
      <c r="AY10" s="52">
        <v>0</v>
      </c>
      <c r="AZ10" s="52">
        <v>0</v>
      </c>
      <c r="BA10" s="52">
        <v>0</v>
      </c>
      <c r="BB10" s="52">
        <v>0</v>
      </c>
      <c r="BC10" s="52">
        <v>0</v>
      </c>
      <c r="BD10" s="52">
        <v>0</v>
      </c>
      <c r="BE10" s="52">
        <v>1</v>
      </c>
      <c r="BF10" s="52">
        <v>0</v>
      </c>
      <c r="BG10" s="52">
        <v>0</v>
      </c>
      <c r="BH10" s="52">
        <v>0</v>
      </c>
      <c r="BI10" s="52">
        <v>1</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271110</v>
      </c>
      <c r="B11" s="52" t="s">
        <v>419</v>
      </c>
      <c r="C11" s="52" t="s">
        <v>507</v>
      </c>
      <c r="D11" s="52">
        <v>1</v>
      </c>
      <c r="E11" s="52">
        <v>2.86804141451803</v>
      </c>
      <c r="F11" s="52">
        <v>33.768874719325098</v>
      </c>
      <c r="G11" s="52">
        <v>0</v>
      </c>
      <c r="H11" s="52">
        <v>0</v>
      </c>
      <c r="I11" s="52">
        <v>0</v>
      </c>
      <c r="J11" s="52">
        <v>0</v>
      </c>
      <c r="K11" s="52">
        <v>1</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1</v>
      </c>
      <c r="AQ11" s="52">
        <v>0</v>
      </c>
      <c r="AR11" s="52">
        <v>0</v>
      </c>
      <c r="AS11" s="52">
        <v>0</v>
      </c>
      <c r="AT11" s="52">
        <v>0</v>
      </c>
      <c r="AU11" s="52">
        <v>0</v>
      </c>
      <c r="AV11" s="52">
        <v>0</v>
      </c>
      <c r="AW11" s="52">
        <v>0</v>
      </c>
      <c r="AX11" s="52">
        <v>0</v>
      </c>
      <c r="AY11" s="52">
        <v>0</v>
      </c>
      <c r="AZ11" s="52">
        <v>0</v>
      </c>
      <c r="BA11" s="52">
        <v>0</v>
      </c>
      <c r="BB11" s="52">
        <v>0</v>
      </c>
      <c r="BC11" s="52">
        <v>0</v>
      </c>
      <c r="BD11" s="52">
        <v>0</v>
      </c>
      <c r="BE11" s="52">
        <v>1</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271152</v>
      </c>
      <c r="B12" s="52" t="s">
        <v>419</v>
      </c>
      <c r="C12" s="52" t="s">
        <v>510</v>
      </c>
      <c r="D12" s="52">
        <v>1</v>
      </c>
      <c r="E12" s="52">
        <v>2.2506808309513602</v>
      </c>
      <c r="F12" s="52">
        <v>26.499951719266001</v>
      </c>
      <c r="G12" s="52">
        <v>0</v>
      </c>
      <c r="H12" s="52">
        <v>1</v>
      </c>
      <c r="I12" s="52">
        <v>0</v>
      </c>
      <c r="J12" s="52">
        <v>0</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1</v>
      </c>
      <c r="AW12" s="52">
        <v>0</v>
      </c>
      <c r="AX12" s="52">
        <v>0</v>
      </c>
      <c r="AY12" s="52">
        <v>0</v>
      </c>
      <c r="AZ12" s="52">
        <v>0</v>
      </c>
      <c r="BA12" s="52">
        <v>0</v>
      </c>
      <c r="BB12" s="52">
        <v>0</v>
      </c>
      <c r="BC12" s="52">
        <v>0</v>
      </c>
      <c r="BD12" s="52">
        <v>1</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271209</v>
      </c>
      <c r="B13" s="52" t="s">
        <v>419</v>
      </c>
      <c r="C13" s="52" t="s">
        <v>514</v>
      </c>
      <c r="D13" s="52">
        <v>1</v>
      </c>
      <c r="E13" s="52">
        <v>1.23670541676973</v>
      </c>
      <c r="F13" s="52">
        <v>14.5612089393855</v>
      </c>
      <c r="G13" s="52">
        <v>0</v>
      </c>
      <c r="H13" s="52">
        <v>0</v>
      </c>
      <c r="I13" s="52">
        <v>1</v>
      </c>
      <c r="J13" s="52">
        <v>0</v>
      </c>
      <c r="K13" s="52">
        <v>0</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1</v>
      </c>
      <c r="BC13" s="52">
        <v>0</v>
      </c>
      <c r="BD13" s="52">
        <v>0</v>
      </c>
      <c r="BE13" s="52">
        <v>0</v>
      </c>
      <c r="BF13" s="52">
        <v>0</v>
      </c>
      <c r="BG13" s="52">
        <v>0</v>
      </c>
      <c r="BH13" s="52">
        <v>0</v>
      </c>
      <c r="BI13" s="52">
        <v>1</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271217</v>
      </c>
      <c r="B14" s="52" t="s">
        <v>419</v>
      </c>
      <c r="C14" s="52" t="s">
        <v>515</v>
      </c>
      <c r="D14" s="52">
        <v>1</v>
      </c>
      <c r="E14" s="52">
        <v>1.4547993831650601</v>
      </c>
      <c r="F14" s="52">
        <v>17.1290895114596</v>
      </c>
      <c r="G14" s="52">
        <v>0</v>
      </c>
      <c r="H14" s="52">
        <v>0</v>
      </c>
      <c r="I14" s="52">
        <v>0</v>
      </c>
      <c r="J14" s="52">
        <v>0</v>
      </c>
      <c r="K14" s="52">
        <v>0</v>
      </c>
      <c r="L14" s="52">
        <v>0</v>
      </c>
      <c r="M14" s="52">
        <v>0</v>
      </c>
      <c r="N14" s="52">
        <v>1</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1</v>
      </c>
      <c r="AQ14" s="52">
        <v>0</v>
      </c>
      <c r="AR14" s="52">
        <v>0</v>
      </c>
      <c r="AS14" s="52">
        <v>0</v>
      </c>
      <c r="AT14" s="52">
        <v>0</v>
      </c>
      <c r="AU14" s="52">
        <v>0</v>
      </c>
      <c r="AV14" s="52">
        <v>0</v>
      </c>
      <c r="AW14" s="52">
        <v>0</v>
      </c>
      <c r="AX14" s="52">
        <v>0</v>
      </c>
      <c r="AY14" s="52">
        <v>0</v>
      </c>
      <c r="AZ14" s="52">
        <v>0</v>
      </c>
      <c r="BA14" s="52">
        <v>0</v>
      </c>
      <c r="BB14" s="52">
        <v>0</v>
      </c>
      <c r="BC14" s="52">
        <v>0</v>
      </c>
      <c r="BD14" s="52">
        <v>1</v>
      </c>
      <c r="BE14" s="52">
        <v>0</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271233</v>
      </c>
      <c r="B15" s="52" t="s">
        <v>419</v>
      </c>
      <c r="C15" s="52" t="s">
        <v>517</v>
      </c>
      <c r="D15" s="52">
        <v>2</v>
      </c>
      <c r="E15" s="52">
        <v>2.2062879205736299</v>
      </c>
      <c r="F15" s="52">
        <v>25.977261000302502</v>
      </c>
      <c r="G15" s="52">
        <v>0</v>
      </c>
      <c r="H15" s="52">
        <v>0</v>
      </c>
      <c r="I15" s="52">
        <v>0</v>
      </c>
      <c r="J15" s="52">
        <v>0</v>
      </c>
      <c r="K15" s="52">
        <v>1</v>
      </c>
      <c r="L15" s="52">
        <v>1</v>
      </c>
      <c r="M15" s="52">
        <v>0</v>
      </c>
      <c r="N15" s="52">
        <v>0</v>
      </c>
      <c r="O15" s="52">
        <v>0</v>
      </c>
      <c r="P15" s="52">
        <v>2</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1</v>
      </c>
      <c r="AX15" s="52">
        <v>0</v>
      </c>
      <c r="AY15" s="52">
        <v>0</v>
      </c>
      <c r="AZ15" s="52">
        <v>0</v>
      </c>
      <c r="BA15" s="52">
        <v>0</v>
      </c>
      <c r="BB15" s="52">
        <v>1</v>
      </c>
      <c r="BC15" s="52">
        <v>1</v>
      </c>
      <c r="BD15" s="52">
        <v>0</v>
      </c>
      <c r="BE15" s="52">
        <v>0</v>
      </c>
      <c r="BF15" s="52">
        <v>0</v>
      </c>
      <c r="BG15" s="52">
        <v>0</v>
      </c>
      <c r="BH15" s="52">
        <v>1</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271250</v>
      </c>
      <c r="B16" s="52" t="s">
        <v>419</v>
      </c>
      <c r="C16" s="52" t="s">
        <v>518</v>
      </c>
      <c r="D16" s="52">
        <v>1</v>
      </c>
      <c r="E16" s="52">
        <v>1.6223494865263901</v>
      </c>
      <c r="F16" s="52">
        <v>19.101856857488102</v>
      </c>
      <c r="G16" s="52">
        <v>0</v>
      </c>
      <c r="H16" s="52">
        <v>0</v>
      </c>
      <c r="I16" s="52">
        <v>0</v>
      </c>
      <c r="J16" s="52">
        <v>0</v>
      </c>
      <c r="K16" s="52">
        <v>1</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1</v>
      </c>
      <c r="AU16" s="52">
        <v>0</v>
      </c>
      <c r="AV16" s="52">
        <v>0</v>
      </c>
      <c r="AW16" s="52">
        <v>0</v>
      </c>
      <c r="AX16" s="52">
        <v>0</v>
      </c>
      <c r="AY16" s="52">
        <v>0</v>
      </c>
      <c r="AZ16" s="52">
        <v>0</v>
      </c>
      <c r="BA16" s="52">
        <v>0</v>
      </c>
      <c r="BB16" s="52">
        <v>0</v>
      </c>
      <c r="BC16" s="52">
        <v>0</v>
      </c>
      <c r="BD16" s="52">
        <v>0</v>
      </c>
      <c r="BE16" s="52">
        <v>0</v>
      </c>
      <c r="BF16" s="52">
        <v>1</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271268</v>
      </c>
      <c r="B17" s="52" t="s">
        <v>419</v>
      </c>
      <c r="C17" s="52" t="s">
        <v>519</v>
      </c>
      <c r="D17" s="52">
        <v>1</v>
      </c>
      <c r="E17" s="52">
        <v>0.99255583126550895</v>
      </c>
      <c r="F17" s="52">
        <v>11.686544464900299</v>
      </c>
      <c r="G17" s="52">
        <v>0</v>
      </c>
      <c r="H17" s="52">
        <v>0</v>
      </c>
      <c r="I17" s="52">
        <v>0</v>
      </c>
      <c r="J17" s="52">
        <v>0</v>
      </c>
      <c r="K17" s="52">
        <v>1</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0</v>
      </c>
      <c r="AZ17" s="52">
        <v>0</v>
      </c>
      <c r="BA17" s="52">
        <v>0</v>
      </c>
      <c r="BB17" s="52">
        <v>1</v>
      </c>
      <c r="BC17" s="52">
        <v>0</v>
      </c>
      <c r="BD17" s="52">
        <v>0</v>
      </c>
      <c r="BE17" s="52">
        <v>1</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271284</v>
      </c>
      <c r="B18" s="52" t="s">
        <v>419</v>
      </c>
      <c r="C18" s="52" t="s">
        <v>521</v>
      </c>
      <c r="D18" s="52">
        <v>1</v>
      </c>
      <c r="E18" s="52">
        <v>1.7290567995158601</v>
      </c>
      <c r="F18" s="52">
        <v>20.358249413654502</v>
      </c>
      <c r="G18" s="52">
        <v>0</v>
      </c>
      <c r="H18" s="52">
        <v>0</v>
      </c>
      <c r="I18" s="52">
        <v>1</v>
      </c>
      <c r="J18" s="52">
        <v>0</v>
      </c>
      <c r="K18" s="52">
        <v>0</v>
      </c>
      <c r="L18" s="52">
        <v>0</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1</v>
      </c>
      <c r="AY18" s="52">
        <v>0</v>
      </c>
      <c r="AZ18" s="52">
        <v>0</v>
      </c>
      <c r="BA18" s="52">
        <v>0</v>
      </c>
      <c r="BB18" s="52">
        <v>0</v>
      </c>
      <c r="BC18" s="52">
        <v>0</v>
      </c>
      <c r="BD18" s="52">
        <v>1</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271403</v>
      </c>
      <c r="B19" s="52" t="s">
        <v>173</v>
      </c>
      <c r="C19" s="52" t="s">
        <v>419</v>
      </c>
      <c r="D19" s="52">
        <v>6</v>
      </c>
      <c r="E19" s="52">
        <v>1.3942464098154901</v>
      </c>
      <c r="F19" s="52">
        <v>16.416127083311501</v>
      </c>
      <c r="G19" s="52">
        <v>0</v>
      </c>
      <c r="H19" s="52">
        <v>1</v>
      </c>
      <c r="I19" s="52">
        <v>0</v>
      </c>
      <c r="J19" s="52">
        <v>0</v>
      </c>
      <c r="K19" s="52">
        <v>2</v>
      </c>
      <c r="L19" s="52">
        <v>0</v>
      </c>
      <c r="M19" s="52">
        <v>1</v>
      </c>
      <c r="N19" s="52">
        <v>2</v>
      </c>
      <c r="O19" s="52">
        <v>0</v>
      </c>
      <c r="P19" s="52">
        <v>5</v>
      </c>
      <c r="Q19" s="52">
        <v>1</v>
      </c>
      <c r="R19" s="52">
        <v>0</v>
      </c>
      <c r="S19" s="52">
        <v>1</v>
      </c>
      <c r="T19" s="52">
        <v>5</v>
      </c>
      <c r="U19" s="52">
        <v>0</v>
      </c>
      <c r="V19" s="52">
        <v>5</v>
      </c>
      <c r="W19" s="52">
        <v>0</v>
      </c>
      <c r="X19" s="52">
        <v>0</v>
      </c>
      <c r="Y19" s="52">
        <v>4</v>
      </c>
      <c r="Z19" s="52">
        <v>1</v>
      </c>
      <c r="AA19" s="52">
        <v>0</v>
      </c>
      <c r="AB19" s="52">
        <v>5</v>
      </c>
      <c r="AC19" s="52">
        <v>1</v>
      </c>
      <c r="AD19" s="52">
        <v>0</v>
      </c>
      <c r="AE19" s="52">
        <v>0</v>
      </c>
      <c r="AF19" s="52">
        <v>0</v>
      </c>
      <c r="AG19" s="52">
        <v>0</v>
      </c>
      <c r="AH19" s="52">
        <v>0</v>
      </c>
      <c r="AI19" s="52">
        <v>3</v>
      </c>
      <c r="AJ19" s="52">
        <v>0</v>
      </c>
      <c r="AK19" s="52">
        <v>0</v>
      </c>
      <c r="AL19" s="52">
        <v>1</v>
      </c>
      <c r="AM19" s="52">
        <v>0</v>
      </c>
      <c r="AN19" s="52">
        <v>2</v>
      </c>
      <c r="AO19" s="52">
        <v>0</v>
      </c>
      <c r="AP19" s="52">
        <v>1</v>
      </c>
      <c r="AQ19" s="52">
        <v>0</v>
      </c>
      <c r="AR19" s="52">
        <v>1</v>
      </c>
      <c r="AS19" s="52">
        <v>0</v>
      </c>
      <c r="AT19" s="52">
        <v>0</v>
      </c>
      <c r="AU19" s="52">
        <v>1</v>
      </c>
      <c r="AV19" s="52">
        <v>0</v>
      </c>
      <c r="AW19" s="52">
        <v>0</v>
      </c>
      <c r="AX19" s="52">
        <v>1</v>
      </c>
      <c r="AY19" s="52">
        <v>0</v>
      </c>
      <c r="AZ19" s="52">
        <v>0</v>
      </c>
      <c r="BA19" s="52">
        <v>0</v>
      </c>
      <c r="BB19" s="52">
        <v>2</v>
      </c>
      <c r="BC19" s="52">
        <v>1</v>
      </c>
      <c r="BD19" s="52">
        <v>0</v>
      </c>
      <c r="BE19" s="52">
        <v>0</v>
      </c>
      <c r="BF19" s="52">
        <v>0</v>
      </c>
      <c r="BG19" s="52">
        <v>0</v>
      </c>
      <c r="BH19" s="52">
        <v>2</v>
      </c>
      <c r="BI19" s="52">
        <v>3</v>
      </c>
      <c r="BJ19" s="52">
        <v>0</v>
      </c>
      <c r="BK19" s="52">
        <v>0</v>
      </c>
      <c r="BL19" s="52">
        <v>5</v>
      </c>
      <c r="BM19" s="52">
        <v>1</v>
      </c>
      <c r="BN19" s="52">
        <v>0</v>
      </c>
      <c r="BO19" s="52">
        <v>0</v>
      </c>
      <c r="BP19" s="52">
        <v>0</v>
      </c>
      <c r="BQ19" s="52">
        <v>1</v>
      </c>
      <c r="BR19" s="52">
        <v>0</v>
      </c>
      <c r="BS19" s="52">
        <v>2</v>
      </c>
      <c r="BT19" s="52">
        <v>4</v>
      </c>
      <c r="BU19" s="52">
        <v>0</v>
      </c>
      <c r="BV19" s="52">
        <v>0</v>
      </c>
    </row>
    <row r="20" spans="1:74" s="52" customFormat="1" x14ac:dyDescent="0.2">
      <c r="A20" s="52">
        <v>271420</v>
      </c>
      <c r="B20" s="52" t="s">
        <v>419</v>
      </c>
      <c r="C20" s="52" t="s">
        <v>528</v>
      </c>
      <c r="D20" s="52">
        <v>2</v>
      </c>
      <c r="E20" s="52">
        <v>3.1990786653443801</v>
      </c>
      <c r="F20" s="52">
        <v>37.666571382280601</v>
      </c>
      <c r="G20" s="52">
        <v>0</v>
      </c>
      <c r="H20" s="52">
        <v>0</v>
      </c>
      <c r="I20" s="52">
        <v>0</v>
      </c>
      <c r="J20" s="52">
        <v>0</v>
      </c>
      <c r="K20" s="52">
        <v>0</v>
      </c>
      <c r="L20" s="52">
        <v>0</v>
      </c>
      <c r="M20" s="52">
        <v>0</v>
      </c>
      <c r="N20" s="52">
        <v>2</v>
      </c>
      <c r="O20" s="52">
        <v>0</v>
      </c>
      <c r="P20" s="52">
        <v>2</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0</v>
      </c>
      <c r="AY20" s="52">
        <v>0</v>
      </c>
      <c r="AZ20" s="52">
        <v>0</v>
      </c>
      <c r="BA20" s="52">
        <v>0</v>
      </c>
      <c r="BB20" s="52">
        <v>2</v>
      </c>
      <c r="BC20" s="52">
        <v>0</v>
      </c>
      <c r="BD20" s="52">
        <v>0</v>
      </c>
      <c r="BE20" s="52">
        <v>0</v>
      </c>
      <c r="BF20" s="52">
        <v>0</v>
      </c>
      <c r="BG20" s="52">
        <v>0</v>
      </c>
      <c r="BH20" s="52">
        <v>0</v>
      </c>
      <c r="BI20" s="52">
        <v>2</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271446</v>
      </c>
      <c r="B21" s="52" t="s">
        <v>419</v>
      </c>
      <c r="C21" s="52" t="s">
        <v>529</v>
      </c>
      <c r="D21" s="52">
        <v>1</v>
      </c>
      <c r="E21" s="52">
        <v>1.41041734249164</v>
      </c>
      <c r="F21" s="52">
        <v>16.606526774498398</v>
      </c>
      <c r="G21" s="52">
        <v>0</v>
      </c>
      <c r="H21" s="52">
        <v>0</v>
      </c>
      <c r="I21" s="52">
        <v>0</v>
      </c>
      <c r="J21" s="52">
        <v>0</v>
      </c>
      <c r="K21" s="52">
        <v>1</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1</v>
      </c>
      <c r="AQ21" s="52">
        <v>0</v>
      </c>
      <c r="AR21" s="52">
        <v>0</v>
      </c>
      <c r="AS21" s="52">
        <v>0</v>
      </c>
      <c r="AT21" s="52">
        <v>0</v>
      </c>
      <c r="AU21" s="52">
        <v>0</v>
      </c>
      <c r="AV21" s="52">
        <v>0</v>
      </c>
      <c r="AW21" s="52">
        <v>0</v>
      </c>
      <c r="AX21" s="52">
        <v>0</v>
      </c>
      <c r="AY21" s="52">
        <v>0</v>
      </c>
      <c r="AZ21" s="52">
        <v>0</v>
      </c>
      <c r="BA21" s="52">
        <v>0</v>
      </c>
      <c r="BB21" s="52">
        <v>0</v>
      </c>
      <c r="BC21" s="52">
        <v>0</v>
      </c>
      <c r="BD21" s="52">
        <v>0</v>
      </c>
      <c r="BE21" s="52">
        <v>0</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271454</v>
      </c>
      <c r="B22" s="52" t="s">
        <v>419</v>
      </c>
      <c r="C22" s="52" t="s">
        <v>524</v>
      </c>
      <c r="D22" s="52">
        <v>2</v>
      </c>
      <c r="E22" s="52">
        <v>2.69690799498375</v>
      </c>
      <c r="F22" s="52">
        <v>31.7539167151313</v>
      </c>
      <c r="G22" s="52">
        <v>0</v>
      </c>
      <c r="H22" s="52">
        <v>1</v>
      </c>
      <c r="I22" s="52">
        <v>0</v>
      </c>
      <c r="J22" s="52">
        <v>0</v>
      </c>
      <c r="K22" s="52">
        <v>0</v>
      </c>
      <c r="L22" s="52">
        <v>0</v>
      </c>
      <c r="M22" s="52">
        <v>1</v>
      </c>
      <c r="N22" s="52">
        <v>0</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1</v>
      </c>
      <c r="AS22" s="52">
        <v>0</v>
      </c>
      <c r="AT22" s="52">
        <v>0</v>
      </c>
      <c r="AU22" s="52">
        <v>0</v>
      </c>
      <c r="AV22" s="52">
        <v>0</v>
      </c>
      <c r="AW22" s="52">
        <v>0</v>
      </c>
      <c r="AX22" s="52">
        <v>1</v>
      </c>
      <c r="AY22" s="52">
        <v>0</v>
      </c>
      <c r="AZ22" s="52">
        <v>0</v>
      </c>
      <c r="BA22" s="52">
        <v>0</v>
      </c>
      <c r="BB22" s="52">
        <v>0</v>
      </c>
      <c r="BC22" s="52">
        <v>1</v>
      </c>
      <c r="BD22" s="52">
        <v>0</v>
      </c>
      <c r="BE22" s="52">
        <v>0</v>
      </c>
      <c r="BF22" s="52">
        <v>0</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271462</v>
      </c>
      <c r="B23" s="52" t="s">
        <v>419</v>
      </c>
      <c r="C23" s="52" t="s">
        <v>525</v>
      </c>
      <c r="D23" s="52">
        <v>1</v>
      </c>
      <c r="E23" s="52">
        <v>1.19610071167992</v>
      </c>
      <c r="F23" s="52">
        <v>14.083121282683001</v>
      </c>
      <c r="G23" s="52">
        <v>0</v>
      </c>
      <c r="H23" s="52">
        <v>0</v>
      </c>
      <c r="I23" s="52">
        <v>0</v>
      </c>
      <c r="J23" s="52">
        <v>0</v>
      </c>
      <c r="K23" s="52">
        <v>1</v>
      </c>
      <c r="L23" s="52">
        <v>0</v>
      </c>
      <c r="M23" s="52">
        <v>0</v>
      </c>
      <c r="N23" s="52">
        <v>0</v>
      </c>
      <c r="O23" s="52">
        <v>0</v>
      </c>
      <c r="P23" s="52">
        <v>0</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1</v>
      </c>
      <c r="AV23" s="52">
        <v>0</v>
      </c>
      <c r="AW23" s="52">
        <v>0</v>
      </c>
      <c r="AX23" s="52">
        <v>0</v>
      </c>
      <c r="AY23" s="52">
        <v>0</v>
      </c>
      <c r="AZ23" s="52">
        <v>0</v>
      </c>
      <c r="BA23" s="52">
        <v>0</v>
      </c>
      <c r="BB23" s="52">
        <v>0</v>
      </c>
      <c r="BC23" s="52">
        <v>0</v>
      </c>
      <c r="BD23" s="52">
        <v>0</v>
      </c>
      <c r="BE23" s="52">
        <v>0</v>
      </c>
      <c r="BF23" s="52">
        <v>0</v>
      </c>
      <c r="BG23" s="52">
        <v>0</v>
      </c>
      <c r="BH23" s="52">
        <v>1</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272027</v>
      </c>
      <c r="B24" s="52" t="s">
        <v>253</v>
      </c>
      <c r="C24" s="52" t="s">
        <v>419</v>
      </c>
      <c r="D24" s="52">
        <v>1</v>
      </c>
      <c r="E24" s="52">
        <v>1.0071609140992499</v>
      </c>
      <c r="F24" s="52">
        <v>11.858507536975001</v>
      </c>
      <c r="G24" s="52">
        <v>0</v>
      </c>
      <c r="H24" s="52">
        <v>0</v>
      </c>
      <c r="I24" s="52">
        <v>0</v>
      </c>
      <c r="J24" s="52">
        <v>0</v>
      </c>
      <c r="K24" s="52">
        <v>0</v>
      </c>
      <c r="L24" s="52">
        <v>1</v>
      </c>
      <c r="M24" s="52">
        <v>0</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0</v>
      </c>
      <c r="AY24" s="52">
        <v>0</v>
      </c>
      <c r="AZ24" s="52">
        <v>0</v>
      </c>
      <c r="BA24" s="52">
        <v>0</v>
      </c>
      <c r="BB24" s="52">
        <v>1</v>
      </c>
      <c r="BC24" s="52">
        <v>1</v>
      </c>
      <c r="BD24" s="52">
        <v>0</v>
      </c>
      <c r="BE24" s="52">
        <v>0</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272051</v>
      </c>
      <c r="B25" s="52" t="s">
        <v>176</v>
      </c>
      <c r="C25" s="52" t="s">
        <v>419</v>
      </c>
      <c r="D25" s="52">
        <v>1</v>
      </c>
      <c r="E25" s="52">
        <v>0.50559184581471095</v>
      </c>
      <c r="F25" s="52">
        <v>5.9529362491086903</v>
      </c>
      <c r="G25" s="52">
        <v>0</v>
      </c>
      <c r="H25" s="52">
        <v>0</v>
      </c>
      <c r="I25" s="52">
        <v>1</v>
      </c>
      <c r="J25" s="52">
        <v>0</v>
      </c>
      <c r="K25" s="52">
        <v>0</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1</v>
      </c>
      <c r="AY25" s="52">
        <v>0</v>
      </c>
      <c r="AZ25" s="52">
        <v>0</v>
      </c>
      <c r="BA25" s="52">
        <v>0</v>
      </c>
      <c r="BB25" s="52">
        <v>0</v>
      </c>
      <c r="BC25" s="52">
        <v>0</v>
      </c>
      <c r="BD25" s="52">
        <v>0</v>
      </c>
      <c r="BE25" s="52">
        <v>1</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272060</v>
      </c>
      <c r="B26" s="52" t="s">
        <v>262</v>
      </c>
      <c r="C26" s="52" t="s">
        <v>419</v>
      </c>
      <c r="D26" s="52">
        <v>1</v>
      </c>
      <c r="E26" s="52">
        <v>2.5951108112316401</v>
      </c>
      <c r="F26" s="52">
        <v>30.555336970953199</v>
      </c>
      <c r="G26" s="52">
        <v>0</v>
      </c>
      <c r="H26" s="52">
        <v>0</v>
      </c>
      <c r="I26" s="52">
        <v>0</v>
      </c>
      <c r="J26" s="52">
        <v>0</v>
      </c>
      <c r="K26" s="52">
        <v>1</v>
      </c>
      <c r="L26" s="52">
        <v>0</v>
      </c>
      <c r="M26" s="52">
        <v>0</v>
      </c>
      <c r="N26" s="52">
        <v>0</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1</v>
      </c>
      <c r="AW26" s="52">
        <v>0</v>
      </c>
      <c r="AX26" s="52">
        <v>0</v>
      </c>
      <c r="AY26" s="52">
        <v>0</v>
      </c>
      <c r="AZ26" s="52">
        <v>0</v>
      </c>
      <c r="BA26" s="52">
        <v>0</v>
      </c>
      <c r="BB26" s="52">
        <v>0</v>
      </c>
      <c r="BC26" s="52">
        <v>0</v>
      </c>
      <c r="BD26" s="52">
        <v>0</v>
      </c>
      <c r="BE26" s="52">
        <v>0</v>
      </c>
      <c r="BF26" s="52">
        <v>0</v>
      </c>
      <c r="BG26" s="52">
        <v>1</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272078</v>
      </c>
      <c r="B27" s="52" t="s">
        <v>177</v>
      </c>
      <c r="C27" s="52" t="s">
        <v>419</v>
      </c>
      <c r="D27" s="52">
        <v>2</v>
      </c>
      <c r="E27" s="52">
        <v>1.0942834631883001</v>
      </c>
      <c r="F27" s="52">
        <v>12.8843052923784</v>
      </c>
      <c r="G27" s="52">
        <v>0</v>
      </c>
      <c r="H27" s="52">
        <v>0</v>
      </c>
      <c r="I27" s="52">
        <v>1</v>
      </c>
      <c r="J27" s="52">
        <v>0</v>
      </c>
      <c r="K27" s="52">
        <v>0</v>
      </c>
      <c r="L27" s="52">
        <v>0</v>
      </c>
      <c r="M27" s="52">
        <v>0</v>
      </c>
      <c r="N27" s="52">
        <v>1</v>
      </c>
      <c r="O27" s="52">
        <v>0</v>
      </c>
      <c r="P27" s="52">
        <v>1</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1</v>
      </c>
      <c r="AR27" s="52">
        <v>0</v>
      </c>
      <c r="AS27" s="52">
        <v>0</v>
      </c>
      <c r="AT27" s="52">
        <v>0</v>
      </c>
      <c r="AU27" s="52">
        <v>0</v>
      </c>
      <c r="AV27" s="52">
        <v>0</v>
      </c>
      <c r="AW27" s="52">
        <v>0</v>
      </c>
      <c r="AX27" s="52">
        <v>0</v>
      </c>
      <c r="AY27" s="52">
        <v>0</v>
      </c>
      <c r="AZ27" s="52">
        <v>0</v>
      </c>
      <c r="BA27" s="52">
        <v>0</v>
      </c>
      <c r="BB27" s="52">
        <v>1</v>
      </c>
      <c r="BC27" s="52">
        <v>2</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272094</v>
      </c>
      <c r="B28" s="52" t="s">
        <v>179</v>
      </c>
      <c r="C28" s="52" t="s">
        <v>419</v>
      </c>
      <c r="D28" s="52">
        <v>1</v>
      </c>
      <c r="E28" s="52">
        <v>1.36193394620361</v>
      </c>
      <c r="F28" s="52">
        <v>16.035673882719902</v>
      </c>
      <c r="G28" s="52">
        <v>0</v>
      </c>
      <c r="H28" s="52">
        <v>0</v>
      </c>
      <c r="I28" s="52">
        <v>0</v>
      </c>
      <c r="J28" s="52">
        <v>1</v>
      </c>
      <c r="K28" s="52">
        <v>0</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1</v>
      </c>
      <c r="AT28" s="52">
        <v>0</v>
      </c>
      <c r="AU28" s="52">
        <v>0</v>
      </c>
      <c r="AV28" s="52">
        <v>0</v>
      </c>
      <c r="AW28" s="52">
        <v>0</v>
      </c>
      <c r="AX28" s="52">
        <v>0</v>
      </c>
      <c r="AY28" s="52">
        <v>0</v>
      </c>
      <c r="AZ28" s="52">
        <v>0</v>
      </c>
      <c r="BA28" s="52">
        <v>0</v>
      </c>
      <c r="BB28" s="52">
        <v>0</v>
      </c>
      <c r="BC28" s="52">
        <v>0</v>
      </c>
      <c r="BD28" s="52">
        <v>0</v>
      </c>
      <c r="BE28" s="52">
        <v>0</v>
      </c>
      <c r="BF28" s="52">
        <v>0</v>
      </c>
      <c r="BG28" s="52">
        <v>0</v>
      </c>
      <c r="BH28" s="52">
        <v>0</v>
      </c>
      <c r="BI28" s="52">
        <v>1</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272108</v>
      </c>
      <c r="B29" s="52" t="s">
        <v>180</v>
      </c>
      <c r="C29" s="52" t="s">
        <v>419</v>
      </c>
      <c r="D29" s="52">
        <v>2</v>
      </c>
      <c r="E29" s="52">
        <v>0.96587094998237299</v>
      </c>
      <c r="F29" s="52">
        <v>11.372351507856999</v>
      </c>
      <c r="G29" s="52">
        <v>0</v>
      </c>
      <c r="H29" s="52">
        <v>0</v>
      </c>
      <c r="I29" s="52">
        <v>0</v>
      </c>
      <c r="J29" s="52">
        <v>1</v>
      </c>
      <c r="K29" s="52">
        <v>0</v>
      </c>
      <c r="L29" s="52">
        <v>1</v>
      </c>
      <c r="M29" s="52">
        <v>0</v>
      </c>
      <c r="N29" s="52">
        <v>0</v>
      </c>
      <c r="O29" s="52">
        <v>0</v>
      </c>
      <c r="P29" s="52">
        <v>2</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1</v>
      </c>
      <c r="AR29" s="52">
        <v>0</v>
      </c>
      <c r="AS29" s="52">
        <v>0</v>
      </c>
      <c r="AT29" s="52">
        <v>0</v>
      </c>
      <c r="AU29" s="52">
        <v>0</v>
      </c>
      <c r="AV29" s="52">
        <v>0</v>
      </c>
      <c r="AW29" s="52">
        <v>0</v>
      </c>
      <c r="AX29" s="52">
        <v>0</v>
      </c>
      <c r="AY29" s="52">
        <v>0</v>
      </c>
      <c r="AZ29" s="52">
        <v>1</v>
      </c>
      <c r="BA29" s="52">
        <v>0</v>
      </c>
      <c r="BB29" s="52">
        <v>0</v>
      </c>
      <c r="BC29" s="52">
        <v>0</v>
      </c>
      <c r="BD29" s="52">
        <v>0</v>
      </c>
      <c r="BE29" s="52">
        <v>1</v>
      </c>
      <c r="BF29" s="52">
        <v>0</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272124</v>
      </c>
      <c r="B30" s="52" t="s">
        <v>182</v>
      </c>
      <c r="C30" s="52" t="s">
        <v>419</v>
      </c>
      <c r="D30" s="52">
        <v>1</v>
      </c>
      <c r="E30" s="52">
        <v>0.72551566025552705</v>
      </c>
      <c r="F30" s="52">
        <v>8.54236180623443</v>
      </c>
      <c r="G30" s="52">
        <v>0</v>
      </c>
      <c r="H30" s="52">
        <v>0</v>
      </c>
      <c r="I30" s="52">
        <v>0</v>
      </c>
      <c r="J30" s="52">
        <v>0</v>
      </c>
      <c r="K30" s="52">
        <v>1</v>
      </c>
      <c r="L30" s="52">
        <v>0</v>
      </c>
      <c r="M30" s="52">
        <v>0</v>
      </c>
      <c r="N30" s="52">
        <v>0</v>
      </c>
      <c r="O30" s="52">
        <v>0</v>
      </c>
      <c r="P30" s="52">
        <v>0</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1</v>
      </c>
      <c r="AU30" s="52">
        <v>0</v>
      </c>
      <c r="AV30" s="52">
        <v>0</v>
      </c>
      <c r="AW30" s="52">
        <v>0</v>
      </c>
      <c r="AX30" s="52">
        <v>0</v>
      </c>
      <c r="AY30" s="52">
        <v>0</v>
      </c>
      <c r="AZ30" s="52">
        <v>0</v>
      </c>
      <c r="BA30" s="52">
        <v>0</v>
      </c>
      <c r="BB30" s="52">
        <v>0</v>
      </c>
      <c r="BC30" s="52">
        <v>0</v>
      </c>
      <c r="BD30" s="52">
        <v>1</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272167</v>
      </c>
      <c r="B31" s="52" t="s">
        <v>185</v>
      </c>
      <c r="C31" s="52" t="s">
        <v>419</v>
      </c>
      <c r="D31" s="52">
        <v>1</v>
      </c>
      <c r="E31" s="52">
        <v>1.85580402709474</v>
      </c>
      <c r="F31" s="52">
        <v>21.8505958028897</v>
      </c>
      <c r="G31" s="52">
        <v>0</v>
      </c>
      <c r="H31" s="52">
        <v>0</v>
      </c>
      <c r="I31" s="52">
        <v>0</v>
      </c>
      <c r="J31" s="52">
        <v>0</v>
      </c>
      <c r="K31" s="52">
        <v>1</v>
      </c>
      <c r="L31" s="52">
        <v>0</v>
      </c>
      <c r="M31" s="52">
        <v>0</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1</v>
      </c>
      <c r="AT31" s="52">
        <v>0</v>
      </c>
      <c r="AU31" s="52">
        <v>0</v>
      </c>
      <c r="AV31" s="52">
        <v>0</v>
      </c>
      <c r="AW31" s="52">
        <v>0</v>
      </c>
      <c r="AX31" s="52">
        <v>0</v>
      </c>
      <c r="AY31" s="52">
        <v>0</v>
      </c>
      <c r="AZ31" s="52">
        <v>0</v>
      </c>
      <c r="BA31" s="52">
        <v>0</v>
      </c>
      <c r="BB31" s="52">
        <v>0</v>
      </c>
      <c r="BC31" s="52">
        <v>0</v>
      </c>
      <c r="BD31" s="52">
        <v>1</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272205</v>
      </c>
      <c r="B32" s="52" t="s">
        <v>188</v>
      </c>
      <c r="C32" s="52" t="s">
        <v>419</v>
      </c>
      <c r="D32" s="52">
        <v>1</v>
      </c>
      <c r="E32" s="52">
        <v>1.3767657020128301</v>
      </c>
      <c r="F32" s="52">
        <v>16.2103058462801</v>
      </c>
      <c r="G32" s="52">
        <v>0</v>
      </c>
      <c r="H32" s="52">
        <v>0</v>
      </c>
      <c r="I32" s="52">
        <v>0</v>
      </c>
      <c r="J32" s="52">
        <v>0</v>
      </c>
      <c r="K32" s="52">
        <v>0</v>
      </c>
      <c r="L32" s="52">
        <v>0</v>
      </c>
      <c r="M32" s="52">
        <v>1</v>
      </c>
      <c r="N32" s="52">
        <v>0</v>
      </c>
      <c r="O32" s="52">
        <v>0</v>
      </c>
      <c r="P32" s="52">
        <v>0</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0</v>
      </c>
      <c r="AW32" s="52">
        <v>0</v>
      </c>
      <c r="AX32" s="52">
        <v>0</v>
      </c>
      <c r="AY32" s="52">
        <v>0</v>
      </c>
      <c r="AZ32" s="52">
        <v>0</v>
      </c>
      <c r="BA32" s="52">
        <v>0</v>
      </c>
      <c r="BB32" s="52">
        <v>1</v>
      </c>
      <c r="BC32" s="52">
        <v>0</v>
      </c>
      <c r="BD32" s="52">
        <v>0</v>
      </c>
      <c r="BE32" s="52">
        <v>0</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272272</v>
      </c>
      <c r="B33" s="52" t="s">
        <v>193</v>
      </c>
      <c r="C33" s="52" t="s">
        <v>419</v>
      </c>
      <c r="D33" s="52">
        <v>1</v>
      </c>
      <c r="E33" s="52">
        <v>0.40386254134542798</v>
      </c>
      <c r="F33" s="52">
        <v>4.7551557287445503</v>
      </c>
      <c r="G33" s="52">
        <v>0</v>
      </c>
      <c r="H33" s="52">
        <v>0</v>
      </c>
      <c r="I33" s="52">
        <v>0</v>
      </c>
      <c r="J33" s="52">
        <v>0</v>
      </c>
      <c r="K33" s="52">
        <v>0</v>
      </c>
      <c r="L33" s="52">
        <v>1</v>
      </c>
      <c r="M33" s="52">
        <v>0</v>
      </c>
      <c r="N33" s="52">
        <v>0</v>
      </c>
      <c r="O33" s="52">
        <v>0</v>
      </c>
      <c r="P33" s="52">
        <v>0</v>
      </c>
      <c r="Q33" s="52">
        <v>1</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0</v>
      </c>
      <c r="AX33" s="52">
        <v>0</v>
      </c>
      <c r="AY33" s="52">
        <v>0</v>
      </c>
      <c r="AZ33" s="52">
        <v>0</v>
      </c>
      <c r="BA33" s="52">
        <v>0</v>
      </c>
      <c r="BB33" s="52">
        <v>1</v>
      </c>
      <c r="BC33" s="52">
        <v>0</v>
      </c>
      <c r="BD33" s="52">
        <v>0</v>
      </c>
      <c r="BE33" s="52">
        <v>1</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272311</v>
      </c>
      <c r="B34" s="52" t="s">
        <v>197</v>
      </c>
      <c r="C34" s="52" t="s">
        <v>419</v>
      </c>
      <c r="D34" s="52">
        <v>2</v>
      </c>
      <c r="E34" s="52">
        <v>6.4662140316844496</v>
      </c>
      <c r="F34" s="52">
        <v>76.1344555343492</v>
      </c>
      <c r="G34" s="52">
        <v>0</v>
      </c>
      <c r="H34" s="52">
        <v>0</v>
      </c>
      <c r="I34" s="52">
        <v>0</v>
      </c>
      <c r="J34" s="52">
        <v>2</v>
      </c>
      <c r="K34" s="52">
        <v>0</v>
      </c>
      <c r="L34" s="52">
        <v>0</v>
      </c>
      <c r="M34" s="52">
        <v>0</v>
      </c>
      <c r="N34" s="52">
        <v>0</v>
      </c>
      <c r="O34" s="52">
        <v>0</v>
      </c>
      <c r="P34" s="52">
        <v>1</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1</v>
      </c>
      <c r="AT34" s="52">
        <v>0</v>
      </c>
      <c r="AU34" s="52">
        <v>0</v>
      </c>
      <c r="AV34" s="52">
        <v>0</v>
      </c>
      <c r="AW34" s="52">
        <v>0</v>
      </c>
      <c r="AX34" s="52">
        <v>0</v>
      </c>
      <c r="AY34" s="52">
        <v>0</v>
      </c>
      <c r="AZ34" s="52">
        <v>0</v>
      </c>
      <c r="BA34" s="52">
        <v>0</v>
      </c>
      <c r="BB34" s="52">
        <v>1</v>
      </c>
      <c r="BC34" s="52">
        <v>0</v>
      </c>
      <c r="BD34" s="52">
        <v>0</v>
      </c>
      <c r="BE34" s="52">
        <v>0</v>
      </c>
      <c r="BF34" s="52">
        <v>0</v>
      </c>
      <c r="BG34" s="52">
        <v>1</v>
      </c>
      <c r="BH34" s="52">
        <v>1</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row r="36" spans="1:74" s="52" customFormat="1" x14ac:dyDescent="0.2"/>
    <row r="37" spans="1:74" s="52" customFormat="1" x14ac:dyDescent="0.2"/>
    <row r="38" spans="1:74" s="52" customFormat="1" x14ac:dyDescent="0.2"/>
    <row r="85" spans="1:75" x14ac:dyDescent="0.2">
      <c r="B85" s="52">
        <v>271004</v>
      </c>
      <c r="C85" t="s">
        <v>395</v>
      </c>
      <c r="D85">
        <f>IFERROR(VLOOKUP($B85,$A$8:$BW$70,D$88,FALSE),0)</f>
        <v>12</v>
      </c>
      <c r="E85">
        <f t="shared" ref="E85:BP85" si="0">IFERROR(VLOOKUP($B85,$A$8:$BW$70,E88,FALSE),0)</f>
        <v>0.85182443046663603</v>
      </c>
      <c r="F85">
        <f t="shared" si="0"/>
        <v>10.0295457135588</v>
      </c>
      <c r="G85">
        <f t="shared" si="0"/>
        <v>0</v>
      </c>
      <c r="H85">
        <f t="shared" si="0"/>
        <v>1</v>
      </c>
      <c r="I85">
        <f t="shared" si="0"/>
        <v>2</v>
      </c>
      <c r="J85">
        <f t="shared" si="0"/>
        <v>2</v>
      </c>
      <c r="K85">
        <f t="shared" si="0"/>
        <v>5</v>
      </c>
      <c r="L85">
        <f t="shared" si="0"/>
        <v>1</v>
      </c>
      <c r="M85">
        <f t="shared" si="0"/>
        <v>0</v>
      </c>
      <c r="N85">
        <f t="shared" si="0"/>
        <v>1</v>
      </c>
      <c r="O85">
        <f t="shared" si="0"/>
        <v>0</v>
      </c>
      <c r="P85">
        <f t="shared" si="0"/>
        <v>7</v>
      </c>
      <c r="Q85">
        <f t="shared" si="0"/>
        <v>5</v>
      </c>
      <c r="R85">
        <f t="shared" si="0"/>
        <v>0</v>
      </c>
      <c r="S85">
        <f t="shared" si="0"/>
        <v>7</v>
      </c>
      <c r="T85">
        <f t="shared" si="0"/>
        <v>4</v>
      </c>
      <c r="U85">
        <f t="shared" si="0"/>
        <v>0</v>
      </c>
      <c r="V85">
        <f t="shared" si="0"/>
        <v>4</v>
      </c>
      <c r="W85">
        <f t="shared" si="0"/>
        <v>2</v>
      </c>
      <c r="X85">
        <f t="shared" si="0"/>
        <v>0</v>
      </c>
      <c r="Y85">
        <f t="shared" si="0"/>
        <v>1</v>
      </c>
      <c r="Z85">
        <f t="shared" si="0"/>
        <v>1</v>
      </c>
      <c r="AA85">
        <f t="shared" si="0"/>
        <v>1</v>
      </c>
      <c r="AB85">
        <f t="shared" si="0"/>
        <v>9</v>
      </c>
      <c r="AC85">
        <f t="shared" si="0"/>
        <v>0</v>
      </c>
      <c r="AD85">
        <f t="shared" si="0"/>
        <v>1</v>
      </c>
      <c r="AE85">
        <f t="shared" si="0"/>
        <v>0</v>
      </c>
      <c r="AF85">
        <f t="shared" si="0"/>
        <v>0</v>
      </c>
      <c r="AG85">
        <f t="shared" si="0"/>
        <v>2</v>
      </c>
      <c r="AH85">
        <f t="shared" si="0"/>
        <v>0</v>
      </c>
      <c r="AI85">
        <f t="shared" si="0"/>
        <v>6</v>
      </c>
      <c r="AJ85">
        <f t="shared" si="0"/>
        <v>0</v>
      </c>
      <c r="AK85">
        <f t="shared" si="0"/>
        <v>1</v>
      </c>
      <c r="AL85">
        <f t="shared" si="0"/>
        <v>4</v>
      </c>
      <c r="AM85">
        <f t="shared" si="0"/>
        <v>0</v>
      </c>
      <c r="AN85">
        <f t="shared" si="0"/>
        <v>1</v>
      </c>
      <c r="AO85">
        <f t="shared" si="0"/>
        <v>0</v>
      </c>
      <c r="AP85">
        <f t="shared" si="0"/>
        <v>2</v>
      </c>
      <c r="AQ85">
        <f t="shared" si="0"/>
        <v>0</v>
      </c>
      <c r="AR85">
        <f t="shared" si="0"/>
        <v>0</v>
      </c>
      <c r="AS85">
        <f t="shared" si="0"/>
        <v>0</v>
      </c>
      <c r="AT85">
        <f t="shared" si="0"/>
        <v>2</v>
      </c>
      <c r="AU85">
        <f t="shared" si="0"/>
        <v>1</v>
      </c>
      <c r="AV85">
        <f t="shared" si="0"/>
        <v>1</v>
      </c>
      <c r="AW85">
        <f t="shared" si="0"/>
        <v>1</v>
      </c>
      <c r="AX85">
        <f t="shared" si="0"/>
        <v>1</v>
      </c>
      <c r="AY85">
        <f t="shared" si="0"/>
        <v>0</v>
      </c>
      <c r="AZ85">
        <f t="shared" si="0"/>
        <v>0</v>
      </c>
      <c r="BA85">
        <f t="shared" si="0"/>
        <v>0</v>
      </c>
      <c r="BB85">
        <f t="shared" si="0"/>
        <v>4</v>
      </c>
      <c r="BC85">
        <f t="shared" si="0"/>
        <v>1</v>
      </c>
      <c r="BD85">
        <f t="shared" si="0"/>
        <v>3</v>
      </c>
      <c r="BE85">
        <f t="shared" si="0"/>
        <v>4</v>
      </c>
      <c r="BF85">
        <f t="shared" si="0"/>
        <v>1</v>
      </c>
      <c r="BG85">
        <f t="shared" si="0"/>
        <v>0</v>
      </c>
      <c r="BH85">
        <f t="shared" si="0"/>
        <v>1</v>
      </c>
      <c r="BI85">
        <f t="shared" si="0"/>
        <v>2</v>
      </c>
      <c r="BJ85">
        <f t="shared" si="0"/>
        <v>0</v>
      </c>
      <c r="BK85">
        <f t="shared" si="0"/>
        <v>3</v>
      </c>
      <c r="BL85">
        <f t="shared" si="0"/>
        <v>10</v>
      </c>
      <c r="BM85">
        <f t="shared" si="0"/>
        <v>2</v>
      </c>
      <c r="BN85">
        <f t="shared" si="0"/>
        <v>2</v>
      </c>
      <c r="BO85">
        <f t="shared" si="0"/>
        <v>0</v>
      </c>
      <c r="BP85">
        <f t="shared" si="0"/>
        <v>0</v>
      </c>
      <c r="BQ85">
        <f t="shared" ref="BQ85:BW85" si="1">IFERROR(VLOOKUP($B85,$A$8:$BW$70,BQ88,FALSE),0)</f>
        <v>0</v>
      </c>
      <c r="BR85">
        <f t="shared" si="1"/>
        <v>0</v>
      </c>
      <c r="BS85">
        <f t="shared" si="1"/>
        <v>4</v>
      </c>
      <c r="BT85">
        <f t="shared" si="1"/>
        <v>8</v>
      </c>
      <c r="BU85">
        <f t="shared" si="1"/>
        <v>0</v>
      </c>
      <c r="BV85">
        <f t="shared" si="1"/>
        <v>0</v>
      </c>
      <c r="BW85">
        <f t="shared" si="1"/>
        <v>0</v>
      </c>
    </row>
    <row r="86" spans="1:75" x14ac:dyDescent="0.2">
      <c r="B86" s="52">
        <v>271403</v>
      </c>
      <c r="C86" t="s">
        <v>396</v>
      </c>
      <c r="D86">
        <f>IFERROR(VLOOKUP($B86,$A$8:$BW$70,D$88,FALSE),0)</f>
        <v>6</v>
      </c>
      <c r="E86">
        <f t="shared" ref="E86:BP86" si="2">IFERROR(VLOOKUP($B86,$A$8:$BW$70,E$88,FALSE),0)</f>
        <v>1.3942464098154901</v>
      </c>
      <c r="F86">
        <f t="shared" si="2"/>
        <v>16.416127083311501</v>
      </c>
      <c r="G86">
        <f t="shared" si="2"/>
        <v>0</v>
      </c>
      <c r="H86">
        <f t="shared" si="2"/>
        <v>1</v>
      </c>
      <c r="I86">
        <f t="shared" si="2"/>
        <v>0</v>
      </c>
      <c r="J86">
        <f t="shared" si="2"/>
        <v>0</v>
      </c>
      <c r="K86">
        <f t="shared" si="2"/>
        <v>2</v>
      </c>
      <c r="L86">
        <f t="shared" si="2"/>
        <v>0</v>
      </c>
      <c r="M86">
        <f t="shared" si="2"/>
        <v>1</v>
      </c>
      <c r="N86">
        <f t="shared" si="2"/>
        <v>2</v>
      </c>
      <c r="O86">
        <f t="shared" si="2"/>
        <v>0</v>
      </c>
      <c r="P86">
        <f t="shared" si="2"/>
        <v>5</v>
      </c>
      <c r="Q86">
        <f t="shared" si="2"/>
        <v>1</v>
      </c>
      <c r="R86">
        <f t="shared" si="2"/>
        <v>0</v>
      </c>
      <c r="S86">
        <f t="shared" si="2"/>
        <v>1</v>
      </c>
      <c r="T86">
        <f t="shared" si="2"/>
        <v>5</v>
      </c>
      <c r="U86">
        <f t="shared" si="2"/>
        <v>0</v>
      </c>
      <c r="V86">
        <f t="shared" si="2"/>
        <v>5</v>
      </c>
      <c r="W86">
        <f t="shared" si="2"/>
        <v>0</v>
      </c>
      <c r="X86">
        <f t="shared" si="2"/>
        <v>0</v>
      </c>
      <c r="Y86">
        <f t="shared" si="2"/>
        <v>4</v>
      </c>
      <c r="Z86">
        <f t="shared" si="2"/>
        <v>1</v>
      </c>
      <c r="AA86">
        <f t="shared" si="2"/>
        <v>0</v>
      </c>
      <c r="AB86">
        <f t="shared" si="2"/>
        <v>5</v>
      </c>
      <c r="AC86">
        <f t="shared" si="2"/>
        <v>1</v>
      </c>
      <c r="AD86">
        <f t="shared" si="2"/>
        <v>0</v>
      </c>
      <c r="AE86">
        <f t="shared" si="2"/>
        <v>0</v>
      </c>
      <c r="AF86">
        <f t="shared" si="2"/>
        <v>0</v>
      </c>
      <c r="AG86">
        <f t="shared" si="2"/>
        <v>0</v>
      </c>
      <c r="AH86">
        <f t="shared" si="2"/>
        <v>0</v>
      </c>
      <c r="AI86">
        <f t="shared" si="2"/>
        <v>3</v>
      </c>
      <c r="AJ86">
        <f t="shared" si="2"/>
        <v>0</v>
      </c>
      <c r="AK86">
        <f t="shared" si="2"/>
        <v>0</v>
      </c>
      <c r="AL86">
        <f t="shared" si="2"/>
        <v>1</v>
      </c>
      <c r="AM86">
        <f t="shared" si="2"/>
        <v>0</v>
      </c>
      <c r="AN86">
        <f t="shared" si="2"/>
        <v>2</v>
      </c>
      <c r="AO86">
        <f t="shared" si="2"/>
        <v>0</v>
      </c>
      <c r="AP86">
        <f t="shared" si="2"/>
        <v>1</v>
      </c>
      <c r="AQ86">
        <f t="shared" si="2"/>
        <v>0</v>
      </c>
      <c r="AR86">
        <f t="shared" si="2"/>
        <v>1</v>
      </c>
      <c r="AS86">
        <f t="shared" si="2"/>
        <v>0</v>
      </c>
      <c r="AT86">
        <f t="shared" si="2"/>
        <v>0</v>
      </c>
      <c r="AU86">
        <f t="shared" si="2"/>
        <v>1</v>
      </c>
      <c r="AV86">
        <f t="shared" si="2"/>
        <v>0</v>
      </c>
      <c r="AW86">
        <f t="shared" si="2"/>
        <v>0</v>
      </c>
      <c r="AX86">
        <f t="shared" si="2"/>
        <v>1</v>
      </c>
      <c r="AY86">
        <f t="shared" si="2"/>
        <v>0</v>
      </c>
      <c r="AZ86">
        <f t="shared" si="2"/>
        <v>0</v>
      </c>
      <c r="BA86">
        <f t="shared" si="2"/>
        <v>0</v>
      </c>
      <c r="BB86">
        <f t="shared" si="2"/>
        <v>2</v>
      </c>
      <c r="BC86">
        <f t="shared" si="2"/>
        <v>1</v>
      </c>
      <c r="BD86">
        <f t="shared" si="2"/>
        <v>0</v>
      </c>
      <c r="BE86">
        <f t="shared" si="2"/>
        <v>0</v>
      </c>
      <c r="BF86">
        <f t="shared" si="2"/>
        <v>0</v>
      </c>
      <c r="BG86">
        <f t="shared" si="2"/>
        <v>0</v>
      </c>
      <c r="BH86">
        <f t="shared" si="2"/>
        <v>2</v>
      </c>
      <c r="BI86">
        <f t="shared" si="2"/>
        <v>3</v>
      </c>
      <c r="BJ86">
        <f t="shared" si="2"/>
        <v>0</v>
      </c>
      <c r="BK86">
        <f t="shared" si="2"/>
        <v>0</v>
      </c>
      <c r="BL86">
        <f t="shared" si="2"/>
        <v>5</v>
      </c>
      <c r="BM86">
        <f t="shared" si="2"/>
        <v>1</v>
      </c>
      <c r="BN86">
        <f t="shared" si="2"/>
        <v>0</v>
      </c>
      <c r="BO86">
        <f t="shared" si="2"/>
        <v>0</v>
      </c>
      <c r="BP86">
        <f t="shared" si="2"/>
        <v>0</v>
      </c>
      <c r="BQ86">
        <f t="shared" ref="BQ86:BW86" si="3">IFERROR(VLOOKUP($B86,$A$8:$BW$70,BQ$88,FALSE),0)</f>
        <v>1</v>
      </c>
      <c r="BR86">
        <f t="shared" si="3"/>
        <v>0</v>
      </c>
      <c r="BS86">
        <f t="shared" si="3"/>
        <v>2</v>
      </c>
      <c r="BT86">
        <f t="shared" si="3"/>
        <v>4</v>
      </c>
      <c r="BU86">
        <f t="shared" si="3"/>
        <v>0</v>
      </c>
      <c r="BV86">
        <f t="shared" si="3"/>
        <v>0</v>
      </c>
      <c r="BW86">
        <f t="shared" si="3"/>
        <v>0</v>
      </c>
    </row>
    <row r="87" spans="1:75" x14ac:dyDescent="0.2">
      <c r="C87" t="s">
        <v>397</v>
      </c>
      <c r="D87">
        <f>SUM(D8:D83)</f>
        <v>50</v>
      </c>
      <c r="G87">
        <f t="shared" ref="G87:BR87" si="4">SUM(G8:G83)</f>
        <v>0</v>
      </c>
      <c r="H87">
        <f t="shared" si="4"/>
        <v>4</v>
      </c>
      <c r="I87">
        <f t="shared" si="4"/>
        <v>6</v>
      </c>
      <c r="J87">
        <f t="shared" si="4"/>
        <v>8</v>
      </c>
      <c r="K87">
        <f t="shared" si="4"/>
        <v>17</v>
      </c>
      <c r="L87">
        <f t="shared" si="4"/>
        <v>5</v>
      </c>
      <c r="M87">
        <f t="shared" si="4"/>
        <v>3</v>
      </c>
      <c r="N87">
        <f t="shared" si="4"/>
        <v>7</v>
      </c>
      <c r="O87">
        <f t="shared" si="4"/>
        <v>0</v>
      </c>
      <c r="P87">
        <f t="shared" si="4"/>
        <v>31</v>
      </c>
      <c r="Q87">
        <f t="shared" si="4"/>
        <v>19</v>
      </c>
      <c r="R87">
        <f t="shared" si="4"/>
        <v>0</v>
      </c>
      <c r="S87">
        <f t="shared" si="4"/>
        <v>8</v>
      </c>
      <c r="T87">
        <f t="shared" si="4"/>
        <v>9</v>
      </c>
      <c r="U87">
        <f t="shared" si="4"/>
        <v>0</v>
      </c>
      <c r="V87">
        <f t="shared" si="4"/>
        <v>9</v>
      </c>
      <c r="W87">
        <f t="shared" si="4"/>
        <v>2</v>
      </c>
      <c r="X87">
        <f t="shared" si="4"/>
        <v>0</v>
      </c>
      <c r="Y87">
        <f t="shared" si="4"/>
        <v>5</v>
      </c>
      <c r="Z87">
        <f t="shared" si="4"/>
        <v>2</v>
      </c>
      <c r="AA87">
        <f t="shared" si="4"/>
        <v>1</v>
      </c>
      <c r="AB87">
        <f t="shared" si="4"/>
        <v>14</v>
      </c>
      <c r="AC87">
        <f t="shared" si="4"/>
        <v>1</v>
      </c>
      <c r="AD87">
        <f t="shared" si="4"/>
        <v>1</v>
      </c>
      <c r="AE87">
        <f t="shared" si="4"/>
        <v>0</v>
      </c>
      <c r="AF87">
        <f t="shared" si="4"/>
        <v>0</v>
      </c>
      <c r="AG87">
        <f t="shared" si="4"/>
        <v>2</v>
      </c>
      <c r="AH87">
        <f t="shared" si="4"/>
        <v>0</v>
      </c>
      <c r="AI87">
        <f t="shared" si="4"/>
        <v>9</v>
      </c>
      <c r="AJ87">
        <f t="shared" si="4"/>
        <v>0</v>
      </c>
      <c r="AK87">
        <f t="shared" si="4"/>
        <v>1</v>
      </c>
      <c r="AL87">
        <f t="shared" si="4"/>
        <v>5</v>
      </c>
      <c r="AM87">
        <f t="shared" si="4"/>
        <v>0</v>
      </c>
      <c r="AN87">
        <f t="shared" si="4"/>
        <v>3</v>
      </c>
      <c r="AO87">
        <f t="shared" si="4"/>
        <v>0</v>
      </c>
      <c r="AP87">
        <f t="shared" si="4"/>
        <v>6</v>
      </c>
      <c r="AQ87">
        <f t="shared" si="4"/>
        <v>2</v>
      </c>
      <c r="AR87">
        <f t="shared" si="4"/>
        <v>2</v>
      </c>
      <c r="AS87">
        <f t="shared" si="4"/>
        <v>3</v>
      </c>
      <c r="AT87">
        <f t="shared" si="4"/>
        <v>5</v>
      </c>
      <c r="AU87">
        <f t="shared" si="4"/>
        <v>4</v>
      </c>
      <c r="AV87">
        <f t="shared" si="4"/>
        <v>3</v>
      </c>
      <c r="AW87">
        <f t="shared" si="4"/>
        <v>2</v>
      </c>
      <c r="AX87">
        <f t="shared" si="4"/>
        <v>5</v>
      </c>
      <c r="AY87">
        <f t="shared" si="4"/>
        <v>0</v>
      </c>
      <c r="AZ87">
        <f t="shared" si="4"/>
        <v>1</v>
      </c>
      <c r="BA87">
        <f t="shared" si="4"/>
        <v>0</v>
      </c>
      <c r="BB87">
        <f t="shared" si="4"/>
        <v>17</v>
      </c>
      <c r="BC87">
        <f t="shared" si="4"/>
        <v>7</v>
      </c>
      <c r="BD87">
        <f t="shared" si="4"/>
        <v>8</v>
      </c>
      <c r="BE87">
        <f t="shared" si="4"/>
        <v>11</v>
      </c>
      <c r="BF87">
        <f t="shared" si="4"/>
        <v>2</v>
      </c>
      <c r="BG87">
        <f t="shared" si="4"/>
        <v>2</v>
      </c>
      <c r="BH87">
        <f t="shared" si="4"/>
        <v>8</v>
      </c>
      <c r="BI87">
        <f t="shared" si="4"/>
        <v>12</v>
      </c>
      <c r="BJ87">
        <f t="shared" si="4"/>
        <v>0</v>
      </c>
      <c r="BK87">
        <f t="shared" si="4"/>
        <v>3</v>
      </c>
      <c r="BL87">
        <f t="shared" si="4"/>
        <v>15</v>
      </c>
      <c r="BM87">
        <f t="shared" si="4"/>
        <v>3</v>
      </c>
      <c r="BN87">
        <f t="shared" si="4"/>
        <v>2</v>
      </c>
      <c r="BO87">
        <f t="shared" si="4"/>
        <v>0</v>
      </c>
      <c r="BP87">
        <f t="shared" si="4"/>
        <v>0</v>
      </c>
      <c r="BQ87">
        <f t="shared" si="4"/>
        <v>1</v>
      </c>
      <c r="BR87">
        <f t="shared" si="4"/>
        <v>0</v>
      </c>
      <c r="BS87">
        <f t="shared" ref="BS87:BW87" si="5">SUM(BS8:BS83)</f>
        <v>6</v>
      </c>
      <c r="BT87">
        <f t="shared" si="5"/>
        <v>12</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32</v>
      </c>
      <c r="E90">
        <v>0.70130822474561705</v>
      </c>
      <c r="F90">
        <v>8.2573387752306502</v>
      </c>
      <c r="G90">
        <v>0</v>
      </c>
      <c r="H90">
        <v>2</v>
      </c>
      <c r="I90">
        <v>4</v>
      </c>
      <c r="J90">
        <v>6</v>
      </c>
      <c r="K90">
        <v>10</v>
      </c>
      <c r="L90">
        <v>4</v>
      </c>
      <c r="M90">
        <v>2</v>
      </c>
      <c r="N90">
        <v>4</v>
      </c>
      <c r="O90">
        <v>0</v>
      </c>
      <c r="P90">
        <v>19</v>
      </c>
      <c r="Q90">
        <v>13</v>
      </c>
      <c r="R90">
        <v>0</v>
      </c>
      <c r="S90">
        <v>14</v>
      </c>
      <c r="T90">
        <v>17</v>
      </c>
      <c r="U90">
        <v>0</v>
      </c>
      <c r="V90">
        <v>17</v>
      </c>
      <c r="W90">
        <v>3</v>
      </c>
      <c r="X90">
        <v>0</v>
      </c>
      <c r="Y90">
        <v>11</v>
      </c>
      <c r="Z90">
        <v>3</v>
      </c>
      <c r="AA90">
        <v>1</v>
      </c>
      <c r="AB90">
        <v>27</v>
      </c>
      <c r="AC90">
        <v>2</v>
      </c>
      <c r="AD90">
        <v>1</v>
      </c>
      <c r="AE90">
        <v>0</v>
      </c>
      <c r="AF90">
        <v>0</v>
      </c>
      <c r="AG90">
        <v>2</v>
      </c>
      <c r="AH90">
        <v>0</v>
      </c>
      <c r="AI90">
        <v>18</v>
      </c>
      <c r="AJ90">
        <v>0</v>
      </c>
      <c r="AK90">
        <v>1</v>
      </c>
      <c r="AL90">
        <v>8</v>
      </c>
      <c r="AM90">
        <v>0</v>
      </c>
      <c r="AN90">
        <v>5</v>
      </c>
      <c r="AO90">
        <v>0</v>
      </c>
      <c r="AP90">
        <v>3</v>
      </c>
      <c r="AQ90">
        <v>2</v>
      </c>
      <c r="AR90">
        <v>1</v>
      </c>
      <c r="AS90">
        <v>3</v>
      </c>
      <c r="AT90">
        <v>3</v>
      </c>
      <c r="AU90">
        <v>2</v>
      </c>
      <c r="AV90">
        <v>2</v>
      </c>
      <c r="AW90">
        <v>1</v>
      </c>
      <c r="AX90">
        <v>3</v>
      </c>
      <c r="AY90">
        <v>0</v>
      </c>
      <c r="AZ90">
        <v>1</v>
      </c>
      <c r="BA90">
        <v>0</v>
      </c>
      <c r="BB90">
        <v>11</v>
      </c>
      <c r="BC90">
        <v>5</v>
      </c>
      <c r="BD90">
        <v>5</v>
      </c>
      <c r="BE90">
        <v>7</v>
      </c>
      <c r="BF90">
        <v>1</v>
      </c>
      <c r="BG90">
        <v>2</v>
      </c>
      <c r="BH90">
        <v>5</v>
      </c>
      <c r="BI90">
        <v>7</v>
      </c>
      <c r="BJ90">
        <v>0</v>
      </c>
      <c r="BK90">
        <v>9</v>
      </c>
      <c r="BL90">
        <v>26</v>
      </c>
      <c r="BM90">
        <v>4</v>
      </c>
      <c r="BN90">
        <v>2</v>
      </c>
      <c r="BO90">
        <v>0</v>
      </c>
      <c r="BP90">
        <v>0</v>
      </c>
      <c r="BQ90">
        <v>2</v>
      </c>
      <c r="BR90">
        <v>0</v>
      </c>
      <c r="BS90">
        <v>7</v>
      </c>
      <c r="BT90">
        <v>25</v>
      </c>
      <c r="BU90">
        <v>0</v>
      </c>
      <c r="BV90">
        <v>0</v>
      </c>
    </row>
    <row r="91" spans="1:75" x14ac:dyDescent="0.2">
      <c r="B91" t="s">
        <v>425</v>
      </c>
    </row>
    <row r="92" spans="1:75" x14ac:dyDescent="0.2">
      <c r="D92">
        <f>D87-D85-D86</f>
        <v>32</v>
      </c>
    </row>
    <row r="100" spans="1:6" s="147" customFormat="1" x14ac:dyDescent="0.2"/>
    <row r="101" spans="1:6" x14ac:dyDescent="0.2">
      <c r="A101" s="52">
        <v>271004</v>
      </c>
      <c r="B101" s="52" t="s">
        <v>172</v>
      </c>
      <c r="C101" s="52" t="s">
        <v>419</v>
      </c>
      <c r="D101" s="52">
        <v>25</v>
      </c>
      <c r="E101" s="52">
        <v>1.77463423013883</v>
      </c>
      <c r="F101" s="52">
        <v>20.8948869032475</v>
      </c>
    </row>
    <row r="102" spans="1:6" x14ac:dyDescent="0.2">
      <c r="A102" s="52">
        <v>271021</v>
      </c>
      <c r="B102" s="52" t="s">
        <v>419</v>
      </c>
      <c r="C102" s="52" t="s">
        <v>500</v>
      </c>
      <c r="D102" s="52">
        <v>1</v>
      </c>
      <c r="E102" s="52">
        <v>1.82385234091448</v>
      </c>
      <c r="F102" s="52">
        <v>21.474390465606</v>
      </c>
    </row>
    <row r="103" spans="1:6" x14ac:dyDescent="0.2">
      <c r="A103" s="52">
        <v>271047</v>
      </c>
      <c r="B103" s="52" t="s">
        <v>419</v>
      </c>
      <c r="C103" s="52" t="s">
        <v>502</v>
      </c>
      <c r="D103" s="52">
        <v>1</v>
      </c>
      <c r="E103" s="52">
        <v>2.9889111396718202</v>
      </c>
      <c r="F103" s="52">
        <v>35.192018257426199</v>
      </c>
    </row>
    <row r="104" spans="1:6" x14ac:dyDescent="0.2">
      <c r="A104" s="52">
        <v>271063</v>
      </c>
      <c r="B104" s="52" t="s">
        <v>419</v>
      </c>
      <c r="C104" s="52" t="s">
        <v>503</v>
      </c>
      <c r="D104" s="52">
        <v>1</v>
      </c>
      <c r="E104" s="52">
        <v>1.81738877580692</v>
      </c>
      <c r="F104" s="52">
        <v>21.398287199016998</v>
      </c>
    </row>
    <row r="105" spans="1:6" x14ac:dyDescent="0.2">
      <c r="A105" s="52">
        <v>271098</v>
      </c>
      <c r="B105" s="52" t="s">
        <v>419</v>
      </c>
      <c r="C105" s="52" t="s">
        <v>506</v>
      </c>
      <c r="D105" s="52">
        <v>2</v>
      </c>
      <c r="E105" s="52">
        <v>4.6267379184306101</v>
      </c>
      <c r="F105" s="52">
        <v>54.476107749263598</v>
      </c>
    </row>
    <row r="106" spans="1:6" x14ac:dyDescent="0.2">
      <c r="A106" s="52">
        <v>271110</v>
      </c>
      <c r="B106" s="52" t="s">
        <v>419</v>
      </c>
      <c r="C106" s="52" t="s">
        <v>507</v>
      </c>
      <c r="D106" s="52">
        <v>2</v>
      </c>
      <c r="E106" s="52">
        <v>5.7360828290360502</v>
      </c>
      <c r="F106" s="52">
        <v>67.537749438650295</v>
      </c>
    </row>
    <row r="107" spans="1:6" x14ac:dyDescent="0.2">
      <c r="A107" s="52">
        <v>271144</v>
      </c>
      <c r="B107" s="52" t="s">
        <v>419</v>
      </c>
      <c r="C107" s="52" t="s">
        <v>509</v>
      </c>
      <c r="D107" s="52">
        <v>1</v>
      </c>
      <c r="E107" s="52">
        <v>1.1559223682537501</v>
      </c>
      <c r="F107" s="52">
        <v>13.6100536907296</v>
      </c>
    </row>
    <row r="108" spans="1:6" x14ac:dyDescent="0.2">
      <c r="A108" s="52">
        <v>271152</v>
      </c>
      <c r="B108" s="52" t="s">
        <v>419</v>
      </c>
      <c r="C108" s="52" t="s">
        <v>510</v>
      </c>
      <c r="D108" s="52">
        <v>2</v>
      </c>
      <c r="E108" s="52">
        <v>4.5013616619027301</v>
      </c>
      <c r="F108" s="52">
        <v>52.999903438532101</v>
      </c>
    </row>
    <row r="109" spans="1:6" x14ac:dyDescent="0.2">
      <c r="A109" s="52">
        <v>271161</v>
      </c>
      <c r="B109" s="52" t="s">
        <v>419</v>
      </c>
      <c r="C109" s="52" t="s">
        <v>511</v>
      </c>
      <c r="D109" s="52">
        <v>2</v>
      </c>
      <c r="E109" s="52">
        <v>3.0765444253015</v>
      </c>
      <c r="F109" s="52">
        <v>36.223829523711203</v>
      </c>
    </row>
    <row r="110" spans="1:6" x14ac:dyDescent="0.2">
      <c r="A110" s="52">
        <v>271179</v>
      </c>
      <c r="B110" s="52" t="s">
        <v>419</v>
      </c>
      <c r="C110" s="52" t="s">
        <v>512</v>
      </c>
      <c r="D110" s="52">
        <v>2</v>
      </c>
      <c r="E110" s="52">
        <v>4.2769770326333303</v>
      </c>
      <c r="F110" s="52">
        <v>50.357955384231197</v>
      </c>
    </row>
    <row r="111" spans="1:6" x14ac:dyDescent="0.2">
      <c r="A111" s="52">
        <v>271187</v>
      </c>
      <c r="B111" s="52" t="s">
        <v>419</v>
      </c>
      <c r="C111" s="52" t="s">
        <v>513</v>
      </c>
      <c r="D111" s="52">
        <v>1</v>
      </c>
      <c r="E111" s="52">
        <v>1.1211013699858701</v>
      </c>
      <c r="F111" s="52">
        <v>13.2000645175756</v>
      </c>
    </row>
    <row r="112" spans="1:6" x14ac:dyDescent="0.2">
      <c r="A112" s="52">
        <v>271209</v>
      </c>
      <c r="B112" s="52" t="s">
        <v>419</v>
      </c>
      <c r="C112" s="52" t="s">
        <v>514</v>
      </c>
      <c r="D112" s="52">
        <v>1</v>
      </c>
      <c r="E112" s="52">
        <v>1.23670541676973</v>
      </c>
      <c r="F112" s="52">
        <v>14.5612089393855</v>
      </c>
    </row>
    <row r="113" spans="1:6" x14ac:dyDescent="0.2">
      <c r="A113" s="52">
        <v>271217</v>
      </c>
      <c r="B113" s="52" t="s">
        <v>419</v>
      </c>
      <c r="C113" s="52" t="s">
        <v>515</v>
      </c>
      <c r="D113" s="52">
        <v>1</v>
      </c>
      <c r="E113" s="52">
        <v>1.4547993831650601</v>
      </c>
      <c r="F113" s="52">
        <v>17.1290895114596</v>
      </c>
    </row>
    <row r="114" spans="1:6" x14ac:dyDescent="0.2">
      <c r="A114" s="52">
        <v>271241</v>
      </c>
      <c r="B114" s="52" t="s">
        <v>419</v>
      </c>
      <c r="C114" s="52" t="s">
        <v>530</v>
      </c>
      <c r="D114" s="52">
        <v>1</v>
      </c>
      <c r="E114" s="52">
        <v>1.6928207472110799</v>
      </c>
      <c r="F114" s="52">
        <v>19.931599120388501</v>
      </c>
    </row>
    <row r="115" spans="1:6" x14ac:dyDescent="0.2">
      <c r="A115" s="52">
        <v>271250</v>
      </c>
      <c r="B115" s="52" t="s">
        <v>419</v>
      </c>
      <c r="C115" s="52" t="s">
        <v>518</v>
      </c>
      <c r="D115" s="52">
        <v>2</v>
      </c>
      <c r="E115" s="52">
        <v>3.2446989730527802</v>
      </c>
      <c r="F115" s="52">
        <v>38.203713714976203</v>
      </c>
    </row>
    <row r="116" spans="1:6" x14ac:dyDescent="0.2">
      <c r="A116" s="52">
        <v>271268</v>
      </c>
      <c r="B116" s="52" t="s">
        <v>419</v>
      </c>
      <c r="C116" s="52" t="s">
        <v>519</v>
      </c>
      <c r="D116" s="52">
        <v>2</v>
      </c>
      <c r="E116" s="52">
        <v>1.9851116625310199</v>
      </c>
      <c r="F116" s="52">
        <v>23.373088929800701</v>
      </c>
    </row>
    <row r="117" spans="1:6" x14ac:dyDescent="0.2">
      <c r="A117" s="52">
        <v>271276</v>
      </c>
      <c r="B117" s="52" t="s">
        <v>419</v>
      </c>
      <c r="C117" s="52" t="s">
        <v>520</v>
      </c>
      <c r="D117" s="52">
        <v>3</v>
      </c>
      <c r="E117" s="52">
        <v>4.34738504789369</v>
      </c>
      <c r="F117" s="52">
        <v>51.186952983264398</v>
      </c>
    </row>
    <row r="118" spans="1:6" x14ac:dyDescent="0.2">
      <c r="A118" s="52">
        <v>271403</v>
      </c>
      <c r="B118" s="52" t="s">
        <v>173</v>
      </c>
      <c r="C118" s="52" t="s">
        <v>419</v>
      </c>
      <c r="D118" s="52">
        <v>3</v>
      </c>
      <c r="E118" s="52">
        <v>0.69712320490774704</v>
      </c>
      <c r="F118" s="52">
        <v>8.2080635416557399</v>
      </c>
    </row>
    <row r="119" spans="1:6" x14ac:dyDescent="0.2">
      <c r="A119" s="52">
        <v>271420</v>
      </c>
      <c r="B119" s="52" t="s">
        <v>419</v>
      </c>
      <c r="C119" s="52" t="s">
        <v>528</v>
      </c>
      <c r="D119" s="52">
        <v>2</v>
      </c>
      <c r="E119" s="52">
        <v>3.1990786653443801</v>
      </c>
      <c r="F119" s="52">
        <v>37.666571382280601</v>
      </c>
    </row>
    <row r="120" spans="1:6" x14ac:dyDescent="0.2">
      <c r="A120" s="52">
        <v>271471</v>
      </c>
      <c r="B120" s="52" t="s">
        <v>419</v>
      </c>
      <c r="C120" s="52" t="s">
        <v>539</v>
      </c>
      <c r="D120" s="52">
        <v>1</v>
      </c>
      <c r="E120" s="52">
        <v>5.1310995946431301</v>
      </c>
      <c r="F120" s="52">
        <v>60.414559743378803</v>
      </c>
    </row>
    <row r="121" spans="1:6" x14ac:dyDescent="0.2">
      <c r="A121" s="52">
        <v>272035</v>
      </c>
      <c r="B121" s="52" t="s">
        <v>174</v>
      </c>
      <c r="C121" s="52" t="s">
        <v>419</v>
      </c>
      <c r="D121" s="52">
        <v>7</v>
      </c>
      <c r="E121" s="52">
        <v>3.2627948168173799</v>
      </c>
      <c r="F121" s="52">
        <v>38.416777681882003</v>
      </c>
    </row>
    <row r="122" spans="1:6" x14ac:dyDescent="0.2">
      <c r="A122" s="52">
        <v>272043</v>
      </c>
      <c r="B122" s="52" t="s">
        <v>175</v>
      </c>
      <c r="C122" s="52" t="s">
        <v>419</v>
      </c>
      <c r="D122" s="52">
        <v>1</v>
      </c>
      <c r="E122" s="52">
        <v>1.85229777539037</v>
      </c>
      <c r="F122" s="52">
        <v>21.809312516693101</v>
      </c>
    </row>
    <row r="123" spans="1:6" x14ac:dyDescent="0.2">
      <c r="A123" s="52">
        <v>272051</v>
      </c>
      <c r="B123" s="52" t="s">
        <v>176</v>
      </c>
      <c r="C123" s="52" t="s">
        <v>419</v>
      </c>
      <c r="D123" s="52">
        <v>1</v>
      </c>
      <c r="E123" s="52">
        <v>0.50559184581471095</v>
      </c>
      <c r="F123" s="52">
        <v>5.9529362491086903</v>
      </c>
    </row>
    <row r="124" spans="1:6" x14ac:dyDescent="0.2">
      <c r="A124" s="52">
        <v>272086</v>
      </c>
      <c r="B124" s="52" t="s">
        <v>178</v>
      </c>
      <c r="C124" s="52" t="s">
        <v>419</v>
      </c>
      <c r="D124" s="52">
        <v>1</v>
      </c>
      <c r="E124" s="52">
        <v>2.3006487829567899</v>
      </c>
      <c r="F124" s="52">
        <v>27.0882840573945</v>
      </c>
    </row>
    <row r="125" spans="1:6" x14ac:dyDescent="0.2">
      <c r="A125" s="52">
        <v>272108</v>
      </c>
      <c r="B125" s="52" t="s">
        <v>180</v>
      </c>
      <c r="C125" s="52" t="s">
        <v>419</v>
      </c>
      <c r="D125" s="52">
        <v>3</v>
      </c>
      <c r="E125" s="52">
        <v>1.4488064249735599</v>
      </c>
      <c r="F125" s="52">
        <v>17.0585272617855</v>
      </c>
    </row>
    <row r="126" spans="1:6" x14ac:dyDescent="0.2">
      <c r="A126" s="52">
        <v>272124</v>
      </c>
      <c r="B126" s="52" t="s">
        <v>182</v>
      </c>
      <c r="C126" s="52" t="s">
        <v>419</v>
      </c>
      <c r="D126" s="52">
        <v>2</v>
      </c>
      <c r="E126" s="52">
        <v>1.4510313205110501</v>
      </c>
      <c r="F126" s="52">
        <v>17.084723612468899</v>
      </c>
    </row>
    <row r="127" spans="1:6" x14ac:dyDescent="0.2">
      <c r="A127" s="52">
        <v>272167</v>
      </c>
      <c r="B127" s="52" t="s">
        <v>185</v>
      </c>
      <c r="C127" s="52" t="s">
        <v>419</v>
      </c>
      <c r="D127" s="52">
        <v>1</v>
      </c>
      <c r="E127" s="52">
        <v>1.85580402709474</v>
      </c>
      <c r="F127" s="52">
        <v>21.8505958028897</v>
      </c>
    </row>
    <row r="128" spans="1:6" x14ac:dyDescent="0.2">
      <c r="A128" s="52">
        <v>272175</v>
      </c>
      <c r="B128" s="52" t="s">
        <v>186</v>
      </c>
      <c r="C128" s="52" t="s">
        <v>419</v>
      </c>
      <c r="D128" s="52">
        <v>3</v>
      </c>
      <c r="E128" s="52">
        <v>4.9111089283960299</v>
      </c>
      <c r="F128" s="52">
        <v>57.824347060146799</v>
      </c>
    </row>
    <row r="129" spans="1:6" x14ac:dyDescent="0.2">
      <c r="A129" s="52">
        <v>272191</v>
      </c>
      <c r="B129" s="52" t="s">
        <v>278</v>
      </c>
      <c r="C129" s="52" t="s">
        <v>419</v>
      </c>
      <c r="D129" s="52">
        <v>1</v>
      </c>
      <c r="E129" s="52">
        <v>1.04883369692902</v>
      </c>
      <c r="F129" s="52">
        <v>12.349170947712601</v>
      </c>
    </row>
    <row r="130" spans="1:6" x14ac:dyDescent="0.2">
      <c r="A130" s="52">
        <v>272205</v>
      </c>
      <c r="B130" s="52" t="s">
        <v>188</v>
      </c>
      <c r="C130" s="52" t="s">
        <v>419</v>
      </c>
      <c r="D130" s="52">
        <v>2</v>
      </c>
      <c r="E130" s="52">
        <v>2.7535314040256602</v>
      </c>
      <c r="F130" s="52">
        <v>32.4206116925602</v>
      </c>
    </row>
    <row r="131" spans="1:6" x14ac:dyDescent="0.2">
      <c r="A131">
        <v>272221</v>
      </c>
      <c r="B131" t="s">
        <v>189</v>
      </c>
      <c r="C131" t="s">
        <v>419</v>
      </c>
      <c r="D131">
        <v>2</v>
      </c>
      <c r="E131">
        <v>3.4778979584738998</v>
      </c>
      <c r="F131">
        <v>40.949443704612001</v>
      </c>
    </row>
    <row r="132" spans="1:6" x14ac:dyDescent="0.2">
      <c r="A132">
        <v>272230</v>
      </c>
      <c r="B132" t="s">
        <v>171</v>
      </c>
      <c r="C132" t="s">
        <v>419</v>
      </c>
      <c r="D132">
        <v>2</v>
      </c>
      <c r="E132">
        <v>3.30371006640457</v>
      </c>
      <c r="F132">
        <v>38.898521749602203</v>
      </c>
    </row>
    <row r="133" spans="1:6" x14ac:dyDescent="0.2">
      <c r="A133">
        <v>272248</v>
      </c>
      <c r="B133" t="s">
        <v>190</v>
      </c>
      <c r="C133" t="s">
        <v>419</v>
      </c>
      <c r="D133">
        <v>1</v>
      </c>
      <c r="E133">
        <v>2.28446109562754</v>
      </c>
      <c r="F133">
        <v>26.897687093679099</v>
      </c>
    </row>
    <row r="134" spans="1:6" x14ac:dyDescent="0.2">
      <c r="A134">
        <v>272272</v>
      </c>
      <c r="B134" t="s">
        <v>193</v>
      </c>
      <c r="C134" t="s">
        <v>419</v>
      </c>
      <c r="D134">
        <v>3</v>
      </c>
      <c r="E134">
        <v>1.21158762403628</v>
      </c>
      <c r="F134">
        <v>14.2654671862337</v>
      </c>
    </row>
    <row r="135" spans="1:6" x14ac:dyDescent="0.2">
      <c r="A135">
        <v>273015</v>
      </c>
      <c r="B135" t="s">
        <v>533</v>
      </c>
      <c r="C135" t="s">
        <v>419</v>
      </c>
      <c r="D135">
        <v>1</v>
      </c>
      <c r="E135">
        <v>5.9555714370793904</v>
      </c>
      <c r="F135">
        <v>70.122050791418602</v>
      </c>
    </row>
    <row r="136" spans="1:6" x14ac:dyDescent="0.2">
      <c r="A136">
        <v>273414</v>
      </c>
      <c r="B136" t="s">
        <v>537</v>
      </c>
      <c r="C136" t="s">
        <v>419</v>
      </c>
      <c r="D136">
        <v>1</v>
      </c>
      <c r="E136">
        <v>11.530035743110799</v>
      </c>
      <c r="F136">
        <v>135.75687245920801</v>
      </c>
    </row>
    <row r="137" spans="1:6" x14ac:dyDescent="0.2">
      <c r="A137">
        <v>273619</v>
      </c>
      <c r="B137" t="s">
        <v>534</v>
      </c>
      <c r="C137" t="s">
        <v>419</v>
      </c>
      <c r="D137">
        <v>2</v>
      </c>
      <c r="E137">
        <v>8.9742439199497408</v>
      </c>
      <c r="F137">
        <v>105.664484863924</v>
      </c>
    </row>
    <row r="138" spans="1:6" x14ac:dyDescent="0.2">
      <c r="A138">
        <v>273660</v>
      </c>
      <c r="B138" t="s">
        <v>526</v>
      </c>
      <c r="C138" t="s">
        <v>419</v>
      </c>
      <c r="D138">
        <v>2</v>
      </c>
      <c r="E138">
        <v>25.106703489831801</v>
      </c>
      <c r="F138">
        <v>295.61118625124499</v>
      </c>
    </row>
    <row r="178" spans="1:6" x14ac:dyDescent="0.2">
      <c r="B178">
        <v>271004</v>
      </c>
      <c r="C178" t="s">
        <v>249</v>
      </c>
      <c r="D178">
        <v>25</v>
      </c>
      <c r="E178">
        <v>1.77463423013883</v>
      </c>
      <c r="F178">
        <v>20.8948869032475</v>
      </c>
    </row>
    <row r="179" spans="1:6" x14ac:dyDescent="0.2">
      <c r="B179">
        <v>271403</v>
      </c>
      <c r="C179" t="s">
        <v>251</v>
      </c>
      <c r="D179">
        <v>3</v>
      </c>
      <c r="E179">
        <v>0.69712320490774704</v>
      </c>
      <c r="F179">
        <v>8.2080635416557399</v>
      </c>
    </row>
    <row r="180" spans="1:6" x14ac:dyDescent="0.2">
      <c r="B180" s="52"/>
      <c r="C180" t="s">
        <v>397</v>
      </c>
      <c r="D180">
        <v>92</v>
      </c>
    </row>
    <row r="181" spans="1:6" x14ac:dyDescent="0.2">
      <c r="A181">
        <v>1</v>
      </c>
      <c r="B181" s="52">
        <v>2</v>
      </c>
      <c r="C181">
        <v>3</v>
      </c>
      <c r="D181">
        <v>4</v>
      </c>
      <c r="E181">
        <v>5</v>
      </c>
      <c r="F181">
        <v>6</v>
      </c>
    </row>
    <row r="183" spans="1:6" x14ac:dyDescent="0.2">
      <c r="A183">
        <v>270000</v>
      </c>
      <c r="B183" t="s">
        <v>313</v>
      </c>
      <c r="C183" t="s">
        <v>406</v>
      </c>
      <c r="D183">
        <v>64</v>
      </c>
      <c r="E183">
        <v>1.4026164494912301</v>
      </c>
      <c r="F183">
        <v>16.5146775504613</v>
      </c>
    </row>
  </sheetData>
  <phoneticPr fontId="1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""&amp;市町村別自殺者集計表!Q7&amp;市町村別自殺者集計表!R7&amp;"年6月暫定値"</f>
        <v>令和5年6月暫定値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令和5年6月暫定値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令和5年6月暫定値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26</v>
      </c>
      <c r="E8" s="52">
        <v>0.95161512877731702</v>
      </c>
      <c r="F8" s="52">
        <v>11.5779840667907</v>
      </c>
      <c r="G8" s="52">
        <v>1</v>
      </c>
      <c r="H8" s="52">
        <v>3</v>
      </c>
      <c r="I8" s="52">
        <v>1</v>
      </c>
      <c r="J8" s="52">
        <v>5</v>
      </c>
      <c r="K8" s="52">
        <v>6</v>
      </c>
      <c r="L8" s="52">
        <v>0</v>
      </c>
      <c r="M8" s="52">
        <v>8</v>
      </c>
      <c r="N8" s="52">
        <v>2</v>
      </c>
      <c r="O8" s="52">
        <v>0</v>
      </c>
      <c r="P8" s="52">
        <v>16</v>
      </c>
      <c r="Q8" s="52">
        <v>10</v>
      </c>
      <c r="R8" s="52">
        <v>0</v>
      </c>
      <c r="S8" s="52">
        <v>7</v>
      </c>
      <c r="T8" s="52">
        <v>18</v>
      </c>
      <c r="U8" s="52">
        <v>1</v>
      </c>
      <c r="V8" s="52">
        <v>17</v>
      </c>
      <c r="W8" s="52">
        <v>1</v>
      </c>
      <c r="X8" s="52">
        <v>1</v>
      </c>
      <c r="Y8" s="52">
        <v>13</v>
      </c>
      <c r="Z8" s="52">
        <v>2</v>
      </c>
      <c r="AA8" s="52">
        <v>1</v>
      </c>
      <c r="AB8" s="52">
        <v>21</v>
      </c>
      <c r="AC8" s="52">
        <v>1</v>
      </c>
      <c r="AD8" s="52">
        <v>0</v>
      </c>
      <c r="AE8" s="52">
        <v>0</v>
      </c>
      <c r="AF8" s="52">
        <v>0</v>
      </c>
      <c r="AG8" s="52">
        <v>4</v>
      </c>
      <c r="AH8" s="52">
        <v>0</v>
      </c>
      <c r="AI8" s="52">
        <v>16</v>
      </c>
      <c r="AJ8" s="52">
        <v>3</v>
      </c>
      <c r="AK8" s="52">
        <v>1</v>
      </c>
      <c r="AL8" s="52">
        <v>4</v>
      </c>
      <c r="AM8" s="52">
        <v>0</v>
      </c>
      <c r="AN8" s="52">
        <v>2</v>
      </c>
      <c r="AO8" s="52">
        <v>0</v>
      </c>
      <c r="AP8" s="52">
        <v>3</v>
      </c>
      <c r="AQ8" s="52">
        <v>2</v>
      </c>
      <c r="AR8" s="52">
        <v>4</v>
      </c>
      <c r="AS8" s="52">
        <v>1</v>
      </c>
      <c r="AT8" s="52">
        <v>3</v>
      </c>
      <c r="AU8" s="52">
        <v>1</v>
      </c>
      <c r="AV8" s="52">
        <v>1</v>
      </c>
      <c r="AW8" s="52">
        <v>1</v>
      </c>
      <c r="AX8" s="52">
        <v>2</v>
      </c>
      <c r="AY8" s="52">
        <v>0</v>
      </c>
      <c r="AZ8" s="52">
        <v>0</v>
      </c>
      <c r="BA8" s="52">
        <v>2</v>
      </c>
      <c r="BB8" s="52">
        <v>6</v>
      </c>
      <c r="BC8" s="52">
        <v>2</v>
      </c>
      <c r="BD8" s="52">
        <v>2</v>
      </c>
      <c r="BE8" s="52">
        <v>6</v>
      </c>
      <c r="BF8" s="52">
        <v>3</v>
      </c>
      <c r="BG8" s="52">
        <v>7</v>
      </c>
      <c r="BH8" s="52">
        <v>5</v>
      </c>
      <c r="BI8" s="52">
        <v>1</v>
      </c>
      <c r="BJ8" s="52">
        <v>0</v>
      </c>
      <c r="BK8" s="52">
        <v>6</v>
      </c>
      <c r="BL8" s="52">
        <v>18</v>
      </c>
      <c r="BM8" s="52">
        <v>10</v>
      </c>
      <c r="BN8" s="52">
        <v>1</v>
      </c>
      <c r="BO8" s="52">
        <v>2</v>
      </c>
      <c r="BP8" s="52">
        <v>0</v>
      </c>
      <c r="BQ8" s="52">
        <v>1</v>
      </c>
      <c r="BR8" s="52">
        <v>0</v>
      </c>
      <c r="BS8" s="52">
        <v>7</v>
      </c>
      <c r="BT8" s="52">
        <v>19</v>
      </c>
      <c r="BU8" s="52">
        <v>0</v>
      </c>
      <c r="BV8" s="52">
        <v>0</v>
      </c>
    </row>
    <row r="9" spans="1:74" s="52" customFormat="1" x14ac:dyDescent="0.2">
      <c r="A9" s="52">
        <v>271039</v>
      </c>
      <c r="B9" s="52" t="s">
        <v>419</v>
      </c>
      <c r="C9" s="52" t="s">
        <v>501</v>
      </c>
      <c r="D9" s="52">
        <v>2</v>
      </c>
      <c r="E9" s="52">
        <v>2.5501746869660602</v>
      </c>
      <c r="F9" s="52">
        <v>31.027125358087002</v>
      </c>
      <c r="G9" s="52">
        <v>0</v>
      </c>
      <c r="H9" s="52">
        <v>2</v>
      </c>
      <c r="I9" s="52">
        <v>0</v>
      </c>
      <c r="J9" s="52">
        <v>0</v>
      </c>
      <c r="K9" s="52">
        <v>0</v>
      </c>
      <c r="L9" s="52">
        <v>0</v>
      </c>
      <c r="M9" s="52">
        <v>0</v>
      </c>
      <c r="N9" s="52">
        <v>0</v>
      </c>
      <c r="O9" s="52">
        <v>0</v>
      </c>
      <c r="P9" s="52">
        <v>2</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1</v>
      </c>
      <c r="AT9" s="52">
        <v>0</v>
      </c>
      <c r="AU9" s="52">
        <v>0</v>
      </c>
      <c r="AV9" s="52">
        <v>1</v>
      </c>
      <c r="AW9" s="52">
        <v>0</v>
      </c>
      <c r="AX9" s="52">
        <v>0</v>
      </c>
      <c r="AY9" s="52">
        <v>0</v>
      </c>
      <c r="AZ9" s="52">
        <v>0</v>
      </c>
      <c r="BA9" s="52">
        <v>0</v>
      </c>
      <c r="BB9" s="52">
        <v>0</v>
      </c>
      <c r="BC9" s="52">
        <v>0</v>
      </c>
      <c r="BD9" s="52">
        <v>1</v>
      </c>
      <c r="BE9" s="52">
        <v>0</v>
      </c>
      <c r="BF9" s="52">
        <v>0</v>
      </c>
      <c r="BG9" s="52">
        <v>0</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1.52506443397234</v>
      </c>
      <c r="F10" s="52">
        <v>18.554950613330099</v>
      </c>
      <c r="G10" s="52">
        <v>0</v>
      </c>
      <c r="H10" s="52">
        <v>0</v>
      </c>
      <c r="I10" s="52">
        <v>0</v>
      </c>
      <c r="J10" s="52">
        <v>0</v>
      </c>
      <c r="K10" s="52">
        <v>0</v>
      </c>
      <c r="L10" s="52">
        <v>0</v>
      </c>
      <c r="M10" s="52">
        <v>0</v>
      </c>
      <c r="N10" s="52">
        <v>1</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1</v>
      </c>
      <c r="AS10" s="52">
        <v>0</v>
      </c>
      <c r="AT10" s="52">
        <v>0</v>
      </c>
      <c r="AU10" s="52">
        <v>0</v>
      </c>
      <c r="AV10" s="52">
        <v>0</v>
      </c>
      <c r="AW10" s="52">
        <v>0</v>
      </c>
      <c r="AX10" s="52">
        <v>0</v>
      </c>
      <c r="AY10" s="52">
        <v>0</v>
      </c>
      <c r="AZ10" s="52">
        <v>0</v>
      </c>
      <c r="BA10" s="52">
        <v>0</v>
      </c>
      <c r="BB10" s="52">
        <v>0</v>
      </c>
      <c r="BC10" s="52">
        <v>1</v>
      </c>
      <c r="BD10" s="52">
        <v>0</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271063</v>
      </c>
      <c r="B11" s="52" t="s">
        <v>419</v>
      </c>
      <c r="C11" s="52" t="s">
        <v>503</v>
      </c>
      <c r="D11" s="52">
        <v>2</v>
      </c>
      <c r="E11" s="52">
        <v>1.92646676363216</v>
      </c>
      <c r="F11" s="52">
        <v>23.438678957524601</v>
      </c>
      <c r="G11" s="52">
        <v>0</v>
      </c>
      <c r="H11" s="52">
        <v>0</v>
      </c>
      <c r="I11" s="52">
        <v>0</v>
      </c>
      <c r="J11" s="52">
        <v>1</v>
      </c>
      <c r="K11" s="52">
        <v>0</v>
      </c>
      <c r="L11" s="52">
        <v>0</v>
      </c>
      <c r="M11" s="52">
        <v>1</v>
      </c>
      <c r="N11" s="52">
        <v>0</v>
      </c>
      <c r="O11" s="52">
        <v>0</v>
      </c>
      <c r="P11" s="52">
        <v>2</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2</v>
      </c>
      <c r="AU11" s="52">
        <v>0</v>
      </c>
      <c r="AV11" s="52">
        <v>0</v>
      </c>
      <c r="AW11" s="52">
        <v>0</v>
      </c>
      <c r="AX11" s="52">
        <v>0</v>
      </c>
      <c r="AY11" s="52">
        <v>0</v>
      </c>
      <c r="AZ11" s="52">
        <v>0</v>
      </c>
      <c r="BA11" s="52">
        <v>0</v>
      </c>
      <c r="BB11" s="52">
        <v>0</v>
      </c>
      <c r="BC11" s="52">
        <v>0</v>
      </c>
      <c r="BD11" s="52">
        <v>0</v>
      </c>
      <c r="BE11" s="52">
        <v>0</v>
      </c>
      <c r="BF11" s="52">
        <v>1</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271071</v>
      </c>
      <c r="B12" s="52" t="s">
        <v>419</v>
      </c>
      <c r="C12" s="52" t="s">
        <v>504</v>
      </c>
      <c r="D12" s="52">
        <v>2</v>
      </c>
      <c r="E12" s="52">
        <v>2.5149007871639499</v>
      </c>
      <c r="F12" s="52">
        <v>30.597959577161401</v>
      </c>
      <c r="G12" s="52">
        <v>0</v>
      </c>
      <c r="H12" s="52">
        <v>1</v>
      </c>
      <c r="I12" s="52">
        <v>0</v>
      </c>
      <c r="J12" s="52">
        <v>0</v>
      </c>
      <c r="K12" s="52">
        <v>1</v>
      </c>
      <c r="L12" s="52">
        <v>0</v>
      </c>
      <c r="M12" s="52">
        <v>0</v>
      </c>
      <c r="N12" s="52">
        <v>0</v>
      </c>
      <c r="O12" s="52">
        <v>0</v>
      </c>
      <c r="P12" s="52">
        <v>2</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1</v>
      </c>
      <c r="AQ12" s="52">
        <v>0</v>
      </c>
      <c r="AR12" s="52">
        <v>0</v>
      </c>
      <c r="AS12" s="52">
        <v>0</v>
      </c>
      <c r="AT12" s="52">
        <v>0</v>
      </c>
      <c r="AU12" s="52">
        <v>0</v>
      </c>
      <c r="AV12" s="52">
        <v>0</v>
      </c>
      <c r="AW12" s="52">
        <v>0</v>
      </c>
      <c r="AX12" s="52">
        <v>0</v>
      </c>
      <c r="AY12" s="52">
        <v>0</v>
      </c>
      <c r="AZ12" s="52">
        <v>0</v>
      </c>
      <c r="BA12" s="52">
        <v>0</v>
      </c>
      <c r="BB12" s="52">
        <v>1</v>
      </c>
      <c r="BC12" s="52">
        <v>0</v>
      </c>
      <c r="BD12" s="52">
        <v>1</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271110</v>
      </c>
      <c r="B13" s="52" t="s">
        <v>419</v>
      </c>
      <c r="C13" s="52" t="s">
        <v>507</v>
      </c>
      <c r="D13" s="52">
        <v>1</v>
      </c>
      <c r="E13" s="52">
        <v>1.4032133585911699</v>
      </c>
      <c r="F13" s="52">
        <v>17.072429196192601</v>
      </c>
      <c r="G13" s="52">
        <v>0</v>
      </c>
      <c r="H13" s="52">
        <v>0</v>
      </c>
      <c r="I13" s="52">
        <v>1</v>
      </c>
      <c r="J13" s="52">
        <v>0</v>
      </c>
      <c r="K13" s="52">
        <v>0</v>
      </c>
      <c r="L13" s="52">
        <v>0</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1</v>
      </c>
      <c r="AR13" s="52">
        <v>0</v>
      </c>
      <c r="AS13" s="52">
        <v>0</v>
      </c>
      <c r="AT13" s="52">
        <v>0</v>
      </c>
      <c r="AU13" s="52">
        <v>0</v>
      </c>
      <c r="AV13" s="52">
        <v>0</v>
      </c>
      <c r="AW13" s="52">
        <v>0</v>
      </c>
      <c r="AX13" s="52">
        <v>0</v>
      </c>
      <c r="AY13" s="52">
        <v>0</v>
      </c>
      <c r="AZ13" s="52">
        <v>0</v>
      </c>
      <c r="BA13" s="52">
        <v>0</v>
      </c>
      <c r="BB13" s="52">
        <v>0</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271144</v>
      </c>
      <c r="B14" s="52" t="s">
        <v>419</v>
      </c>
      <c r="C14" s="52" t="s">
        <v>509</v>
      </c>
      <c r="D14" s="52">
        <v>5</v>
      </c>
      <c r="E14" s="52">
        <v>2.9236688535709701</v>
      </c>
      <c r="F14" s="52">
        <v>35.5713043851135</v>
      </c>
      <c r="G14" s="52">
        <v>1</v>
      </c>
      <c r="H14" s="52">
        <v>0</v>
      </c>
      <c r="I14" s="52">
        <v>0</v>
      </c>
      <c r="J14" s="52">
        <v>2</v>
      </c>
      <c r="K14" s="52">
        <v>1</v>
      </c>
      <c r="L14" s="52">
        <v>0</v>
      </c>
      <c r="M14" s="52">
        <v>1</v>
      </c>
      <c r="N14" s="52">
        <v>0</v>
      </c>
      <c r="O14" s="52">
        <v>0</v>
      </c>
      <c r="P14" s="52">
        <v>3</v>
      </c>
      <c r="Q14" s="52">
        <v>2</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1</v>
      </c>
      <c r="AQ14" s="52">
        <v>1</v>
      </c>
      <c r="AR14" s="52">
        <v>1</v>
      </c>
      <c r="AS14" s="52">
        <v>0</v>
      </c>
      <c r="AT14" s="52">
        <v>0</v>
      </c>
      <c r="AU14" s="52">
        <v>0</v>
      </c>
      <c r="AV14" s="52">
        <v>0</v>
      </c>
      <c r="AW14" s="52">
        <v>1</v>
      </c>
      <c r="AX14" s="52">
        <v>0</v>
      </c>
      <c r="AY14" s="52">
        <v>0</v>
      </c>
      <c r="AZ14" s="52">
        <v>0</v>
      </c>
      <c r="BA14" s="52">
        <v>0</v>
      </c>
      <c r="BB14" s="52">
        <v>1</v>
      </c>
      <c r="BC14" s="52">
        <v>0</v>
      </c>
      <c r="BD14" s="52">
        <v>0</v>
      </c>
      <c r="BE14" s="52">
        <v>2</v>
      </c>
      <c r="BF14" s="52">
        <v>0</v>
      </c>
      <c r="BG14" s="52">
        <v>3</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271179</v>
      </c>
      <c r="B15" s="52" t="s">
        <v>419</v>
      </c>
      <c r="C15" s="52" t="s">
        <v>512</v>
      </c>
      <c r="D15" s="52">
        <v>1</v>
      </c>
      <c r="E15" s="52">
        <v>1.11446689476089</v>
      </c>
      <c r="F15" s="52">
        <v>13.5593472195908</v>
      </c>
      <c r="G15" s="52">
        <v>0</v>
      </c>
      <c r="H15" s="52">
        <v>0</v>
      </c>
      <c r="I15" s="52">
        <v>0</v>
      </c>
      <c r="J15" s="52">
        <v>0</v>
      </c>
      <c r="K15" s="52">
        <v>1</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1</v>
      </c>
      <c r="AQ15" s="52">
        <v>0</v>
      </c>
      <c r="AR15" s="52">
        <v>0</v>
      </c>
      <c r="AS15" s="52">
        <v>0</v>
      </c>
      <c r="AT15" s="52">
        <v>0</v>
      </c>
      <c r="AU15" s="52">
        <v>0</v>
      </c>
      <c r="AV15" s="52">
        <v>0</v>
      </c>
      <c r="AW15" s="52">
        <v>0</v>
      </c>
      <c r="AX15" s="52">
        <v>0</v>
      </c>
      <c r="AY15" s="52">
        <v>0</v>
      </c>
      <c r="AZ15" s="52">
        <v>0</v>
      </c>
      <c r="BA15" s="52">
        <v>0</v>
      </c>
      <c r="BB15" s="52">
        <v>0</v>
      </c>
      <c r="BC15" s="52">
        <v>0</v>
      </c>
      <c r="BD15" s="52">
        <v>0</v>
      </c>
      <c r="BE15" s="52">
        <v>1</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271187</v>
      </c>
      <c r="B16" s="52" t="s">
        <v>419</v>
      </c>
      <c r="C16" s="52" t="s">
        <v>513</v>
      </c>
      <c r="D16" s="52">
        <v>1</v>
      </c>
      <c r="E16" s="52">
        <v>0.58708185095165999</v>
      </c>
      <c r="F16" s="52">
        <v>7.1428291865785303</v>
      </c>
      <c r="G16" s="52">
        <v>0</v>
      </c>
      <c r="H16" s="52">
        <v>0</v>
      </c>
      <c r="I16" s="52">
        <v>0</v>
      </c>
      <c r="J16" s="52">
        <v>0</v>
      </c>
      <c r="K16" s="52">
        <v>0</v>
      </c>
      <c r="L16" s="52">
        <v>0</v>
      </c>
      <c r="M16" s="52">
        <v>1</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0</v>
      </c>
      <c r="BA16" s="52">
        <v>0</v>
      </c>
      <c r="BB16" s="52">
        <v>1</v>
      </c>
      <c r="BC16" s="52">
        <v>0</v>
      </c>
      <c r="BD16" s="52">
        <v>0</v>
      </c>
      <c r="BE16" s="52">
        <v>0</v>
      </c>
      <c r="BF16" s="52">
        <v>1</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271225</v>
      </c>
      <c r="B17" s="52" t="s">
        <v>419</v>
      </c>
      <c r="C17" s="52" t="s">
        <v>516</v>
      </c>
      <c r="D17" s="52">
        <v>2</v>
      </c>
      <c r="E17" s="52">
        <v>1.90936255930957</v>
      </c>
      <c r="F17" s="52">
        <v>23.230577804933201</v>
      </c>
      <c r="G17" s="52">
        <v>0</v>
      </c>
      <c r="H17" s="52">
        <v>0</v>
      </c>
      <c r="I17" s="52">
        <v>0</v>
      </c>
      <c r="J17" s="52">
        <v>1</v>
      </c>
      <c r="K17" s="52">
        <v>0</v>
      </c>
      <c r="L17" s="52">
        <v>0</v>
      </c>
      <c r="M17" s="52">
        <v>1</v>
      </c>
      <c r="N17" s="52">
        <v>0</v>
      </c>
      <c r="O17" s="52">
        <v>0</v>
      </c>
      <c r="P17" s="52">
        <v>0</v>
      </c>
      <c r="Q17" s="52">
        <v>2</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1</v>
      </c>
      <c r="AY17" s="52">
        <v>0</v>
      </c>
      <c r="AZ17" s="52">
        <v>0</v>
      </c>
      <c r="BA17" s="52">
        <v>0</v>
      </c>
      <c r="BB17" s="52">
        <v>1</v>
      </c>
      <c r="BC17" s="52">
        <v>1</v>
      </c>
      <c r="BD17" s="52">
        <v>0</v>
      </c>
      <c r="BE17" s="52">
        <v>0</v>
      </c>
      <c r="BF17" s="52">
        <v>0</v>
      </c>
      <c r="BG17" s="52">
        <v>1</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271233</v>
      </c>
      <c r="B18" s="52" t="s">
        <v>419</v>
      </c>
      <c r="C18" s="52" t="s">
        <v>517</v>
      </c>
      <c r="D18" s="52">
        <v>3</v>
      </c>
      <c r="E18" s="52">
        <v>1.6650848360724</v>
      </c>
      <c r="F18" s="52">
        <v>20.258532172214199</v>
      </c>
      <c r="G18" s="52">
        <v>0</v>
      </c>
      <c r="H18" s="52">
        <v>0</v>
      </c>
      <c r="I18" s="52">
        <v>0</v>
      </c>
      <c r="J18" s="52">
        <v>0</v>
      </c>
      <c r="K18" s="52">
        <v>1</v>
      </c>
      <c r="L18" s="52">
        <v>0</v>
      </c>
      <c r="M18" s="52">
        <v>2</v>
      </c>
      <c r="N18" s="52">
        <v>0</v>
      </c>
      <c r="O18" s="52">
        <v>0</v>
      </c>
      <c r="P18" s="52">
        <v>2</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1</v>
      </c>
      <c r="AS18" s="52">
        <v>0</v>
      </c>
      <c r="AT18" s="52">
        <v>1</v>
      </c>
      <c r="AU18" s="52">
        <v>0</v>
      </c>
      <c r="AV18" s="52">
        <v>0</v>
      </c>
      <c r="AW18" s="52">
        <v>0</v>
      </c>
      <c r="AX18" s="52">
        <v>1</v>
      </c>
      <c r="AY18" s="52">
        <v>0</v>
      </c>
      <c r="AZ18" s="52">
        <v>0</v>
      </c>
      <c r="BA18" s="52">
        <v>0</v>
      </c>
      <c r="BB18" s="52">
        <v>0</v>
      </c>
      <c r="BC18" s="52">
        <v>0</v>
      </c>
      <c r="BD18" s="52">
        <v>0</v>
      </c>
      <c r="BE18" s="52">
        <v>2</v>
      </c>
      <c r="BF18" s="52">
        <v>1</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271241</v>
      </c>
      <c r="B19" s="52" t="s">
        <v>419</v>
      </c>
      <c r="C19" s="52" t="s">
        <v>530</v>
      </c>
      <c r="D19" s="52">
        <v>1</v>
      </c>
      <c r="E19" s="52">
        <v>0.88651696350209697</v>
      </c>
      <c r="F19" s="52">
        <v>10.785956389275499</v>
      </c>
      <c r="G19" s="52">
        <v>0</v>
      </c>
      <c r="H19" s="52">
        <v>0</v>
      </c>
      <c r="I19" s="52">
        <v>0</v>
      </c>
      <c r="J19" s="52">
        <v>1</v>
      </c>
      <c r="K19" s="52">
        <v>0</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1</v>
      </c>
      <c r="AV19" s="52">
        <v>0</v>
      </c>
      <c r="AW19" s="52">
        <v>0</v>
      </c>
      <c r="AX19" s="52">
        <v>0</v>
      </c>
      <c r="AY19" s="52">
        <v>0</v>
      </c>
      <c r="AZ19" s="52">
        <v>0</v>
      </c>
      <c r="BA19" s="52">
        <v>0</v>
      </c>
      <c r="BB19" s="52">
        <v>0</v>
      </c>
      <c r="BC19" s="52">
        <v>0</v>
      </c>
      <c r="BD19" s="52">
        <v>0</v>
      </c>
      <c r="BE19" s="52">
        <v>1</v>
      </c>
      <c r="BF19" s="52">
        <v>0</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271250</v>
      </c>
      <c r="B20" s="52" t="s">
        <v>419</v>
      </c>
      <c r="C20" s="52" t="s">
        <v>518</v>
      </c>
      <c r="D20" s="52">
        <v>2</v>
      </c>
      <c r="E20" s="52">
        <v>1.68085589182011</v>
      </c>
      <c r="F20" s="52">
        <v>20.450413350478101</v>
      </c>
      <c r="G20" s="52">
        <v>0</v>
      </c>
      <c r="H20" s="52">
        <v>0</v>
      </c>
      <c r="I20" s="52">
        <v>0</v>
      </c>
      <c r="J20" s="52">
        <v>0</v>
      </c>
      <c r="K20" s="52">
        <v>1</v>
      </c>
      <c r="L20" s="52">
        <v>0</v>
      </c>
      <c r="M20" s="52">
        <v>1</v>
      </c>
      <c r="N20" s="52">
        <v>0</v>
      </c>
      <c r="O20" s="52">
        <v>0</v>
      </c>
      <c r="P20" s="52">
        <v>1</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0</v>
      </c>
      <c r="AY20" s="52">
        <v>0</v>
      </c>
      <c r="AZ20" s="52">
        <v>0</v>
      </c>
      <c r="BA20" s="52">
        <v>1</v>
      </c>
      <c r="BB20" s="52">
        <v>1</v>
      </c>
      <c r="BC20" s="52">
        <v>0</v>
      </c>
      <c r="BD20" s="52">
        <v>0</v>
      </c>
      <c r="BE20" s="52">
        <v>0</v>
      </c>
      <c r="BF20" s="52">
        <v>0</v>
      </c>
      <c r="BG20" s="52">
        <v>1</v>
      </c>
      <c r="BH20" s="52">
        <v>1</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271268</v>
      </c>
      <c r="B21" s="52" t="s">
        <v>419</v>
      </c>
      <c r="C21" s="52" t="s">
        <v>519</v>
      </c>
      <c r="D21" s="52">
        <v>2</v>
      </c>
      <c r="E21" s="52">
        <v>1.0409510128453401</v>
      </c>
      <c r="F21" s="52">
        <v>12.6649039896182</v>
      </c>
      <c r="G21" s="52">
        <v>0</v>
      </c>
      <c r="H21" s="52">
        <v>0</v>
      </c>
      <c r="I21" s="52">
        <v>0</v>
      </c>
      <c r="J21" s="52">
        <v>0</v>
      </c>
      <c r="K21" s="52">
        <v>1</v>
      </c>
      <c r="L21" s="52">
        <v>0</v>
      </c>
      <c r="M21" s="52">
        <v>0</v>
      </c>
      <c r="N21" s="52">
        <v>1</v>
      </c>
      <c r="O21" s="52">
        <v>0</v>
      </c>
      <c r="P21" s="52">
        <v>1</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1</v>
      </c>
      <c r="AS21" s="52">
        <v>0</v>
      </c>
      <c r="AT21" s="52">
        <v>0</v>
      </c>
      <c r="AU21" s="52">
        <v>0</v>
      </c>
      <c r="AV21" s="52">
        <v>0</v>
      </c>
      <c r="AW21" s="52">
        <v>0</v>
      </c>
      <c r="AX21" s="52">
        <v>0</v>
      </c>
      <c r="AY21" s="52">
        <v>0</v>
      </c>
      <c r="AZ21" s="52">
        <v>0</v>
      </c>
      <c r="BA21" s="52">
        <v>0</v>
      </c>
      <c r="BB21" s="52">
        <v>1</v>
      </c>
      <c r="BC21" s="52">
        <v>0</v>
      </c>
      <c r="BD21" s="52">
        <v>0</v>
      </c>
      <c r="BE21" s="52">
        <v>0</v>
      </c>
      <c r="BF21" s="52">
        <v>0</v>
      </c>
      <c r="BG21" s="52">
        <v>0</v>
      </c>
      <c r="BH21" s="52">
        <v>2</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271284</v>
      </c>
      <c r="B22" s="52" t="s">
        <v>419</v>
      </c>
      <c r="C22" s="52" t="s">
        <v>521</v>
      </c>
      <c r="D22" s="52">
        <v>1</v>
      </c>
      <c r="E22" s="52">
        <v>0.92057296461317495</v>
      </c>
      <c r="F22" s="52">
        <v>11.2003044027936</v>
      </c>
      <c r="G22" s="52">
        <v>0</v>
      </c>
      <c r="H22" s="52">
        <v>0</v>
      </c>
      <c r="I22" s="52">
        <v>0</v>
      </c>
      <c r="J22" s="52">
        <v>0</v>
      </c>
      <c r="K22" s="52">
        <v>0</v>
      </c>
      <c r="L22" s="52">
        <v>0</v>
      </c>
      <c r="M22" s="52">
        <v>1</v>
      </c>
      <c r="N22" s="52">
        <v>0</v>
      </c>
      <c r="O22" s="52">
        <v>0</v>
      </c>
      <c r="P22" s="52">
        <v>0</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0</v>
      </c>
      <c r="AZ22" s="52">
        <v>0</v>
      </c>
      <c r="BA22" s="52">
        <v>1</v>
      </c>
      <c r="BB22" s="52">
        <v>0</v>
      </c>
      <c r="BC22" s="52">
        <v>0</v>
      </c>
      <c r="BD22" s="52">
        <v>0</v>
      </c>
      <c r="BE22" s="52">
        <v>0</v>
      </c>
      <c r="BF22" s="52">
        <v>0</v>
      </c>
      <c r="BG22" s="52">
        <v>0</v>
      </c>
      <c r="BH22" s="52">
        <v>0</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271403</v>
      </c>
      <c r="B23" s="52" t="s">
        <v>173</v>
      </c>
      <c r="C23" s="52" t="s">
        <v>419</v>
      </c>
      <c r="D23" s="52">
        <v>15</v>
      </c>
      <c r="E23" s="52">
        <v>1.8156333292179001</v>
      </c>
      <c r="F23" s="52">
        <v>22.090205505484398</v>
      </c>
      <c r="G23" s="52">
        <v>1</v>
      </c>
      <c r="H23" s="52">
        <v>1</v>
      </c>
      <c r="I23" s="52">
        <v>1</v>
      </c>
      <c r="J23" s="52">
        <v>2</v>
      </c>
      <c r="K23" s="52">
        <v>2</v>
      </c>
      <c r="L23" s="52">
        <v>3</v>
      </c>
      <c r="M23" s="52">
        <v>1</v>
      </c>
      <c r="N23" s="52">
        <v>4</v>
      </c>
      <c r="O23" s="52">
        <v>0</v>
      </c>
      <c r="P23" s="52">
        <v>11</v>
      </c>
      <c r="Q23" s="52">
        <v>4</v>
      </c>
      <c r="R23" s="52">
        <v>0</v>
      </c>
      <c r="S23" s="52">
        <v>3</v>
      </c>
      <c r="T23" s="52">
        <v>12</v>
      </c>
      <c r="U23" s="52">
        <v>0</v>
      </c>
      <c r="V23" s="52">
        <v>12</v>
      </c>
      <c r="W23" s="52">
        <v>2</v>
      </c>
      <c r="X23" s="52">
        <v>0</v>
      </c>
      <c r="Y23" s="52">
        <v>8</v>
      </c>
      <c r="Z23" s="52">
        <v>2</v>
      </c>
      <c r="AA23" s="52">
        <v>0</v>
      </c>
      <c r="AB23" s="52">
        <v>11</v>
      </c>
      <c r="AC23" s="52">
        <v>1</v>
      </c>
      <c r="AD23" s="52">
        <v>0</v>
      </c>
      <c r="AE23" s="52">
        <v>0</v>
      </c>
      <c r="AF23" s="52">
        <v>0</v>
      </c>
      <c r="AG23" s="52">
        <v>3</v>
      </c>
      <c r="AH23" s="52">
        <v>0</v>
      </c>
      <c r="AI23" s="52">
        <v>10</v>
      </c>
      <c r="AJ23" s="52">
        <v>0</v>
      </c>
      <c r="AK23" s="52">
        <v>0</v>
      </c>
      <c r="AL23" s="52">
        <v>4</v>
      </c>
      <c r="AM23" s="52">
        <v>1</v>
      </c>
      <c r="AN23" s="52">
        <v>0</v>
      </c>
      <c r="AO23" s="52">
        <v>0</v>
      </c>
      <c r="AP23" s="52">
        <v>3</v>
      </c>
      <c r="AQ23" s="52">
        <v>0</v>
      </c>
      <c r="AR23" s="52">
        <v>1</v>
      </c>
      <c r="AS23" s="52">
        <v>2</v>
      </c>
      <c r="AT23" s="52">
        <v>1</v>
      </c>
      <c r="AU23" s="52">
        <v>3</v>
      </c>
      <c r="AV23" s="52">
        <v>0</v>
      </c>
      <c r="AW23" s="52">
        <v>1</v>
      </c>
      <c r="AX23" s="52">
        <v>0</v>
      </c>
      <c r="AY23" s="52">
        <v>0</v>
      </c>
      <c r="AZ23" s="52">
        <v>1</v>
      </c>
      <c r="BA23" s="52">
        <v>2</v>
      </c>
      <c r="BB23" s="52">
        <v>1</v>
      </c>
      <c r="BC23" s="52">
        <v>1</v>
      </c>
      <c r="BD23" s="52">
        <v>4</v>
      </c>
      <c r="BE23" s="52">
        <v>1</v>
      </c>
      <c r="BF23" s="52">
        <v>2</v>
      </c>
      <c r="BG23" s="52">
        <v>2</v>
      </c>
      <c r="BH23" s="52">
        <v>2</v>
      </c>
      <c r="BI23" s="52">
        <v>3</v>
      </c>
      <c r="BJ23" s="52">
        <v>0</v>
      </c>
      <c r="BK23" s="52">
        <v>3</v>
      </c>
      <c r="BL23" s="52">
        <v>13</v>
      </c>
      <c r="BM23" s="52">
        <v>2</v>
      </c>
      <c r="BN23" s="52">
        <v>3</v>
      </c>
      <c r="BO23" s="52">
        <v>1</v>
      </c>
      <c r="BP23" s="52">
        <v>1</v>
      </c>
      <c r="BQ23" s="52">
        <v>0</v>
      </c>
      <c r="BR23" s="52">
        <v>0</v>
      </c>
      <c r="BS23" s="52">
        <v>4</v>
      </c>
      <c r="BT23" s="52">
        <v>11</v>
      </c>
      <c r="BU23" s="52">
        <v>0</v>
      </c>
      <c r="BV23" s="52">
        <v>0</v>
      </c>
    </row>
    <row r="24" spans="1:74" s="52" customFormat="1" x14ac:dyDescent="0.2">
      <c r="A24" s="52">
        <v>271411</v>
      </c>
      <c r="B24" s="52" t="s">
        <v>419</v>
      </c>
      <c r="C24" s="52" t="s">
        <v>522</v>
      </c>
      <c r="D24" s="52">
        <v>3</v>
      </c>
      <c r="E24" s="52">
        <v>2.0498243983765398</v>
      </c>
      <c r="F24" s="52">
        <v>24.9395301802479</v>
      </c>
      <c r="G24" s="52">
        <v>0</v>
      </c>
      <c r="H24" s="52">
        <v>1</v>
      </c>
      <c r="I24" s="52">
        <v>1</v>
      </c>
      <c r="J24" s="52">
        <v>0</v>
      </c>
      <c r="K24" s="52">
        <v>0</v>
      </c>
      <c r="L24" s="52">
        <v>0</v>
      </c>
      <c r="M24" s="52">
        <v>0</v>
      </c>
      <c r="N24" s="52">
        <v>1</v>
      </c>
      <c r="O24" s="52">
        <v>0</v>
      </c>
      <c r="P24" s="52">
        <v>2</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1</v>
      </c>
      <c r="AQ24" s="52">
        <v>0</v>
      </c>
      <c r="AR24" s="52">
        <v>0</v>
      </c>
      <c r="AS24" s="52">
        <v>0</v>
      </c>
      <c r="AT24" s="52">
        <v>0</v>
      </c>
      <c r="AU24" s="52">
        <v>1</v>
      </c>
      <c r="AV24" s="52">
        <v>0</v>
      </c>
      <c r="AW24" s="52">
        <v>0</v>
      </c>
      <c r="AX24" s="52">
        <v>0</v>
      </c>
      <c r="AY24" s="52">
        <v>0</v>
      </c>
      <c r="AZ24" s="52">
        <v>0</v>
      </c>
      <c r="BA24" s="52">
        <v>1</v>
      </c>
      <c r="BB24" s="52">
        <v>0</v>
      </c>
      <c r="BC24" s="52">
        <v>1</v>
      </c>
      <c r="BD24" s="52">
        <v>0</v>
      </c>
      <c r="BE24" s="52">
        <v>0</v>
      </c>
      <c r="BF24" s="52">
        <v>0</v>
      </c>
      <c r="BG24" s="52">
        <v>1</v>
      </c>
      <c r="BH24" s="52">
        <v>0</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271420</v>
      </c>
      <c r="B25" s="52" t="s">
        <v>419</v>
      </c>
      <c r="C25" s="52" t="s">
        <v>528</v>
      </c>
      <c r="D25" s="52">
        <v>1</v>
      </c>
      <c r="E25" s="52">
        <v>0.82434794077884399</v>
      </c>
      <c r="F25" s="52">
        <v>10.029566612809299</v>
      </c>
      <c r="G25" s="52">
        <v>0</v>
      </c>
      <c r="H25" s="52">
        <v>0</v>
      </c>
      <c r="I25" s="52">
        <v>0</v>
      </c>
      <c r="J25" s="52">
        <v>0</v>
      </c>
      <c r="K25" s="52">
        <v>0</v>
      </c>
      <c r="L25" s="52">
        <v>0</v>
      </c>
      <c r="M25" s="52">
        <v>0</v>
      </c>
      <c r="N25" s="52">
        <v>1</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1</v>
      </c>
      <c r="AS25" s="52">
        <v>0</v>
      </c>
      <c r="AT25" s="52">
        <v>0</v>
      </c>
      <c r="AU25" s="52">
        <v>0</v>
      </c>
      <c r="AV25" s="52">
        <v>0</v>
      </c>
      <c r="AW25" s="52">
        <v>0</v>
      </c>
      <c r="AX25" s="52">
        <v>0</v>
      </c>
      <c r="AY25" s="52">
        <v>0</v>
      </c>
      <c r="AZ25" s="52">
        <v>0</v>
      </c>
      <c r="BA25" s="52">
        <v>0</v>
      </c>
      <c r="BB25" s="52">
        <v>0</v>
      </c>
      <c r="BC25" s="52">
        <v>0</v>
      </c>
      <c r="BD25" s="52">
        <v>0</v>
      </c>
      <c r="BE25" s="52">
        <v>1</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271438</v>
      </c>
      <c r="B26" s="52" t="s">
        <v>419</v>
      </c>
      <c r="C26" s="52" t="s">
        <v>523</v>
      </c>
      <c r="D26" s="52">
        <v>1</v>
      </c>
      <c r="E26" s="52">
        <v>1.16009280742459</v>
      </c>
      <c r="F26" s="52">
        <v>14.114462490332601</v>
      </c>
      <c r="G26" s="52">
        <v>0</v>
      </c>
      <c r="H26" s="52">
        <v>0</v>
      </c>
      <c r="I26" s="52">
        <v>0</v>
      </c>
      <c r="J26" s="52">
        <v>0</v>
      </c>
      <c r="K26" s="52">
        <v>0</v>
      </c>
      <c r="L26" s="52">
        <v>1</v>
      </c>
      <c r="M26" s="52">
        <v>0</v>
      </c>
      <c r="N26" s="52">
        <v>0</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1</v>
      </c>
      <c r="AT26" s="52">
        <v>0</v>
      </c>
      <c r="AU26" s="52">
        <v>0</v>
      </c>
      <c r="AV26" s="52">
        <v>0</v>
      </c>
      <c r="AW26" s="52">
        <v>0</v>
      </c>
      <c r="AX26" s="52">
        <v>0</v>
      </c>
      <c r="AY26" s="52">
        <v>0</v>
      </c>
      <c r="AZ26" s="52">
        <v>0</v>
      </c>
      <c r="BA26" s="52">
        <v>0</v>
      </c>
      <c r="BB26" s="52">
        <v>0</v>
      </c>
      <c r="BC26" s="52">
        <v>0</v>
      </c>
      <c r="BD26" s="52">
        <v>1</v>
      </c>
      <c r="BE26" s="52">
        <v>0</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271446</v>
      </c>
      <c r="B27" s="52" t="s">
        <v>419</v>
      </c>
      <c r="C27" s="52" t="s">
        <v>529</v>
      </c>
      <c r="D27" s="52">
        <v>2</v>
      </c>
      <c r="E27" s="52">
        <v>1.4613900742386201</v>
      </c>
      <c r="F27" s="52">
        <v>17.780245903236501</v>
      </c>
      <c r="G27" s="52">
        <v>0</v>
      </c>
      <c r="H27" s="52">
        <v>0</v>
      </c>
      <c r="I27" s="52">
        <v>0</v>
      </c>
      <c r="J27" s="52">
        <v>1</v>
      </c>
      <c r="K27" s="52">
        <v>0</v>
      </c>
      <c r="L27" s="52">
        <v>1</v>
      </c>
      <c r="M27" s="52">
        <v>0</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1</v>
      </c>
      <c r="AQ27" s="52">
        <v>0</v>
      </c>
      <c r="AR27" s="52">
        <v>0</v>
      </c>
      <c r="AS27" s="52">
        <v>0</v>
      </c>
      <c r="AT27" s="52">
        <v>1</v>
      </c>
      <c r="AU27" s="52">
        <v>0</v>
      </c>
      <c r="AV27" s="52">
        <v>0</v>
      </c>
      <c r="AW27" s="52">
        <v>0</v>
      </c>
      <c r="AX27" s="52">
        <v>0</v>
      </c>
      <c r="AY27" s="52">
        <v>0</v>
      </c>
      <c r="AZ27" s="52">
        <v>0</v>
      </c>
      <c r="BA27" s="52">
        <v>0</v>
      </c>
      <c r="BB27" s="52">
        <v>0</v>
      </c>
      <c r="BC27" s="52">
        <v>0</v>
      </c>
      <c r="BD27" s="52">
        <v>1</v>
      </c>
      <c r="BE27" s="52">
        <v>0</v>
      </c>
      <c r="BF27" s="52">
        <v>0</v>
      </c>
      <c r="BG27" s="52">
        <v>0</v>
      </c>
      <c r="BH27" s="52">
        <v>0</v>
      </c>
      <c r="BI27" s="52">
        <v>1</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271454</v>
      </c>
      <c r="B28" s="52" t="s">
        <v>419</v>
      </c>
      <c r="C28" s="52" t="s">
        <v>524</v>
      </c>
      <c r="D28" s="52">
        <v>3</v>
      </c>
      <c r="E28" s="52">
        <v>2.1632223359916898</v>
      </c>
      <c r="F28" s="52">
        <v>26.319205087898901</v>
      </c>
      <c r="G28" s="52">
        <v>1</v>
      </c>
      <c r="H28" s="52">
        <v>0</v>
      </c>
      <c r="I28" s="52">
        <v>0</v>
      </c>
      <c r="J28" s="52">
        <v>0</v>
      </c>
      <c r="K28" s="52">
        <v>1</v>
      </c>
      <c r="L28" s="52">
        <v>0</v>
      </c>
      <c r="M28" s="52">
        <v>1</v>
      </c>
      <c r="N28" s="52">
        <v>0</v>
      </c>
      <c r="O28" s="52">
        <v>0</v>
      </c>
      <c r="P28" s="52">
        <v>3</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1</v>
      </c>
      <c r="AT28" s="52">
        <v>0</v>
      </c>
      <c r="AU28" s="52">
        <v>2</v>
      </c>
      <c r="AV28" s="52">
        <v>0</v>
      </c>
      <c r="AW28" s="52">
        <v>0</v>
      </c>
      <c r="AX28" s="52">
        <v>0</v>
      </c>
      <c r="AY28" s="52">
        <v>0</v>
      </c>
      <c r="AZ28" s="52">
        <v>0</v>
      </c>
      <c r="BA28" s="52">
        <v>0</v>
      </c>
      <c r="BB28" s="52">
        <v>0</v>
      </c>
      <c r="BC28" s="52">
        <v>0</v>
      </c>
      <c r="BD28" s="52">
        <v>2</v>
      </c>
      <c r="BE28" s="52">
        <v>0</v>
      </c>
      <c r="BF28" s="52">
        <v>1</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271462</v>
      </c>
      <c r="B29" s="52" t="s">
        <v>419</v>
      </c>
      <c r="C29" s="52" t="s">
        <v>525</v>
      </c>
      <c r="D29" s="52">
        <v>4</v>
      </c>
      <c r="E29" s="52">
        <v>2.5195739400467398</v>
      </c>
      <c r="F29" s="52">
        <v>30.654816270568599</v>
      </c>
      <c r="G29" s="52">
        <v>0</v>
      </c>
      <c r="H29" s="52">
        <v>0</v>
      </c>
      <c r="I29" s="52">
        <v>0</v>
      </c>
      <c r="J29" s="52">
        <v>0</v>
      </c>
      <c r="K29" s="52">
        <v>1</v>
      </c>
      <c r="L29" s="52">
        <v>1</v>
      </c>
      <c r="M29" s="52">
        <v>0</v>
      </c>
      <c r="N29" s="52">
        <v>2</v>
      </c>
      <c r="O29" s="52">
        <v>0</v>
      </c>
      <c r="P29" s="52">
        <v>3</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1</v>
      </c>
      <c r="AQ29" s="52">
        <v>0</v>
      </c>
      <c r="AR29" s="52">
        <v>0</v>
      </c>
      <c r="AS29" s="52">
        <v>0</v>
      </c>
      <c r="AT29" s="52">
        <v>0</v>
      </c>
      <c r="AU29" s="52">
        <v>0</v>
      </c>
      <c r="AV29" s="52">
        <v>0</v>
      </c>
      <c r="AW29" s="52">
        <v>1</v>
      </c>
      <c r="AX29" s="52">
        <v>0</v>
      </c>
      <c r="AY29" s="52">
        <v>0</v>
      </c>
      <c r="AZ29" s="52">
        <v>1</v>
      </c>
      <c r="BA29" s="52">
        <v>0</v>
      </c>
      <c r="BB29" s="52">
        <v>1</v>
      </c>
      <c r="BC29" s="52">
        <v>0</v>
      </c>
      <c r="BD29" s="52">
        <v>0</v>
      </c>
      <c r="BE29" s="52">
        <v>0</v>
      </c>
      <c r="BF29" s="52">
        <v>1</v>
      </c>
      <c r="BG29" s="52">
        <v>1</v>
      </c>
      <c r="BH29" s="52">
        <v>1</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271471</v>
      </c>
      <c r="B30" s="52" t="s">
        <v>419</v>
      </c>
      <c r="C30" s="52" t="s">
        <v>539</v>
      </c>
      <c r="D30" s="52">
        <v>1</v>
      </c>
      <c r="E30" s="52">
        <v>2.6315096971132301</v>
      </c>
      <c r="F30" s="52">
        <v>32.0167013148777</v>
      </c>
      <c r="G30" s="52">
        <v>0</v>
      </c>
      <c r="H30" s="52">
        <v>0</v>
      </c>
      <c r="I30" s="52">
        <v>0</v>
      </c>
      <c r="J30" s="52">
        <v>1</v>
      </c>
      <c r="K30" s="52">
        <v>0</v>
      </c>
      <c r="L30" s="52">
        <v>0</v>
      </c>
      <c r="M30" s="52">
        <v>0</v>
      </c>
      <c r="N30" s="52">
        <v>0</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0</v>
      </c>
      <c r="AX30" s="52">
        <v>0</v>
      </c>
      <c r="AY30" s="52">
        <v>0</v>
      </c>
      <c r="AZ30" s="52">
        <v>0</v>
      </c>
      <c r="BA30" s="52">
        <v>1</v>
      </c>
      <c r="BB30" s="52">
        <v>0</v>
      </c>
      <c r="BC30" s="52">
        <v>0</v>
      </c>
      <c r="BD30" s="52">
        <v>0</v>
      </c>
      <c r="BE30" s="52">
        <v>0</v>
      </c>
      <c r="BF30" s="52">
        <v>0</v>
      </c>
      <c r="BG30" s="52">
        <v>0</v>
      </c>
      <c r="BH30" s="52">
        <v>1</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272027</v>
      </c>
      <c r="B31" s="52" t="s">
        <v>253</v>
      </c>
      <c r="C31" s="52" t="s">
        <v>419</v>
      </c>
      <c r="D31" s="52">
        <v>3</v>
      </c>
      <c r="E31" s="52">
        <v>1.5718904078007701</v>
      </c>
      <c r="F31" s="52">
        <v>19.1246666282427</v>
      </c>
      <c r="G31" s="52">
        <v>0</v>
      </c>
      <c r="H31" s="52">
        <v>0</v>
      </c>
      <c r="I31" s="52">
        <v>1</v>
      </c>
      <c r="J31" s="52">
        <v>0</v>
      </c>
      <c r="K31" s="52">
        <v>0</v>
      </c>
      <c r="L31" s="52">
        <v>1</v>
      </c>
      <c r="M31" s="52">
        <v>1</v>
      </c>
      <c r="N31" s="52">
        <v>0</v>
      </c>
      <c r="O31" s="52">
        <v>0</v>
      </c>
      <c r="P31" s="52">
        <v>2</v>
      </c>
      <c r="Q31" s="52">
        <v>1</v>
      </c>
      <c r="R31" s="52">
        <v>0</v>
      </c>
      <c r="S31" s="52">
        <v>1</v>
      </c>
      <c r="T31" s="52">
        <v>2</v>
      </c>
      <c r="U31" s="52">
        <v>0</v>
      </c>
      <c r="V31" s="52">
        <v>2</v>
      </c>
      <c r="W31" s="52">
        <v>0</v>
      </c>
      <c r="X31" s="52">
        <v>0</v>
      </c>
      <c r="Y31" s="52">
        <v>1</v>
      </c>
      <c r="Z31" s="52">
        <v>1</v>
      </c>
      <c r="AA31" s="52">
        <v>0</v>
      </c>
      <c r="AB31" s="52">
        <v>2</v>
      </c>
      <c r="AC31" s="52">
        <v>0</v>
      </c>
      <c r="AD31" s="52">
        <v>0</v>
      </c>
      <c r="AE31" s="52">
        <v>1</v>
      </c>
      <c r="AF31" s="52">
        <v>0</v>
      </c>
      <c r="AG31" s="52">
        <v>0</v>
      </c>
      <c r="AH31" s="52">
        <v>0</v>
      </c>
      <c r="AI31" s="52">
        <v>2</v>
      </c>
      <c r="AJ31" s="52">
        <v>0</v>
      </c>
      <c r="AK31" s="52">
        <v>0</v>
      </c>
      <c r="AL31" s="52">
        <v>1</v>
      </c>
      <c r="AM31" s="52">
        <v>0</v>
      </c>
      <c r="AN31" s="52">
        <v>0</v>
      </c>
      <c r="AO31" s="52">
        <v>0</v>
      </c>
      <c r="AP31" s="52">
        <v>1</v>
      </c>
      <c r="AQ31" s="52">
        <v>0</v>
      </c>
      <c r="AR31" s="52">
        <v>0</v>
      </c>
      <c r="AS31" s="52">
        <v>0</v>
      </c>
      <c r="AT31" s="52">
        <v>0</v>
      </c>
      <c r="AU31" s="52">
        <v>0</v>
      </c>
      <c r="AV31" s="52">
        <v>0</v>
      </c>
      <c r="AW31" s="52">
        <v>0</v>
      </c>
      <c r="AX31" s="52">
        <v>1</v>
      </c>
      <c r="AY31" s="52">
        <v>0</v>
      </c>
      <c r="AZ31" s="52">
        <v>0</v>
      </c>
      <c r="BA31" s="52">
        <v>1</v>
      </c>
      <c r="BB31" s="52">
        <v>0</v>
      </c>
      <c r="BC31" s="52">
        <v>1</v>
      </c>
      <c r="BD31" s="52">
        <v>0</v>
      </c>
      <c r="BE31" s="52">
        <v>2</v>
      </c>
      <c r="BF31" s="52">
        <v>0</v>
      </c>
      <c r="BG31" s="52">
        <v>0</v>
      </c>
      <c r="BH31" s="52">
        <v>0</v>
      </c>
      <c r="BI31" s="52">
        <v>0</v>
      </c>
      <c r="BJ31" s="52">
        <v>0</v>
      </c>
      <c r="BK31" s="52">
        <v>0</v>
      </c>
      <c r="BL31" s="52">
        <v>3</v>
      </c>
      <c r="BM31" s="52">
        <v>2</v>
      </c>
      <c r="BN31" s="52">
        <v>0</v>
      </c>
      <c r="BO31" s="52">
        <v>0</v>
      </c>
      <c r="BP31" s="52">
        <v>0</v>
      </c>
      <c r="BQ31" s="52">
        <v>0</v>
      </c>
      <c r="BR31" s="52">
        <v>0</v>
      </c>
      <c r="BS31" s="52">
        <v>0</v>
      </c>
      <c r="BT31" s="52">
        <v>3</v>
      </c>
      <c r="BU31" s="52">
        <v>0</v>
      </c>
      <c r="BV31" s="52">
        <v>0</v>
      </c>
    </row>
    <row r="32" spans="1:74" s="52" customFormat="1" x14ac:dyDescent="0.2">
      <c r="A32" s="52">
        <v>272035</v>
      </c>
      <c r="B32" s="52" t="s">
        <v>174</v>
      </c>
      <c r="C32" s="52" t="s">
        <v>419</v>
      </c>
      <c r="D32" s="52">
        <v>3</v>
      </c>
      <c r="E32" s="52">
        <v>0.73385159563798597</v>
      </c>
      <c r="F32" s="52">
        <v>8.9285277469288307</v>
      </c>
      <c r="G32" s="52">
        <v>0</v>
      </c>
      <c r="H32" s="52">
        <v>0</v>
      </c>
      <c r="I32" s="52">
        <v>0</v>
      </c>
      <c r="J32" s="52">
        <v>1</v>
      </c>
      <c r="K32" s="52">
        <v>0</v>
      </c>
      <c r="L32" s="52">
        <v>1</v>
      </c>
      <c r="M32" s="52">
        <v>1</v>
      </c>
      <c r="N32" s="52">
        <v>0</v>
      </c>
      <c r="O32" s="52">
        <v>0</v>
      </c>
      <c r="P32" s="52">
        <v>1</v>
      </c>
      <c r="Q32" s="52">
        <v>2</v>
      </c>
      <c r="R32" s="52">
        <v>0</v>
      </c>
      <c r="S32" s="52">
        <v>0</v>
      </c>
      <c r="T32" s="52">
        <v>3</v>
      </c>
      <c r="U32" s="52">
        <v>0</v>
      </c>
      <c r="V32" s="52">
        <v>3</v>
      </c>
      <c r="W32" s="52">
        <v>0</v>
      </c>
      <c r="X32" s="52">
        <v>0</v>
      </c>
      <c r="Y32" s="52">
        <v>3</v>
      </c>
      <c r="Z32" s="52">
        <v>0</v>
      </c>
      <c r="AA32" s="52">
        <v>0</v>
      </c>
      <c r="AB32" s="52">
        <v>2</v>
      </c>
      <c r="AC32" s="52">
        <v>0</v>
      </c>
      <c r="AD32" s="52">
        <v>0</v>
      </c>
      <c r="AE32" s="52">
        <v>0</v>
      </c>
      <c r="AF32" s="52">
        <v>0</v>
      </c>
      <c r="AG32" s="52">
        <v>1</v>
      </c>
      <c r="AH32" s="52">
        <v>0</v>
      </c>
      <c r="AI32" s="52">
        <v>2</v>
      </c>
      <c r="AJ32" s="52">
        <v>0</v>
      </c>
      <c r="AK32" s="52">
        <v>0</v>
      </c>
      <c r="AL32" s="52">
        <v>1</v>
      </c>
      <c r="AM32" s="52">
        <v>0</v>
      </c>
      <c r="AN32" s="52">
        <v>0</v>
      </c>
      <c r="AO32" s="52">
        <v>0</v>
      </c>
      <c r="AP32" s="52">
        <v>0</v>
      </c>
      <c r="AQ32" s="52">
        <v>0</v>
      </c>
      <c r="AR32" s="52">
        <v>0</v>
      </c>
      <c r="AS32" s="52">
        <v>0</v>
      </c>
      <c r="AT32" s="52">
        <v>0</v>
      </c>
      <c r="AU32" s="52">
        <v>0</v>
      </c>
      <c r="AV32" s="52">
        <v>0</v>
      </c>
      <c r="AW32" s="52">
        <v>0</v>
      </c>
      <c r="AX32" s="52">
        <v>0</v>
      </c>
      <c r="AY32" s="52">
        <v>1</v>
      </c>
      <c r="AZ32" s="52">
        <v>0</v>
      </c>
      <c r="BA32" s="52">
        <v>1</v>
      </c>
      <c r="BB32" s="52">
        <v>1</v>
      </c>
      <c r="BC32" s="52">
        <v>1</v>
      </c>
      <c r="BD32" s="52">
        <v>0</v>
      </c>
      <c r="BE32" s="52">
        <v>0</v>
      </c>
      <c r="BF32" s="52">
        <v>0</v>
      </c>
      <c r="BG32" s="52">
        <v>0</v>
      </c>
      <c r="BH32" s="52">
        <v>2</v>
      </c>
      <c r="BI32" s="52">
        <v>0</v>
      </c>
      <c r="BJ32" s="52">
        <v>0</v>
      </c>
      <c r="BK32" s="52">
        <v>2</v>
      </c>
      <c r="BL32" s="52">
        <v>4</v>
      </c>
      <c r="BM32" s="52">
        <v>2</v>
      </c>
      <c r="BN32" s="52">
        <v>0</v>
      </c>
      <c r="BO32" s="52">
        <v>0</v>
      </c>
      <c r="BP32" s="52">
        <v>0</v>
      </c>
      <c r="BQ32" s="52">
        <v>0</v>
      </c>
      <c r="BR32" s="52">
        <v>0</v>
      </c>
      <c r="BS32" s="52">
        <v>0</v>
      </c>
      <c r="BT32" s="52">
        <v>3</v>
      </c>
      <c r="BU32" s="52">
        <v>0</v>
      </c>
      <c r="BV32" s="52">
        <v>0</v>
      </c>
    </row>
    <row r="33" spans="1:74" s="52" customFormat="1" x14ac:dyDescent="0.2">
      <c r="A33" s="52">
        <v>272051</v>
      </c>
      <c r="B33" s="52" t="s">
        <v>176</v>
      </c>
      <c r="C33" s="52" t="s">
        <v>419</v>
      </c>
      <c r="D33" s="52">
        <v>4</v>
      </c>
      <c r="E33" s="52">
        <v>1.05577389546255</v>
      </c>
      <c r="F33" s="52">
        <v>12.845249061461001</v>
      </c>
      <c r="G33" s="52">
        <v>0</v>
      </c>
      <c r="H33" s="52">
        <v>0</v>
      </c>
      <c r="I33" s="52">
        <v>0</v>
      </c>
      <c r="J33" s="52">
        <v>0</v>
      </c>
      <c r="K33" s="52">
        <v>2</v>
      </c>
      <c r="L33" s="52">
        <v>0</v>
      </c>
      <c r="M33" s="52">
        <v>2</v>
      </c>
      <c r="N33" s="52">
        <v>0</v>
      </c>
      <c r="O33" s="52">
        <v>0</v>
      </c>
      <c r="P33" s="52">
        <v>2</v>
      </c>
      <c r="Q33" s="52">
        <v>2</v>
      </c>
      <c r="R33" s="52">
        <v>0</v>
      </c>
      <c r="S33" s="52">
        <v>0</v>
      </c>
      <c r="T33" s="52">
        <v>4</v>
      </c>
      <c r="U33" s="52">
        <v>0</v>
      </c>
      <c r="V33" s="52">
        <v>4</v>
      </c>
      <c r="W33" s="52">
        <v>0</v>
      </c>
      <c r="X33" s="52">
        <v>0</v>
      </c>
      <c r="Y33" s="52">
        <v>3</v>
      </c>
      <c r="Z33" s="52">
        <v>1</v>
      </c>
      <c r="AA33" s="52">
        <v>0</v>
      </c>
      <c r="AB33" s="52">
        <v>3</v>
      </c>
      <c r="AC33" s="52">
        <v>0</v>
      </c>
      <c r="AD33" s="52">
        <v>0</v>
      </c>
      <c r="AE33" s="52">
        <v>0</v>
      </c>
      <c r="AF33" s="52">
        <v>0</v>
      </c>
      <c r="AG33" s="52">
        <v>1</v>
      </c>
      <c r="AH33" s="52">
        <v>0</v>
      </c>
      <c r="AI33" s="52">
        <v>1</v>
      </c>
      <c r="AJ33" s="52">
        <v>0</v>
      </c>
      <c r="AK33" s="52">
        <v>1</v>
      </c>
      <c r="AL33" s="52">
        <v>1</v>
      </c>
      <c r="AM33" s="52">
        <v>0</v>
      </c>
      <c r="AN33" s="52">
        <v>1</v>
      </c>
      <c r="AO33" s="52">
        <v>0</v>
      </c>
      <c r="AP33" s="52">
        <v>0</v>
      </c>
      <c r="AQ33" s="52">
        <v>0</v>
      </c>
      <c r="AR33" s="52">
        <v>0</v>
      </c>
      <c r="AS33" s="52">
        <v>0</v>
      </c>
      <c r="AT33" s="52">
        <v>1</v>
      </c>
      <c r="AU33" s="52">
        <v>2</v>
      </c>
      <c r="AV33" s="52">
        <v>0</v>
      </c>
      <c r="AW33" s="52">
        <v>0</v>
      </c>
      <c r="AX33" s="52">
        <v>0</v>
      </c>
      <c r="AY33" s="52">
        <v>0</v>
      </c>
      <c r="AZ33" s="52">
        <v>0</v>
      </c>
      <c r="BA33" s="52">
        <v>0</v>
      </c>
      <c r="BB33" s="52">
        <v>1</v>
      </c>
      <c r="BC33" s="52">
        <v>1</v>
      </c>
      <c r="BD33" s="52">
        <v>0</v>
      </c>
      <c r="BE33" s="52">
        <v>0</v>
      </c>
      <c r="BF33" s="52">
        <v>0</v>
      </c>
      <c r="BG33" s="52">
        <v>1</v>
      </c>
      <c r="BH33" s="52">
        <v>2</v>
      </c>
      <c r="BI33" s="52">
        <v>0</v>
      </c>
      <c r="BJ33" s="52">
        <v>0</v>
      </c>
      <c r="BK33" s="52">
        <v>1</v>
      </c>
      <c r="BL33" s="52">
        <v>3</v>
      </c>
      <c r="BM33" s="52">
        <v>0</v>
      </c>
      <c r="BN33" s="52">
        <v>0</v>
      </c>
      <c r="BO33" s="52">
        <v>1</v>
      </c>
      <c r="BP33" s="52">
        <v>0</v>
      </c>
      <c r="BQ33" s="52">
        <v>0</v>
      </c>
      <c r="BR33" s="52">
        <v>0</v>
      </c>
      <c r="BS33" s="52">
        <v>0</v>
      </c>
      <c r="BT33" s="52">
        <v>4</v>
      </c>
      <c r="BU33" s="52">
        <v>0</v>
      </c>
      <c r="BV33" s="52">
        <v>0</v>
      </c>
    </row>
    <row r="34" spans="1:74" s="52" customFormat="1" x14ac:dyDescent="0.2">
      <c r="A34" s="52">
        <v>272078</v>
      </c>
      <c r="B34" s="52" t="s">
        <v>177</v>
      </c>
      <c r="C34" s="52" t="s">
        <v>419</v>
      </c>
      <c r="D34" s="52">
        <v>2</v>
      </c>
      <c r="E34" s="52">
        <v>0.57152491419982199</v>
      </c>
      <c r="F34" s="52">
        <v>6.9535531227645002</v>
      </c>
      <c r="G34" s="52">
        <v>0</v>
      </c>
      <c r="H34" s="52">
        <v>0</v>
      </c>
      <c r="I34" s="52">
        <v>0</v>
      </c>
      <c r="J34" s="52">
        <v>1</v>
      </c>
      <c r="K34" s="52">
        <v>0</v>
      </c>
      <c r="L34" s="52">
        <v>0</v>
      </c>
      <c r="M34" s="52">
        <v>0</v>
      </c>
      <c r="N34" s="52">
        <v>1</v>
      </c>
      <c r="O34" s="52">
        <v>0</v>
      </c>
      <c r="P34" s="52">
        <v>1</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1</v>
      </c>
      <c r="AT34" s="52">
        <v>0</v>
      </c>
      <c r="AU34" s="52">
        <v>0</v>
      </c>
      <c r="AV34" s="52">
        <v>0</v>
      </c>
      <c r="AW34" s="52">
        <v>0</v>
      </c>
      <c r="AX34" s="52">
        <v>0</v>
      </c>
      <c r="AY34" s="52">
        <v>0</v>
      </c>
      <c r="AZ34" s="52">
        <v>0</v>
      </c>
      <c r="BA34" s="52">
        <v>0</v>
      </c>
      <c r="BB34" s="52">
        <v>1</v>
      </c>
      <c r="BC34" s="52">
        <v>0</v>
      </c>
      <c r="BD34" s="52">
        <v>0</v>
      </c>
      <c r="BE34" s="52">
        <v>1</v>
      </c>
      <c r="BF34" s="52">
        <v>0</v>
      </c>
      <c r="BG34" s="52">
        <v>1</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272086</v>
      </c>
      <c r="B35" s="52" t="s">
        <v>178</v>
      </c>
      <c r="C35" s="52" t="s">
        <v>419</v>
      </c>
      <c r="D35" s="52">
        <v>2</v>
      </c>
      <c r="E35" s="52">
        <v>2.38109411274481</v>
      </c>
      <c r="F35" s="52">
        <v>28.969978371728502</v>
      </c>
      <c r="G35" s="52">
        <v>0</v>
      </c>
      <c r="H35" s="52">
        <v>0</v>
      </c>
      <c r="I35" s="52">
        <v>0</v>
      </c>
      <c r="J35" s="52">
        <v>0</v>
      </c>
      <c r="K35" s="52">
        <v>0</v>
      </c>
      <c r="L35" s="52">
        <v>1</v>
      </c>
      <c r="M35" s="52">
        <v>1</v>
      </c>
      <c r="N35" s="52">
        <v>0</v>
      </c>
      <c r="O35" s="52">
        <v>0</v>
      </c>
      <c r="P35" s="52">
        <v>1</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1</v>
      </c>
      <c r="AR35" s="52">
        <v>0</v>
      </c>
      <c r="AS35" s="52">
        <v>1</v>
      </c>
      <c r="AT35" s="52">
        <v>0</v>
      </c>
      <c r="AU35" s="52">
        <v>0</v>
      </c>
      <c r="AV35" s="52">
        <v>0</v>
      </c>
      <c r="AW35" s="52">
        <v>0</v>
      </c>
      <c r="AX35" s="52">
        <v>0</v>
      </c>
      <c r="AY35" s="52">
        <v>0</v>
      </c>
      <c r="AZ35" s="52">
        <v>0</v>
      </c>
      <c r="BA35" s="52">
        <v>0</v>
      </c>
      <c r="BB35" s="52">
        <v>0</v>
      </c>
      <c r="BC35" s="52">
        <v>0</v>
      </c>
      <c r="BD35" s="52">
        <v>0</v>
      </c>
      <c r="BE35" s="52">
        <v>0</v>
      </c>
      <c r="BF35" s="52">
        <v>0</v>
      </c>
      <c r="BG35" s="52">
        <v>0</v>
      </c>
      <c r="BH35" s="52">
        <v>2</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272108</v>
      </c>
      <c r="B36" s="52" t="s">
        <v>180</v>
      </c>
      <c r="C36" s="52" t="s">
        <v>419</v>
      </c>
      <c r="D36" s="52">
        <v>2</v>
      </c>
      <c r="E36" s="52">
        <v>0.50291565350117295</v>
      </c>
      <c r="F36" s="52">
        <v>6.1188071175976004</v>
      </c>
      <c r="G36" s="52">
        <v>0</v>
      </c>
      <c r="H36" s="52">
        <v>0</v>
      </c>
      <c r="I36" s="52">
        <v>0</v>
      </c>
      <c r="J36" s="52">
        <v>1</v>
      </c>
      <c r="K36" s="52">
        <v>1</v>
      </c>
      <c r="L36" s="52">
        <v>0</v>
      </c>
      <c r="M36" s="52">
        <v>0</v>
      </c>
      <c r="N36" s="52">
        <v>0</v>
      </c>
      <c r="O36" s="52">
        <v>0</v>
      </c>
      <c r="P36" s="52">
        <v>0</v>
      </c>
      <c r="Q36" s="52">
        <v>2</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1</v>
      </c>
      <c r="AW36" s="52">
        <v>1</v>
      </c>
      <c r="AX36" s="52">
        <v>0</v>
      </c>
      <c r="AY36" s="52">
        <v>0</v>
      </c>
      <c r="AZ36" s="52">
        <v>0</v>
      </c>
      <c r="BA36" s="52">
        <v>0</v>
      </c>
      <c r="BB36" s="52">
        <v>0</v>
      </c>
      <c r="BC36" s="52">
        <v>0</v>
      </c>
      <c r="BD36" s="52">
        <v>0</v>
      </c>
      <c r="BE36" s="52">
        <v>0</v>
      </c>
      <c r="BF36" s="52">
        <v>0</v>
      </c>
      <c r="BG36" s="52">
        <v>0</v>
      </c>
      <c r="BH36" s="52">
        <v>1</v>
      </c>
      <c r="BI36" s="52">
        <v>1</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272116</v>
      </c>
      <c r="B37" s="52" t="s">
        <v>181</v>
      </c>
      <c r="C37" s="52" t="s">
        <v>419</v>
      </c>
      <c r="D37" s="52">
        <v>1</v>
      </c>
      <c r="E37" s="52">
        <v>0.35272870929510702</v>
      </c>
      <c r="F37" s="52">
        <v>4.2915326297571301</v>
      </c>
      <c r="G37" s="52">
        <v>0</v>
      </c>
      <c r="H37" s="52">
        <v>0</v>
      </c>
      <c r="I37" s="52">
        <v>0</v>
      </c>
      <c r="J37" s="52">
        <v>0</v>
      </c>
      <c r="K37" s="52">
        <v>0</v>
      </c>
      <c r="L37" s="52">
        <v>1</v>
      </c>
      <c r="M37" s="52">
        <v>0</v>
      </c>
      <c r="N37" s="52">
        <v>0</v>
      </c>
      <c r="O37" s="52">
        <v>0</v>
      </c>
      <c r="P37" s="52">
        <v>0</v>
      </c>
      <c r="Q37" s="52">
        <v>1</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1</v>
      </c>
      <c r="AW37" s="52">
        <v>0</v>
      </c>
      <c r="AX37" s="52">
        <v>0</v>
      </c>
      <c r="AY37" s="52">
        <v>0</v>
      </c>
      <c r="AZ37" s="52">
        <v>0</v>
      </c>
      <c r="BA37" s="52">
        <v>0</v>
      </c>
      <c r="BB37" s="52">
        <v>0</v>
      </c>
      <c r="BC37" s="52">
        <v>1</v>
      </c>
      <c r="BD37" s="52">
        <v>0</v>
      </c>
      <c r="BE37" s="52">
        <v>0</v>
      </c>
      <c r="BF37" s="52">
        <v>0</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272124</v>
      </c>
      <c r="B38" s="52" t="s">
        <v>182</v>
      </c>
      <c r="C38" s="52" t="s">
        <v>419</v>
      </c>
      <c r="D38" s="52">
        <v>1</v>
      </c>
      <c r="E38" s="52">
        <v>0.379228876003534</v>
      </c>
      <c r="F38" s="52">
        <v>4.61395132470967</v>
      </c>
      <c r="G38" s="52">
        <v>0</v>
      </c>
      <c r="H38" s="52">
        <v>0</v>
      </c>
      <c r="I38" s="52">
        <v>0</v>
      </c>
      <c r="J38" s="52">
        <v>0</v>
      </c>
      <c r="K38" s="52">
        <v>0</v>
      </c>
      <c r="L38" s="52">
        <v>0</v>
      </c>
      <c r="M38" s="52">
        <v>1</v>
      </c>
      <c r="N38" s="52">
        <v>0</v>
      </c>
      <c r="O38" s="52">
        <v>0</v>
      </c>
      <c r="P38" s="52">
        <v>1</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1</v>
      </c>
      <c r="AU38" s="52">
        <v>0</v>
      </c>
      <c r="AV38" s="52">
        <v>0</v>
      </c>
      <c r="AW38" s="52">
        <v>0</v>
      </c>
      <c r="AX38" s="52">
        <v>0</v>
      </c>
      <c r="AY38" s="52">
        <v>0</v>
      </c>
      <c r="AZ38" s="52">
        <v>0</v>
      </c>
      <c r="BA38" s="52">
        <v>0</v>
      </c>
      <c r="BB38" s="52">
        <v>0</v>
      </c>
      <c r="BC38" s="52">
        <v>0</v>
      </c>
      <c r="BD38" s="52">
        <v>1</v>
      </c>
      <c r="BE38" s="52">
        <v>0</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272159</v>
      </c>
      <c r="B39" s="52" t="s">
        <v>184</v>
      </c>
      <c r="C39" s="52" t="s">
        <v>419</v>
      </c>
      <c r="D39" s="52">
        <v>5</v>
      </c>
      <c r="E39" s="52">
        <v>2.1817198060887399</v>
      </c>
      <c r="F39" s="52">
        <v>26.544257640746402</v>
      </c>
      <c r="G39" s="52">
        <v>0</v>
      </c>
      <c r="H39" s="52">
        <v>1</v>
      </c>
      <c r="I39" s="52">
        <v>1</v>
      </c>
      <c r="J39" s="52">
        <v>0</v>
      </c>
      <c r="K39" s="52">
        <v>0</v>
      </c>
      <c r="L39" s="52">
        <v>2</v>
      </c>
      <c r="M39" s="52">
        <v>1</v>
      </c>
      <c r="N39" s="52">
        <v>0</v>
      </c>
      <c r="O39" s="52">
        <v>0</v>
      </c>
      <c r="P39" s="52">
        <v>3</v>
      </c>
      <c r="Q39" s="52">
        <v>2</v>
      </c>
      <c r="R39" s="52">
        <v>0</v>
      </c>
      <c r="S39" s="52">
        <v>2</v>
      </c>
      <c r="T39" s="52">
        <v>3</v>
      </c>
      <c r="U39" s="52">
        <v>0</v>
      </c>
      <c r="V39" s="52">
        <v>3</v>
      </c>
      <c r="W39" s="52">
        <v>0</v>
      </c>
      <c r="X39" s="52">
        <v>0</v>
      </c>
      <c r="Y39" s="52">
        <v>2</v>
      </c>
      <c r="Z39" s="52">
        <v>1</v>
      </c>
      <c r="AA39" s="52">
        <v>0</v>
      </c>
      <c r="AB39" s="52">
        <v>3</v>
      </c>
      <c r="AC39" s="52">
        <v>0</v>
      </c>
      <c r="AD39" s="52">
        <v>0</v>
      </c>
      <c r="AE39" s="52">
        <v>0</v>
      </c>
      <c r="AF39" s="52">
        <v>0</v>
      </c>
      <c r="AG39" s="52">
        <v>2</v>
      </c>
      <c r="AH39" s="52">
        <v>0</v>
      </c>
      <c r="AI39" s="52">
        <v>3</v>
      </c>
      <c r="AJ39" s="52">
        <v>1</v>
      </c>
      <c r="AK39" s="52">
        <v>0</v>
      </c>
      <c r="AL39" s="52">
        <v>0</v>
      </c>
      <c r="AM39" s="52">
        <v>1</v>
      </c>
      <c r="AN39" s="52">
        <v>0</v>
      </c>
      <c r="AO39" s="52">
        <v>0</v>
      </c>
      <c r="AP39" s="52">
        <v>2</v>
      </c>
      <c r="AQ39" s="52">
        <v>0</v>
      </c>
      <c r="AR39" s="52">
        <v>0</v>
      </c>
      <c r="AS39" s="52">
        <v>0</v>
      </c>
      <c r="AT39" s="52">
        <v>0</v>
      </c>
      <c r="AU39" s="52">
        <v>0</v>
      </c>
      <c r="AV39" s="52">
        <v>0</v>
      </c>
      <c r="AW39" s="52">
        <v>0</v>
      </c>
      <c r="AX39" s="52">
        <v>0</v>
      </c>
      <c r="AY39" s="52">
        <v>0</v>
      </c>
      <c r="AZ39" s="52">
        <v>0</v>
      </c>
      <c r="BA39" s="52">
        <v>2</v>
      </c>
      <c r="BB39" s="52">
        <v>1</v>
      </c>
      <c r="BC39" s="52">
        <v>0</v>
      </c>
      <c r="BD39" s="52">
        <v>2</v>
      </c>
      <c r="BE39" s="52">
        <v>1</v>
      </c>
      <c r="BF39" s="52">
        <v>0</v>
      </c>
      <c r="BG39" s="52">
        <v>1</v>
      </c>
      <c r="BH39" s="52">
        <v>1</v>
      </c>
      <c r="BI39" s="52">
        <v>0</v>
      </c>
      <c r="BJ39" s="52">
        <v>0</v>
      </c>
      <c r="BK39" s="52">
        <v>1</v>
      </c>
      <c r="BL39" s="52">
        <v>2</v>
      </c>
      <c r="BM39" s="52">
        <v>4</v>
      </c>
      <c r="BN39" s="52">
        <v>2</v>
      </c>
      <c r="BO39" s="52">
        <v>0</v>
      </c>
      <c r="BP39" s="52">
        <v>0</v>
      </c>
      <c r="BQ39" s="52">
        <v>0</v>
      </c>
      <c r="BR39" s="52">
        <v>0</v>
      </c>
      <c r="BS39" s="52">
        <v>2</v>
      </c>
      <c r="BT39" s="52">
        <v>3</v>
      </c>
      <c r="BU39" s="52">
        <v>0</v>
      </c>
      <c r="BV39" s="52">
        <v>0</v>
      </c>
    </row>
    <row r="40" spans="1:74" s="52" customFormat="1" x14ac:dyDescent="0.2">
      <c r="A40" s="52">
        <v>272205</v>
      </c>
      <c r="B40" s="52" t="s">
        <v>188</v>
      </c>
      <c r="C40" s="52" t="s">
        <v>419</v>
      </c>
      <c r="D40" s="52">
        <v>3</v>
      </c>
      <c r="E40" s="52">
        <v>2.1563187326595998</v>
      </c>
      <c r="F40" s="52">
        <v>26.2352112473585</v>
      </c>
      <c r="G40" s="52">
        <v>2</v>
      </c>
      <c r="H40" s="52">
        <v>0</v>
      </c>
      <c r="I40" s="52">
        <v>0</v>
      </c>
      <c r="J40" s="52">
        <v>0</v>
      </c>
      <c r="K40" s="52">
        <v>0</v>
      </c>
      <c r="L40" s="52">
        <v>0</v>
      </c>
      <c r="M40" s="52">
        <v>1</v>
      </c>
      <c r="N40" s="52">
        <v>0</v>
      </c>
      <c r="O40" s="52">
        <v>0</v>
      </c>
      <c r="P40" s="52">
        <v>3</v>
      </c>
      <c r="Q40" s="52">
        <v>0</v>
      </c>
      <c r="R40" s="52">
        <v>0</v>
      </c>
      <c r="S40" s="52">
        <v>1</v>
      </c>
      <c r="T40" s="52">
        <v>2</v>
      </c>
      <c r="U40" s="52">
        <v>2</v>
      </c>
      <c r="V40" s="52">
        <v>0</v>
      </c>
      <c r="W40" s="52">
        <v>0</v>
      </c>
      <c r="X40" s="52">
        <v>0</v>
      </c>
      <c r="Y40" s="52">
        <v>0</v>
      </c>
      <c r="Z40" s="52">
        <v>0</v>
      </c>
      <c r="AA40" s="52">
        <v>0</v>
      </c>
      <c r="AB40" s="52">
        <v>3</v>
      </c>
      <c r="AC40" s="52">
        <v>0</v>
      </c>
      <c r="AD40" s="52">
        <v>0</v>
      </c>
      <c r="AE40" s="52">
        <v>0</v>
      </c>
      <c r="AF40" s="52">
        <v>0</v>
      </c>
      <c r="AG40" s="52">
        <v>0</v>
      </c>
      <c r="AH40" s="52">
        <v>0</v>
      </c>
      <c r="AI40" s="52">
        <v>3</v>
      </c>
      <c r="AJ40" s="52">
        <v>0</v>
      </c>
      <c r="AK40" s="52">
        <v>0</v>
      </c>
      <c r="AL40" s="52">
        <v>0</v>
      </c>
      <c r="AM40" s="52">
        <v>0</v>
      </c>
      <c r="AN40" s="52">
        <v>0</v>
      </c>
      <c r="AO40" s="52">
        <v>0</v>
      </c>
      <c r="AP40" s="52">
        <v>0</v>
      </c>
      <c r="AQ40" s="52">
        <v>1</v>
      </c>
      <c r="AR40" s="52">
        <v>1</v>
      </c>
      <c r="AS40" s="52">
        <v>1</v>
      </c>
      <c r="AT40" s="52">
        <v>0</v>
      </c>
      <c r="AU40" s="52">
        <v>0</v>
      </c>
      <c r="AV40" s="52">
        <v>0</v>
      </c>
      <c r="AW40" s="52">
        <v>0</v>
      </c>
      <c r="AX40" s="52">
        <v>0</v>
      </c>
      <c r="AY40" s="52">
        <v>0</v>
      </c>
      <c r="AZ40" s="52">
        <v>0</v>
      </c>
      <c r="BA40" s="52">
        <v>0</v>
      </c>
      <c r="BB40" s="52">
        <v>0</v>
      </c>
      <c r="BC40" s="52">
        <v>1</v>
      </c>
      <c r="BD40" s="52">
        <v>0</v>
      </c>
      <c r="BE40" s="52">
        <v>0</v>
      </c>
      <c r="BF40" s="52">
        <v>0</v>
      </c>
      <c r="BG40" s="52">
        <v>1</v>
      </c>
      <c r="BH40" s="52">
        <v>1</v>
      </c>
      <c r="BI40" s="52">
        <v>0</v>
      </c>
      <c r="BJ40" s="52">
        <v>0</v>
      </c>
      <c r="BK40" s="52">
        <v>2</v>
      </c>
      <c r="BL40" s="52">
        <v>1</v>
      </c>
      <c r="BM40" s="52">
        <v>0</v>
      </c>
      <c r="BN40" s="52">
        <v>0</v>
      </c>
      <c r="BO40" s="52">
        <v>0</v>
      </c>
      <c r="BP40" s="52">
        <v>0</v>
      </c>
      <c r="BQ40" s="52">
        <v>0</v>
      </c>
      <c r="BR40" s="52">
        <v>1</v>
      </c>
      <c r="BS40" s="52">
        <v>0</v>
      </c>
      <c r="BT40" s="52">
        <v>3</v>
      </c>
      <c r="BU40" s="52">
        <v>0</v>
      </c>
      <c r="BV40" s="52">
        <v>0</v>
      </c>
    </row>
    <row r="41" spans="1:74" s="52" customFormat="1" x14ac:dyDescent="0.2">
      <c r="A41" s="52">
        <v>272230</v>
      </c>
      <c r="B41" s="52" t="s">
        <v>171</v>
      </c>
      <c r="C41" s="52" t="s">
        <v>419</v>
      </c>
      <c r="D41" s="52">
        <v>1</v>
      </c>
      <c r="E41" s="52">
        <v>0.839200745210262</v>
      </c>
      <c r="F41" s="52">
        <v>10.2102757333915</v>
      </c>
      <c r="G41" s="52">
        <v>0</v>
      </c>
      <c r="H41" s="52">
        <v>0</v>
      </c>
      <c r="I41" s="52">
        <v>0</v>
      </c>
      <c r="J41" s="52">
        <v>0</v>
      </c>
      <c r="K41" s="52">
        <v>0</v>
      </c>
      <c r="L41" s="52">
        <v>0</v>
      </c>
      <c r="M41" s="52">
        <v>1</v>
      </c>
      <c r="N41" s="52">
        <v>0</v>
      </c>
      <c r="O41" s="52">
        <v>0</v>
      </c>
      <c r="P41" s="52">
        <v>0</v>
      </c>
      <c r="Q41" s="52">
        <v>1</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0</v>
      </c>
      <c r="AX41" s="52">
        <v>0</v>
      </c>
      <c r="AY41" s="52">
        <v>0</v>
      </c>
      <c r="AZ41" s="52">
        <v>0</v>
      </c>
      <c r="BA41" s="52">
        <v>0</v>
      </c>
      <c r="BB41" s="52">
        <v>1</v>
      </c>
      <c r="BC41" s="52">
        <v>1</v>
      </c>
      <c r="BD41" s="52">
        <v>0</v>
      </c>
      <c r="BE41" s="52">
        <v>0</v>
      </c>
      <c r="BF41" s="52">
        <v>0</v>
      </c>
      <c r="BG41" s="52">
        <v>0</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272264</v>
      </c>
      <c r="B42" s="52" t="s">
        <v>192</v>
      </c>
      <c r="C42" s="52" t="s">
        <v>419</v>
      </c>
      <c r="D42" s="52">
        <v>1</v>
      </c>
      <c r="E42" s="52">
        <v>1.57400994774287</v>
      </c>
      <c r="F42" s="52">
        <v>19.150454364204901</v>
      </c>
      <c r="G42" s="52">
        <v>0</v>
      </c>
      <c r="H42" s="52">
        <v>0</v>
      </c>
      <c r="I42" s="52">
        <v>0</v>
      </c>
      <c r="J42" s="52">
        <v>1</v>
      </c>
      <c r="K42" s="52">
        <v>0</v>
      </c>
      <c r="L42" s="52">
        <v>0</v>
      </c>
      <c r="M42" s="52">
        <v>0</v>
      </c>
      <c r="N42" s="52">
        <v>0</v>
      </c>
      <c r="O42" s="52">
        <v>0</v>
      </c>
      <c r="P42" s="52">
        <v>0</v>
      </c>
      <c r="Q42" s="52">
        <v>1</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0</v>
      </c>
      <c r="AZ42" s="52">
        <v>0</v>
      </c>
      <c r="BA42" s="52">
        <v>0</v>
      </c>
      <c r="BB42" s="52">
        <v>1</v>
      </c>
      <c r="BC42" s="52">
        <v>0</v>
      </c>
      <c r="BD42" s="52">
        <v>0</v>
      </c>
      <c r="BE42" s="52">
        <v>0</v>
      </c>
      <c r="BF42" s="52">
        <v>0</v>
      </c>
      <c r="BG42" s="52">
        <v>0</v>
      </c>
      <c r="BH42" s="52">
        <v>0</v>
      </c>
      <c r="BI42" s="52">
        <v>1</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272272</v>
      </c>
      <c r="B43" s="52" t="s">
        <v>193</v>
      </c>
      <c r="C43" s="52" t="s">
        <v>419</v>
      </c>
      <c r="D43" s="52">
        <v>2</v>
      </c>
      <c r="E43" s="52">
        <v>0.414823295646637</v>
      </c>
      <c r="F43" s="52">
        <v>5.0470167637007499</v>
      </c>
      <c r="G43" s="52">
        <v>0</v>
      </c>
      <c r="H43" s="52">
        <v>0</v>
      </c>
      <c r="I43" s="52">
        <v>0</v>
      </c>
      <c r="J43" s="52">
        <v>0</v>
      </c>
      <c r="K43" s="52">
        <v>1</v>
      </c>
      <c r="L43" s="52">
        <v>0</v>
      </c>
      <c r="M43" s="52">
        <v>0</v>
      </c>
      <c r="N43" s="52">
        <v>1</v>
      </c>
      <c r="O43" s="52">
        <v>0</v>
      </c>
      <c r="P43" s="52">
        <v>2</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1</v>
      </c>
      <c r="AQ43" s="52">
        <v>0</v>
      </c>
      <c r="AR43" s="52">
        <v>1</v>
      </c>
      <c r="AS43" s="52">
        <v>0</v>
      </c>
      <c r="AT43" s="52">
        <v>0</v>
      </c>
      <c r="AU43" s="52">
        <v>0</v>
      </c>
      <c r="AV43" s="52">
        <v>0</v>
      </c>
      <c r="AW43" s="52">
        <v>0</v>
      </c>
      <c r="AX43" s="52">
        <v>0</v>
      </c>
      <c r="AY43" s="52">
        <v>0</v>
      </c>
      <c r="AZ43" s="52">
        <v>0</v>
      </c>
      <c r="BA43" s="52">
        <v>0</v>
      </c>
      <c r="BB43" s="52">
        <v>0</v>
      </c>
      <c r="BC43" s="52">
        <v>0</v>
      </c>
      <c r="BD43" s="52">
        <v>0</v>
      </c>
      <c r="BE43" s="52">
        <v>0</v>
      </c>
      <c r="BF43" s="52">
        <v>1</v>
      </c>
      <c r="BG43" s="52">
        <v>0</v>
      </c>
      <c r="BH43" s="52">
        <v>0</v>
      </c>
      <c r="BI43" s="52">
        <v>1</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273210</v>
      </c>
      <c r="B44" s="52" t="s">
        <v>531</v>
      </c>
      <c r="C44" s="52" t="s">
        <v>419</v>
      </c>
      <c r="D44" s="52">
        <v>1</v>
      </c>
      <c r="E44" s="52">
        <v>5.3126494182648898</v>
      </c>
      <c r="F44" s="52">
        <v>64.637234588889498</v>
      </c>
      <c r="G44" s="52">
        <v>0</v>
      </c>
      <c r="H44" s="52">
        <v>0</v>
      </c>
      <c r="I44" s="52">
        <v>0</v>
      </c>
      <c r="J44" s="52">
        <v>0</v>
      </c>
      <c r="K44" s="52">
        <v>0</v>
      </c>
      <c r="L44" s="52">
        <v>0</v>
      </c>
      <c r="M44" s="52">
        <v>0</v>
      </c>
      <c r="N44" s="52">
        <v>1</v>
      </c>
      <c r="O44" s="52">
        <v>0</v>
      </c>
      <c r="P44" s="52">
        <v>1</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0</v>
      </c>
      <c r="AT44" s="52">
        <v>1</v>
      </c>
      <c r="AU44" s="52">
        <v>0</v>
      </c>
      <c r="AV44" s="52">
        <v>0</v>
      </c>
      <c r="AW44" s="52">
        <v>0</v>
      </c>
      <c r="AX44" s="52">
        <v>0</v>
      </c>
      <c r="AY44" s="52">
        <v>0</v>
      </c>
      <c r="AZ44" s="52">
        <v>0</v>
      </c>
      <c r="BA44" s="52">
        <v>0</v>
      </c>
      <c r="BB44" s="52">
        <v>0</v>
      </c>
      <c r="BC44" s="52">
        <v>1</v>
      </c>
      <c r="BD44" s="52">
        <v>0</v>
      </c>
      <c r="BE44" s="52">
        <v>0</v>
      </c>
      <c r="BF44" s="52">
        <v>0</v>
      </c>
      <c r="BG44" s="52">
        <v>0</v>
      </c>
      <c r="BH44" s="52">
        <v>0</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51" s="52" customFormat="1" x14ac:dyDescent="0.2"/>
    <row r="52" s="52" customFormat="1" x14ac:dyDescent="0.2"/>
    <row r="53" s="52" customFormat="1" x14ac:dyDescent="0.2"/>
    <row r="54" s="52" customFormat="1" x14ac:dyDescent="0.2"/>
    <row r="55" s="52" customFormat="1" x14ac:dyDescent="0.2"/>
    <row r="56" s="52" customFormat="1" x14ac:dyDescent="0.2"/>
    <row r="57" s="52" customFormat="1" x14ac:dyDescent="0.2"/>
    <row r="58" s="52" customFormat="1" x14ac:dyDescent="0.2"/>
    <row r="59" s="52" customFormat="1" x14ac:dyDescent="0.2"/>
    <row r="85" spans="1:75" x14ac:dyDescent="0.2">
      <c r="B85" s="52">
        <v>271004</v>
      </c>
      <c r="C85" t="s">
        <v>395</v>
      </c>
      <c r="D85">
        <f>IFERROR(VLOOKUP($B85,$A$8:$BW$70,D$88,FALSE),0)</f>
        <v>26</v>
      </c>
      <c r="E85">
        <f t="shared" ref="E85:BP85" si="0">IFERROR(VLOOKUP($B85,$A$8:$BW$70,E88,FALSE),0)</f>
        <v>0.95161512877731702</v>
      </c>
      <c r="F85">
        <f t="shared" si="0"/>
        <v>11.5779840667907</v>
      </c>
      <c r="G85">
        <f t="shared" si="0"/>
        <v>1</v>
      </c>
      <c r="H85">
        <f t="shared" si="0"/>
        <v>3</v>
      </c>
      <c r="I85">
        <f t="shared" si="0"/>
        <v>1</v>
      </c>
      <c r="J85">
        <f t="shared" si="0"/>
        <v>5</v>
      </c>
      <c r="K85">
        <f t="shared" si="0"/>
        <v>6</v>
      </c>
      <c r="L85">
        <f t="shared" si="0"/>
        <v>0</v>
      </c>
      <c r="M85">
        <f t="shared" si="0"/>
        <v>8</v>
      </c>
      <c r="N85">
        <f t="shared" si="0"/>
        <v>2</v>
      </c>
      <c r="O85">
        <f t="shared" si="0"/>
        <v>0</v>
      </c>
      <c r="P85">
        <f t="shared" si="0"/>
        <v>16</v>
      </c>
      <c r="Q85">
        <f t="shared" si="0"/>
        <v>10</v>
      </c>
      <c r="R85">
        <f t="shared" si="0"/>
        <v>0</v>
      </c>
      <c r="S85">
        <f t="shared" si="0"/>
        <v>7</v>
      </c>
      <c r="T85">
        <f t="shared" si="0"/>
        <v>18</v>
      </c>
      <c r="U85">
        <f t="shared" si="0"/>
        <v>1</v>
      </c>
      <c r="V85">
        <f t="shared" si="0"/>
        <v>17</v>
      </c>
      <c r="W85">
        <f t="shared" si="0"/>
        <v>1</v>
      </c>
      <c r="X85">
        <f t="shared" si="0"/>
        <v>1</v>
      </c>
      <c r="Y85">
        <f t="shared" si="0"/>
        <v>13</v>
      </c>
      <c r="Z85">
        <f t="shared" si="0"/>
        <v>2</v>
      </c>
      <c r="AA85">
        <f t="shared" si="0"/>
        <v>1</v>
      </c>
      <c r="AB85">
        <f t="shared" si="0"/>
        <v>21</v>
      </c>
      <c r="AC85">
        <f t="shared" si="0"/>
        <v>1</v>
      </c>
      <c r="AD85">
        <f t="shared" si="0"/>
        <v>0</v>
      </c>
      <c r="AE85">
        <f t="shared" si="0"/>
        <v>0</v>
      </c>
      <c r="AF85">
        <f t="shared" si="0"/>
        <v>0</v>
      </c>
      <c r="AG85">
        <f t="shared" si="0"/>
        <v>4</v>
      </c>
      <c r="AH85">
        <f t="shared" si="0"/>
        <v>0</v>
      </c>
      <c r="AI85">
        <f t="shared" si="0"/>
        <v>16</v>
      </c>
      <c r="AJ85">
        <f t="shared" si="0"/>
        <v>3</v>
      </c>
      <c r="AK85">
        <f t="shared" si="0"/>
        <v>1</v>
      </c>
      <c r="AL85">
        <f t="shared" si="0"/>
        <v>4</v>
      </c>
      <c r="AM85">
        <f t="shared" si="0"/>
        <v>0</v>
      </c>
      <c r="AN85">
        <f t="shared" si="0"/>
        <v>2</v>
      </c>
      <c r="AO85">
        <f t="shared" si="0"/>
        <v>0</v>
      </c>
      <c r="AP85">
        <f t="shared" si="0"/>
        <v>3</v>
      </c>
      <c r="AQ85">
        <f t="shared" si="0"/>
        <v>2</v>
      </c>
      <c r="AR85">
        <f t="shared" si="0"/>
        <v>4</v>
      </c>
      <c r="AS85">
        <f t="shared" si="0"/>
        <v>1</v>
      </c>
      <c r="AT85">
        <f t="shared" si="0"/>
        <v>3</v>
      </c>
      <c r="AU85">
        <f t="shared" si="0"/>
        <v>1</v>
      </c>
      <c r="AV85">
        <f t="shared" si="0"/>
        <v>1</v>
      </c>
      <c r="AW85">
        <f t="shared" si="0"/>
        <v>1</v>
      </c>
      <c r="AX85">
        <f t="shared" si="0"/>
        <v>2</v>
      </c>
      <c r="AY85">
        <f t="shared" si="0"/>
        <v>0</v>
      </c>
      <c r="AZ85">
        <f t="shared" si="0"/>
        <v>0</v>
      </c>
      <c r="BA85">
        <f t="shared" si="0"/>
        <v>2</v>
      </c>
      <c r="BB85">
        <f t="shared" si="0"/>
        <v>6</v>
      </c>
      <c r="BC85">
        <f t="shared" si="0"/>
        <v>2</v>
      </c>
      <c r="BD85">
        <f t="shared" si="0"/>
        <v>2</v>
      </c>
      <c r="BE85">
        <f t="shared" si="0"/>
        <v>6</v>
      </c>
      <c r="BF85">
        <f t="shared" si="0"/>
        <v>3</v>
      </c>
      <c r="BG85">
        <f t="shared" si="0"/>
        <v>7</v>
      </c>
      <c r="BH85">
        <f t="shared" si="0"/>
        <v>5</v>
      </c>
      <c r="BI85">
        <f t="shared" si="0"/>
        <v>1</v>
      </c>
      <c r="BJ85">
        <f t="shared" si="0"/>
        <v>0</v>
      </c>
      <c r="BK85">
        <f t="shared" si="0"/>
        <v>6</v>
      </c>
      <c r="BL85">
        <f t="shared" si="0"/>
        <v>18</v>
      </c>
      <c r="BM85">
        <f t="shared" si="0"/>
        <v>10</v>
      </c>
      <c r="BN85">
        <f t="shared" si="0"/>
        <v>1</v>
      </c>
      <c r="BO85">
        <f t="shared" si="0"/>
        <v>2</v>
      </c>
      <c r="BP85">
        <f t="shared" si="0"/>
        <v>0</v>
      </c>
      <c r="BQ85">
        <f t="shared" ref="BQ85:BW85" si="1">IFERROR(VLOOKUP($B85,$A$8:$BW$70,BQ88,FALSE),0)</f>
        <v>1</v>
      </c>
      <c r="BR85">
        <f t="shared" si="1"/>
        <v>0</v>
      </c>
      <c r="BS85">
        <f t="shared" si="1"/>
        <v>7</v>
      </c>
      <c r="BT85">
        <f t="shared" si="1"/>
        <v>19</v>
      </c>
      <c r="BU85">
        <f t="shared" si="1"/>
        <v>0</v>
      </c>
      <c r="BV85">
        <f t="shared" si="1"/>
        <v>0</v>
      </c>
      <c r="BW85">
        <f t="shared" si="1"/>
        <v>0</v>
      </c>
    </row>
    <row r="86" spans="1:75" x14ac:dyDescent="0.2">
      <c r="B86" s="52">
        <v>271403</v>
      </c>
      <c r="C86" t="s">
        <v>396</v>
      </c>
      <c r="D86">
        <f>IFERROR(VLOOKUP($B86,$A$8:$BW$70,D$88,FALSE),0)</f>
        <v>15</v>
      </c>
      <c r="E86">
        <f t="shared" ref="E86:BP86" si="2">IFERROR(VLOOKUP($B86,$A$8:$BW$70,E$88,FALSE),0)</f>
        <v>1.8156333292179001</v>
      </c>
      <c r="F86">
        <f t="shared" si="2"/>
        <v>22.090205505484398</v>
      </c>
      <c r="G86">
        <f t="shared" si="2"/>
        <v>1</v>
      </c>
      <c r="H86">
        <f t="shared" si="2"/>
        <v>1</v>
      </c>
      <c r="I86">
        <f t="shared" si="2"/>
        <v>1</v>
      </c>
      <c r="J86">
        <f t="shared" si="2"/>
        <v>2</v>
      </c>
      <c r="K86">
        <f t="shared" si="2"/>
        <v>2</v>
      </c>
      <c r="L86">
        <f t="shared" si="2"/>
        <v>3</v>
      </c>
      <c r="M86">
        <f t="shared" si="2"/>
        <v>1</v>
      </c>
      <c r="N86">
        <f t="shared" si="2"/>
        <v>4</v>
      </c>
      <c r="O86">
        <f t="shared" si="2"/>
        <v>0</v>
      </c>
      <c r="P86">
        <f t="shared" si="2"/>
        <v>11</v>
      </c>
      <c r="Q86">
        <f t="shared" si="2"/>
        <v>4</v>
      </c>
      <c r="R86">
        <f t="shared" si="2"/>
        <v>0</v>
      </c>
      <c r="S86">
        <f t="shared" si="2"/>
        <v>3</v>
      </c>
      <c r="T86">
        <f t="shared" si="2"/>
        <v>12</v>
      </c>
      <c r="U86">
        <f t="shared" si="2"/>
        <v>0</v>
      </c>
      <c r="V86">
        <f t="shared" si="2"/>
        <v>12</v>
      </c>
      <c r="W86">
        <f t="shared" si="2"/>
        <v>2</v>
      </c>
      <c r="X86">
        <f t="shared" si="2"/>
        <v>0</v>
      </c>
      <c r="Y86">
        <f t="shared" si="2"/>
        <v>8</v>
      </c>
      <c r="Z86">
        <f t="shared" si="2"/>
        <v>2</v>
      </c>
      <c r="AA86">
        <f t="shared" si="2"/>
        <v>0</v>
      </c>
      <c r="AB86">
        <f t="shared" si="2"/>
        <v>11</v>
      </c>
      <c r="AC86">
        <f t="shared" si="2"/>
        <v>1</v>
      </c>
      <c r="AD86">
        <f t="shared" si="2"/>
        <v>0</v>
      </c>
      <c r="AE86">
        <f t="shared" si="2"/>
        <v>0</v>
      </c>
      <c r="AF86">
        <f t="shared" si="2"/>
        <v>0</v>
      </c>
      <c r="AG86">
        <f t="shared" si="2"/>
        <v>3</v>
      </c>
      <c r="AH86">
        <f t="shared" si="2"/>
        <v>0</v>
      </c>
      <c r="AI86">
        <f t="shared" si="2"/>
        <v>10</v>
      </c>
      <c r="AJ86">
        <f t="shared" si="2"/>
        <v>0</v>
      </c>
      <c r="AK86">
        <f t="shared" si="2"/>
        <v>0</v>
      </c>
      <c r="AL86">
        <f t="shared" si="2"/>
        <v>4</v>
      </c>
      <c r="AM86">
        <f t="shared" si="2"/>
        <v>1</v>
      </c>
      <c r="AN86">
        <f t="shared" si="2"/>
        <v>0</v>
      </c>
      <c r="AO86">
        <f t="shared" si="2"/>
        <v>0</v>
      </c>
      <c r="AP86">
        <f t="shared" si="2"/>
        <v>3</v>
      </c>
      <c r="AQ86">
        <f t="shared" si="2"/>
        <v>0</v>
      </c>
      <c r="AR86">
        <f t="shared" si="2"/>
        <v>1</v>
      </c>
      <c r="AS86">
        <f t="shared" si="2"/>
        <v>2</v>
      </c>
      <c r="AT86">
        <f t="shared" si="2"/>
        <v>1</v>
      </c>
      <c r="AU86">
        <f t="shared" si="2"/>
        <v>3</v>
      </c>
      <c r="AV86">
        <f t="shared" si="2"/>
        <v>0</v>
      </c>
      <c r="AW86">
        <f t="shared" si="2"/>
        <v>1</v>
      </c>
      <c r="AX86">
        <f t="shared" si="2"/>
        <v>0</v>
      </c>
      <c r="AY86">
        <f t="shared" si="2"/>
        <v>0</v>
      </c>
      <c r="AZ86">
        <f t="shared" si="2"/>
        <v>1</v>
      </c>
      <c r="BA86">
        <f t="shared" si="2"/>
        <v>2</v>
      </c>
      <c r="BB86">
        <f t="shared" si="2"/>
        <v>1</v>
      </c>
      <c r="BC86">
        <f t="shared" si="2"/>
        <v>1</v>
      </c>
      <c r="BD86">
        <f t="shared" si="2"/>
        <v>4</v>
      </c>
      <c r="BE86">
        <f t="shared" si="2"/>
        <v>1</v>
      </c>
      <c r="BF86">
        <f t="shared" si="2"/>
        <v>2</v>
      </c>
      <c r="BG86">
        <f t="shared" si="2"/>
        <v>2</v>
      </c>
      <c r="BH86">
        <f t="shared" si="2"/>
        <v>2</v>
      </c>
      <c r="BI86">
        <f t="shared" si="2"/>
        <v>3</v>
      </c>
      <c r="BJ86">
        <f t="shared" si="2"/>
        <v>0</v>
      </c>
      <c r="BK86">
        <f t="shared" si="2"/>
        <v>3</v>
      </c>
      <c r="BL86">
        <f t="shared" si="2"/>
        <v>13</v>
      </c>
      <c r="BM86">
        <f t="shared" si="2"/>
        <v>2</v>
      </c>
      <c r="BN86">
        <f t="shared" si="2"/>
        <v>3</v>
      </c>
      <c r="BO86">
        <f t="shared" si="2"/>
        <v>1</v>
      </c>
      <c r="BP86">
        <f t="shared" si="2"/>
        <v>1</v>
      </c>
      <c r="BQ86">
        <f t="shared" ref="BQ86:BW86" si="3">IFERROR(VLOOKUP($B86,$A$8:$BW$70,BQ$88,FALSE),0)</f>
        <v>0</v>
      </c>
      <c r="BR86">
        <f t="shared" si="3"/>
        <v>0</v>
      </c>
      <c r="BS86">
        <f t="shared" si="3"/>
        <v>4</v>
      </c>
      <c r="BT86">
        <f t="shared" si="3"/>
        <v>11</v>
      </c>
      <c r="BU86">
        <f t="shared" si="3"/>
        <v>0</v>
      </c>
      <c r="BV86">
        <f t="shared" si="3"/>
        <v>0</v>
      </c>
      <c r="BW86">
        <f t="shared" si="3"/>
        <v>0</v>
      </c>
    </row>
    <row r="87" spans="1:75" x14ac:dyDescent="0.2">
      <c r="C87" t="s">
        <v>397</v>
      </c>
      <c r="D87">
        <f>SUM(D8:D83)</f>
        <v>113</v>
      </c>
      <c r="G87">
        <f t="shared" ref="G87:BR87" si="4">SUM(G8:G83)</f>
        <v>6</v>
      </c>
      <c r="H87">
        <f t="shared" si="4"/>
        <v>9</v>
      </c>
      <c r="I87">
        <f t="shared" si="4"/>
        <v>6</v>
      </c>
      <c r="J87">
        <f t="shared" si="4"/>
        <v>18</v>
      </c>
      <c r="K87">
        <f t="shared" si="4"/>
        <v>20</v>
      </c>
      <c r="L87">
        <f t="shared" si="4"/>
        <v>12</v>
      </c>
      <c r="M87">
        <f t="shared" si="4"/>
        <v>27</v>
      </c>
      <c r="N87">
        <f t="shared" si="4"/>
        <v>15</v>
      </c>
      <c r="O87">
        <f t="shared" si="4"/>
        <v>0</v>
      </c>
      <c r="P87">
        <f t="shared" si="4"/>
        <v>71</v>
      </c>
      <c r="Q87">
        <f t="shared" si="4"/>
        <v>42</v>
      </c>
      <c r="R87">
        <f t="shared" si="4"/>
        <v>0</v>
      </c>
      <c r="S87">
        <f t="shared" si="4"/>
        <v>14</v>
      </c>
      <c r="T87">
        <f t="shared" si="4"/>
        <v>44</v>
      </c>
      <c r="U87">
        <f t="shared" si="4"/>
        <v>3</v>
      </c>
      <c r="V87">
        <f t="shared" si="4"/>
        <v>41</v>
      </c>
      <c r="W87">
        <f t="shared" si="4"/>
        <v>3</v>
      </c>
      <c r="X87">
        <f t="shared" si="4"/>
        <v>1</v>
      </c>
      <c r="Y87">
        <f t="shared" si="4"/>
        <v>30</v>
      </c>
      <c r="Z87">
        <f t="shared" si="4"/>
        <v>7</v>
      </c>
      <c r="AA87">
        <f t="shared" si="4"/>
        <v>1</v>
      </c>
      <c r="AB87">
        <f t="shared" si="4"/>
        <v>45</v>
      </c>
      <c r="AC87">
        <f t="shared" si="4"/>
        <v>2</v>
      </c>
      <c r="AD87">
        <f t="shared" si="4"/>
        <v>0</v>
      </c>
      <c r="AE87">
        <f t="shared" si="4"/>
        <v>1</v>
      </c>
      <c r="AF87">
        <f t="shared" si="4"/>
        <v>0</v>
      </c>
      <c r="AG87">
        <f t="shared" si="4"/>
        <v>11</v>
      </c>
      <c r="AH87">
        <f t="shared" si="4"/>
        <v>0</v>
      </c>
      <c r="AI87">
        <f t="shared" si="4"/>
        <v>37</v>
      </c>
      <c r="AJ87">
        <f t="shared" si="4"/>
        <v>4</v>
      </c>
      <c r="AK87">
        <f t="shared" si="4"/>
        <v>2</v>
      </c>
      <c r="AL87">
        <f t="shared" si="4"/>
        <v>11</v>
      </c>
      <c r="AM87">
        <f t="shared" si="4"/>
        <v>2</v>
      </c>
      <c r="AN87">
        <f t="shared" si="4"/>
        <v>3</v>
      </c>
      <c r="AO87">
        <f t="shared" si="4"/>
        <v>0</v>
      </c>
      <c r="AP87">
        <f t="shared" si="4"/>
        <v>16</v>
      </c>
      <c r="AQ87">
        <f t="shared" si="4"/>
        <v>6</v>
      </c>
      <c r="AR87">
        <f t="shared" si="4"/>
        <v>12</v>
      </c>
      <c r="AS87">
        <f t="shared" si="4"/>
        <v>9</v>
      </c>
      <c r="AT87">
        <f t="shared" si="4"/>
        <v>11</v>
      </c>
      <c r="AU87">
        <f t="shared" si="4"/>
        <v>10</v>
      </c>
      <c r="AV87">
        <f t="shared" si="4"/>
        <v>4</v>
      </c>
      <c r="AW87">
        <f t="shared" si="4"/>
        <v>5</v>
      </c>
      <c r="AX87">
        <f t="shared" si="4"/>
        <v>5</v>
      </c>
      <c r="AY87">
        <f t="shared" si="4"/>
        <v>1</v>
      </c>
      <c r="AZ87">
        <f t="shared" si="4"/>
        <v>2</v>
      </c>
      <c r="BA87">
        <f t="shared" si="4"/>
        <v>12</v>
      </c>
      <c r="BB87">
        <f t="shared" si="4"/>
        <v>20</v>
      </c>
      <c r="BC87">
        <f t="shared" si="4"/>
        <v>13</v>
      </c>
      <c r="BD87">
        <f t="shared" si="4"/>
        <v>15</v>
      </c>
      <c r="BE87">
        <f t="shared" si="4"/>
        <v>18</v>
      </c>
      <c r="BF87">
        <f t="shared" si="4"/>
        <v>11</v>
      </c>
      <c r="BG87">
        <f t="shared" si="4"/>
        <v>22</v>
      </c>
      <c r="BH87">
        <f t="shared" si="4"/>
        <v>23</v>
      </c>
      <c r="BI87">
        <f t="shared" si="4"/>
        <v>11</v>
      </c>
      <c r="BJ87">
        <f t="shared" si="4"/>
        <v>0</v>
      </c>
      <c r="BK87">
        <f t="shared" si="4"/>
        <v>15</v>
      </c>
      <c r="BL87">
        <f t="shared" si="4"/>
        <v>44</v>
      </c>
      <c r="BM87">
        <f t="shared" si="4"/>
        <v>20</v>
      </c>
      <c r="BN87">
        <f t="shared" si="4"/>
        <v>6</v>
      </c>
      <c r="BO87">
        <f t="shared" si="4"/>
        <v>4</v>
      </c>
      <c r="BP87">
        <f t="shared" si="4"/>
        <v>1</v>
      </c>
      <c r="BQ87">
        <f t="shared" si="4"/>
        <v>1</v>
      </c>
      <c r="BR87">
        <f t="shared" si="4"/>
        <v>1</v>
      </c>
      <c r="BS87">
        <f t="shared" ref="BS87:BW87" si="5">SUM(BS8:BS83)</f>
        <v>13</v>
      </c>
      <c r="BT87">
        <f t="shared" si="5"/>
        <v>46</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72</v>
      </c>
      <c r="E90">
        <v>0.81811181384138398</v>
      </c>
      <c r="F90">
        <v>9.9536937350701695</v>
      </c>
      <c r="G90">
        <v>4</v>
      </c>
      <c r="H90">
        <v>5</v>
      </c>
      <c r="I90">
        <v>4</v>
      </c>
      <c r="J90">
        <v>11</v>
      </c>
      <c r="K90">
        <v>12</v>
      </c>
      <c r="L90">
        <v>9</v>
      </c>
      <c r="M90">
        <v>18</v>
      </c>
      <c r="N90">
        <v>9</v>
      </c>
      <c r="O90">
        <v>0</v>
      </c>
      <c r="P90">
        <v>44</v>
      </c>
      <c r="Q90">
        <v>28</v>
      </c>
      <c r="R90">
        <v>0</v>
      </c>
      <c r="S90">
        <v>16</v>
      </c>
      <c r="T90">
        <v>55</v>
      </c>
      <c r="U90">
        <v>3</v>
      </c>
      <c r="V90">
        <v>52</v>
      </c>
      <c r="W90">
        <v>3</v>
      </c>
      <c r="X90">
        <v>1</v>
      </c>
      <c r="Y90">
        <v>39</v>
      </c>
      <c r="Z90">
        <v>9</v>
      </c>
      <c r="AA90">
        <v>1</v>
      </c>
      <c r="AB90">
        <v>55</v>
      </c>
      <c r="AC90">
        <v>2</v>
      </c>
      <c r="AD90">
        <v>0</v>
      </c>
      <c r="AE90">
        <v>2</v>
      </c>
      <c r="AF90">
        <v>0</v>
      </c>
      <c r="AG90">
        <v>13</v>
      </c>
      <c r="AH90">
        <v>0</v>
      </c>
      <c r="AI90">
        <v>45</v>
      </c>
      <c r="AJ90">
        <v>4</v>
      </c>
      <c r="AK90">
        <v>2</v>
      </c>
      <c r="AL90">
        <v>14</v>
      </c>
      <c r="AM90">
        <v>2</v>
      </c>
      <c r="AN90">
        <v>5</v>
      </c>
      <c r="AO90">
        <v>0</v>
      </c>
      <c r="AP90">
        <v>10</v>
      </c>
      <c r="AQ90">
        <v>4</v>
      </c>
      <c r="AR90">
        <v>7</v>
      </c>
      <c r="AS90">
        <v>6</v>
      </c>
      <c r="AT90">
        <v>7</v>
      </c>
      <c r="AU90">
        <v>6</v>
      </c>
      <c r="AV90">
        <v>3</v>
      </c>
      <c r="AW90">
        <v>3</v>
      </c>
      <c r="AX90">
        <v>3</v>
      </c>
      <c r="AY90">
        <v>1</v>
      </c>
      <c r="AZ90">
        <v>1</v>
      </c>
      <c r="BA90">
        <v>8</v>
      </c>
      <c r="BB90">
        <v>13</v>
      </c>
      <c r="BC90">
        <v>10</v>
      </c>
      <c r="BD90">
        <v>9</v>
      </c>
      <c r="BE90">
        <v>11</v>
      </c>
      <c r="BF90">
        <v>6</v>
      </c>
      <c r="BG90">
        <v>13</v>
      </c>
      <c r="BH90">
        <v>16</v>
      </c>
      <c r="BI90">
        <v>7</v>
      </c>
      <c r="BJ90">
        <v>0</v>
      </c>
      <c r="BK90">
        <v>18</v>
      </c>
      <c r="BL90">
        <v>57</v>
      </c>
      <c r="BM90">
        <v>24</v>
      </c>
      <c r="BN90">
        <v>7</v>
      </c>
      <c r="BO90">
        <v>4</v>
      </c>
      <c r="BP90">
        <v>1</v>
      </c>
      <c r="BQ90">
        <v>2</v>
      </c>
      <c r="BR90">
        <v>1</v>
      </c>
      <c r="BS90">
        <v>17</v>
      </c>
      <c r="BT90">
        <v>55</v>
      </c>
      <c r="BU90">
        <v>0</v>
      </c>
      <c r="BV90">
        <v>0</v>
      </c>
    </row>
    <row r="91" spans="1:75" x14ac:dyDescent="0.2">
      <c r="B91" t="s">
        <v>425</v>
      </c>
    </row>
    <row r="92" spans="1:75" x14ac:dyDescent="0.2">
      <c r="D92">
        <f>D87-D85-D86</f>
        <v>72</v>
      </c>
    </row>
    <row r="100" spans="1:6" s="147" customFormat="1" x14ac:dyDescent="0.2"/>
    <row r="101" spans="1:6" x14ac:dyDescent="0.2">
      <c r="A101" s="52">
        <v>271004</v>
      </c>
      <c r="B101" s="52" t="s">
        <v>172</v>
      </c>
      <c r="C101" s="52" t="s">
        <v>419</v>
      </c>
      <c r="D101" s="52">
        <v>56</v>
      </c>
      <c r="E101" s="52">
        <v>2.0496325850588399</v>
      </c>
      <c r="F101" s="52">
        <v>24.937196451549202</v>
      </c>
    </row>
    <row r="102" spans="1:6" x14ac:dyDescent="0.2">
      <c r="A102" s="52">
        <v>271021</v>
      </c>
      <c r="B102" s="52" t="s">
        <v>419</v>
      </c>
      <c r="C102" s="52" t="s">
        <v>500</v>
      </c>
      <c r="D102" s="52">
        <v>3</v>
      </c>
      <c r="E102" s="52">
        <v>2.8506813128337698</v>
      </c>
      <c r="F102" s="52">
        <v>34.683289306144196</v>
      </c>
    </row>
    <row r="103" spans="1:6" x14ac:dyDescent="0.2">
      <c r="A103" s="52">
        <v>271039</v>
      </c>
      <c r="B103" s="52" t="s">
        <v>419</v>
      </c>
      <c r="C103" s="52" t="s">
        <v>501</v>
      </c>
      <c r="D103" s="52">
        <v>3</v>
      </c>
      <c r="E103" s="52">
        <v>3.8252620304490899</v>
      </c>
      <c r="F103" s="52">
        <v>46.5406880371306</v>
      </c>
    </row>
    <row r="104" spans="1:6" x14ac:dyDescent="0.2">
      <c r="A104" s="52">
        <v>271047</v>
      </c>
      <c r="B104" s="52" t="s">
        <v>419</v>
      </c>
      <c r="C104" s="52" t="s">
        <v>502</v>
      </c>
      <c r="D104" s="52">
        <v>2</v>
      </c>
      <c r="E104" s="52">
        <v>3.0501288679446699</v>
      </c>
      <c r="F104" s="52">
        <v>37.109901226660199</v>
      </c>
    </row>
    <row r="105" spans="1:6" x14ac:dyDescent="0.2">
      <c r="A105" s="52">
        <v>271063</v>
      </c>
      <c r="B105" s="52" t="s">
        <v>419</v>
      </c>
      <c r="C105" s="52" t="s">
        <v>503</v>
      </c>
      <c r="D105" s="52">
        <v>3</v>
      </c>
      <c r="E105" s="52">
        <v>2.8897001454482401</v>
      </c>
      <c r="F105" s="52">
        <v>35.158018436286902</v>
      </c>
    </row>
    <row r="106" spans="1:6" x14ac:dyDescent="0.2">
      <c r="A106" s="52">
        <v>271071</v>
      </c>
      <c r="B106" s="52" t="s">
        <v>419</v>
      </c>
      <c r="C106" s="52" t="s">
        <v>504</v>
      </c>
      <c r="D106" s="52">
        <v>1</v>
      </c>
      <c r="E106" s="52">
        <v>1.2574503935819701</v>
      </c>
      <c r="F106" s="52">
        <v>15.2989797885807</v>
      </c>
    </row>
    <row r="107" spans="1:6" x14ac:dyDescent="0.2">
      <c r="A107" s="52">
        <v>271080</v>
      </c>
      <c r="B107" s="52" t="s">
        <v>419</v>
      </c>
      <c r="C107" s="52" t="s">
        <v>505</v>
      </c>
      <c r="D107" s="52">
        <v>1</v>
      </c>
      <c r="E107" s="52">
        <v>1.58020321413334</v>
      </c>
      <c r="F107" s="52">
        <v>19.225805771955599</v>
      </c>
    </row>
    <row r="108" spans="1:6" x14ac:dyDescent="0.2">
      <c r="A108" s="52">
        <v>271098</v>
      </c>
      <c r="B108" s="52" t="s">
        <v>419</v>
      </c>
      <c r="C108" s="52" t="s">
        <v>506</v>
      </c>
      <c r="D108" s="52">
        <v>1</v>
      </c>
      <c r="E108" s="52">
        <v>1.2443382609128499</v>
      </c>
      <c r="F108" s="52">
        <v>15.139448841106301</v>
      </c>
    </row>
    <row r="109" spans="1:6" x14ac:dyDescent="0.2">
      <c r="A109" s="52">
        <v>271110</v>
      </c>
      <c r="B109" s="52" t="s">
        <v>419</v>
      </c>
      <c r="C109" s="52" t="s">
        <v>507</v>
      </c>
      <c r="D109" s="52">
        <v>2</v>
      </c>
      <c r="E109" s="52">
        <v>2.80642671718235</v>
      </c>
      <c r="F109" s="52">
        <v>34.144858392385203</v>
      </c>
    </row>
    <row r="110" spans="1:6" x14ac:dyDescent="0.2">
      <c r="A110" s="52">
        <v>271136</v>
      </c>
      <c r="B110" s="52" t="s">
        <v>419</v>
      </c>
      <c r="C110" s="52" t="s">
        <v>508</v>
      </c>
      <c r="D110" s="52">
        <v>2</v>
      </c>
      <c r="E110" s="52">
        <v>2.0549915745345402</v>
      </c>
      <c r="F110" s="52">
        <v>25.002397490170299</v>
      </c>
    </row>
    <row r="111" spans="1:6" x14ac:dyDescent="0.2">
      <c r="A111" s="52">
        <v>271144</v>
      </c>
      <c r="B111" s="52" t="s">
        <v>419</v>
      </c>
      <c r="C111" s="52" t="s">
        <v>509</v>
      </c>
      <c r="D111" s="52">
        <v>4</v>
      </c>
      <c r="E111" s="52">
        <v>2.3389350828567799</v>
      </c>
      <c r="F111" s="52">
        <v>28.457043508090798</v>
      </c>
    </row>
    <row r="112" spans="1:6" x14ac:dyDescent="0.2">
      <c r="A112" s="52">
        <v>271152</v>
      </c>
      <c r="B112" s="52" t="s">
        <v>419</v>
      </c>
      <c r="C112" s="52" t="s">
        <v>510</v>
      </c>
      <c r="D112" s="52">
        <v>2</v>
      </c>
      <c r="E112" s="52">
        <v>2.3705108450871202</v>
      </c>
      <c r="F112" s="52">
        <v>28.841215281893199</v>
      </c>
    </row>
    <row r="113" spans="1:6" x14ac:dyDescent="0.2">
      <c r="A113" s="52">
        <v>271161</v>
      </c>
      <c r="B113" s="52" t="s">
        <v>419</v>
      </c>
      <c r="C113" s="52" t="s">
        <v>511</v>
      </c>
      <c r="D113" s="52">
        <v>4</v>
      </c>
      <c r="E113" s="52">
        <v>3.1821797931583098</v>
      </c>
      <c r="F113" s="52">
        <v>38.716520816759498</v>
      </c>
    </row>
    <row r="114" spans="1:6" x14ac:dyDescent="0.2">
      <c r="A114" s="52">
        <v>271179</v>
      </c>
      <c r="B114" s="52" t="s">
        <v>419</v>
      </c>
      <c r="C114" s="52" t="s">
        <v>512</v>
      </c>
      <c r="D114" s="52">
        <v>1</v>
      </c>
      <c r="E114" s="52">
        <v>1.11446689476089</v>
      </c>
      <c r="F114" s="52">
        <v>13.5593472195908</v>
      </c>
    </row>
    <row r="115" spans="1:6" x14ac:dyDescent="0.2">
      <c r="A115" s="52">
        <v>271187</v>
      </c>
      <c r="B115" s="52" t="s">
        <v>419</v>
      </c>
      <c r="C115" s="52" t="s">
        <v>513</v>
      </c>
      <c r="D115" s="52">
        <v>1</v>
      </c>
      <c r="E115" s="52">
        <v>0.58708185095165999</v>
      </c>
      <c r="F115" s="52">
        <v>7.1428291865785303</v>
      </c>
    </row>
    <row r="116" spans="1:6" x14ac:dyDescent="0.2">
      <c r="A116" s="52">
        <v>271209</v>
      </c>
      <c r="B116" s="52" t="s">
        <v>419</v>
      </c>
      <c r="C116" s="52" t="s">
        <v>514</v>
      </c>
      <c r="D116" s="52">
        <v>1</v>
      </c>
      <c r="E116" s="52">
        <v>0.65721590199596502</v>
      </c>
      <c r="F116" s="52">
        <v>7.9961268076175704</v>
      </c>
    </row>
    <row r="117" spans="1:6" x14ac:dyDescent="0.2">
      <c r="A117" s="52">
        <v>271217</v>
      </c>
      <c r="B117" s="52" t="s">
        <v>419</v>
      </c>
      <c r="C117" s="52" t="s">
        <v>515</v>
      </c>
      <c r="D117" s="52">
        <v>1</v>
      </c>
      <c r="E117" s="52">
        <v>0.76214284081122496</v>
      </c>
      <c r="F117" s="52">
        <v>9.2727378965365705</v>
      </c>
    </row>
    <row r="118" spans="1:6" x14ac:dyDescent="0.2">
      <c r="A118" s="52">
        <v>271225</v>
      </c>
      <c r="B118" s="52" t="s">
        <v>419</v>
      </c>
      <c r="C118" s="52" t="s">
        <v>516</v>
      </c>
      <c r="D118" s="52">
        <v>8</v>
      </c>
      <c r="E118" s="52">
        <v>7.6374502372383004</v>
      </c>
      <c r="F118" s="52">
        <v>92.922311219732606</v>
      </c>
    </row>
    <row r="119" spans="1:6" x14ac:dyDescent="0.2">
      <c r="A119" s="52">
        <v>271233</v>
      </c>
      <c r="B119" s="52" t="s">
        <v>419</v>
      </c>
      <c r="C119" s="52" t="s">
        <v>517</v>
      </c>
      <c r="D119" s="52">
        <v>6</v>
      </c>
      <c r="E119" s="52">
        <v>3.3301696721448</v>
      </c>
      <c r="F119" s="52">
        <v>40.517064344428299</v>
      </c>
    </row>
    <row r="120" spans="1:6" x14ac:dyDescent="0.2">
      <c r="A120" s="52">
        <v>271250</v>
      </c>
      <c r="B120" s="52" t="s">
        <v>419</v>
      </c>
      <c r="C120" s="52" t="s">
        <v>518</v>
      </c>
      <c r="D120" s="52">
        <v>2</v>
      </c>
      <c r="E120" s="52">
        <v>1.68085589182011</v>
      </c>
      <c r="F120" s="52">
        <v>20.450413350478101</v>
      </c>
    </row>
    <row r="121" spans="1:6" x14ac:dyDescent="0.2">
      <c r="A121" s="52">
        <v>271268</v>
      </c>
      <c r="B121" s="52" t="s">
        <v>419</v>
      </c>
      <c r="C121" s="52" t="s">
        <v>519</v>
      </c>
      <c r="D121" s="52">
        <v>6</v>
      </c>
      <c r="E121" s="52">
        <v>3.12285303853601</v>
      </c>
      <c r="F121" s="52">
        <v>37.994711968854801</v>
      </c>
    </row>
    <row r="122" spans="1:6" x14ac:dyDescent="0.2">
      <c r="A122" s="52">
        <v>271276</v>
      </c>
      <c r="B122" s="52" t="s">
        <v>419</v>
      </c>
      <c r="C122" s="52" t="s">
        <v>520</v>
      </c>
      <c r="D122" s="52">
        <v>1</v>
      </c>
      <c r="E122" s="52">
        <v>0.74524533476420396</v>
      </c>
      <c r="F122" s="52">
        <v>9.0671515729644891</v>
      </c>
    </row>
    <row r="123" spans="1:6" x14ac:dyDescent="0.2">
      <c r="A123" s="52">
        <v>271284</v>
      </c>
      <c r="B123" s="52" t="s">
        <v>419</v>
      </c>
      <c r="C123" s="52" t="s">
        <v>521</v>
      </c>
      <c r="D123" s="52">
        <v>1</v>
      </c>
      <c r="E123" s="52">
        <v>0.92057296461317495</v>
      </c>
      <c r="F123" s="52">
        <v>11.2003044027936</v>
      </c>
    </row>
    <row r="124" spans="1:6" x14ac:dyDescent="0.2">
      <c r="A124" s="52">
        <v>271403</v>
      </c>
      <c r="B124" s="52" t="s">
        <v>173</v>
      </c>
      <c r="C124" s="52" t="s">
        <v>419</v>
      </c>
      <c r="D124" s="52">
        <v>11</v>
      </c>
      <c r="E124" s="52">
        <v>1.33146444142646</v>
      </c>
      <c r="F124" s="52">
        <v>16.199484037355202</v>
      </c>
    </row>
    <row r="125" spans="1:6" x14ac:dyDescent="0.2">
      <c r="A125" s="52">
        <v>271411</v>
      </c>
      <c r="B125" s="52" t="s">
        <v>419</v>
      </c>
      <c r="C125" s="52" t="s">
        <v>522</v>
      </c>
      <c r="D125" s="52">
        <v>4</v>
      </c>
      <c r="E125" s="52">
        <v>2.73309919783539</v>
      </c>
      <c r="F125" s="52">
        <v>33.252706906997197</v>
      </c>
    </row>
    <row r="126" spans="1:6" x14ac:dyDescent="0.2">
      <c r="A126" s="52">
        <v>271438</v>
      </c>
      <c r="B126" s="52" t="s">
        <v>419</v>
      </c>
      <c r="C126" s="52" t="s">
        <v>523</v>
      </c>
      <c r="D126" s="52">
        <v>2</v>
      </c>
      <c r="E126" s="52">
        <v>2.3201856148491902</v>
      </c>
      <c r="F126" s="52">
        <v>28.228924980665099</v>
      </c>
    </row>
    <row r="127" spans="1:6" x14ac:dyDescent="0.2">
      <c r="A127" s="52">
        <v>271446</v>
      </c>
      <c r="B127" s="52" t="s">
        <v>419</v>
      </c>
      <c r="C127" s="52" t="s">
        <v>529</v>
      </c>
      <c r="D127" s="52">
        <v>1</v>
      </c>
      <c r="E127" s="52">
        <v>0.73069503711930806</v>
      </c>
      <c r="F127" s="52">
        <v>8.8901229516182507</v>
      </c>
    </row>
    <row r="128" spans="1:6" x14ac:dyDescent="0.2">
      <c r="A128" s="52">
        <v>271454</v>
      </c>
      <c r="B128" s="52" t="s">
        <v>419</v>
      </c>
      <c r="C128" s="52" t="s">
        <v>524</v>
      </c>
      <c r="D128" s="52">
        <v>1</v>
      </c>
      <c r="E128" s="52">
        <v>0.72107411199723104</v>
      </c>
      <c r="F128" s="52">
        <v>8.77306836263298</v>
      </c>
    </row>
    <row r="129" spans="1:6" x14ac:dyDescent="0.2">
      <c r="A129" s="52">
        <v>271462</v>
      </c>
      <c r="B129" s="52" t="s">
        <v>419</v>
      </c>
      <c r="C129" s="52" t="s">
        <v>525</v>
      </c>
      <c r="D129" s="52">
        <v>3</v>
      </c>
      <c r="E129" s="52">
        <v>1.8896804550350501</v>
      </c>
      <c r="F129" s="52">
        <v>22.991112202926502</v>
      </c>
    </row>
    <row r="130" spans="1:6" x14ac:dyDescent="0.2">
      <c r="A130" s="52">
        <v>272027</v>
      </c>
      <c r="B130" s="52" t="s">
        <v>253</v>
      </c>
      <c r="C130" s="52" t="s">
        <v>419</v>
      </c>
      <c r="D130" s="52">
        <v>4</v>
      </c>
      <c r="E130" s="52">
        <v>2.09585387706769</v>
      </c>
      <c r="F130" s="52">
        <v>25.499555504323599</v>
      </c>
    </row>
    <row r="131" spans="1:6" x14ac:dyDescent="0.2">
      <c r="A131" s="52">
        <v>272035</v>
      </c>
      <c r="B131" s="52" t="s">
        <v>174</v>
      </c>
      <c r="C131" s="52" t="s">
        <v>419</v>
      </c>
      <c r="D131" s="52">
        <v>3</v>
      </c>
      <c r="E131" s="52">
        <v>0.73385159563798597</v>
      </c>
      <c r="F131" s="52">
        <v>8.9285277469288307</v>
      </c>
    </row>
    <row r="132" spans="1:6" x14ac:dyDescent="0.2">
      <c r="A132" s="52">
        <v>272043</v>
      </c>
      <c r="B132" s="52" t="s">
        <v>175</v>
      </c>
      <c r="C132" s="52" t="s">
        <v>419</v>
      </c>
      <c r="D132" s="52">
        <v>1</v>
      </c>
      <c r="E132" s="52">
        <v>0.96723959492005795</v>
      </c>
      <c r="F132" s="52">
        <v>11.768081738194001</v>
      </c>
    </row>
    <row r="133" spans="1:6" x14ac:dyDescent="0.2">
      <c r="A133" s="52">
        <v>272051</v>
      </c>
      <c r="B133" s="52" t="s">
        <v>176</v>
      </c>
      <c r="C133" s="52" t="s">
        <v>419</v>
      </c>
      <c r="D133" s="52">
        <v>6</v>
      </c>
      <c r="E133" s="52">
        <v>1.5836608431938199</v>
      </c>
      <c r="F133" s="52">
        <v>19.267873592191499</v>
      </c>
    </row>
    <row r="134" spans="1:6" x14ac:dyDescent="0.2">
      <c r="A134" s="52">
        <v>272078</v>
      </c>
      <c r="B134" s="52" t="s">
        <v>177</v>
      </c>
      <c r="C134" s="52" t="s">
        <v>419</v>
      </c>
      <c r="D134" s="52">
        <v>2</v>
      </c>
      <c r="E134" s="52">
        <v>0.57152491419982199</v>
      </c>
      <c r="F134" s="52">
        <v>6.9535531227645002</v>
      </c>
    </row>
    <row r="135" spans="1:6" x14ac:dyDescent="0.2">
      <c r="A135" s="52">
        <v>272086</v>
      </c>
      <c r="B135" s="52" t="s">
        <v>178</v>
      </c>
      <c r="C135" s="52" t="s">
        <v>419</v>
      </c>
      <c r="D135" s="52">
        <v>3</v>
      </c>
      <c r="E135" s="52">
        <v>3.5716411691172101</v>
      </c>
      <c r="F135" s="52">
        <v>43.454967557592703</v>
      </c>
    </row>
    <row r="136" spans="1:6" x14ac:dyDescent="0.2">
      <c r="A136" s="52">
        <v>272094</v>
      </c>
      <c r="B136" s="52" t="s">
        <v>179</v>
      </c>
      <c r="C136" s="52" t="s">
        <v>419</v>
      </c>
      <c r="D136" s="52">
        <v>1</v>
      </c>
      <c r="E136" s="52">
        <v>0.70099190354351404</v>
      </c>
      <c r="F136" s="52">
        <v>8.5287348264460903</v>
      </c>
    </row>
    <row r="137" spans="1:6" x14ac:dyDescent="0.2">
      <c r="A137" s="52">
        <v>272108</v>
      </c>
      <c r="B137" s="52" t="s">
        <v>180</v>
      </c>
      <c r="C137" s="52" t="s">
        <v>419</v>
      </c>
      <c r="D137" s="52">
        <v>2</v>
      </c>
      <c r="E137" s="52">
        <v>0.50291565350117295</v>
      </c>
      <c r="F137" s="52">
        <v>6.1188071175976004</v>
      </c>
    </row>
    <row r="138" spans="1:6" x14ac:dyDescent="0.2">
      <c r="A138" s="52">
        <v>272116</v>
      </c>
      <c r="B138" s="52" t="s">
        <v>181</v>
      </c>
      <c r="C138" s="52" t="s">
        <v>419</v>
      </c>
      <c r="D138" s="52">
        <v>6</v>
      </c>
      <c r="E138" s="52">
        <v>2.1163722557706399</v>
      </c>
      <c r="F138" s="52">
        <v>25.749195778542799</v>
      </c>
    </row>
    <row r="139" spans="1:6" x14ac:dyDescent="0.2">
      <c r="A139" s="52">
        <v>272124</v>
      </c>
      <c r="B139" s="52" t="s">
        <v>182</v>
      </c>
      <c r="C139" s="52" t="s">
        <v>419</v>
      </c>
      <c r="D139" s="52">
        <v>6</v>
      </c>
      <c r="E139" s="52">
        <v>2.2753732560212101</v>
      </c>
      <c r="F139" s="52">
        <v>27.683707948258</v>
      </c>
    </row>
    <row r="140" spans="1:6" x14ac:dyDescent="0.2">
      <c r="A140" s="52">
        <v>272132</v>
      </c>
      <c r="B140" s="52" t="s">
        <v>183</v>
      </c>
      <c r="C140" s="52" t="s">
        <v>419</v>
      </c>
      <c r="D140" s="52">
        <v>1</v>
      </c>
      <c r="E140" s="52">
        <v>1.01173613921489</v>
      </c>
      <c r="F140" s="52">
        <v>12.3094563604479</v>
      </c>
    </row>
    <row r="141" spans="1:6" x14ac:dyDescent="0.2">
      <c r="A141" s="52">
        <v>272141</v>
      </c>
      <c r="B141" s="52" t="s">
        <v>272</v>
      </c>
      <c r="C141" s="52" t="s">
        <v>419</v>
      </c>
      <c r="D141" s="52">
        <v>1</v>
      </c>
      <c r="E141" s="52">
        <v>0.91752378680417301</v>
      </c>
      <c r="F141" s="52">
        <v>11.163206072784099</v>
      </c>
    </row>
    <row r="142" spans="1:6" x14ac:dyDescent="0.2">
      <c r="A142" s="52">
        <v>272159</v>
      </c>
      <c r="B142" s="52" t="s">
        <v>184</v>
      </c>
      <c r="C142" s="52" t="s">
        <v>419</v>
      </c>
      <c r="D142" s="52">
        <v>5</v>
      </c>
      <c r="E142" s="52">
        <v>2.1817198060887399</v>
      </c>
      <c r="F142" s="52">
        <v>26.544257640746402</v>
      </c>
    </row>
    <row r="143" spans="1:6" x14ac:dyDescent="0.2">
      <c r="A143" s="52">
        <v>272167</v>
      </c>
      <c r="B143" s="52" t="s">
        <v>185</v>
      </c>
      <c r="C143" s="52" t="s">
        <v>419</v>
      </c>
      <c r="D143" s="52">
        <v>1</v>
      </c>
      <c r="E143" s="52">
        <v>0.98195172725308799</v>
      </c>
      <c r="F143" s="52">
        <v>11.9470793482459</v>
      </c>
    </row>
    <row r="144" spans="1:6" x14ac:dyDescent="0.2">
      <c r="A144" s="52">
        <v>272191</v>
      </c>
      <c r="B144" s="52" t="s">
        <v>278</v>
      </c>
      <c r="C144" s="52" t="s">
        <v>419</v>
      </c>
      <c r="D144" s="52">
        <v>4</v>
      </c>
      <c r="E144" s="52">
        <v>2.1666711805649599</v>
      </c>
      <c r="F144" s="52">
        <v>26.361166030206999</v>
      </c>
    </row>
    <row r="145" spans="1:6" x14ac:dyDescent="0.2">
      <c r="A145" s="52">
        <v>272205</v>
      </c>
      <c r="B145" s="52" t="s">
        <v>188</v>
      </c>
      <c r="C145" s="52" t="s">
        <v>419</v>
      </c>
      <c r="D145" s="52">
        <v>2</v>
      </c>
      <c r="E145" s="52">
        <v>1.4375458217730701</v>
      </c>
      <c r="F145" s="52">
        <v>17.490140831572301</v>
      </c>
    </row>
    <row r="146" spans="1:6" x14ac:dyDescent="0.2">
      <c r="A146" s="52">
        <v>272221</v>
      </c>
      <c r="B146" s="52" t="s">
        <v>189</v>
      </c>
      <c r="C146" s="52" t="s">
        <v>419</v>
      </c>
      <c r="D146" s="52">
        <v>3</v>
      </c>
      <c r="E146" s="52">
        <v>2.73810067083466</v>
      </c>
      <c r="F146" s="52">
        <v>33.313558161821803</v>
      </c>
    </row>
    <row r="147" spans="1:6" x14ac:dyDescent="0.2">
      <c r="A147" s="52">
        <v>272230</v>
      </c>
      <c r="B147" s="52" t="s">
        <v>171</v>
      </c>
      <c r="C147" s="52" t="s">
        <v>419</v>
      </c>
      <c r="D147" s="52">
        <v>2</v>
      </c>
      <c r="E147" s="52">
        <v>1.67840149042052</v>
      </c>
      <c r="F147" s="52">
        <v>20.420551466782999</v>
      </c>
    </row>
    <row r="148" spans="1:6" x14ac:dyDescent="0.2">
      <c r="A148" s="52">
        <v>272272</v>
      </c>
      <c r="B148" s="52" t="s">
        <v>193</v>
      </c>
      <c r="C148" s="52" t="s">
        <v>419</v>
      </c>
      <c r="D148" s="52">
        <v>9</v>
      </c>
      <c r="E148" s="52">
        <v>1.8667048304098699</v>
      </c>
      <c r="F148" s="52">
        <v>22.711575436653401</v>
      </c>
    </row>
    <row r="149" spans="1:6" x14ac:dyDescent="0.2">
      <c r="A149" s="52">
        <v>272302</v>
      </c>
      <c r="B149" s="52" t="s">
        <v>196</v>
      </c>
      <c r="C149" s="52" t="s">
        <v>419</v>
      </c>
      <c r="D149" s="52">
        <v>2</v>
      </c>
      <c r="E149" s="52">
        <v>2.5829448153840202</v>
      </c>
      <c r="F149" s="52">
        <v>31.425828587172202</v>
      </c>
    </row>
    <row r="150" spans="1:6" x14ac:dyDescent="0.2">
      <c r="A150" s="52">
        <v>272311</v>
      </c>
      <c r="B150" s="52" t="s">
        <v>197</v>
      </c>
      <c r="C150" s="52" t="s">
        <v>419</v>
      </c>
      <c r="D150" s="52">
        <v>3</v>
      </c>
      <c r="E150" s="52">
        <v>5.1285557986870902</v>
      </c>
      <c r="F150" s="52">
        <v>62.397428884026297</v>
      </c>
    </row>
    <row r="151" spans="1:6" x14ac:dyDescent="0.2">
      <c r="A151" s="52">
        <v>272329</v>
      </c>
      <c r="B151" s="52" t="s">
        <v>198</v>
      </c>
      <c r="C151" s="52" t="s">
        <v>419</v>
      </c>
      <c r="D151" s="52">
        <v>1</v>
      </c>
      <c r="E151" s="52">
        <v>1.9120824489952</v>
      </c>
      <c r="F151" s="52">
        <v>23.263669796108299</v>
      </c>
    </row>
    <row r="152" spans="1:6" x14ac:dyDescent="0.2">
      <c r="A152">
        <v>273414</v>
      </c>
      <c r="B152" t="s">
        <v>537</v>
      </c>
      <c r="C152" t="s">
        <v>419</v>
      </c>
      <c r="D152">
        <v>1</v>
      </c>
      <c r="E152">
        <v>5.9548621449413401</v>
      </c>
      <c r="F152">
        <v>72.450822763453004</v>
      </c>
    </row>
    <row r="153" spans="1:6" x14ac:dyDescent="0.2">
      <c r="A153">
        <v>273627</v>
      </c>
      <c r="B153" t="s">
        <v>538</v>
      </c>
      <c r="C153" t="s">
        <v>419</v>
      </c>
      <c r="D153">
        <v>1</v>
      </c>
      <c r="E153">
        <v>11.775788977861501</v>
      </c>
      <c r="F153">
        <v>143.272099230648</v>
      </c>
    </row>
    <row r="154" spans="1:6" x14ac:dyDescent="0.2">
      <c r="A154">
        <v>273660</v>
      </c>
      <c r="B154" t="s">
        <v>526</v>
      </c>
      <c r="C154" t="s">
        <v>419</v>
      </c>
      <c r="D154">
        <v>1</v>
      </c>
      <c r="E154">
        <v>6.6511473229132001</v>
      </c>
      <c r="F154">
        <v>80.922292428777297</v>
      </c>
    </row>
    <row r="178" spans="1:6" x14ac:dyDescent="0.2">
      <c r="B178">
        <v>271004</v>
      </c>
      <c r="C178" t="s">
        <v>249</v>
      </c>
      <c r="D178">
        <v>56</v>
      </c>
      <c r="E178">
        <v>2.0496325850588399</v>
      </c>
      <c r="F178">
        <v>24.937196451549202</v>
      </c>
    </row>
    <row r="179" spans="1:6" x14ac:dyDescent="0.2">
      <c r="B179">
        <v>271403</v>
      </c>
      <c r="C179" t="s">
        <v>251</v>
      </c>
      <c r="D179">
        <v>11</v>
      </c>
      <c r="E179">
        <v>1.33146444142646</v>
      </c>
      <c r="F179">
        <v>16.199484037355202</v>
      </c>
    </row>
    <row r="180" spans="1:6" x14ac:dyDescent="0.2">
      <c r="B180" s="52"/>
      <c r="C180" t="s">
        <v>397</v>
      </c>
      <c r="D180">
        <v>205</v>
      </c>
    </row>
    <row r="181" spans="1:6" x14ac:dyDescent="0.2">
      <c r="A181">
        <v>1</v>
      </c>
      <c r="B181" s="52">
        <v>2</v>
      </c>
      <c r="C181">
        <v>3</v>
      </c>
      <c r="D181">
        <v>4</v>
      </c>
      <c r="E181">
        <v>5</v>
      </c>
      <c r="F181">
        <v>6</v>
      </c>
    </row>
    <row r="183" spans="1:6" x14ac:dyDescent="0.2">
      <c r="A183">
        <v>270000</v>
      </c>
      <c r="B183" t="s">
        <v>313</v>
      </c>
      <c r="C183" t="s">
        <v>406</v>
      </c>
      <c r="D183">
        <v>138</v>
      </c>
      <c r="E183">
        <v>1.56804764319599</v>
      </c>
      <c r="F183">
        <v>19.077912992217801</v>
      </c>
    </row>
  </sheetData>
  <phoneticPr fontId="1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""&amp;市町村別自殺者集計表!Q7&amp;市町村別自殺者集計表!R7&amp;"年6月暫定値"</f>
        <v>令和5年6月暫定値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令和5年6月暫定値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令和5年6月暫定値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12</v>
      </c>
      <c r="E8" s="52">
        <v>0.90671695923400597</v>
      </c>
      <c r="F8" s="52">
        <v>11.031723004013701</v>
      </c>
      <c r="G8" s="52">
        <v>0</v>
      </c>
      <c r="H8" s="52">
        <v>1</v>
      </c>
      <c r="I8" s="52">
        <v>0</v>
      </c>
      <c r="J8" s="52">
        <v>3</v>
      </c>
      <c r="K8" s="52">
        <v>5</v>
      </c>
      <c r="L8" s="52">
        <v>0</v>
      </c>
      <c r="M8" s="52">
        <v>3</v>
      </c>
      <c r="N8" s="52">
        <v>0</v>
      </c>
      <c r="O8" s="52">
        <v>0</v>
      </c>
      <c r="P8" s="52">
        <v>8</v>
      </c>
      <c r="Q8" s="52">
        <v>4</v>
      </c>
      <c r="R8" s="52">
        <v>0</v>
      </c>
      <c r="S8" s="52">
        <v>5</v>
      </c>
      <c r="T8" s="52">
        <v>6</v>
      </c>
      <c r="U8" s="52">
        <v>1</v>
      </c>
      <c r="V8" s="52">
        <v>5</v>
      </c>
      <c r="W8" s="52">
        <v>0</v>
      </c>
      <c r="X8" s="52">
        <v>0</v>
      </c>
      <c r="Y8" s="52">
        <v>5</v>
      </c>
      <c r="Z8" s="52">
        <v>0</v>
      </c>
      <c r="AA8" s="52">
        <v>1</v>
      </c>
      <c r="AB8" s="52">
        <v>8</v>
      </c>
      <c r="AC8" s="52">
        <v>1</v>
      </c>
      <c r="AD8" s="52">
        <v>0</v>
      </c>
      <c r="AE8" s="52">
        <v>0</v>
      </c>
      <c r="AF8" s="52">
        <v>0</v>
      </c>
      <c r="AG8" s="52">
        <v>3</v>
      </c>
      <c r="AH8" s="52">
        <v>0</v>
      </c>
      <c r="AI8" s="52">
        <v>7</v>
      </c>
      <c r="AJ8" s="52">
        <v>0</v>
      </c>
      <c r="AK8" s="52">
        <v>1</v>
      </c>
      <c r="AL8" s="52">
        <v>3</v>
      </c>
      <c r="AM8" s="52">
        <v>0</v>
      </c>
      <c r="AN8" s="52">
        <v>1</v>
      </c>
      <c r="AO8" s="52">
        <v>0</v>
      </c>
      <c r="AP8" s="52">
        <v>3</v>
      </c>
      <c r="AQ8" s="52">
        <v>0</v>
      </c>
      <c r="AR8" s="52">
        <v>1</v>
      </c>
      <c r="AS8" s="52">
        <v>0</v>
      </c>
      <c r="AT8" s="52">
        <v>1</v>
      </c>
      <c r="AU8" s="52">
        <v>0</v>
      </c>
      <c r="AV8" s="52">
        <v>0</v>
      </c>
      <c r="AW8" s="52">
        <v>1</v>
      </c>
      <c r="AX8" s="52">
        <v>1</v>
      </c>
      <c r="AY8" s="52">
        <v>0</v>
      </c>
      <c r="AZ8" s="52">
        <v>0</v>
      </c>
      <c r="BA8" s="52">
        <v>1</v>
      </c>
      <c r="BB8" s="52">
        <v>4</v>
      </c>
      <c r="BC8" s="52">
        <v>1</v>
      </c>
      <c r="BD8" s="52">
        <v>1</v>
      </c>
      <c r="BE8" s="52">
        <v>3</v>
      </c>
      <c r="BF8" s="52">
        <v>0</v>
      </c>
      <c r="BG8" s="52">
        <v>5</v>
      </c>
      <c r="BH8" s="52">
        <v>2</v>
      </c>
      <c r="BI8" s="52">
        <v>0</v>
      </c>
      <c r="BJ8" s="52">
        <v>0</v>
      </c>
      <c r="BK8" s="52">
        <v>1</v>
      </c>
      <c r="BL8" s="52">
        <v>7</v>
      </c>
      <c r="BM8" s="52">
        <v>9</v>
      </c>
      <c r="BN8" s="52">
        <v>1</v>
      </c>
      <c r="BO8" s="52">
        <v>1</v>
      </c>
      <c r="BP8" s="52">
        <v>0</v>
      </c>
      <c r="BQ8" s="52">
        <v>1</v>
      </c>
      <c r="BR8" s="52">
        <v>0</v>
      </c>
      <c r="BS8" s="52">
        <v>2</v>
      </c>
      <c r="BT8" s="52">
        <v>10</v>
      </c>
      <c r="BU8" s="52">
        <v>0</v>
      </c>
      <c r="BV8" s="52">
        <v>0</v>
      </c>
    </row>
    <row r="9" spans="1:74" s="52" customFormat="1" x14ac:dyDescent="0.2">
      <c r="A9" s="52">
        <v>271063</v>
      </c>
      <c r="B9" s="52" t="s">
        <v>419</v>
      </c>
      <c r="C9" s="52" t="s">
        <v>503</v>
      </c>
      <c r="D9" s="52">
        <v>1</v>
      </c>
      <c r="E9" s="52">
        <v>2.0494743098395301</v>
      </c>
      <c r="F9" s="52">
        <v>24.935270769714201</v>
      </c>
      <c r="G9" s="52">
        <v>0</v>
      </c>
      <c r="H9" s="52">
        <v>0</v>
      </c>
      <c r="I9" s="52">
        <v>0</v>
      </c>
      <c r="J9" s="52">
        <v>1</v>
      </c>
      <c r="K9" s="52">
        <v>0</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1</v>
      </c>
      <c r="AU9" s="52">
        <v>0</v>
      </c>
      <c r="AV9" s="52">
        <v>0</v>
      </c>
      <c r="AW9" s="52">
        <v>0</v>
      </c>
      <c r="AX9" s="52">
        <v>0</v>
      </c>
      <c r="AY9" s="52">
        <v>0</v>
      </c>
      <c r="AZ9" s="52">
        <v>0</v>
      </c>
      <c r="BA9" s="52">
        <v>0</v>
      </c>
      <c r="BB9" s="52">
        <v>0</v>
      </c>
      <c r="BC9" s="52">
        <v>0</v>
      </c>
      <c r="BD9" s="52">
        <v>0</v>
      </c>
      <c r="BE9" s="52">
        <v>0</v>
      </c>
      <c r="BF9" s="52">
        <v>0</v>
      </c>
      <c r="BG9" s="52">
        <v>0</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271071</v>
      </c>
      <c r="B10" s="52" t="s">
        <v>419</v>
      </c>
      <c r="C10" s="52" t="s">
        <v>504</v>
      </c>
      <c r="D10" s="52">
        <v>2</v>
      </c>
      <c r="E10" s="52">
        <v>5.1390102266303499</v>
      </c>
      <c r="F10" s="52">
        <v>62.524624424002603</v>
      </c>
      <c r="G10" s="52">
        <v>0</v>
      </c>
      <c r="H10" s="52">
        <v>1</v>
      </c>
      <c r="I10" s="52">
        <v>0</v>
      </c>
      <c r="J10" s="52">
        <v>0</v>
      </c>
      <c r="K10" s="52">
        <v>1</v>
      </c>
      <c r="L10" s="52">
        <v>0</v>
      </c>
      <c r="M10" s="52">
        <v>0</v>
      </c>
      <c r="N10" s="52">
        <v>0</v>
      </c>
      <c r="O10" s="52">
        <v>0</v>
      </c>
      <c r="P10" s="52">
        <v>2</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1</v>
      </c>
      <c r="AQ10" s="52">
        <v>0</v>
      </c>
      <c r="AR10" s="52">
        <v>0</v>
      </c>
      <c r="AS10" s="52">
        <v>0</v>
      </c>
      <c r="AT10" s="52">
        <v>0</v>
      </c>
      <c r="AU10" s="52">
        <v>0</v>
      </c>
      <c r="AV10" s="52">
        <v>0</v>
      </c>
      <c r="AW10" s="52">
        <v>0</v>
      </c>
      <c r="AX10" s="52">
        <v>0</v>
      </c>
      <c r="AY10" s="52">
        <v>0</v>
      </c>
      <c r="AZ10" s="52">
        <v>0</v>
      </c>
      <c r="BA10" s="52">
        <v>0</v>
      </c>
      <c r="BB10" s="52">
        <v>1</v>
      </c>
      <c r="BC10" s="52">
        <v>0</v>
      </c>
      <c r="BD10" s="52">
        <v>1</v>
      </c>
      <c r="BE10" s="52">
        <v>0</v>
      </c>
      <c r="BF10" s="52">
        <v>0</v>
      </c>
      <c r="BG10" s="52">
        <v>1</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271144</v>
      </c>
      <c r="B11" s="52" t="s">
        <v>419</v>
      </c>
      <c r="C11" s="52" t="s">
        <v>509</v>
      </c>
      <c r="D11" s="52">
        <v>3</v>
      </c>
      <c r="E11" s="52">
        <v>3.5500017750008901</v>
      </c>
      <c r="F11" s="52">
        <v>43.191688262510802</v>
      </c>
      <c r="G11" s="52">
        <v>0</v>
      </c>
      <c r="H11" s="52">
        <v>0</v>
      </c>
      <c r="I11" s="52">
        <v>0</v>
      </c>
      <c r="J11" s="52">
        <v>1</v>
      </c>
      <c r="K11" s="52">
        <v>1</v>
      </c>
      <c r="L11" s="52">
        <v>0</v>
      </c>
      <c r="M11" s="52">
        <v>1</v>
      </c>
      <c r="N11" s="52">
        <v>0</v>
      </c>
      <c r="O11" s="52">
        <v>0</v>
      </c>
      <c r="P11" s="52">
        <v>2</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1</v>
      </c>
      <c r="AQ11" s="52">
        <v>0</v>
      </c>
      <c r="AR11" s="52">
        <v>0</v>
      </c>
      <c r="AS11" s="52">
        <v>0</v>
      </c>
      <c r="AT11" s="52">
        <v>0</v>
      </c>
      <c r="AU11" s="52">
        <v>0</v>
      </c>
      <c r="AV11" s="52">
        <v>0</v>
      </c>
      <c r="AW11" s="52">
        <v>1</v>
      </c>
      <c r="AX11" s="52">
        <v>0</v>
      </c>
      <c r="AY11" s="52">
        <v>0</v>
      </c>
      <c r="AZ11" s="52">
        <v>0</v>
      </c>
      <c r="BA11" s="52">
        <v>0</v>
      </c>
      <c r="BB11" s="52">
        <v>1</v>
      </c>
      <c r="BC11" s="52">
        <v>0</v>
      </c>
      <c r="BD11" s="52">
        <v>0</v>
      </c>
      <c r="BE11" s="52">
        <v>1</v>
      </c>
      <c r="BF11" s="52">
        <v>0</v>
      </c>
      <c r="BG11" s="52">
        <v>2</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271179</v>
      </c>
      <c r="B12" s="52" t="s">
        <v>419</v>
      </c>
      <c r="C12" s="52" t="s">
        <v>512</v>
      </c>
      <c r="D12" s="52">
        <v>1</v>
      </c>
      <c r="E12" s="52">
        <v>2.3273675146042301</v>
      </c>
      <c r="F12" s="52">
        <v>28.316304761018099</v>
      </c>
      <c r="G12" s="52">
        <v>0</v>
      </c>
      <c r="H12" s="52">
        <v>0</v>
      </c>
      <c r="I12" s="52">
        <v>0</v>
      </c>
      <c r="J12" s="52">
        <v>0</v>
      </c>
      <c r="K12" s="52">
        <v>1</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1</v>
      </c>
      <c r="AQ12" s="52">
        <v>0</v>
      </c>
      <c r="AR12" s="52">
        <v>0</v>
      </c>
      <c r="AS12" s="52">
        <v>0</v>
      </c>
      <c r="AT12" s="52">
        <v>0</v>
      </c>
      <c r="AU12" s="52">
        <v>0</v>
      </c>
      <c r="AV12" s="52">
        <v>0</v>
      </c>
      <c r="AW12" s="52">
        <v>0</v>
      </c>
      <c r="AX12" s="52">
        <v>0</v>
      </c>
      <c r="AY12" s="52">
        <v>0</v>
      </c>
      <c r="AZ12" s="52">
        <v>0</v>
      </c>
      <c r="BA12" s="52">
        <v>0</v>
      </c>
      <c r="BB12" s="52">
        <v>0</v>
      </c>
      <c r="BC12" s="52">
        <v>0</v>
      </c>
      <c r="BD12" s="52">
        <v>0</v>
      </c>
      <c r="BE12" s="52">
        <v>1</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271225</v>
      </c>
      <c r="B13" s="52" t="s">
        <v>419</v>
      </c>
      <c r="C13" s="52" t="s">
        <v>516</v>
      </c>
      <c r="D13" s="52">
        <v>2</v>
      </c>
      <c r="E13" s="52">
        <v>3.2924520536669699</v>
      </c>
      <c r="F13" s="52">
        <v>40.058166652948103</v>
      </c>
      <c r="G13" s="52">
        <v>0</v>
      </c>
      <c r="H13" s="52">
        <v>0</v>
      </c>
      <c r="I13" s="52">
        <v>0</v>
      </c>
      <c r="J13" s="52">
        <v>1</v>
      </c>
      <c r="K13" s="52">
        <v>0</v>
      </c>
      <c r="L13" s="52">
        <v>0</v>
      </c>
      <c r="M13" s="52">
        <v>1</v>
      </c>
      <c r="N13" s="52">
        <v>0</v>
      </c>
      <c r="O13" s="52">
        <v>0</v>
      </c>
      <c r="P13" s="52">
        <v>0</v>
      </c>
      <c r="Q13" s="52">
        <v>2</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1</v>
      </c>
      <c r="AY13" s="52">
        <v>0</v>
      </c>
      <c r="AZ13" s="52">
        <v>0</v>
      </c>
      <c r="BA13" s="52">
        <v>0</v>
      </c>
      <c r="BB13" s="52">
        <v>1</v>
      </c>
      <c r="BC13" s="52">
        <v>1</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271233</v>
      </c>
      <c r="B14" s="52" t="s">
        <v>419</v>
      </c>
      <c r="C14" s="52" t="s">
        <v>517</v>
      </c>
      <c r="D14" s="52">
        <v>1</v>
      </c>
      <c r="E14" s="52">
        <v>1.11705633315088</v>
      </c>
      <c r="F14" s="52">
        <v>13.5908520533357</v>
      </c>
      <c r="G14" s="52">
        <v>0</v>
      </c>
      <c r="H14" s="52">
        <v>0</v>
      </c>
      <c r="I14" s="52">
        <v>0</v>
      </c>
      <c r="J14" s="52">
        <v>0</v>
      </c>
      <c r="K14" s="52">
        <v>1</v>
      </c>
      <c r="L14" s="52">
        <v>0</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1</v>
      </c>
      <c r="AS14" s="52">
        <v>0</v>
      </c>
      <c r="AT14" s="52">
        <v>0</v>
      </c>
      <c r="AU14" s="52">
        <v>0</v>
      </c>
      <c r="AV14" s="52">
        <v>0</v>
      </c>
      <c r="AW14" s="52">
        <v>0</v>
      </c>
      <c r="AX14" s="52">
        <v>0</v>
      </c>
      <c r="AY14" s="52">
        <v>0</v>
      </c>
      <c r="AZ14" s="52">
        <v>0</v>
      </c>
      <c r="BA14" s="52">
        <v>0</v>
      </c>
      <c r="BB14" s="52">
        <v>0</v>
      </c>
      <c r="BC14" s="52">
        <v>0</v>
      </c>
      <c r="BD14" s="52">
        <v>0</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271250</v>
      </c>
      <c r="B15" s="52" t="s">
        <v>419</v>
      </c>
      <c r="C15" s="52" t="s">
        <v>518</v>
      </c>
      <c r="D15" s="52">
        <v>1</v>
      </c>
      <c r="E15" s="52">
        <v>1.74373997349515</v>
      </c>
      <c r="F15" s="52">
        <v>21.215503010857699</v>
      </c>
      <c r="G15" s="52">
        <v>0</v>
      </c>
      <c r="H15" s="52">
        <v>0</v>
      </c>
      <c r="I15" s="52">
        <v>0</v>
      </c>
      <c r="J15" s="52">
        <v>0</v>
      </c>
      <c r="K15" s="52">
        <v>0</v>
      </c>
      <c r="L15" s="52">
        <v>0</v>
      </c>
      <c r="M15" s="52">
        <v>1</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1</v>
      </c>
      <c r="BB15" s="52">
        <v>0</v>
      </c>
      <c r="BC15" s="52">
        <v>0</v>
      </c>
      <c r="BD15" s="52">
        <v>0</v>
      </c>
      <c r="BE15" s="52">
        <v>0</v>
      </c>
      <c r="BF15" s="52">
        <v>0</v>
      </c>
      <c r="BG15" s="52">
        <v>1</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271268</v>
      </c>
      <c r="B16" s="52" t="s">
        <v>419</v>
      </c>
      <c r="C16" s="52" t="s">
        <v>519</v>
      </c>
      <c r="D16" s="52">
        <v>1</v>
      </c>
      <c r="E16" s="52">
        <v>1.09430741283841</v>
      </c>
      <c r="F16" s="52">
        <v>13.3140735228674</v>
      </c>
      <c r="G16" s="52">
        <v>0</v>
      </c>
      <c r="H16" s="52">
        <v>0</v>
      </c>
      <c r="I16" s="52">
        <v>0</v>
      </c>
      <c r="J16" s="52">
        <v>0</v>
      </c>
      <c r="K16" s="52">
        <v>1</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0</v>
      </c>
      <c r="BA16" s="52">
        <v>0</v>
      </c>
      <c r="BB16" s="52">
        <v>1</v>
      </c>
      <c r="BC16" s="52">
        <v>0</v>
      </c>
      <c r="BD16" s="52">
        <v>0</v>
      </c>
      <c r="BE16" s="52">
        <v>0</v>
      </c>
      <c r="BF16" s="52">
        <v>0</v>
      </c>
      <c r="BG16" s="52">
        <v>0</v>
      </c>
      <c r="BH16" s="52">
        <v>1</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271403</v>
      </c>
      <c r="B17" s="52" t="s">
        <v>173</v>
      </c>
      <c r="C17" s="52" t="s">
        <v>419</v>
      </c>
      <c r="D17" s="52">
        <v>10</v>
      </c>
      <c r="E17" s="52">
        <v>2.5264136547605198</v>
      </c>
      <c r="F17" s="52">
        <v>30.7380327995863</v>
      </c>
      <c r="G17" s="52">
        <v>0</v>
      </c>
      <c r="H17" s="52">
        <v>0</v>
      </c>
      <c r="I17" s="52">
        <v>1</v>
      </c>
      <c r="J17" s="52">
        <v>1</v>
      </c>
      <c r="K17" s="52">
        <v>1</v>
      </c>
      <c r="L17" s="52">
        <v>2</v>
      </c>
      <c r="M17" s="52">
        <v>1</v>
      </c>
      <c r="N17" s="52">
        <v>4</v>
      </c>
      <c r="O17" s="52">
        <v>0</v>
      </c>
      <c r="P17" s="52">
        <v>8</v>
      </c>
      <c r="Q17" s="52">
        <v>2</v>
      </c>
      <c r="R17" s="52">
        <v>0</v>
      </c>
      <c r="S17" s="52">
        <v>2</v>
      </c>
      <c r="T17" s="52">
        <v>8</v>
      </c>
      <c r="U17" s="52">
        <v>0</v>
      </c>
      <c r="V17" s="52">
        <v>8</v>
      </c>
      <c r="W17" s="52">
        <v>0</v>
      </c>
      <c r="X17" s="52">
        <v>0</v>
      </c>
      <c r="Y17" s="52">
        <v>7</v>
      </c>
      <c r="Z17" s="52">
        <v>1</v>
      </c>
      <c r="AA17" s="52">
        <v>0</v>
      </c>
      <c r="AB17" s="52">
        <v>6</v>
      </c>
      <c r="AC17" s="52">
        <v>1</v>
      </c>
      <c r="AD17" s="52">
        <v>0</v>
      </c>
      <c r="AE17" s="52">
        <v>0</v>
      </c>
      <c r="AF17" s="52">
        <v>0</v>
      </c>
      <c r="AG17" s="52">
        <v>3</v>
      </c>
      <c r="AH17" s="52">
        <v>0</v>
      </c>
      <c r="AI17" s="52">
        <v>6</v>
      </c>
      <c r="AJ17" s="52">
        <v>0</v>
      </c>
      <c r="AK17" s="52">
        <v>0</v>
      </c>
      <c r="AL17" s="52">
        <v>3</v>
      </c>
      <c r="AM17" s="52">
        <v>1</v>
      </c>
      <c r="AN17" s="52">
        <v>0</v>
      </c>
      <c r="AO17" s="52">
        <v>0</v>
      </c>
      <c r="AP17" s="52">
        <v>1</v>
      </c>
      <c r="AQ17" s="52">
        <v>0</v>
      </c>
      <c r="AR17" s="52">
        <v>1</v>
      </c>
      <c r="AS17" s="52">
        <v>1</v>
      </c>
      <c r="AT17" s="52">
        <v>1</v>
      </c>
      <c r="AU17" s="52">
        <v>2</v>
      </c>
      <c r="AV17" s="52">
        <v>0</v>
      </c>
      <c r="AW17" s="52">
        <v>0</v>
      </c>
      <c r="AX17" s="52">
        <v>0</v>
      </c>
      <c r="AY17" s="52">
        <v>0</v>
      </c>
      <c r="AZ17" s="52">
        <v>1</v>
      </c>
      <c r="BA17" s="52">
        <v>2</v>
      </c>
      <c r="BB17" s="52">
        <v>1</v>
      </c>
      <c r="BC17" s="52">
        <v>1</v>
      </c>
      <c r="BD17" s="52">
        <v>1</v>
      </c>
      <c r="BE17" s="52">
        <v>1</v>
      </c>
      <c r="BF17" s="52">
        <v>2</v>
      </c>
      <c r="BG17" s="52">
        <v>1</v>
      </c>
      <c r="BH17" s="52">
        <v>1</v>
      </c>
      <c r="BI17" s="52">
        <v>3</v>
      </c>
      <c r="BJ17" s="52">
        <v>0</v>
      </c>
      <c r="BK17" s="52">
        <v>1</v>
      </c>
      <c r="BL17" s="52">
        <v>10</v>
      </c>
      <c r="BM17" s="52">
        <v>1</v>
      </c>
      <c r="BN17" s="52">
        <v>3</v>
      </c>
      <c r="BO17" s="52">
        <v>0</v>
      </c>
      <c r="BP17" s="52">
        <v>0</v>
      </c>
      <c r="BQ17" s="52">
        <v>0</v>
      </c>
      <c r="BR17" s="52">
        <v>0</v>
      </c>
      <c r="BS17" s="52">
        <v>3</v>
      </c>
      <c r="BT17" s="52">
        <v>7</v>
      </c>
      <c r="BU17" s="52">
        <v>0</v>
      </c>
      <c r="BV17" s="52">
        <v>0</v>
      </c>
    </row>
    <row r="18" spans="1:74" s="52" customFormat="1" x14ac:dyDescent="0.2">
      <c r="A18" s="52">
        <v>271411</v>
      </c>
      <c r="B18" s="52" t="s">
        <v>419</v>
      </c>
      <c r="C18" s="52" t="s">
        <v>522</v>
      </c>
      <c r="D18" s="52">
        <v>2</v>
      </c>
      <c r="E18" s="52">
        <v>2.7861749996517302</v>
      </c>
      <c r="F18" s="52">
        <v>33.898462495762701</v>
      </c>
      <c r="G18" s="52">
        <v>0</v>
      </c>
      <c r="H18" s="52">
        <v>0</v>
      </c>
      <c r="I18" s="52">
        <v>1</v>
      </c>
      <c r="J18" s="52">
        <v>0</v>
      </c>
      <c r="K18" s="52">
        <v>0</v>
      </c>
      <c r="L18" s="52">
        <v>0</v>
      </c>
      <c r="M18" s="52">
        <v>0</v>
      </c>
      <c r="N18" s="52">
        <v>1</v>
      </c>
      <c r="O18" s="52">
        <v>0</v>
      </c>
      <c r="P18" s="52">
        <v>2</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1</v>
      </c>
      <c r="AV18" s="52">
        <v>0</v>
      </c>
      <c r="AW18" s="52">
        <v>0</v>
      </c>
      <c r="AX18" s="52">
        <v>0</v>
      </c>
      <c r="AY18" s="52">
        <v>0</v>
      </c>
      <c r="AZ18" s="52">
        <v>0</v>
      </c>
      <c r="BA18" s="52">
        <v>1</v>
      </c>
      <c r="BB18" s="52">
        <v>0</v>
      </c>
      <c r="BC18" s="52">
        <v>1</v>
      </c>
      <c r="BD18" s="52">
        <v>0</v>
      </c>
      <c r="BE18" s="52">
        <v>0</v>
      </c>
      <c r="BF18" s="52">
        <v>0</v>
      </c>
      <c r="BG18" s="52">
        <v>0</v>
      </c>
      <c r="BH18" s="52">
        <v>0</v>
      </c>
      <c r="BI18" s="52">
        <v>1</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271420</v>
      </c>
      <c r="B19" s="52" t="s">
        <v>419</v>
      </c>
      <c r="C19" s="52" t="s">
        <v>528</v>
      </c>
      <c r="D19" s="52">
        <v>1</v>
      </c>
      <c r="E19" s="52">
        <v>1.7009695526450099</v>
      </c>
      <c r="F19" s="52">
        <v>20.695129557180898</v>
      </c>
      <c r="G19" s="52">
        <v>0</v>
      </c>
      <c r="H19" s="52">
        <v>0</v>
      </c>
      <c r="I19" s="52">
        <v>0</v>
      </c>
      <c r="J19" s="52">
        <v>0</v>
      </c>
      <c r="K19" s="52">
        <v>0</v>
      </c>
      <c r="L19" s="52">
        <v>0</v>
      </c>
      <c r="M19" s="52">
        <v>0</v>
      </c>
      <c r="N19" s="52">
        <v>1</v>
      </c>
      <c r="O19" s="52">
        <v>0</v>
      </c>
      <c r="P19" s="52">
        <v>0</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1</v>
      </c>
      <c r="AS19" s="52">
        <v>0</v>
      </c>
      <c r="AT19" s="52">
        <v>0</v>
      </c>
      <c r="AU19" s="52">
        <v>0</v>
      </c>
      <c r="AV19" s="52">
        <v>0</v>
      </c>
      <c r="AW19" s="52">
        <v>0</v>
      </c>
      <c r="AX19" s="52">
        <v>0</v>
      </c>
      <c r="AY19" s="52">
        <v>0</v>
      </c>
      <c r="AZ19" s="52">
        <v>0</v>
      </c>
      <c r="BA19" s="52">
        <v>0</v>
      </c>
      <c r="BB19" s="52">
        <v>0</v>
      </c>
      <c r="BC19" s="52">
        <v>0</v>
      </c>
      <c r="BD19" s="52">
        <v>0</v>
      </c>
      <c r="BE19" s="52">
        <v>1</v>
      </c>
      <c r="BF19" s="52">
        <v>0</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271446</v>
      </c>
      <c r="B20" s="52" t="s">
        <v>419</v>
      </c>
      <c r="C20" s="52" t="s">
        <v>529</v>
      </c>
      <c r="D20" s="52">
        <v>1</v>
      </c>
      <c r="E20" s="52">
        <v>1.5161852778409499</v>
      </c>
      <c r="F20" s="52">
        <v>18.446920880398299</v>
      </c>
      <c r="G20" s="52">
        <v>0</v>
      </c>
      <c r="H20" s="52">
        <v>0</v>
      </c>
      <c r="I20" s="52">
        <v>0</v>
      </c>
      <c r="J20" s="52">
        <v>0</v>
      </c>
      <c r="K20" s="52">
        <v>0</v>
      </c>
      <c r="L20" s="52">
        <v>1</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1</v>
      </c>
      <c r="AU20" s="52">
        <v>0</v>
      </c>
      <c r="AV20" s="52">
        <v>0</v>
      </c>
      <c r="AW20" s="52">
        <v>0</v>
      </c>
      <c r="AX20" s="52">
        <v>0</v>
      </c>
      <c r="AY20" s="52">
        <v>0</v>
      </c>
      <c r="AZ20" s="52">
        <v>0</v>
      </c>
      <c r="BA20" s="52">
        <v>0</v>
      </c>
      <c r="BB20" s="52">
        <v>0</v>
      </c>
      <c r="BC20" s="52">
        <v>0</v>
      </c>
      <c r="BD20" s="52">
        <v>0</v>
      </c>
      <c r="BE20" s="52">
        <v>0</v>
      </c>
      <c r="BF20" s="52">
        <v>0</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271454</v>
      </c>
      <c r="B21" s="52" t="s">
        <v>419</v>
      </c>
      <c r="C21" s="52" t="s">
        <v>524</v>
      </c>
      <c r="D21" s="52">
        <v>2</v>
      </c>
      <c r="E21" s="52">
        <v>3.0996698851572302</v>
      </c>
      <c r="F21" s="52">
        <v>37.712650269412997</v>
      </c>
      <c r="G21" s="52">
        <v>0</v>
      </c>
      <c r="H21" s="52">
        <v>0</v>
      </c>
      <c r="I21" s="52">
        <v>0</v>
      </c>
      <c r="J21" s="52">
        <v>0</v>
      </c>
      <c r="K21" s="52">
        <v>1</v>
      </c>
      <c r="L21" s="52">
        <v>0</v>
      </c>
      <c r="M21" s="52">
        <v>1</v>
      </c>
      <c r="N21" s="52">
        <v>0</v>
      </c>
      <c r="O21" s="52">
        <v>0</v>
      </c>
      <c r="P21" s="52">
        <v>2</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1</v>
      </c>
      <c r="AV21" s="52">
        <v>0</v>
      </c>
      <c r="AW21" s="52">
        <v>0</v>
      </c>
      <c r="AX21" s="52">
        <v>0</v>
      </c>
      <c r="AY21" s="52">
        <v>0</v>
      </c>
      <c r="AZ21" s="52">
        <v>0</v>
      </c>
      <c r="BA21" s="52">
        <v>0</v>
      </c>
      <c r="BB21" s="52">
        <v>0</v>
      </c>
      <c r="BC21" s="52">
        <v>0</v>
      </c>
      <c r="BD21" s="52">
        <v>1</v>
      </c>
      <c r="BE21" s="52">
        <v>0</v>
      </c>
      <c r="BF21" s="52">
        <v>1</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271462</v>
      </c>
      <c r="B22" s="52" t="s">
        <v>419</v>
      </c>
      <c r="C22" s="52" t="s">
        <v>525</v>
      </c>
      <c r="D22" s="52">
        <v>3</v>
      </c>
      <c r="E22" s="52">
        <v>3.9919097296146502</v>
      </c>
      <c r="F22" s="52">
        <v>48.568235043644897</v>
      </c>
      <c r="G22" s="52">
        <v>0</v>
      </c>
      <c r="H22" s="52">
        <v>0</v>
      </c>
      <c r="I22" s="52">
        <v>0</v>
      </c>
      <c r="J22" s="52">
        <v>0</v>
      </c>
      <c r="K22" s="52">
        <v>0</v>
      </c>
      <c r="L22" s="52">
        <v>1</v>
      </c>
      <c r="M22" s="52">
        <v>0</v>
      </c>
      <c r="N22" s="52">
        <v>2</v>
      </c>
      <c r="O22" s="52">
        <v>0</v>
      </c>
      <c r="P22" s="52">
        <v>2</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1</v>
      </c>
      <c r="AQ22" s="52">
        <v>0</v>
      </c>
      <c r="AR22" s="52">
        <v>0</v>
      </c>
      <c r="AS22" s="52">
        <v>0</v>
      </c>
      <c r="AT22" s="52">
        <v>0</v>
      </c>
      <c r="AU22" s="52">
        <v>0</v>
      </c>
      <c r="AV22" s="52">
        <v>0</v>
      </c>
      <c r="AW22" s="52">
        <v>0</v>
      </c>
      <c r="AX22" s="52">
        <v>0</v>
      </c>
      <c r="AY22" s="52">
        <v>0</v>
      </c>
      <c r="AZ22" s="52">
        <v>1</v>
      </c>
      <c r="BA22" s="52">
        <v>0</v>
      </c>
      <c r="BB22" s="52">
        <v>1</v>
      </c>
      <c r="BC22" s="52">
        <v>0</v>
      </c>
      <c r="BD22" s="52">
        <v>0</v>
      </c>
      <c r="BE22" s="52">
        <v>0</v>
      </c>
      <c r="BF22" s="52">
        <v>1</v>
      </c>
      <c r="BG22" s="52">
        <v>1</v>
      </c>
      <c r="BH22" s="52">
        <v>0</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271471</v>
      </c>
      <c r="B23" s="52" t="s">
        <v>419</v>
      </c>
      <c r="C23" s="52" t="s">
        <v>539</v>
      </c>
      <c r="D23" s="52">
        <v>1</v>
      </c>
      <c r="E23" s="52">
        <v>5.4019014693171998</v>
      </c>
      <c r="F23" s="52">
        <v>65.723134543359294</v>
      </c>
      <c r="G23" s="52">
        <v>0</v>
      </c>
      <c r="H23" s="52">
        <v>0</v>
      </c>
      <c r="I23" s="52">
        <v>0</v>
      </c>
      <c r="J23" s="52">
        <v>1</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0</v>
      </c>
      <c r="AY23" s="52">
        <v>0</v>
      </c>
      <c r="AZ23" s="52">
        <v>0</v>
      </c>
      <c r="BA23" s="52">
        <v>1</v>
      </c>
      <c r="BB23" s="52">
        <v>0</v>
      </c>
      <c r="BC23" s="52">
        <v>0</v>
      </c>
      <c r="BD23" s="52">
        <v>0</v>
      </c>
      <c r="BE23" s="52">
        <v>0</v>
      </c>
      <c r="BF23" s="52">
        <v>0</v>
      </c>
      <c r="BG23" s="52">
        <v>0</v>
      </c>
      <c r="BH23" s="52">
        <v>1</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272027</v>
      </c>
      <c r="B24" s="52" t="s">
        <v>253</v>
      </c>
      <c r="C24" s="52" t="s">
        <v>419</v>
      </c>
      <c r="D24" s="52">
        <v>1</v>
      </c>
      <c r="E24" s="52">
        <v>1.0921322790616399</v>
      </c>
      <c r="F24" s="52">
        <v>13.28760939525</v>
      </c>
      <c r="G24" s="52">
        <v>0</v>
      </c>
      <c r="H24" s="52">
        <v>0</v>
      </c>
      <c r="I24" s="52">
        <v>0</v>
      </c>
      <c r="J24" s="52">
        <v>0</v>
      </c>
      <c r="K24" s="52">
        <v>0</v>
      </c>
      <c r="L24" s="52">
        <v>0</v>
      </c>
      <c r="M24" s="52">
        <v>1</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1</v>
      </c>
      <c r="AQ24" s="52">
        <v>0</v>
      </c>
      <c r="AR24" s="52">
        <v>0</v>
      </c>
      <c r="AS24" s="52">
        <v>0</v>
      </c>
      <c r="AT24" s="52">
        <v>0</v>
      </c>
      <c r="AU24" s="52">
        <v>0</v>
      </c>
      <c r="AV24" s="52">
        <v>0</v>
      </c>
      <c r="AW24" s="52">
        <v>0</v>
      </c>
      <c r="AX24" s="52">
        <v>0</v>
      </c>
      <c r="AY24" s="52">
        <v>0</v>
      </c>
      <c r="AZ24" s="52">
        <v>0</v>
      </c>
      <c r="BA24" s="52">
        <v>0</v>
      </c>
      <c r="BB24" s="52">
        <v>0</v>
      </c>
      <c r="BC24" s="52">
        <v>0</v>
      </c>
      <c r="BD24" s="52">
        <v>0</v>
      </c>
      <c r="BE24" s="52">
        <v>1</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272035</v>
      </c>
      <c r="B25" s="52" t="s">
        <v>174</v>
      </c>
      <c r="C25" s="52" t="s">
        <v>419</v>
      </c>
      <c r="D25" s="52">
        <v>2</v>
      </c>
      <c r="E25" s="52">
        <v>1.02953742883323</v>
      </c>
      <c r="F25" s="52">
        <v>12.5260387174709</v>
      </c>
      <c r="G25" s="52">
        <v>0</v>
      </c>
      <c r="H25" s="52">
        <v>0</v>
      </c>
      <c r="I25" s="52">
        <v>0</v>
      </c>
      <c r="J25" s="52">
        <v>0</v>
      </c>
      <c r="K25" s="52">
        <v>0</v>
      </c>
      <c r="L25" s="52">
        <v>1</v>
      </c>
      <c r="M25" s="52">
        <v>1</v>
      </c>
      <c r="N25" s="52">
        <v>0</v>
      </c>
      <c r="O25" s="52">
        <v>0</v>
      </c>
      <c r="P25" s="52">
        <v>1</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1</v>
      </c>
      <c r="AZ25" s="52">
        <v>0</v>
      </c>
      <c r="BA25" s="52">
        <v>0</v>
      </c>
      <c r="BB25" s="52">
        <v>1</v>
      </c>
      <c r="BC25" s="52">
        <v>0</v>
      </c>
      <c r="BD25" s="52">
        <v>0</v>
      </c>
      <c r="BE25" s="52">
        <v>0</v>
      </c>
      <c r="BF25" s="52">
        <v>0</v>
      </c>
      <c r="BG25" s="52">
        <v>0</v>
      </c>
      <c r="BH25" s="52">
        <v>2</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272051</v>
      </c>
      <c r="B26" s="52" t="s">
        <v>176</v>
      </c>
      <c r="C26" s="52" t="s">
        <v>419</v>
      </c>
      <c r="D26" s="52">
        <v>1</v>
      </c>
      <c r="E26" s="52">
        <v>0.55223905324136702</v>
      </c>
      <c r="F26" s="52">
        <v>6.7189084811033002</v>
      </c>
      <c r="G26" s="52">
        <v>0</v>
      </c>
      <c r="H26" s="52">
        <v>0</v>
      </c>
      <c r="I26" s="52">
        <v>0</v>
      </c>
      <c r="J26" s="52">
        <v>0</v>
      </c>
      <c r="K26" s="52">
        <v>0</v>
      </c>
      <c r="L26" s="52">
        <v>0</v>
      </c>
      <c r="M26" s="52">
        <v>1</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1</v>
      </c>
      <c r="AU26" s="52">
        <v>0</v>
      </c>
      <c r="AV26" s="52">
        <v>0</v>
      </c>
      <c r="AW26" s="52">
        <v>0</v>
      </c>
      <c r="AX26" s="52">
        <v>0</v>
      </c>
      <c r="AY26" s="52">
        <v>0</v>
      </c>
      <c r="AZ26" s="52">
        <v>0</v>
      </c>
      <c r="BA26" s="52">
        <v>0</v>
      </c>
      <c r="BB26" s="52">
        <v>0</v>
      </c>
      <c r="BC26" s="52">
        <v>0</v>
      </c>
      <c r="BD26" s="52">
        <v>0</v>
      </c>
      <c r="BE26" s="52">
        <v>0</v>
      </c>
      <c r="BF26" s="52">
        <v>0</v>
      </c>
      <c r="BG26" s="52">
        <v>0</v>
      </c>
      <c r="BH26" s="52">
        <v>1</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272078</v>
      </c>
      <c r="B27" s="52" t="s">
        <v>177</v>
      </c>
      <c r="C27" s="52" t="s">
        <v>419</v>
      </c>
      <c r="D27" s="52">
        <v>2</v>
      </c>
      <c r="E27" s="52">
        <v>1.19636544178785</v>
      </c>
      <c r="F27" s="52">
        <v>14.5557795417522</v>
      </c>
      <c r="G27" s="52">
        <v>0</v>
      </c>
      <c r="H27" s="52">
        <v>0</v>
      </c>
      <c r="I27" s="52">
        <v>0</v>
      </c>
      <c r="J27" s="52">
        <v>1</v>
      </c>
      <c r="K27" s="52">
        <v>0</v>
      </c>
      <c r="L27" s="52">
        <v>0</v>
      </c>
      <c r="M27" s="52">
        <v>0</v>
      </c>
      <c r="N27" s="52">
        <v>1</v>
      </c>
      <c r="O27" s="52">
        <v>0</v>
      </c>
      <c r="P27" s="52">
        <v>1</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1</v>
      </c>
      <c r="AT27" s="52">
        <v>0</v>
      </c>
      <c r="AU27" s="52">
        <v>0</v>
      </c>
      <c r="AV27" s="52">
        <v>0</v>
      </c>
      <c r="AW27" s="52">
        <v>0</v>
      </c>
      <c r="AX27" s="52">
        <v>0</v>
      </c>
      <c r="AY27" s="52">
        <v>0</v>
      </c>
      <c r="AZ27" s="52">
        <v>0</v>
      </c>
      <c r="BA27" s="52">
        <v>0</v>
      </c>
      <c r="BB27" s="52">
        <v>1</v>
      </c>
      <c r="BC27" s="52">
        <v>0</v>
      </c>
      <c r="BD27" s="52">
        <v>0</v>
      </c>
      <c r="BE27" s="52">
        <v>1</v>
      </c>
      <c r="BF27" s="52">
        <v>0</v>
      </c>
      <c r="BG27" s="52">
        <v>1</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272086</v>
      </c>
      <c r="B28" s="52" t="s">
        <v>178</v>
      </c>
      <c r="C28" s="52" t="s">
        <v>419</v>
      </c>
      <c r="D28" s="52">
        <v>1</v>
      </c>
      <c r="E28" s="52">
        <v>2.4673690443879699</v>
      </c>
      <c r="F28" s="52">
        <v>30.019656706720301</v>
      </c>
      <c r="G28" s="52">
        <v>0</v>
      </c>
      <c r="H28" s="52">
        <v>0</v>
      </c>
      <c r="I28" s="52">
        <v>0</v>
      </c>
      <c r="J28" s="52">
        <v>0</v>
      </c>
      <c r="K28" s="52">
        <v>0</v>
      </c>
      <c r="L28" s="52">
        <v>0</v>
      </c>
      <c r="M28" s="52">
        <v>1</v>
      </c>
      <c r="N28" s="52">
        <v>0</v>
      </c>
      <c r="O28" s="52">
        <v>0</v>
      </c>
      <c r="P28" s="52">
        <v>0</v>
      </c>
      <c r="Q28" s="52">
        <v>1</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1</v>
      </c>
      <c r="AR28" s="52">
        <v>0</v>
      </c>
      <c r="AS28" s="52">
        <v>0</v>
      </c>
      <c r="AT28" s="52">
        <v>0</v>
      </c>
      <c r="AU28" s="52">
        <v>0</v>
      </c>
      <c r="AV28" s="52">
        <v>0</v>
      </c>
      <c r="AW28" s="52">
        <v>0</v>
      </c>
      <c r="AX28" s="52">
        <v>0</v>
      </c>
      <c r="AY28" s="52">
        <v>0</v>
      </c>
      <c r="AZ28" s="52">
        <v>0</v>
      </c>
      <c r="BA28" s="52">
        <v>0</v>
      </c>
      <c r="BB28" s="52">
        <v>0</v>
      </c>
      <c r="BC28" s="52">
        <v>0</v>
      </c>
      <c r="BD28" s="52">
        <v>0</v>
      </c>
      <c r="BE28" s="52">
        <v>0</v>
      </c>
      <c r="BF28" s="52">
        <v>0</v>
      </c>
      <c r="BG28" s="52">
        <v>0</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272108</v>
      </c>
      <c r="B29" s="52" t="s">
        <v>180</v>
      </c>
      <c r="C29" s="52" t="s">
        <v>419</v>
      </c>
      <c r="D29" s="52">
        <v>2</v>
      </c>
      <c r="E29" s="52">
        <v>1.0492408742274999</v>
      </c>
      <c r="F29" s="52">
        <v>12.7657639697679</v>
      </c>
      <c r="G29" s="52">
        <v>0</v>
      </c>
      <c r="H29" s="52">
        <v>0</v>
      </c>
      <c r="I29" s="52">
        <v>0</v>
      </c>
      <c r="J29" s="52">
        <v>1</v>
      </c>
      <c r="K29" s="52">
        <v>1</v>
      </c>
      <c r="L29" s="52">
        <v>0</v>
      </c>
      <c r="M29" s="52">
        <v>0</v>
      </c>
      <c r="N29" s="52">
        <v>0</v>
      </c>
      <c r="O29" s="52">
        <v>0</v>
      </c>
      <c r="P29" s="52">
        <v>0</v>
      </c>
      <c r="Q29" s="52">
        <v>2</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1</v>
      </c>
      <c r="AW29" s="52">
        <v>1</v>
      </c>
      <c r="AX29" s="52">
        <v>0</v>
      </c>
      <c r="AY29" s="52">
        <v>0</v>
      </c>
      <c r="AZ29" s="52">
        <v>0</v>
      </c>
      <c r="BA29" s="52">
        <v>0</v>
      </c>
      <c r="BB29" s="52">
        <v>0</v>
      </c>
      <c r="BC29" s="52">
        <v>0</v>
      </c>
      <c r="BD29" s="52">
        <v>0</v>
      </c>
      <c r="BE29" s="52">
        <v>0</v>
      </c>
      <c r="BF29" s="52">
        <v>0</v>
      </c>
      <c r="BG29" s="52">
        <v>0</v>
      </c>
      <c r="BH29" s="52">
        <v>1</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272116</v>
      </c>
      <c r="B30" s="52" t="s">
        <v>181</v>
      </c>
      <c r="C30" s="52" t="s">
        <v>419</v>
      </c>
      <c r="D30" s="52">
        <v>1</v>
      </c>
      <c r="E30" s="52">
        <v>0.72980981156310698</v>
      </c>
      <c r="F30" s="52">
        <v>8.8793527073511296</v>
      </c>
      <c r="G30" s="52">
        <v>0</v>
      </c>
      <c r="H30" s="52">
        <v>0</v>
      </c>
      <c r="I30" s="52">
        <v>0</v>
      </c>
      <c r="J30" s="52">
        <v>0</v>
      </c>
      <c r="K30" s="52">
        <v>0</v>
      </c>
      <c r="L30" s="52">
        <v>1</v>
      </c>
      <c r="M30" s="52">
        <v>0</v>
      </c>
      <c r="N30" s="52">
        <v>0</v>
      </c>
      <c r="O30" s="52">
        <v>0</v>
      </c>
      <c r="P30" s="52">
        <v>0</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1</v>
      </c>
      <c r="AW30" s="52">
        <v>0</v>
      </c>
      <c r="AX30" s="52">
        <v>0</v>
      </c>
      <c r="AY30" s="52">
        <v>0</v>
      </c>
      <c r="AZ30" s="52">
        <v>0</v>
      </c>
      <c r="BA30" s="52">
        <v>0</v>
      </c>
      <c r="BB30" s="52">
        <v>0</v>
      </c>
      <c r="BC30" s="52">
        <v>1</v>
      </c>
      <c r="BD30" s="52">
        <v>0</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272124</v>
      </c>
      <c r="B31" s="52" t="s">
        <v>182</v>
      </c>
      <c r="C31" s="52" t="s">
        <v>419</v>
      </c>
      <c r="D31" s="52">
        <v>1</v>
      </c>
      <c r="E31" s="52">
        <v>0.79453360877165102</v>
      </c>
      <c r="F31" s="52">
        <v>9.6668255733884205</v>
      </c>
      <c r="G31" s="52">
        <v>0</v>
      </c>
      <c r="H31" s="52">
        <v>0</v>
      </c>
      <c r="I31" s="52">
        <v>0</v>
      </c>
      <c r="J31" s="52">
        <v>0</v>
      </c>
      <c r="K31" s="52">
        <v>0</v>
      </c>
      <c r="L31" s="52">
        <v>0</v>
      </c>
      <c r="M31" s="52">
        <v>1</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1</v>
      </c>
      <c r="AU31" s="52">
        <v>0</v>
      </c>
      <c r="AV31" s="52">
        <v>0</v>
      </c>
      <c r="AW31" s="52">
        <v>0</v>
      </c>
      <c r="AX31" s="52">
        <v>0</v>
      </c>
      <c r="AY31" s="52">
        <v>0</v>
      </c>
      <c r="AZ31" s="52">
        <v>0</v>
      </c>
      <c r="BA31" s="52">
        <v>0</v>
      </c>
      <c r="BB31" s="52">
        <v>0</v>
      </c>
      <c r="BC31" s="52">
        <v>0</v>
      </c>
      <c r="BD31" s="52">
        <v>1</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272159</v>
      </c>
      <c r="B32" s="52" t="s">
        <v>184</v>
      </c>
      <c r="C32" s="52" t="s">
        <v>419</v>
      </c>
      <c r="D32" s="52">
        <v>4</v>
      </c>
      <c r="E32" s="52">
        <v>3.61529631872452</v>
      </c>
      <c r="F32" s="52">
        <v>43.986105211148399</v>
      </c>
      <c r="G32" s="52">
        <v>0</v>
      </c>
      <c r="H32" s="52">
        <v>1</v>
      </c>
      <c r="I32" s="52">
        <v>1</v>
      </c>
      <c r="J32" s="52">
        <v>0</v>
      </c>
      <c r="K32" s="52">
        <v>0</v>
      </c>
      <c r="L32" s="52">
        <v>1</v>
      </c>
      <c r="M32" s="52">
        <v>1</v>
      </c>
      <c r="N32" s="52">
        <v>0</v>
      </c>
      <c r="O32" s="52">
        <v>0</v>
      </c>
      <c r="P32" s="52">
        <v>3</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1</v>
      </c>
      <c r="AQ32" s="52">
        <v>0</v>
      </c>
      <c r="AR32" s="52">
        <v>0</v>
      </c>
      <c r="AS32" s="52">
        <v>0</v>
      </c>
      <c r="AT32" s="52">
        <v>0</v>
      </c>
      <c r="AU32" s="52">
        <v>0</v>
      </c>
      <c r="AV32" s="52">
        <v>0</v>
      </c>
      <c r="AW32" s="52">
        <v>0</v>
      </c>
      <c r="AX32" s="52">
        <v>0</v>
      </c>
      <c r="AY32" s="52">
        <v>0</v>
      </c>
      <c r="AZ32" s="52">
        <v>0</v>
      </c>
      <c r="BA32" s="52">
        <v>2</v>
      </c>
      <c r="BB32" s="52">
        <v>1</v>
      </c>
      <c r="BC32" s="52">
        <v>0</v>
      </c>
      <c r="BD32" s="52">
        <v>1</v>
      </c>
      <c r="BE32" s="52">
        <v>1</v>
      </c>
      <c r="BF32" s="52">
        <v>0</v>
      </c>
      <c r="BG32" s="52">
        <v>1</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272205</v>
      </c>
      <c r="B33" s="52" t="s">
        <v>188</v>
      </c>
      <c r="C33" s="52" t="s">
        <v>419</v>
      </c>
      <c r="D33" s="52">
        <v>1</v>
      </c>
      <c r="E33" s="52">
        <v>1.50394032364796</v>
      </c>
      <c r="F33" s="52">
        <v>18.297940604383498</v>
      </c>
      <c r="G33" s="52">
        <v>0</v>
      </c>
      <c r="H33" s="52">
        <v>0</v>
      </c>
      <c r="I33" s="52">
        <v>0</v>
      </c>
      <c r="J33" s="52">
        <v>0</v>
      </c>
      <c r="K33" s="52">
        <v>0</v>
      </c>
      <c r="L33" s="52">
        <v>0</v>
      </c>
      <c r="M33" s="52">
        <v>1</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1</v>
      </c>
      <c r="AT33" s="52">
        <v>0</v>
      </c>
      <c r="AU33" s="52">
        <v>0</v>
      </c>
      <c r="AV33" s="52">
        <v>0</v>
      </c>
      <c r="AW33" s="52">
        <v>0</v>
      </c>
      <c r="AX33" s="52">
        <v>0</v>
      </c>
      <c r="AY33" s="52">
        <v>0</v>
      </c>
      <c r="AZ33" s="52">
        <v>0</v>
      </c>
      <c r="BA33" s="52">
        <v>0</v>
      </c>
      <c r="BB33" s="52">
        <v>0</v>
      </c>
      <c r="BC33" s="52">
        <v>0</v>
      </c>
      <c r="BD33" s="52">
        <v>0</v>
      </c>
      <c r="BE33" s="52">
        <v>0</v>
      </c>
      <c r="BF33" s="52">
        <v>0</v>
      </c>
      <c r="BG33" s="52">
        <v>1</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272230</v>
      </c>
      <c r="B34" s="52" t="s">
        <v>171</v>
      </c>
      <c r="C34" s="52" t="s">
        <v>419</v>
      </c>
      <c r="D34" s="52">
        <v>1</v>
      </c>
      <c r="E34" s="52">
        <v>1.7058151237568899</v>
      </c>
      <c r="F34" s="52">
        <v>20.754084005708801</v>
      </c>
      <c r="G34" s="52">
        <v>0</v>
      </c>
      <c r="H34" s="52">
        <v>0</v>
      </c>
      <c r="I34" s="52">
        <v>0</v>
      </c>
      <c r="J34" s="52">
        <v>0</v>
      </c>
      <c r="K34" s="52">
        <v>0</v>
      </c>
      <c r="L34" s="52">
        <v>0</v>
      </c>
      <c r="M34" s="52">
        <v>1</v>
      </c>
      <c r="N34" s="52">
        <v>0</v>
      </c>
      <c r="O34" s="52">
        <v>0</v>
      </c>
      <c r="P34" s="52">
        <v>0</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0</v>
      </c>
      <c r="AW34" s="52">
        <v>0</v>
      </c>
      <c r="AX34" s="52">
        <v>0</v>
      </c>
      <c r="AY34" s="52">
        <v>0</v>
      </c>
      <c r="AZ34" s="52">
        <v>0</v>
      </c>
      <c r="BA34" s="52">
        <v>0</v>
      </c>
      <c r="BB34" s="52">
        <v>1</v>
      </c>
      <c r="BC34" s="52">
        <v>1</v>
      </c>
      <c r="BD34" s="52">
        <v>0</v>
      </c>
      <c r="BE34" s="52">
        <v>0</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272264</v>
      </c>
      <c r="B35" s="52" t="s">
        <v>192</v>
      </c>
      <c r="C35" s="52" t="s">
        <v>419</v>
      </c>
      <c r="D35" s="52">
        <v>1</v>
      </c>
      <c r="E35" s="52">
        <v>3.3123550844650498</v>
      </c>
      <c r="F35" s="52">
        <v>40.300320194324797</v>
      </c>
      <c r="G35" s="52">
        <v>0</v>
      </c>
      <c r="H35" s="52">
        <v>0</v>
      </c>
      <c r="I35" s="52">
        <v>0</v>
      </c>
      <c r="J35" s="52">
        <v>1</v>
      </c>
      <c r="K35" s="52">
        <v>0</v>
      </c>
      <c r="L35" s="52">
        <v>0</v>
      </c>
      <c r="M35" s="52">
        <v>0</v>
      </c>
      <c r="N35" s="52">
        <v>0</v>
      </c>
      <c r="O35" s="52">
        <v>0</v>
      </c>
      <c r="P35" s="52">
        <v>0</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0</v>
      </c>
      <c r="AX35" s="52">
        <v>0</v>
      </c>
      <c r="AY35" s="52">
        <v>0</v>
      </c>
      <c r="AZ35" s="52">
        <v>0</v>
      </c>
      <c r="BA35" s="52">
        <v>0</v>
      </c>
      <c r="BB35" s="52">
        <v>1</v>
      </c>
      <c r="BC35" s="52">
        <v>0</v>
      </c>
      <c r="BD35" s="52">
        <v>0</v>
      </c>
      <c r="BE35" s="52">
        <v>0</v>
      </c>
      <c r="BF35" s="52">
        <v>0</v>
      </c>
      <c r="BG35" s="52">
        <v>0</v>
      </c>
      <c r="BH35" s="52">
        <v>0</v>
      </c>
      <c r="BI35" s="52">
        <v>1</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272272</v>
      </c>
      <c r="B36" s="52" t="s">
        <v>193</v>
      </c>
      <c r="C36" s="52" t="s">
        <v>419</v>
      </c>
      <c r="D36" s="52">
        <v>1</v>
      </c>
      <c r="E36" s="52">
        <v>0.42639559277515299</v>
      </c>
      <c r="F36" s="52">
        <v>5.1878130454310298</v>
      </c>
      <c r="G36" s="52">
        <v>0</v>
      </c>
      <c r="H36" s="52">
        <v>0</v>
      </c>
      <c r="I36" s="52">
        <v>0</v>
      </c>
      <c r="J36" s="52">
        <v>0</v>
      </c>
      <c r="K36" s="52">
        <v>1</v>
      </c>
      <c r="L36" s="52">
        <v>0</v>
      </c>
      <c r="M36" s="52">
        <v>0</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1</v>
      </c>
      <c r="AS36" s="52">
        <v>0</v>
      </c>
      <c r="AT36" s="52">
        <v>0</v>
      </c>
      <c r="AU36" s="52">
        <v>0</v>
      </c>
      <c r="AV36" s="52">
        <v>0</v>
      </c>
      <c r="AW36" s="52">
        <v>0</v>
      </c>
      <c r="AX36" s="52">
        <v>0</v>
      </c>
      <c r="AY36" s="52">
        <v>0</v>
      </c>
      <c r="AZ36" s="52">
        <v>0</v>
      </c>
      <c r="BA36" s="52">
        <v>0</v>
      </c>
      <c r="BB36" s="52">
        <v>0</v>
      </c>
      <c r="BC36" s="52">
        <v>0</v>
      </c>
      <c r="BD36" s="52">
        <v>0</v>
      </c>
      <c r="BE36" s="52">
        <v>0</v>
      </c>
      <c r="BF36" s="52">
        <v>1</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273210</v>
      </c>
      <c r="B37" s="52" t="s">
        <v>531</v>
      </c>
      <c r="C37" s="52" t="s">
        <v>419</v>
      </c>
      <c r="D37" s="52">
        <v>1</v>
      </c>
      <c r="E37" s="52">
        <v>11.142061281337</v>
      </c>
      <c r="F37" s="52">
        <v>135.561745589601</v>
      </c>
      <c r="G37" s="52">
        <v>0</v>
      </c>
      <c r="H37" s="52">
        <v>0</v>
      </c>
      <c r="I37" s="52">
        <v>0</v>
      </c>
      <c r="J37" s="52">
        <v>0</v>
      </c>
      <c r="K37" s="52">
        <v>0</v>
      </c>
      <c r="L37" s="52">
        <v>0</v>
      </c>
      <c r="M37" s="52">
        <v>0</v>
      </c>
      <c r="N37" s="52">
        <v>1</v>
      </c>
      <c r="O37" s="52">
        <v>0</v>
      </c>
      <c r="P37" s="52">
        <v>1</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1</v>
      </c>
      <c r="AU37" s="52">
        <v>0</v>
      </c>
      <c r="AV37" s="52">
        <v>0</v>
      </c>
      <c r="AW37" s="52">
        <v>0</v>
      </c>
      <c r="AX37" s="52">
        <v>0</v>
      </c>
      <c r="AY37" s="52">
        <v>0</v>
      </c>
      <c r="AZ37" s="52">
        <v>0</v>
      </c>
      <c r="BA37" s="52">
        <v>0</v>
      </c>
      <c r="BB37" s="52">
        <v>0</v>
      </c>
      <c r="BC37" s="52">
        <v>1</v>
      </c>
      <c r="BD37" s="52">
        <v>0</v>
      </c>
      <c r="BE37" s="52">
        <v>0</v>
      </c>
      <c r="BF37" s="52">
        <v>0</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row r="39" spans="1:74" s="52" customFormat="1" x14ac:dyDescent="0.2"/>
    <row r="40" spans="1:74" s="52" customFormat="1" x14ac:dyDescent="0.2"/>
    <row r="41" spans="1:74" s="52" customFormat="1" x14ac:dyDescent="0.2"/>
    <row r="42" spans="1:74" s="52" customFormat="1" x14ac:dyDescent="0.2"/>
    <row r="43" spans="1:74" s="52" customFormat="1" x14ac:dyDescent="0.2"/>
    <row r="44" spans="1:74" s="52" customFormat="1" x14ac:dyDescent="0.2"/>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85" spans="1:75" x14ac:dyDescent="0.2">
      <c r="B85" s="52">
        <v>271004</v>
      </c>
      <c r="C85" t="s">
        <v>395</v>
      </c>
      <c r="D85">
        <f>IFERROR(VLOOKUP($B85,$A$8:$BW$70,D$88,FALSE),0)</f>
        <v>12</v>
      </c>
      <c r="E85">
        <f t="shared" ref="E85:BP85" si="0">IFERROR(VLOOKUP($B85,$A$8:$BW$70,E88,FALSE),0)</f>
        <v>0.90671695923400597</v>
      </c>
      <c r="F85">
        <f t="shared" si="0"/>
        <v>11.031723004013701</v>
      </c>
      <c r="G85">
        <f t="shared" si="0"/>
        <v>0</v>
      </c>
      <c r="H85">
        <f t="shared" si="0"/>
        <v>1</v>
      </c>
      <c r="I85">
        <f t="shared" si="0"/>
        <v>0</v>
      </c>
      <c r="J85">
        <f t="shared" si="0"/>
        <v>3</v>
      </c>
      <c r="K85">
        <f t="shared" si="0"/>
        <v>5</v>
      </c>
      <c r="L85">
        <f t="shared" si="0"/>
        <v>0</v>
      </c>
      <c r="M85">
        <f t="shared" si="0"/>
        <v>3</v>
      </c>
      <c r="N85">
        <f t="shared" si="0"/>
        <v>0</v>
      </c>
      <c r="O85">
        <f t="shared" si="0"/>
        <v>0</v>
      </c>
      <c r="P85">
        <f t="shared" si="0"/>
        <v>8</v>
      </c>
      <c r="Q85">
        <f t="shared" si="0"/>
        <v>4</v>
      </c>
      <c r="R85">
        <f t="shared" si="0"/>
        <v>0</v>
      </c>
      <c r="S85">
        <f t="shared" si="0"/>
        <v>5</v>
      </c>
      <c r="T85">
        <f t="shared" si="0"/>
        <v>6</v>
      </c>
      <c r="U85">
        <f t="shared" si="0"/>
        <v>1</v>
      </c>
      <c r="V85">
        <f t="shared" si="0"/>
        <v>5</v>
      </c>
      <c r="W85">
        <f t="shared" si="0"/>
        <v>0</v>
      </c>
      <c r="X85">
        <f t="shared" si="0"/>
        <v>0</v>
      </c>
      <c r="Y85">
        <f t="shared" si="0"/>
        <v>5</v>
      </c>
      <c r="Z85">
        <f t="shared" si="0"/>
        <v>0</v>
      </c>
      <c r="AA85">
        <f t="shared" si="0"/>
        <v>1</v>
      </c>
      <c r="AB85">
        <f t="shared" si="0"/>
        <v>8</v>
      </c>
      <c r="AC85">
        <f t="shared" si="0"/>
        <v>1</v>
      </c>
      <c r="AD85">
        <f t="shared" si="0"/>
        <v>0</v>
      </c>
      <c r="AE85">
        <f t="shared" si="0"/>
        <v>0</v>
      </c>
      <c r="AF85">
        <f t="shared" si="0"/>
        <v>0</v>
      </c>
      <c r="AG85">
        <f t="shared" si="0"/>
        <v>3</v>
      </c>
      <c r="AH85">
        <f t="shared" si="0"/>
        <v>0</v>
      </c>
      <c r="AI85">
        <f t="shared" si="0"/>
        <v>7</v>
      </c>
      <c r="AJ85">
        <f t="shared" si="0"/>
        <v>0</v>
      </c>
      <c r="AK85">
        <f t="shared" si="0"/>
        <v>1</v>
      </c>
      <c r="AL85">
        <f t="shared" si="0"/>
        <v>3</v>
      </c>
      <c r="AM85">
        <f t="shared" si="0"/>
        <v>0</v>
      </c>
      <c r="AN85">
        <f t="shared" si="0"/>
        <v>1</v>
      </c>
      <c r="AO85">
        <f t="shared" si="0"/>
        <v>0</v>
      </c>
      <c r="AP85">
        <f t="shared" si="0"/>
        <v>3</v>
      </c>
      <c r="AQ85">
        <f t="shared" si="0"/>
        <v>0</v>
      </c>
      <c r="AR85">
        <f t="shared" si="0"/>
        <v>1</v>
      </c>
      <c r="AS85">
        <f t="shared" si="0"/>
        <v>0</v>
      </c>
      <c r="AT85">
        <f t="shared" si="0"/>
        <v>1</v>
      </c>
      <c r="AU85">
        <f t="shared" si="0"/>
        <v>0</v>
      </c>
      <c r="AV85">
        <f t="shared" si="0"/>
        <v>0</v>
      </c>
      <c r="AW85">
        <f t="shared" si="0"/>
        <v>1</v>
      </c>
      <c r="AX85">
        <f t="shared" si="0"/>
        <v>1</v>
      </c>
      <c r="AY85">
        <f t="shared" si="0"/>
        <v>0</v>
      </c>
      <c r="AZ85">
        <f t="shared" si="0"/>
        <v>0</v>
      </c>
      <c r="BA85">
        <f t="shared" si="0"/>
        <v>1</v>
      </c>
      <c r="BB85">
        <f t="shared" si="0"/>
        <v>4</v>
      </c>
      <c r="BC85">
        <f t="shared" si="0"/>
        <v>1</v>
      </c>
      <c r="BD85">
        <f t="shared" si="0"/>
        <v>1</v>
      </c>
      <c r="BE85">
        <f t="shared" si="0"/>
        <v>3</v>
      </c>
      <c r="BF85">
        <f t="shared" si="0"/>
        <v>0</v>
      </c>
      <c r="BG85">
        <f t="shared" si="0"/>
        <v>5</v>
      </c>
      <c r="BH85">
        <f t="shared" si="0"/>
        <v>2</v>
      </c>
      <c r="BI85">
        <f t="shared" si="0"/>
        <v>0</v>
      </c>
      <c r="BJ85">
        <f t="shared" si="0"/>
        <v>0</v>
      </c>
      <c r="BK85">
        <f t="shared" si="0"/>
        <v>1</v>
      </c>
      <c r="BL85">
        <f t="shared" si="0"/>
        <v>7</v>
      </c>
      <c r="BM85">
        <f t="shared" si="0"/>
        <v>9</v>
      </c>
      <c r="BN85">
        <f t="shared" si="0"/>
        <v>1</v>
      </c>
      <c r="BO85">
        <f t="shared" si="0"/>
        <v>1</v>
      </c>
      <c r="BP85">
        <f t="shared" si="0"/>
        <v>0</v>
      </c>
      <c r="BQ85">
        <f t="shared" ref="BQ85:BW85" si="1">IFERROR(VLOOKUP($B85,$A$8:$BW$70,BQ88,FALSE),0)</f>
        <v>1</v>
      </c>
      <c r="BR85">
        <f t="shared" si="1"/>
        <v>0</v>
      </c>
      <c r="BS85">
        <f t="shared" si="1"/>
        <v>2</v>
      </c>
      <c r="BT85">
        <f t="shared" si="1"/>
        <v>10</v>
      </c>
      <c r="BU85">
        <f t="shared" si="1"/>
        <v>0</v>
      </c>
      <c r="BV85">
        <f t="shared" si="1"/>
        <v>0</v>
      </c>
      <c r="BW85">
        <f t="shared" si="1"/>
        <v>0</v>
      </c>
    </row>
    <row r="86" spans="1:75" x14ac:dyDescent="0.2">
      <c r="B86" s="52">
        <v>271403</v>
      </c>
      <c r="C86" t="s">
        <v>396</v>
      </c>
      <c r="D86">
        <f>IFERROR(VLOOKUP($B86,$A$8:$BW$70,D$88,FALSE),0)</f>
        <v>10</v>
      </c>
      <c r="E86">
        <f t="shared" ref="E86:BP86" si="2">IFERROR(VLOOKUP($B86,$A$8:$BW$70,E$88,FALSE),0)</f>
        <v>2.5264136547605198</v>
      </c>
      <c r="F86">
        <f t="shared" si="2"/>
        <v>30.7380327995863</v>
      </c>
      <c r="G86">
        <f t="shared" si="2"/>
        <v>0</v>
      </c>
      <c r="H86">
        <f t="shared" si="2"/>
        <v>0</v>
      </c>
      <c r="I86">
        <f t="shared" si="2"/>
        <v>1</v>
      </c>
      <c r="J86">
        <f t="shared" si="2"/>
        <v>1</v>
      </c>
      <c r="K86">
        <f t="shared" si="2"/>
        <v>1</v>
      </c>
      <c r="L86">
        <f t="shared" si="2"/>
        <v>2</v>
      </c>
      <c r="M86">
        <f t="shared" si="2"/>
        <v>1</v>
      </c>
      <c r="N86">
        <f t="shared" si="2"/>
        <v>4</v>
      </c>
      <c r="O86">
        <f t="shared" si="2"/>
        <v>0</v>
      </c>
      <c r="P86">
        <f t="shared" si="2"/>
        <v>8</v>
      </c>
      <c r="Q86">
        <f t="shared" si="2"/>
        <v>2</v>
      </c>
      <c r="R86">
        <f t="shared" si="2"/>
        <v>0</v>
      </c>
      <c r="S86">
        <f t="shared" si="2"/>
        <v>2</v>
      </c>
      <c r="T86">
        <f t="shared" si="2"/>
        <v>8</v>
      </c>
      <c r="U86">
        <f t="shared" si="2"/>
        <v>0</v>
      </c>
      <c r="V86">
        <f t="shared" si="2"/>
        <v>8</v>
      </c>
      <c r="W86">
        <f t="shared" si="2"/>
        <v>0</v>
      </c>
      <c r="X86">
        <f t="shared" si="2"/>
        <v>0</v>
      </c>
      <c r="Y86">
        <f t="shared" si="2"/>
        <v>7</v>
      </c>
      <c r="Z86">
        <f t="shared" si="2"/>
        <v>1</v>
      </c>
      <c r="AA86">
        <f t="shared" si="2"/>
        <v>0</v>
      </c>
      <c r="AB86">
        <f t="shared" si="2"/>
        <v>6</v>
      </c>
      <c r="AC86">
        <f t="shared" si="2"/>
        <v>1</v>
      </c>
      <c r="AD86">
        <f t="shared" si="2"/>
        <v>0</v>
      </c>
      <c r="AE86">
        <f t="shared" si="2"/>
        <v>0</v>
      </c>
      <c r="AF86">
        <f t="shared" si="2"/>
        <v>0</v>
      </c>
      <c r="AG86">
        <f t="shared" si="2"/>
        <v>3</v>
      </c>
      <c r="AH86">
        <f t="shared" si="2"/>
        <v>0</v>
      </c>
      <c r="AI86">
        <f t="shared" si="2"/>
        <v>6</v>
      </c>
      <c r="AJ86">
        <f t="shared" si="2"/>
        <v>0</v>
      </c>
      <c r="AK86">
        <f t="shared" si="2"/>
        <v>0</v>
      </c>
      <c r="AL86">
        <f t="shared" si="2"/>
        <v>3</v>
      </c>
      <c r="AM86">
        <f t="shared" si="2"/>
        <v>1</v>
      </c>
      <c r="AN86">
        <f t="shared" si="2"/>
        <v>0</v>
      </c>
      <c r="AO86">
        <f t="shared" si="2"/>
        <v>0</v>
      </c>
      <c r="AP86">
        <f t="shared" si="2"/>
        <v>1</v>
      </c>
      <c r="AQ86">
        <f t="shared" si="2"/>
        <v>0</v>
      </c>
      <c r="AR86">
        <f t="shared" si="2"/>
        <v>1</v>
      </c>
      <c r="AS86">
        <f t="shared" si="2"/>
        <v>1</v>
      </c>
      <c r="AT86">
        <f t="shared" si="2"/>
        <v>1</v>
      </c>
      <c r="AU86">
        <f t="shared" si="2"/>
        <v>2</v>
      </c>
      <c r="AV86">
        <f t="shared" si="2"/>
        <v>0</v>
      </c>
      <c r="AW86">
        <f t="shared" si="2"/>
        <v>0</v>
      </c>
      <c r="AX86">
        <f t="shared" si="2"/>
        <v>0</v>
      </c>
      <c r="AY86">
        <f t="shared" si="2"/>
        <v>0</v>
      </c>
      <c r="AZ86">
        <f t="shared" si="2"/>
        <v>1</v>
      </c>
      <c r="BA86">
        <f t="shared" si="2"/>
        <v>2</v>
      </c>
      <c r="BB86">
        <f t="shared" si="2"/>
        <v>1</v>
      </c>
      <c r="BC86">
        <f t="shared" si="2"/>
        <v>1</v>
      </c>
      <c r="BD86">
        <f t="shared" si="2"/>
        <v>1</v>
      </c>
      <c r="BE86">
        <f t="shared" si="2"/>
        <v>1</v>
      </c>
      <c r="BF86">
        <f t="shared" si="2"/>
        <v>2</v>
      </c>
      <c r="BG86">
        <f t="shared" si="2"/>
        <v>1</v>
      </c>
      <c r="BH86">
        <f t="shared" si="2"/>
        <v>1</v>
      </c>
      <c r="BI86">
        <f t="shared" si="2"/>
        <v>3</v>
      </c>
      <c r="BJ86">
        <f t="shared" si="2"/>
        <v>0</v>
      </c>
      <c r="BK86">
        <f t="shared" si="2"/>
        <v>1</v>
      </c>
      <c r="BL86">
        <f t="shared" si="2"/>
        <v>10</v>
      </c>
      <c r="BM86">
        <f t="shared" si="2"/>
        <v>1</v>
      </c>
      <c r="BN86">
        <f t="shared" si="2"/>
        <v>3</v>
      </c>
      <c r="BO86">
        <f t="shared" si="2"/>
        <v>0</v>
      </c>
      <c r="BP86">
        <f t="shared" si="2"/>
        <v>0</v>
      </c>
      <c r="BQ86">
        <f t="shared" ref="BQ86:BW86" si="3">IFERROR(VLOOKUP($B86,$A$8:$BW$70,BQ$88,FALSE),0)</f>
        <v>0</v>
      </c>
      <c r="BR86">
        <f t="shared" si="3"/>
        <v>0</v>
      </c>
      <c r="BS86">
        <f t="shared" si="3"/>
        <v>3</v>
      </c>
      <c r="BT86">
        <f t="shared" si="3"/>
        <v>7</v>
      </c>
      <c r="BU86">
        <f t="shared" si="3"/>
        <v>0</v>
      </c>
      <c r="BV86">
        <f t="shared" si="3"/>
        <v>0</v>
      </c>
      <c r="BW86">
        <f t="shared" si="3"/>
        <v>0</v>
      </c>
    </row>
    <row r="87" spans="1:75" x14ac:dyDescent="0.2">
      <c r="C87" t="s">
        <v>397</v>
      </c>
      <c r="D87">
        <f>SUM(D8:D83)</f>
        <v>64</v>
      </c>
      <c r="G87">
        <f t="shared" ref="G87:BR87" si="4">SUM(G8:G83)</f>
        <v>0</v>
      </c>
      <c r="H87">
        <f t="shared" si="4"/>
        <v>3</v>
      </c>
      <c r="I87">
        <f t="shared" si="4"/>
        <v>3</v>
      </c>
      <c r="J87">
        <f t="shared" si="4"/>
        <v>11</v>
      </c>
      <c r="K87">
        <f t="shared" si="4"/>
        <v>14</v>
      </c>
      <c r="L87">
        <f t="shared" si="4"/>
        <v>7</v>
      </c>
      <c r="M87">
        <f t="shared" si="4"/>
        <v>16</v>
      </c>
      <c r="N87">
        <f t="shared" si="4"/>
        <v>10</v>
      </c>
      <c r="O87">
        <f t="shared" si="4"/>
        <v>0</v>
      </c>
      <c r="P87">
        <f t="shared" si="4"/>
        <v>43</v>
      </c>
      <c r="Q87">
        <f t="shared" si="4"/>
        <v>21</v>
      </c>
      <c r="R87">
        <f t="shared" si="4"/>
        <v>0</v>
      </c>
      <c r="S87">
        <f t="shared" si="4"/>
        <v>7</v>
      </c>
      <c r="T87">
        <f t="shared" si="4"/>
        <v>14</v>
      </c>
      <c r="U87">
        <f t="shared" si="4"/>
        <v>1</v>
      </c>
      <c r="V87">
        <f t="shared" si="4"/>
        <v>13</v>
      </c>
      <c r="W87">
        <f t="shared" si="4"/>
        <v>0</v>
      </c>
      <c r="X87">
        <f t="shared" si="4"/>
        <v>0</v>
      </c>
      <c r="Y87">
        <f t="shared" si="4"/>
        <v>12</v>
      </c>
      <c r="Z87">
        <f t="shared" si="4"/>
        <v>1</v>
      </c>
      <c r="AA87">
        <f t="shared" si="4"/>
        <v>1</v>
      </c>
      <c r="AB87">
        <f t="shared" si="4"/>
        <v>14</v>
      </c>
      <c r="AC87">
        <f t="shared" si="4"/>
        <v>2</v>
      </c>
      <c r="AD87">
        <f t="shared" si="4"/>
        <v>0</v>
      </c>
      <c r="AE87">
        <f t="shared" si="4"/>
        <v>0</v>
      </c>
      <c r="AF87">
        <f t="shared" si="4"/>
        <v>0</v>
      </c>
      <c r="AG87">
        <f t="shared" si="4"/>
        <v>6</v>
      </c>
      <c r="AH87">
        <f t="shared" si="4"/>
        <v>0</v>
      </c>
      <c r="AI87">
        <f t="shared" si="4"/>
        <v>13</v>
      </c>
      <c r="AJ87">
        <f t="shared" si="4"/>
        <v>0</v>
      </c>
      <c r="AK87">
        <f t="shared" si="4"/>
        <v>1</v>
      </c>
      <c r="AL87">
        <f t="shared" si="4"/>
        <v>6</v>
      </c>
      <c r="AM87">
        <f t="shared" si="4"/>
        <v>1</v>
      </c>
      <c r="AN87">
        <f t="shared" si="4"/>
        <v>1</v>
      </c>
      <c r="AO87">
        <f t="shared" si="4"/>
        <v>0</v>
      </c>
      <c r="AP87">
        <f t="shared" si="4"/>
        <v>10</v>
      </c>
      <c r="AQ87">
        <f t="shared" si="4"/>
        <v>1</v>
      </c>
      <c r="AR87">
        <f t="shared" si="4"/>
        <v>5</v>
      </c>
      <c r="AS87">
        <f t="shared" si="4"/>
        <v>4</v>
      </c>
      <c r="AT87">
        <f t="shared" si="4"/>
        <v>7</v>
      </c>
      <c r="AU87">
        <f t="shared" si="4"/>
        <v>4</v>
      </c>
      <c r="AV87">
        <f t="shared" si="4"/>
        <v>2</v>
      </c>
      <c r="AW87">
        <f t="shared" si="4"/>
        <v>3</v>
      </c>
      <c r="AX87">
        <f t="shared" si="4"/>
        <v>2</v>
      </c>
      <c r="AY87">
        <f t="shared" si="4"/>
        <v>1</v>
      </c>
      <c r="AZ87">
        <f t="shared" si="4"/>
        <v>2</v>
      </c>
      <c r="BA87">
        <f t="shared" si="4"/>
        <v>8</v>
      </c>
      <c r="BB87">
        <f t="shared" si="4"/>
        <v>15</v>
      </c>
      <c r="BC87">
        <f t="shared" si="4"/>
        <v>7</v>
      </c>
      <c r="BD87">
        <f t="shared" si="4"/>
        <v>6</v>
      </c>
      <c r="BE87">
        <f t="shared" si="4"/>
        <v>11</v>
      </c>
      <c r="BF87">
        <f t="shared" si="4"/>
        <v>5</v>
      </c>
      <c r="BG87">
        <f t="shared" si="4"/>
        <v>15</v>
      </c>
      <c r="BH87">
        <f t="shared" si="4"/>
        <v>12</v>
      </c>
      <c r="BI87">
        <f t="shared" si="4"/>
        <v>8</v>
      </c>
      <c r="BJ87">
        <f t="shared" si="4"/>
        <v>0</v>
      </c>
      <c r="BK87">
        <f t="shared" si="4"/>
        <v>2</v>
      </c>
      <c r="BL87">
        <f t="shared" si="4"/>
        <v>17</v>
      </c>
      <c r="BM87">
        <f t="shared" si="4"/>
        <v>10</v>
      </c>
      <c r="BN87">
        <f t="shared" si="4"/>
        <v>4</v>
      </c>
      <c r="BO87">
        <f t="shared" si="4"/>
        <v>1</v>
      </c>
      <c r="BP87">
        <f t="shared" si="4"/>
        <v>0</v>
      </c>
      <c r="BQ87">
        <f t="shared" si="4"/>
        <v>1</v>
      </c>
      <c r="BR87">
        <f t="shared" si="4"/>
        <v>0</v>
      </c>
      <c r="BS87">
        <f t="shared" ref="BS87:BW87" si="5">SUM(BS8:BS83)</f>
        <v>5</v>
      </c>
      <c r="BT87">
        <f t="shared" si="5"/>
        <v>17</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42</v>
      </c>
      <c r="E90">
        <v>0.99106811658358995</v>
      </c>
      <c r="F90">
        <v>12.0579954184337</v>
      </c>
      <c r="G90">
        <v>0</v>
      </c>
      <c r="H90">
        <v>2</v>
      </c>
      <c r="I90">
        <v>2</v>
      </c>
      <c r="J90">
        <v>7</v>
      </c>
      <c r="K90">
        <v>8</v>
      </c>
      <c r="L90">
        <v>5</v>
      </c>
      <c r="M90">
        <v>12</v>
      </c>
      <c r="N90">
        <v>6</v>
      </c>
      <c r="O90">
        <v>0</v>
      </c>
      <c r="P90">
        <v>27</v>
      </c>
      <c r="Q90">
        <v>15</v>
      </c>
      <c r="R90">
        <v>0</v>
      </c>
      <c r="S90">
        <v>12</v>
      </c>
      <c r="T90">
        <v>29</v>
      </c>
      <c r="U90">
        <v>1</v>
      </c>
      <c r="V90">
        <v>28</v>
      </c>
      <c r="W90">
        <v>0</v>
      </c>
      <c r="X90">
        <v>0</v>
      </c>
      <c r="Y90">
        <v>24</v>
      </c>
      <c r="Z90">
        <v>4</v>
      </c>
      <c r="AA90">
        <v>1</v>
      </c>
      <c r="AB90">
        <v>29</v>
      </c>
      <c r="AC90">
        <v>2</v>
      </c>
      <c r="AD90">
        <v>0</v>
      </c>
      <c r="AE90">
        <v>1</v>
      </c>
      <c r="AF90">
        <v>0</v>
      </c>
      <c r="AG90">
        <v>10</v>
      </c>
      <c r="AH90">
        <v>0</v>
      </c>
      <c r="AI90">
        <v>27</v>
      </c>
      <c r="AJ90">
        <v>0</v>
      </c>
      <c r="AK90">
        <v>1</v>
      </c>
      <c r="AL90">
        <v>9</v>
      </c>
      <c r="AM90">
        <v>2</v>
      </c>
      <c r="AN90">
        <v>3</v>
      </c>
      <c r="AO90">
        <v>0</v>
      </c>
      <c r="AP90">
        <v>6</v>
      </c>
      <c r="AQ90">
        <v>1</v>
      </c>
      <c r="AR90">
        <v>3</v>
      </c>
      <c r="AS90">
        <v>3</v>
      </c>
      <c r="AT90">
        <v>5</v>
      </c>
      <c r="AU90">
        <v>2</v>
      </c>
      <c r="AV90">
        <v>2</v>
      </c>
      <c r="AW90">
        <v>2</v>
      </c>
      <c r="AX90">
        <v>1</v>
      </c>
      <c r="AY90">
        <v>1</v>
      </c>
      <c r="AZ90">
        <v>1</v>
      </c>
      <c r="BA90">
        <v>5</v>
      </c>
      <c r="BB90">
        <v>10</v>
      </c>
      <c r="BC90">
        <v>5</v>
      </c>
      <c r="BD90">
        <v>4</v>
      </c>
      <c r="BE90">
        <v>7</v>
      </c>
      <c r="BF90">
        <v>3</v>
      </c>
      <c r="BG90">
        <v>9</v>
      </c>
      <c r="BH90">
        <v>9</v>
      </c>
      <c r="BI90">
        <v>5</v>
      </c>
      <c r="BJ90">
        <v>0</v>
      </c>
      <c r="BK90">
        <v>6</v>
      </c>
      <c r="BL90">
        <v>33</v>
      </c>
      <c r="BM90">
        <v>22</v>
      </c>
      <c r="BN90">
        <v>7</v>
      </c>
      <c r="BO90">
        <v>1</v>
      </c>
      <c r="BP90">
        <v>0</v>
      </c>
      <c r="BQ90">
        <v>2</v>
      </c>
      <c r="BR90">
        <v>0</v>
      </c>
      <c r="BS90">
        <v>9</v>
      </c>
      <c r="BT90">
        <v>33</v>
      </c>
      <c r="BU90">
        <v>0</v>
      </c>
      <c r="BV90">
        <v>0</v>
      </c>
    </row>
    <row r="91" spans="1:75" x14ac:dyDescent="0.2">
      <c r="B91" t="s">
        <v>425</v>
      </c>
    </row>
    <row r="92" spans="1:75" x14ac:dyDescent="0.2">
      <c r="D92">
        <f>D87-D85-D86</f>
        <v>42</v>
      </c>
    </row>
    <row r="100" spans="1:6" s="147" customFormat="1" x14ac:dyDescent="0.2"/>
    <row r="101" spans="1:6" x14ac:dyDescent="0.2">
      <c r="A101" s="52">
        <v>271004</v>
      </c>
      <c r="B101" s="52" t="s">
        <v>172</v>
      </c>
      <c r="C101" s="52" t="s">
        <v>419</v>
      </c>
      <c r="D101" s="52">
        <v>40</v>
      </c>
      <c r="E101" s="52">
        <v>3.0223898641133502</v>
      </c>
      <c r="F101" s="52">
        <v>36.772410013379101</v>
      </c>
    </row>
    <row r="102" spans="1:6" x14ac:dyDescent="0.2">
      <c r="A102" s="52">
        <v>271021</v>
      </c>
      <c r="B102" s="52" t="s">
        <v>419</v>
      </c>
      <c r="C102" s="52" t="s">
        <v>500</v>
      </c>
      <c r="D102" s="52">
        <v>3</v>
      </c>
      <c r="E102" s="52">
        <v>5.9513182169850598</v>
      </c>
      <c r="F102" s="52">
        <v>72.407704973318204</v>
      </c>
    </row>
    <row r="103" spans="1:6" x14ac:dyDescent="0.2">
      <c r="A103" s="52">
        <v>271039</v>
      </c>
      <c r="B103" s="52" t="s">
        <v>419</v>
      </c>
      <c r="C103" s="52" t="s">
        <v>501</v>
      </c>
      <c r="D103" s="52">
        <v>2</v>
      </c>
      <c r="E103" s="52">
        <v>5.3724447309748298</v>
      </c>
      <c r="F103" s="52">
        <v>65.364744226860395</v>
      </c>
    </row>
    <row r="104" spans="1:6" x14ac:dyDescent="0.2">
      <c r="A104" s="52">
        <v>271047</v>
      </c>
      <c r="B104" s="52" t="s">
        <v>419</v>
      </c>
      <c r="C104" s="52" t="s">
        <v>502</v>
      </c>
      <c r="D104" s="52">
        <v>2</v>
      </c>
      <c r="E104" s="52">
        <v>6.2278134147101003</v>
      </c>
      <c r="F104" s="52">
        <v>75.771729878972806</v>
      </c>
    </row>
    <row r="105" spans="1:6" x14ac:dyDescent="0.2">
      <c r="A105" s="52">
        <v>271063</v>
      </c>
      <c r="B105" s="52" t="s">
        <v>419</v>
      </c>
      <c r="C105" s="52" t="s">
        <v>503</v>
      </c>
      <c r="D105" s="52">
        <v>3</v>
      </c>
      <c r="E105" s="52">
        <v>6.1484229295185804</v>
      </c>
      <c r="F105" s="52">
        <v>74.805812309142695</v>
      </c>
    </row>
    <row r="106" spans="1:6" x14ac:dyDescent="0.2">
      <c r="A106" s="52">
        <v>271071</v>
      </c>
      <c r="B106" s="52" t="s">
        <v>419</v>
      </c>
      <c r="C106" s="52" t="s">
        <v>504</v>
      </c>
      <c r="D106" s="52">
        <v>1</v>
      </c>
      <c r="E106" s="52">
        <v>2.5695051133151798</v>
      </c>
      <c r="F106" s="52">
        <v>31.262312212001302</v>
      </c>
    </row>
    <row r="107" spans="1:6" x14ac:dyDescent="0.2">
      <c r="A107" s="52">
        <v>271080</v>
      </c>
      <c r="B107" s="52" t="s">
        <v>419</v>
      </c>
      <c r="C107" s="52" t="s">
        <v>505</v>
      </c>
      <c r="D107" s="52">
        <v>1</v>
      </c>
      <c r="E107" s="52">
        <v>3.2087277394513101</v>
      </c>
      <c r="F107" s="52">
        <v>39.039520829990899</v>
      </c>
    </row>
    <row r="108" spans="1:6" x14ac:dyDescent="0.2">
      <c r="A108" s="52">
        <v>271098</v>
      </c>
      <c r="B108" s="52" t="s">
        <v>419</v>
      </c>
      <c r="C108" s="52" t="s">
        <v>506</v>
      </c>
      <c r="D108" s="52">
        <v>1</v>
      </c>
      <c r="E108" s="52">
        <v>2.6927323154805198</v>
      </c>
      <c r="F108" s="52">
        <v>32.761576505012997</v>
      </c>
    </row>
    <row r="109" spans="1:6" x14ac:dyDescent="0.2">
      <c r="A109" s="52">
        <v>271110</v>
      </c>
      <c r="B109" s="52" t="s">
        <v>419</v>
      </c>
      <c r="C109" s="52" t="s">
        <v>507</v>
      </c>
      <c r="D109" s="52">
        <v>2</v>
      </c>
      <c r="E109" s="52">
        <v>5.4948074070003798</v>
      </c>
      <c r="F109" s="52">
        <v>66.853490118504695</v>
      </c>
    </row>
    <row r="110" spans="1:6" x14ac:dyDescent="0.2">
      <c r="A110" s="52">
        <v>271136</v>
      </c>
      <c r="B110" s="52" t="s">
        <v>419</v>
      </c>
      <c r="C110" s="52" t="s">
        <v>508</v>
      </c>
      <c r="D110" s="52">
        <v>1</v>
      </c>
      <c r="E110" s="52">
        <v>2.08129539825587</v>
      </c>
      <c r="F110" s="52">
        <v>25.322427345446499</v>
      </c>
    </row>
    <row r="111" spans="1:6" x14ac:dyDescent="0.2">
      <c r="A111" s="52">
        <v>271144</v>
      </c>
      <c r="B111" s="52" t="s">
        <v>419</v>
      </c>
      <c r="C111" s="52" t="s">
        <v>509</v>
      </c>
      <c r="D111" s="52">
        <v>2</v>
      </c>
      <c r="E111" s="52">
        <v>2.36666785000059</v>
      </c>
      <c r="F111" s="52">
        <v>28.794458841673901</v>
      </c>
    </row>
    <row r="112" spans="1:6" x14ac:dyDescent="0.2">
      <c r="A112" s="52">
        <v>271161</v>
      </c>
      <c r="B112" s="52" t="s">
        <v>419</v>
      </c>
      <c r="C112" s="52" t="s">
        <v>511</v>
      </c>
      <c r="D112" s="52">
        <v>3</v>
      </c>
      <c r="E112" s="52">
        <v>4.9429908389903101</v>
      </c>
      <c r="F112" s="52">
        <v>60.139721874382097</v>
      </c>
    </row>
    <row r="113" spans="1:6" x14ac:dyDescent="0.2">
      <c r="A113" s="52">
        <v>271187</v>
      </c>
      <c r="B113" s="52" t="s">
        <v>419</v>
      </c>
      <c r="C113" s="52" t="s">
        <v>513</v>
      </c>
      <c r="D113" s="52">
        <v>1</v>
      </c>
      <c r="E113" s="52">
        <v>1.23249852100177</v>
      </c>
      <c r="F113" s="52">
        <v>14.995398672188299</v>
      </c>
    </row>
    <row r="114" spans="1:6" x14ac:dyDescent="0.2">
      <c r="A114" s="52">
        <v>271217</v>
      </c>
      <c r="B114" s="52" t="s">
        <v>419</v>
      </c>
      <c r="C114" s="52" t="s">
        <v>515</v>
      </c>
      <c r="D114" s="52">
        <v>1</v>
      </c>
      <c r="E114" s="52">
        <v>1.6007427446335101</v>
      </c>
      <c r="F114" s="52">
        <v>19.475703393041002</v>
      </c>
    </row>
    <row r="115" spans="1:6" x14ac:dyDescent="0.2">
      <c r="A115" s="52">
        <v>271225</v>
      </c>
      <c r="B115" s="52" t="s">
        <v>419</v>
      </c>
      <c r="C115" s="52" t="s">
        <v>516</v>
      </c>
      <c r="D115" s="52">
        <v>7</v>
      </c>
      <c r="E115" s="52">
        <v>11.5235821878344</v>
      </c>
      <c r="F115" s="52">
        <v>140.20358328531799</v>
      </c>
    </row>
    <row r="116" spans="1:6" x14ac:dyDescent="0.2">
      <c r="A116" s="52">
        <v>271233</v>
      </c>
      <c r="B116" s="52" t="s">
        <v>419</v>
      </c>
      <c r="C116" s="52" t="s">
        <v>517</v>
      </c>
      <c r="D116" s="52">
        <v>6</v>
      </c>
      <c r="E116" s="52">
        <v>6.7023379989052803</v>
      </c>
      <c r="F116" s="52">
        <v>81.545112320014297</v>
      </c>
    </row>
    <row r="117" spans="1:6" x14ac:dyDescent="0.2">
      <c r="A117" s="52">
        <v>271250</v>
      </c>
      <c r="B117" s="52" t="s">
        <v>419</v>
      </c>
      <c r="C117" s="52" t="s">
        <v>518</v>
      </c>
      <c r="D117" s="52">
        <v>1</v>
      </c>
      <c r="E117" s="52">
        <v>1.74373997349515</v>
      </c>
      <c r="F117" s="52">
        <v>21.215503010857699</v>
      </c>
    </row>
    <row r="118" spans="1:6" x14ac:dyDescent="0.2">
      <c r="A118" s="52">
        <v>271268</v>
      </c>
      <c r="B118" s="52" t="s">
        <v>419</v>
      </c>
      <c r="C118" s="52" t="s">
        <v>519</v>
      </c>
      <c r="D118" s="52">
        <v>2</v>
      </c>
      <c r="E118" s="52">
        <v>2.1886148256768299</v>
      </c>
      <c r="F118" s="52">
        <v>26.628147045734799</v>
      </c>
    </row>
    <row r="119" spans="1:6" x14ac:dyDescent="0.2">
      <c r="A119" s="52">
        <v>271276</v>
      </c>
      <c r="B119" s="52" t="s">
        <v>419</v>
      </c>
      <c r="C119" s="52" t="s">
        <v>520</v>
      </c>
      <c r="D119" s="52">
        <v>1</v>
      </c>
      <c r="E119" s="52">
        <v>1.53428356628872</v>
      </c>
      <c r="F119" s="52">
        <v>18.667116723179401</v>
      </c>
    </row>
    <row r="120" spans="1:6" x14ac:dyDescent="0.2">
      <c r="A120" s="52">
        <v>271403</v>
      </c>
      <c r="B120" s="52" t="s">
        <v>173</v>
      </c>
      <c r="C120" s="52" t="s">
        <v>419</v>
      </c>
      <c r="D120" s="52">
        <v>5</v>
      </c>
      <c r="E120" s="52">
        <v>1.2632068273802599</v>
      </c>
      <c r="F120" s="52">
        <v>15.3690163997932</v>
      </c>
    </row>
    <row r="121" spans="1:6" x14ac:dyDescent="0.2">
      <c r="A121" s="52">
        <v>271411</v>
      </c>
      <c r="B121" s="52" t="s">
        <v>419</v>
      </c>
      <c r="C121" s="52" t="s">
        <v>522</v>
      </c>
      <c r="D121" s="52">
        <v>2</v>
      </c>
      <c r="E121" s="52">
        <v>2.7861749996517302</v>
      </c>
      <c r="F121" s="52">
        <v>33.898462495762701</v>
      </c>
    </row>
    <row r="122" spans="1:6" x14ac:dyDescent="0.2">
      <c r="A122" s="52">
        <v>271446</v>
      </c>
      <c r="B122" s="52" t="s">
        <v>419</v>
      </c>
      <c r="C122" s="52" t="s">
        <v>529</v>
      </c>
      <c r="D122" s="52">
        <v>1</v>
      </c>
      <c r="E122" s="52">
        <v>1.5161852778409499</v>
      </c>
      <c r="F122" s="52">
        <v>18.446920880398299</v>
      </c>
    </row>
    <row r="123" spans="1:6" x14ac:dyDescent="0.2">
      <c r="A123" s="52">
        <v>271462</v>
      </c>
      <c r="B123" s="52" t="s">
        <v>419</v>
      </c>
      <c r="C123" s="52" t="s">
        <v>525</v>
      </c>
      <c r="D123" s="52">
        <v>2</v>
      </c>
      <c r="E123" s="52">
        <v>2.6612731530764302</v>
      </c>
      <c r="F123" s="52">
        <v>32.378823362429898</v>
      </c>
    </row>
    <row r="124" spans="1:6" x14ac:dyDescent="0.2">
      <c r="A124" s="52">
        <v>272027</v>
      </c>
      <c r="B124" s="52" t="s">
        <v>253</v>
      </c>
      <c r="C124" s="52" t="s">
        <v>419</v>
      </c>
      <c r="D124" s="52">
        <v>2</v>
      </c>
      <c r="E124" s="52">
        <v>2.1842645581232798</v>
      </c>
      <c r="F124" s="52">
        <v>26.5752187904999</v>
      </c>
    </row>
    <row r="125" spans="1:6" x14ac:dyDescent="0.2">
      <c r="A125" s="52">
        <v>272035</v>
      </c>
      <c r="B125" s="52" t="s">
        <v>174</v>
      </c>
      <c r="C125" s="52" t="s">
        <v>419</v>
      </c>
      <c r="D125" s="52">
        <v>2</v>
      </c>
      <c r="E125" s="52">
        <v>1.02953742883323</v>
      </c>
      <c r="F125" s="52">
        <v>12.5260387174709</v>
      </c>
    </row>
    <row r="126" spans="1:6" x14ac:dyDescent="0.2">
      <c r="A126" s="52">
        <v>272043</v>
      </c>
      <c r="B126" s="52" t="s">
        <v>175</v>
      </c>
      <c r="C126" s="52" t="s">
        <v>419</v>
      </c>
      <c r="D126" s="52">
        <v>1</v>
      </c>
      <c r="E126" s="52">
        <v>2.0242914979757098</v>
      </c>
      <c r="F126" s="52">
        <v>24.628879892037801</v>
      </c>
    </row>
    <row r="127" spans="1:6" x14ac:dyDescent="0.2">
      <c r="A127" s="52">
        <v>272051</v>
      </c>
      <c r="B127" s="52" t="s">
        <v>176</v>
      </c>
      <c r="C127" s="52" t="s">
        <v>419</v>
      </c>
      <c r="D127" s="52">
        <v>4</v>
      </c>
      <c r="E127" s="52">
        <v>2.2089562129654698</v>
      </c>
      <c r="F127" s="52">
        <v>26.875633924413201</v>
      </c>
    </row>
    <row r="128" spans="1:6" x14ac:dyDescent="0.2">
      <c r="A128" s="52">
        <v>272078</v>
      </c>
      <c r="B128" s="52" t="s">
        <v>177</v>
      </c>
      <c r="C128" s="52" t="s">
        <v>419</v>
      </c>
      <c r="D128" s="52">
        <v>1</v>
      </c>
      <c r="E128" s="52">
        <v>0.59818272089392399</v>
      </c>
      <c r="F128" s="52">
        <v>7.2778897708760804</v>
      </c>
    </row>
    <row r="129" spans="1:6" x14ac:dyDescent="0.2">
      <c r="A129" s="52">
        <v>272086</v>
      </c>
      <c r="B129" s="52" t="s">
        <v>178</v>
      </c>
      <c r="C129" s="52" t="s">
        <v>419</v>
      </c>
      <c r="D129" s="52">
        <v>1</v>
      </c>
      <c r="E129" s="52">
        <v>2.4673690443879699</v>
      </c>
      <c r="F129" s="52">
        <v>30.019656706720301</v>
      </c>
    </row>
    <row r="130" spans="1:6" x14ac:dyDescent="0.2">
      <c r="A130" s="52">
        <v>272108</v>
      </c>
      <c r="B130" s="52" t="s">
        <v>180</v>
      </c>
      <c r="C130" s="52" t="s">
        <v>419</v>
      </c>
      <c r="D130" s="52">
        <v>1</v>
      </c>
      <c r="E130" s="52">
        <v>0.52462043711374795</v>
      </c>
      <c r="F130" s="52">
        <v>6.38288198488394</v>
      </c>
    </row>
    <row r="131" spans="1:6" x14ac:dyDescent="0.2">
      <c r="A131" s="52">
        <v>272116</v>
      </c>
      <c r="B131" s="52" t="s">
        <v>181</v>
      </c>
      <c r="C131" s="52" t="s">
        <v>419</v>
      </c>
      <c r="D131" s="52">
        <v>4</v>
      </c>
      <c r="E131" s="52">
        <v>2.9192392462524301</v>
      </c>
      <c r="F131" s="52">
        <v>35.517410829404497</v>
      </c>
    </row>
    <row r="132" spans="1:6" x14ac:dyDescent="0.2">
      <c r="A132" s="52">
        <v>272124</v>
      </c>
      <c r="B132" s="52" t="s">
        <v>182</v>
      </c>
      <c r="C132" s="52" t="s">
        <v>419</v>
      </c>
      <c r="D132" s="52">
        <v>5</v>
      </c>
      <c r="E132" s="52">
        <v>3.9726680438582598</v>
      </c>
      <c r="F132" s="52">
        <v>48.334127866942097</v>
      </c>
    </row>
    <row r="133" spans="1:6" x14ac:dyDescent="0.2">
      <c r="A133" s="52">
        <v>272132</v>
      </c>
      <c r="B133" s="52" t="s">
        <v>183</v>
      </c>
      <c r="C133" s="52" t="s">
        <v>419</v>
      </c>
      <c r="D133" s="52">
        <v>1</v>
      </c>
      <c r="E133" s="52">
        <v>2.10859251449657</v>
      </c>
      <c r="F133" s="52">
        <v>25.6545422597083</v>
      </c>
    </row>
    <row r="134" spans="1:6" x14ac:dyDescent="0.2">
      <c r="A134" s="52">
        <v>272159</v>
      </c>
      <c r="B134" s="52" t="s">
        <v>184</v>
      </c>
      <c r="C134" s="52" t="s">
        <v>419</v>
      </c>
      <c r="D134" s="52">
        <v>2</v>
      </c>
      <c r="E134" s="52">
        <v>1.80764815936226</v>
      </c>
      <c r="F134" s="52">
        <v>21.993052605574199</v>
      </c>
    </row>
    <row r="135" spans="1:6" x14ac:dyDescent="0.2">
      <c r="A135" s="52">
        <v>272167</v>
      </c>
      <c r="B135" s="52" t="s">
        <v>185</v>
      </c>
      <c r="C135" s="52" t="s">
        <v>419</v>
      </c>
      <c r="D135" s="52">
        <v>1</v>
      </c>
      <c r="E135" s="52">
        <v>2.08537526327863</v>
      </c>
      <c r="F135" s="52">
        <v>25.372065703223299</v>
      </c>
    </row>
    <row r="136" spans="1:6" x14ac:dyDescent="0.2">
      <c r="A136" s="52">
        <v>272191</v>
      </c>
      <c r="B136" s="52" t="s">
        <v>278</v>
      </c>
      <c r="C136" s="52" t="s">
        <v>419</v>
      </c>
      <c r="D136" s="52">
        <v>3</v>
      </c>
      <c r="E136" s="52">
        <v>3.3605538192694202</v>
      </c>
      <c r="F136" s="52">
        <v>40.886738134444499</v>
      </c>
    </row>
    <row r="137" spans="1:6" x14ac:dyDescent="0.2">
      <c r="A137" s="52">
        <v>272205</v>
      </c>
      <c r="B137" s="52" t="s">
        <v>188</v>
      </c>
      <c r="C137" s="52" t="s">
        <v>419</v>
      </c>
      <c r="D137" s="52">
        <v>1</v>
      </c>
      <c r="E137" s="52">
        <v>1.50394032364796</v>
      </c>
      <c r="F137" s="52">
        <v>18.297940604383498</v>
      </c>
    </row>
    <row r="138" spans="1:6" x14ac:dyDescent="0.2">
      <c r="A138" s="52">
        <v>272221</v>
      </c>
      <c r="B138" s="52" t="s">
        <v>189</v>
      </c>
      <c r="C138" s="52" t="s">
        <v>419</v>
      </c>
      <c r="D138" s="52">
        <v>3</v>
      </c>
      <c r="E138" s="52">
        <v>5.7626923298565096</v>
      </c>
      <c r="F138" s="52">
        <v>70.112756679920906</v>
      </c>
    </row>
    <row r="139" spans="1:6" x14ac:dyDescent="0.2">
      <c r="A139" s="52">
        <v>272230</v>
      </c>
      <c r="B139" s="52" t="s">
        <v>171</v>
      </c>
      <c r="C139" s="52" t="s">
        <v>419</v>
      </c>
      <c r="D139" s="52">
        <v>1</v>
      </c>
      <c r="E139" s="52">
        <v>1.7058151237568899</v>
      </c>
      <c r="F139" s="52">
        <v>20.754084005708801</v>
      </c>
    </row>
    <row r="140" spans="1:6" x14ac:dyDescent="0.2">
      <c r="A140" s="52">
        <v>272272</v>
      </c>
      <c r="B140" s="52" t="s">
        <v>193</v>
      </c>
      <c r="C140" s="52" t="s">
        <v>419</v>
      </c>
      <c r="D140" s="52">
        <v>3</v>
      </c>
      <c r="E140" s="52">
        <v>1.27918677832546</v>
      </c>
      <c r="F140" s="52">
        <v>15.5634391362931</v>
      </c>
    </row>
    <row r="141" spans="1:6" x14ac:dyDescent="0.2">
      <c r="A141">
        <v>272311</v>
      </c>
      <c r="B141" t="s">
        <v>197</v>
      </c>
      <c r="C141" t="s">
        <v>419</v>
      </c>
      <c r="D141">
        <v>3</v>
      </c>
      <c r="E141">
        <v>10.8829717768265</v>
      </c>
      <c r="F141">
        <v>132.40948995138899</v>
      </c>
    </row>
    <row r="142" spans="1:6" x14ac:dyDescent="0.2">
      <c r="A142">
        <v>272329</v>
      </c>
      <c r="B142" t="s">
        <v>198</v>
      </c>
      <c r="C142" t="s">
        <v>419</v>
      </c>
      <c r="D142">
        <v>1</v>
      </c>
      <c r="E142">
        <v>4.0083373416706696</v>
      </c>
      <c r="F142">
        <v>48.768104323659898</v>
      </c>
    </row>
    <row r="143" spans="1:6" x14ac:dyDescent="0.2">
      <c r="A143">
        <v>273414</v>
      </c>
      <c r="B143" t="s">
        <v>537</v>
      </c>
      <c r="C143" t="s">
        <v>419</v>
      </c>
      <c r="D143">
        <v>1</v>
      </c>
      <c r="E143">
        <v>12.3152709359606</v>
      </c>
      <c r="F143">
        <v>149.83579638752099</v>
      </c>
    </row>
    <row r="178" spans="1:6" x14ac:dyDescent="0.2">
      <c r="B178">
        <v>271004</v>
      </c>
      <c r="C178" t="s">
        <v>249</v>
      </c>
      <c r="D178">
        <v>40</v>
      </c>
      <c r="E178">
        <v>3.0223898641133502</v>
      </c>
      <c r="F178">
        <v>36.772410013379101</v>
      </c>
    </row>
    <row r="179" spans="1:6" x14ac:dyDescent="0.2">
      <c r="B179">
        <v>271403</v>
      </c>
      <c r="C179" t="s">
        <v>251</v>
      </c>
      <c r="D179">
        <v>5</v>
      </c>
      <c r="E179">
        <v>1.2632068273802599</v>
      </c>
      <c r="F179">
        <v>15.3690163997932</v>
      </c>
    </row>
    <row r="180" spans="1:6" x14ac:dyDescent="0.2">
      <c r="B180" s="52"/>
      <c r="C180" t="s">
        <v>397</v>
      </c>
      <c r="D180">
        <v>131</v>
      </c>
    </row>
    <row r="181" spans="1:6" x14ac:dyDescent="0.2">
      <c r="A181">
        <v>1</v>
      </c>
      <c r="B181" s="52">
        <v>2</v>
      </c>
      <c r="C181">
        <v>3</v>
      </c>
      <c r="D181">
        <v>4</v>
      </c>
      <c r="E181">
        <v>5</v>
      </c>
      <c r="F181">
        <v>6</v>
      </c>
    </row>
    <row r="183" spans="1:6" x14ac:dyDescent="0.2">
      <c r="A183">
        <v>270000</v>
      </c>
      <c r="B183" t="s">
        <v>313</v>
      </c>
      <c r="C183" t="s">
        <v>406</v>
      </c>
      <c r="D183">
        <v>86</v>
      </c>
      <c r="E183">
        <v>2.0293299530044902</v>
      </c>
      <c r="F183">
        <v>24.690181094888001</v>
      </c>
    </row>
  </sheetData>
  <phoneticPr fontId="1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EB3B-3710-4C1E-AEE1-FC57EB826BD4}">
  <sheetPr>
    <tabColor rgb="FFFF0000"/>
  </sheetPr>
  <dimension ref="A1:AE9"/>
  <sheetViews>
    <sheetView tabSelected="1" view="pageBreakPreview" zoomScaleNormal="75" zoomScaleSheetLayoutView="100" workbookViewId="0">
      <selection activeCell="B15" sqref="B15"/>
    </sheetView>
  </sheetViews>
  <sheetFormatPr defaultColWidth="9" defaultRowHeight="14.4" x14ac:dyDescent="0.2"/>
  <cols>
    <col min="1" max="1" width="9" style="152"/>
    <col min="2" max="3" width="10.6640625" style="152" customWidth="1"/>
    <col min="4" max="4" width="9" style="186"/>
    <col min="5" max="15" width="9" style="152"/>
    <col min="16" max="16" width="10.33203125" style="196" customWidth="1"/>
    <col min="17" max="17" width="10.33203125" style="152" customWidth="1"/>
    <col min="18" max="18" width="10.33203125" style="152" hidden="1" customWidth="1"/>
    <col min="19" max="19" width="9" style="152" hidden="1" customWidth="1"/>
    <col min="20" max="33" width="0" style="152" hidden="1" customWidth="1"/>
    <col min="34" max="16384" width="9" style="152"/>
  </cols>
  <sheetData>
    <row r="1" spans="1:31" ht="19.2" x14ac:dyDescent="0.15">
      <c r="A1" s="151" t="s">
        <v>562</v>
      </c>
      <c r="C1" s="153"/>
      <c r="D1" s="185"/>
      <c r="E1" s="153"/>
      <c r="F1" s="153"/>
      <c r="G1" s="153"/>
      <c r="H1" s="153"/>
      <c r="L1" s="2"/>
      <c r="M1" s="2"/>
      <c r="N1" s="2"/>
      <c r="O1" s="2"/>
      <c r="P1" s="195"/>
      <c r="Q1" s="153"/>
      <c r="R1" s="153"/>
    </row>
    <row r="2" spans="1:31" ht="24.6" customHeight="1" x14ac:dyDescent="0.15">
      <c r="B2" s="154" t="s">
        <v>406</v>
      </c>
      <c r="C2" s="155"/>
      <c r="E2" s="166" t="s">
        <v>419</v>
      </c>
      <c r="H2" s="7"/>
      <c r="K2" s="31"/>
      <c r="L2" s="2"/>
      <c r="M2" s="2"/>
      <c r="N2" s="2"/>
      <c r="O2" s="2"/>
      <c r="AA2" s="165">
        <v>4</v>
      </c>
      <c r="AE2" s="152">
        <v>1</v>
      </c>
    </row>
    <row r="3" spans="1:31" s="196" customFormat="1" ht="24.6" customHeight="1" x14ac:dyDescent="0.2">
      <c r="B3" s="202" t="s">
        <v>565</v>
      </c>
      <c r="C3" s="202"/>
      <c r="D3" s="203"/>
      <c r="K3" s="204"/>
    </row>
    <row r="4" spans="1:31" s="196" customFormat="1" ht="22.2" customHeight="1" x14ac:dyDescent="0.2">
      <c r="A4" s="222"/>
      <c r="B4" s="222"/>
      <c r="C4" s="192"/>
      <c r="D4" s="199" t="s">
        <v>56</v>
      </c>
      <c r="E4" s="200" t="s">
        <v>57</v>
      </c>
      <c r="F4" s="200" t="s">
        <v>58</v>
      </c>
      <c r="G4" s="200" t="s">
        <v>59</v>
      </c>
      <c r="H4" s="200" t="s">
        <v>60</v>
      </c>
      <c r="I4" s="200" t="s">
        <v>61</v>
      </c>
      <c r="J4" s="200" t="s">
        <v>407</v>
      </c>
      <c r="K4" s="200" t="s">
        <v>408</v>
      </c>
      <c r="L4" s="197" t="s">
        <v>409</v>
      </c>
      <c r="M4" s="197" t="s">
        <v>410</v>
      </c>
      <c r="N4" s="197" t="s">
        <v>66</v>
      </c>
      <c r="O4" s="197" t="s">
        <v>67</v>
      </c>
      <c r="P4" s="197" t="s">
        <v>411</v>
      </c>
      <c r="Q4" s="201" t="s">
        <v>559</v>
      </c>
      <c r="R4" s="201"/>
    </row>
    <row r="5" spans="1:31" ht="33" customHeight="1" x14ac:dyDescent="0.2">
      <c r="A5" s="221" t="s">
        <v>563</v>
      </c>
      <c r="B5" s="221"/>
      <c r="C5" s="193" t="s">
        <v>560</v>
      </c>
      <c r="D5" s="188">
        <v>109</v>
      </c>
      <c r="E5" s="188">
        <v>84</v>
      </c>
      <c r="F5" s="188">
        <v>133</v>
      </c>
      <c r="G5" s="188">
        <v>128</v>
      </c>
      <c r="H5" s="188">
        <v>131</v>
      </c>
      <c r="I5" s="188">
        <v>120</v>
      </c>
      <c r="J5" s="188">
        <v>91</v>
      </c>
      <c r="K5" s="188">
        <v>87</v>
      </c>
      <c r="L5" s="188">
        <v>62</v>
      </c>
      <c r="M5" s="188">
        <v>79</v>
      </c>
      <c r="N5" s="188"/>
      <c r="O5" s="188"/>
      <c r="P5" s="189">
        <f t="shared" ref="P5" si="0">SUM(D5:O5)</f>
        <v>1024</v>
      </c>
      <c r="Q5" s="205">
        <f>P5-P6</f>
        <v>-201</v>
      </c>
      <c r="R5" s="160"/>
    </row>
    <row r="6" spans="1:31" ht="33" customHeight="1" x14ac:dyDescent="0.2">
      <c r="A6" s="220" t="s">
        <v>564</v>
      </c>
      <c r="B6" s="220"/>
      <c r="C6" s="194" t="s">
        <v>561</v>
      </c>
      <c r="D6" s="190">
        <v>118</v>
      </c>
      <c r="E6" s="190">
        <v>128</v>
      </c>
      <c r="F6" s="190">
        <v>118</v>
      </c>
      <c r="G6" s="190">
        <v>130</v>
      </c>
      <c r="H6" s="190">
        <v>140</v>
      </c>
      <c r="I6" s="190">
        <v>105</v>
      </c>
      <c r="J6" s="190">
        <v>119</v>
      </c>
      <c r="K6" s="190">
        <v>110</v>
      </c>
      <c r="L6" s="190">
        <v>120</v>
      </c>
      <c r="M6" s="190">
        <v>137</v>
      </c>
      <c r="N6" s="190"/>
      <c r="O6" s="190"/>
      <c r="P6" s="191">
        <f>SUM(D6:O6)</f>
        <v>1225</v>
      </c>
      <c r="Q6" s="162"/>
      <c r="R6" s="160"/>
      <c r="S6" s="152" t="s">
        <v>419</v>
      </c>
    </row>
    <row r="7" spans="1:31" x14ac:dyDescent="0.2">
      <c r="B7" s="156"/>
      <c r="C7" s="157"/>
      <c r="D7" s="187"/>
      <c r="E7" s="158"/>
      <c r="F7" s="158"/>
      <c r="G7" s="158"/>
      <c r="H7" s="158"/>
      <c r="I7" s="158"/>
      <c r="J7" s="158"/>
      <c r="K7" s="158"/>
      <c r="L7" s="158"/>
      <c r="M7" s="158"/>
      <c r="N7" s="158"/>
      <c r="O7" s="158"/>
      <c r="P7" s="198"/>
      <c r="Q7" s="159"/>
      <c r="R7" s="159"/>
      <c r="T7" s="182" t="s">
        <v>472</v>
      </c>
    </row>
    <row r="8" spans="1:31" x14ac:dyDescent="0.2">
      <c r="B8" s="156"/>
      <c r="C8" s="157"/>
      <c r="D8" s="187"/>
      <c r="E8" s="158"/>
      <c r="F8" s="158"/>
      <c r="G8" s="158"/>
      <c r="H8" s="158"/>
      <c r="I8" s="158"/>
      <c r="J8" s="158"/>
      <c r="K8" s="158"/>
      <c r="L8" s="158"/>
      <c r="M8" s="158"/>
      <c r="N8" s="158"/>
      <c r="O8" s="158"/>
      <c r="P8" s="198"/>
      <c r="Q8" s="159"/>
      <c r="R8" s="159"/>
    </row>
    <row r="9" spans="1:31" x14ac:dyDescent="0.2">
      <c r="B9" s="206"/>
    </row>
  </sheetData>
  <mergeCells count="3">
    <mergeCell ref="A6:B6"/>
    <mergeCell ref="A5:B5"/>
    <mergeCell ref="A4:B4"/>
  </mergeCells>
  <phoneticPr fontId="14"/>
  <pageMargins left="0.23622047244094491" right="0.23622047244094491" top="0.74803149606299213" bottom="0.74803149606299213" header="0.31496062992125984" footer="0.31496062992125984"/>
  <pageSetup paperSize="9" scale="88" orientation="landscape" r:id="rId1"/>
  <headerFooter>
    <oddFooter>&amp;C大阪府&amp;P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""&amp;市町村別自殺者集計表!Q7&amp;市町村別自殺者集計表!R7&amp;"年6月暫定値"</f>
        <v>令和5年6月暫定値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令和5年6月暫定値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令和5年6月暫定値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14</v>
      </c>
      <c r="E8" s="52">
        <v>0.993795168877743</v>
      </c>
      <c r="F8" s="52">
        <v>12.091174554679201</v>
      </c>
      <c r="G8" s="52">
        <v>1</v>
      </c>
      <c r="H8" s="52">
        <v>2</v>
      </c>
      <c r="I8" s="52">
        <v>1</v>
      </c>
      <c r="J8" s="52">
        <v>2</v>
      </c>
      <c r="K8" s="52">
        <v>1</v>
      </c>
      <c r="L8" s="52">
        <v>0</v>
      </c>
      <c r="M8" s="52">
        <v>5</v>
      </c>
      <c r="N8" s="52">
        <v>2</v>
      </c>
      <c r="O8" s="52">
        <v>0</v>
      </c>
      <c r="P8" s="52">
        <v>8</v>
      </c>
      <c r="Q8" s="52">
        <v>6</v>
      </c>
      <c r="R8" s="52">
        <v>0</v>
      </c>
      <c r="S8" s="52">
        <v>2</v>
      </c>
      <c r="T8" s="52">
        <v>12</v>
      </c>
      <c r="U8" s="52">
        <v>0</v>
      </c>
      <c r="V8" s="52">
        <v>12</v>
      </c>
      <c r="W8" s="52">
        <v>1</v>
      </c>
      <c r="X8" s="52">
        <v>1</v>
      </c>
      <c r="Y8" s="52">
        <v>8</v>
      </c>
      <c r="Z8" s="52">
        <v>2</v>
      </c>
      <c r="AA8" s="52">
        <v>0</v>
      </c>
      <c r="AB8" s="52">
        <v>13</v>
      </c>
      <c r="AC8" s="52">
        <v>0</v>
      </c>
      <c r="AD8" s="52">
        <v>0</v>
      </c>
      <c r="AE8" s="52">
        <v>0</v>
      </c>
      <c r="AF8" s="52">
        <v>0</v>
      </c>
      <c r="AG8" s="52">
        <v>1</v>
      </c>
      <c r="AH8" s="52">
        <v>0</v>
      </c>
      <c r="AI8" s="52">
        <v>9</v>
      </c>
      <c r="AJ8" s="52">
        <v>3</v>
      </c>
      <c r="AK8" s="52">
        <v>0</v>
      </c>
      <c r="AL8" s="52">
        <v>1</v>
      </c>
      <c r="AM8" s="52">
        <v>0</v>
      </c>
      <c r="AN8" s="52">
        <v>1</v>
      </c>
      <c r="AO8" s="52">
        <v>0</v>
      </c>
      <c r="AP8" s="52">
        <v>0</v>
      </c>
      <c r="AQ8" s="52">
        <v>2</v>
      </c>
      <c r="AR8" s="52">
        <v>3</v>
      </c>
      <c r="AS8" s="52">
        <v>1</v>
      </c>
      <c r="AT8" s="52">
        <v>2</v>
      </c>
      <c r="AU8" s="52">
        <v>1</v>
      </c>
      <c r="AV8" s="52">
        <v>1</v>
      </c>
      <c r="AW8" s="52">
        <v>0</v>
      </c>
      <c r="AX8" s="52">
        <v>1</v>
      </c>
      <c r="AY8" s="52">
        <v>0</v>
      </c>
      <c r="AZ8" s="52">
        <v>0</v>
      </c>
      <c r="BA8" s="52">
        <v>1</v>
      </c>
      <c r="BB8" s="52">
        <v>2</v>
      </c>
      <c r="BC8" s="52">
        <v>1</v>
      </c>
      <c r="BD8" s="52">
        <v>1</v>
      </c>
      <c r="BE8" s="52">
        <v>3</v>
      </c>
      <c r="BF8" s="52">
        <v>3</v>
      </c>
      <c r="BG8" s="52">
        <v>2</v>
      </c>
      <c r="BH8" s="52">
        <v>3</v>
      </c>
      <c r="BI8" s="52">
        <v>1</v>
      </c>
      <c r="BJ8" s="52">
        <v>0</v>
      </c>
      <c r="BK8" s="52">
        <v>5</v>
      </c>
      <c r="BL8" s="52">
        <v>11</v>
      </c>
      <c r="BM8" s="52">
        <v>1</v>
      </c>
      <c r="BN8" s="52">
        <v>0</v>
      </c>
      <c r="BO8" s="52">
        <v>1</v>
      </c>
      <c r="BP8" s="52">
        <v>0</v>
      </c>
      <c r="BQ8" s="52">
        <v>0</v>
      </c>
      <c r="BR8" s="52">
        <v>0</v>
      </c>
      <c r="BS8" s="52">
        <v>5</v>
      </c>
      <c r="BT8" s="52">
        <v>9</v>
      </c>
      <c r="BU8" s="52">
        <v>0</v>
      </c>
      <c r="BV8" s="52">
        <v>0</v>
      </c>
    </row>
    <row r="9" spans="1:74" s="52" customFormat="1" x14ac:dyDescent="0.2">
      <c r="A9" s="52">
        <v>271039</v>
      </c>
      <c r="B9" s="52" t="s">
        <v>419</v>
      </c>
      <c r="C9" s="52" t="s">
        <v>501</v>
      </c>
      <c r="D9" s="52">
        <v>2</v>
      </c>
      <c r="E9" s="52">
        <v>4.8544867593873597</v>
      </c>
      <c r="F9" s="52">
        <v>59.062922239212902</v>
      </c>
      <c r="G9" s="52">
        <v>0</v>
      </c>
      <c r="H9" s="52">
        <v>2</v>
      </c>
      <c r="I9" s="52">
        <v>0</v>
      </c>
      <c r="J9" s="52">
        <v>0</v>
      </c>
      <c r="K9" s="52">
        <v>0</v>
      </c>
      <c r="L9" s="52">
        <v>0</v>
      </c>
      <c r="M9" s="52">
        <v>0</v>
      </c>
      <c r="N9" s="52">
        <v>0</v>
      </c>
      <c r="O9" s="52">
        <v>0</v>
      </c>
      <c r="P9" s="52">
        <v>2</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1</v>
      </c>
      <c r="AT9" s="52">
        <v>0</v>
      </c>
      <c r="AU9" s="52">
        <v>0</v>
      </c>
      <c r="AV9" s="52">
        <v>1</v>
      </c>
      <c r="AW9" s="52">
        <v>0</v>
      </c>
      <c r="AX9" s="52">
        <v>0</v>
      </c>
      <c r="AY9" s="52">
        <v>0</v>
      </c>
      <c r="AZ9" s="52">
        <v>0</v>
      </c>
      <c r="BA9" s="52">
        <v>0</v>
      </c>
      <c r="BB9" s="52">
        <v>0</v>
      </c>
      <c r="BC9" s="52">
        <v>0</v>
      </c>
      <c r="BD9" s="52">
        <v>1</v>
      </c>
      <c r="BE9" s="52">
        <v>0</v>
      </c>
      <c r="BF9" s="52">
        <v>0</v>
      </c>
      <c r="BG9" s="52">
        <v>0</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2.9889111396718202</v>
      </c>
      <c r="F10" s="52">
        <v>36.365085532673803</v>
      </c>
      <c r="G10" s="52">
        <v>0</v>
      </c>
      <c r="H10" s="52">
        <v>0</v>
      </c>
      <c r="I10" s="52">
        <v>0</v>
      </c>
      <c r="J10" s="52">
        <v>0</v>
      </c>
      <c r="K10" s="52">
        <v>0</v>
      </c>
      <c r="L10" s="52">
        <v>0</v>
      </c>
      <c r="M10" s="52">
        <v>0</v>
      </c>
      <c r="N10" s="52">
        <v>1</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1</v>
      </c>
      <c r="AS10" s="52">
        <v>0</v>
      </c>
      <c r="AT10" s="52">
        <v>0</v>
      </c>
      <c r="AU10" s="52">
        <v>0</v>
      </c>
      <c r="AV10" s="52">
        <v>0</v>
      </c>
      <c r="AW10" s="52">
        <v>0</v>
      </c>
      <c r="AX10" s="52">
        <v>0</v>
      </c>
      <c r="AY10" s="52">
        <v>0</v>
      </c>
      <c r="AZ10" s="52">
        <v>0</v>
      </c>
      <c r="BA10" s="52">
        <v>0</v>
      </c>
      <c r="BB10" s="52">
        <v>0</v>
      </c>
      <c r="BC10" s="52">
        <v>1</v>
      </c>
      <c r="BD10" s="52">
        <v>0</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271063</v>
      </c>
      <c r="B11" s="52" t="s">
        <v>419</v>
      </c>
      <c r="C11" s="52" t="s">
        <v>503</v>
      </c>
      <c r="D11" s="52">
        <v>1</v>
      </c>
      <c r="E11" s="52">
        <v>1.81738877580692</v>
      </c>
      <c r="F11" s="52">
        <v>22.111563438984199</v>
      </c>
      <c r="G11" s="52">
        <v>0</v>
      </c>
      <c r="H11" s="52">
        <v>0</v>
      </c>
      <c r="I11" s="52">
        <v>0</v>
      </c>
      <c r="J11" s="52">
        <v>0</v>
      </c>
      <c r="K11" s="52">
        <v>0</v>
      </c>
      <c r="L11" s="52">
        <v>0</v>
      </c>
      <c r="M11" s="52">
        <v>1</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1</v>
      </c>
      <c r="AU11" s="52">
        <v>0</v>
      </c>
      <c r="AV11" s="52">
        <v>0</v>
      </c>
      <c r="AW11" s="52">
        <v>0</v>
      </c>
      <c r="AX11" s="52">
        <v>0</v>
      </c>
      <c r="AY11" s="52">
        <v>0</v>
      </c>
      <c r="AZ11" s="52">
        <v>0</v>
      </c>
      <c r="BA11" s="52">
        <v>0</v>
      </c>
      <c r="BB11" s="52">
        <v>0</v>
      </c>
      <c r="BC11" s="52">
        <v>0</v>
      </c>
      <c r="BD11" s="52">
        <v>0</v>
      </c>
      <c r="BE11" s="52">
        <v>0</v>
      </c>
      <c r="BF11" s="52">
        <v>1</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1</v>
      </c>
      <c r="E12" s="52">
        <v>2.86804141451803</v>
      </c>
      <c r="F12" s="52">
        <v>34.894503876636001</v>
      </c>
      <c r="G12" s="52">
        <v>0</v>
      </c>
      <c r="H12" s="52">
        <v>0</v>
      </c>
      <c r="I12" s="52">
        <v>1</v>
      </c>
      <c r="J12" s="52">
        <v>0</v>
      </c>
      <c r="K12" s="52">
        <v>0</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1</v>
      </c>
      <c r="AR12" s="52">
        <v>0</v>
      </c>
      <c r="AS12" s="52">
        <v>0</v>
      </c>
      <c r="AT12" s="52">
        <v>0</v>
      </c>
      <c r="AU12" s="52">
        <v>0</v>
      </c>
      <c r="AV12" s="52">
        <v>0</v>
      </c>
      <c r="AW12" s="52">
        <v>0</v>
      </c>
      <c r="AX12" s="52">
        <v>0</v>
      </c>
      <c r="AY12" s="52">
        <v>0</v>
      </c>
      <c r="AZ12" s="52">
        <v>0</v>
      </c>
      <c r="BA12" s="52">
        <v>0</v>
      </c>
      <c r="BB12" s="52">
        <v>0</v>
      </c>
      <c r="BC12" s="52">
        <v>0</v>
      </c>
      <c r="BD12" s="52">
        <v>0</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271144</v>
      </c>
      <c r="B13" s="52" t="s">
        <v>419</v>
      </c>
      <c r="C13" s="52" t="s">
        <v>509</v>
      </c>
      <c r="D13" s="52">
        <v>2</v>
      </c>
      <c r="E13" s="52">
        <v>2.3118447365075001</v>
      </c>
      <c r="F13" s="52">
        <v>28.127444294174499</v>
      </c>
      <c r="G13" s="52">
        <v>1</v>
      </c>
      <c r="H13" s="52">
        <v>0</v>
      </c>
      <c r="I13" s="52">
        <v>0</v>
      </c>
      <c r="J13" s="52">
        <v>1</v>
      </c>
      <c r="K13" s="52">
        <v>0</v>
      </c>
      <c r="L13" s="52">
        <v>0</v>
      </c>
      <c r="M13" s="52">
        <v>0</v>
      </c>
      <c r="N13" s="52">
        <v>0</v>
      </c>
      <c r="O13" s="52">
        <v>0</v>
      </c>
      <c r="P13" s="52">
        <v>1</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1</v>
      </c>
      <c r="AR13" s="52">
        <v>1</v>
      </c>
      <c r="AS13" s="52">
        <v>0</v>
      </c>
      <c r="AT13" s="52">
        <v>0</v>
      </c>
      <c r="AU13" s="52">
        <v>0</v>
      </c>
      <c r="AV13" s="52">
        <v>0</v>
      </c>
      <c r="AW13" s="52">
        <v>0</v>
      </c>
      <c r="AX13" s="52">
        <v>0</v>
      </c>
      <c r="AY13" s="52">
        <v>0</v>
      </c>
      <c r="AZ13" s="52">
        <v>0</v>
      </c>
      <c r="BA13" s="52">
        <v>0</v>
      </c>
      <c r="BB13" s="52">
        <v>0</v>
      </c>
      <c r="BC13" s="52">
        <v>0</v>
      </c>
      <c r="BD13" s="52">
        <v>0</v>
      </c>
      <c r="BE13" s="52">
        <v>1</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271187</v>
      </c>
      <c r="B14" s="52" t="s">
        <v>419</v>
      </c>
      <c r="C14" s="52" t="s">
        <v>513</v>
      </c>
      <c r="D14" s="52">
        <v>1</v>
      </c>
      <c r="E14" s="52">
        <v>1.1211013699858701</v>
      </c>
      <c r="F14" s="52">
        <v>13.6400666681615</v>
      </c>
      <c r="G14" s="52">
        <v>0</v>
      </c>
      <c r="H14" s="52">
        <v>0</v>
      </c>
      <c r="I14" s="52">
        <v>0</v>
      </c>
      <c r="J14" s="52">
        <v>0</v>
      </c>
      <c r="K14" s="52">
        <v>0</v>
      </c>
      <c r="L14" s="52">
        <v>0</v>
      </c>
      <c r="M14" s="52">
        <v>1</v>
      </c>
      <c r="N14" s="52">
        <v>0</v>
      </c>
      <c r="O14" s="52">
        <v>0</v>
      </c>
      <c r="P14" s="52">
        <v>0</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0</v>
      </c>
      <c r="BA14" s="52">
        <v>0</v>
      </c>
      <c r="BB14" s="52">
        <v>1</v>
      </c>
      <c r="BC14" s="52">
        <v>0</v>
      </c>
      <c r="BD14" s="52">
        <v>0</v>
      </c>
      <c r="BE14" s="52">
        <v>0</v>
      </c>
      <c r="BF14" s="52">
        <v>1</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271233</v>
      </c>
      <c r="B15" s="52" t="s">
        <v>419</v>
      </c>
      <c r="C15" s="52" t="s">
        <v>517</v>
      </c>
      <c r="D15" s="52">
        <v>2</v>
      </c>
      <c r="E15" s="52">
        <v>2.2062879205736299</v>
      </c>
      <c r="F15" s="52">
        <v>26.8431697003126</v>
      </c>
      <c r="G15" s="52">
        <v>0</v>
      </c>
      <c r="H15" s="52">
        <v>0</v>
      </c>
      <c r="I15" s="52">
        <v>0</v>
      </c>
      <c r="J15" s="52">
        <v>0</v>
      </c>
      <c r="K15" s="52">
        <v>0</v>
      </c>
      <c r="L15" s="52">
        <v>0</v>
      </c>
      <c r="M15" s="52">
        <v>2</v>
      </c>
      <c r="N15" s="52">
        <v>0</v>
      </c>
      <c r="O15" s="52">
        <v>0</v>
      </c>
      <c r="P15" s="52">
        <v>1</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1</v>
      </c>
      <c r="AU15" s="52">
        <v>0</v>
      </c>
      <c r="AV15" s="52">
        <v>0</v>
      </c>
      <c r="AW15" s="52">
        <v>0</v>
      </c>
      <c r="AX15" s="52">
        <v>1</v>
      </c>
      <c r="AY15" s="52">
        <v>0</v>
      </c>
      <c r="AZ15" s="52">
        <v>0</v>
      </c>
      <c r="BA15" s="52">
        <v>0</v>
      </c>
      <c r="BB15" s="52">
        <v>0</v>
      </c>
      <c r="BC15" s="52">
        <v>0</v>
      </c>
      <c r="BD15" s="52">
        <v>0</v>
      </c>
      <c r="BE15" s="52">
        <v>1</v>
      </c>
      <c r="BF15" s="52">
        <v>1</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271241</v>
      </c>
      <c r="B16" s="52" t="s">
        <v>419</v>
      </c>
      <c r="C16" s="52" t="s">
        <v>530</v>
      </c>
      <c r="D16" s="52">
        <v>1</v>
      </c>
      <c r="E16" s="52">
        <v>1.6928207472110799</v>
      </c>
      <c r="F16" s="52">
        <v>20.595985757734798</v>
      </c>
      <c r="G16" s="52">
        <v>0</v>
      </c>
      <c r="H16" s="52">
        <v>0</v>
      </c>
      <c r="I16" s="52">
        <v>0</v>
      </c>
      <c r="J16" s="52">
        <v>1</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1</v>
      </c>
      <c r="AV16" s="52">
        <v>0</v>
      </c>
      <c r="AW16" s="52">
        <v>0</v>
      </c>
      <c r="AX16" s="52">
        <v>0</v>
      </c>
      <c r="AY16" s="52">
        <v>0</v>
      </c>
      <c r="AZ16" s="52">
        <v>0</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271250</v>
      </c>
      <c r="B17" s="52" t="s">
        <v>419</v>
      </c>
      <c r="C17" s="52" t="s">
        <v>518</v>
      </c>
      <c r="D17" s="52">
        <v>1</v>
      </c>
      <c r="E17" s="52">
        <v>1.6223494865263901</v>
      </c>
      <c r="F17" s="52">
        <v>19.738585419404401</v>
      </c>
      <c r="G17" s="52">
        <v>0</v>
      </c>
      <c r="H17" s="52">
        <v>0</v>
      </c>
      <c r="I17" s="52">
        <v>0</v>
      </c>
      <c r="J17" s="52">
        <v>0</v>
      </c>
      <c r="K17" s="52">
        <v>1</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0</v>
      </c>
      <c r="AZ17" s="52">
        <v>0</v>
      </c>
      <c r="BA17" s="52">
        <v>0</v>
      </c>
      <c r="BB17" s="52">
        <v>1</v>
      </c>
      <c r="BC17" s="52">
        <v>0</v>
      </c>
      <c r="BD17" s="52">
        <v>0</v>
      </c>
      <c r="BE17" s="52">
        <v>0</v>
      </c>
      <c r="BF17" s="52">
        <v>0</v>
      </c>
      <c r="BG17" s="52">
        <v>0</v>
      </c>
      <c r="BH17" s="52">
        <v>1</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271268</v>
      </c>
      <c r="B18" s="52" t="s">
        <v>419</v>
      </c>
      <c r="C18" s="52" t="s">
        <v>519</v>
      </c>
      <c r="D18" s="52">
        <v>1</v>
      </c>
      <c r="E18" s="52">
        <v>0.99255583126550895</v>
      </c>
      <c r="F18" s="52">
        <v>12.076095947063701</v>
      </c>
      <c r="G18" s="52">
        <v>0</v>
      </c>
      <c r="H18" s="52">
        <v>0</v>
      </c>
      <c r="I18" s="52">
        <v>0</v>
      </c>
      <c r="J18" s="52">
        <v>0</v>
      </c>
      <c r="K18" s="52">
        <v>0</v>
      </c>
      <c r="L18" s="52">
        <v>0</v>
      </c>
      <c r="M18" s="52">
        <v>0</v>
      </c>
      <c r="N18" s="52">
        <v>1</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1</v>
      </c>
      <c r="AS18" s="52">
        <v>0</v>
      </c>
      <c r="AT18" s="52">
        <v>0</v>
      </c>
      <c r="AU18" s="52">
        <v>0</v>
      </c>
      <c r="AV18" s="52">
        <v>0</v>
      </c>
      <c r="AW18" s="52">
        <v>0</v>
      </c>
      <c r="AX18" s="52">
        <v>0</v>
      </c>
      <c r="AY18" s="52">
        <v>0</v>
      </c>
      <c r="AZ18" s="52">
        <v>0</v>
      </c>
      <c r="BA18" s="52">
        <v>0</v>
      </c>
      <c r="BB18" s="52">
        <v>0</v>
      </c>
      <c r="BC18" s="52">
        <v>0</v>
      </c>
      <c r="BD18" s="52">
        <v>0</v>
      </c>
      <c r="BE18" s="52">
        <v>0</v>
      </c>
      <c r="BF18" s="52">
        <v>0</v>
      </c>
      <c r="BG18" s="52">
        <v>0</v>
      </c>
      <c r="BH18" s="52">
        <v>1</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271284</v>
      </c>
      <c r="B19" s="52" t="s">
        <v>419</v>
      </c>
      <c r="C19" s="52" t="s">
        <v>521</v>
      </c>
      <c r="D19" s="52">
        <v>1</v>
      </c>
      <c r="E19" s="52">
        <v>1.7290567995158601</v>
      </c>
      <c r="F19" s="52">
        <v>21.036857727443</v>
      </c>
      <c r="G19" s="52">
        <v>0</v>
      </c>
      <c r="H19" s="52">
        <v>0</v>
      </c>
      <c r="I19" s="52">
        <v>0</v>
      </c>
      <c r="J19" s="52">
        <v>0</v>
      </c>
      <c r="K19" s="52">
        <v>0</v>
      </c>
      <c r="L19" s="52">
        <v>0</v>
      </c>
      <c r="M19" s="52">
        <v>1</v>
      </c>
      <c r="N19" s="52">
        <v>0</v>
      </c>
      <c r="O19" s="52">
        <v>0</v>
      </c>
      <c r="P19" s="52">
        <v>0</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0</v>
      </c>
      <c r="AZ19" s="52">
        <v>0</v>
      </c>
      <c r="BA19" s="52">
        <v>1</v>
      </c>
      <c r="BB19" s="52">
        <v>0</v>
      </c>
      <c r="BC19" s="52">
        <v>0</v>
      </c>
      <c r="BD19" s="52">
        <v>0</v>
      </c>
      <c r="BE19" s="52">
        <v>0</v>
      </c>
      <c r="BF19" s="52">
        <v>0</v>
      </c>
      <c r="BG19" s="52">
        <v>0</v>
      </c>
      <c r="BH19" s="52">
        <v>0</v>
      </c>
      <c r="BI19" s="52">
        <v>1</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271403</v>
      </c>
      <c r="B20" s="52" t="s">
        <v>173</v>
      </c>
      <c r="C20" s="52" t="s">
        <v>419</v>
      </c>
      <c r="D20" s="52">
        <v>5</v>
      </c>
      <c r="E20" s="52">
        <v>1.1618720081795799</v>
      </c>
      <c r="F20" s="52">
        <v>14.1361094328515</v>
      </c>
      <c r="G20" s="52">
        <v>1</v>
      </c>
      <c r="H20" s="52">
        <v>1</v>
      </c>
      <c r="I20" s="52">
        <v>0</v>
      </c>
      <c r="J20" s="52">
        <v>1</v>
      </c>
      <c r="K20" s="52">
        <v>1</v>
      </c>
      <c r="L20" s="52">
        <v>1</v>
      </c>
      <c r="M20" s="52">
        <v>0</v>
      </c>
      <c r="N20" s="52">
        <v>0</v>
      </c>
      <c r="O20" s="52">
        <v>0</v>
      </c>
      <c r="P20" s="52">
        <v>3</v>
      </c>
      <c r="Q20" s="52">
        <v>2</v>
      </c>
      <c r="R20" s="52">
        <v>0</v>
      </c>
      <c r="S20" s="52">
        <v>1</v>
      </c>
      <c r="T20" s="52">
        <v>4</v>
      </c>
      <c r="U20" s="52">
        <v>0</v>
      </c>
      <c r="V20" s="52">
        <v>4</v>
      </c>
      <c r="W20" s="52">
        <v>2</v>
      </c>
      <c r="X20" s="52">
        <v>0</v>
      </c>
      <c r="Y20" s="52">
        <v>1</v>
      </c>
      <c r="Z20" s="52">
        <v>1</v>
      </c>
      <c r="AA20" s="52">
        <v>0</v>
      </c>
      <c r="AB20" s="52">
        <v>5</v>
      </c>
      <c r="AC20" s="52">
        <v>0</v>
      </c>
      <c r="AD20" s="52">
        <v>0</v>
      </c>
      <c r="AE20" s="52">
        <v>0</v>
      </c>
      <c r="AF20" s="52">
        <v>0</v>
      </c>
      <c r="AG20" s="52">
        <v>0</v>
      </c>
      <c r="AH20" s="52">
        <v>0</v>
      </c>
      <c r="AI20" s="52">
        <v>4</v>
      </c>
      <c r="AJ20" s="52">
        <v>0</v>
      </c>
      <c r="AK20" s="52">
        <v>0</v>
      </c>
      <c r="AL20" s="52">
        <v>1</v>
      </c>
      <c r="AM20" s="52">
        <v>0</v>
      </c>
      <c r="AN20" s="52">
        <v>0</v>
      </c>
      <c r="AO20" s="52">
        <v>0</v>
      </c>
      <c r="AP20" s="52">
        <v>2</v>
      </c>
      <c r="AQ20" s="52">
        <v>0</v>
      </c>
      <c r="AR20" s="52">
        <v>0</v>
      </c>
      <c r="AS20" s="52">
        <v>1</v>
      </c>
      <c r="AT20" s="52">
        <v>0</v>
      </c>
      <c r="AU20" s="52">
        <v>1</v>
      </c>
      <c r="AV20" s="52">
        <v>0</v>
      </c>
      <c r="AW20" s="52">
        <v>1</v>
      </c>
      <c r="AX20" s="52">
        <v>0</v>
      </c>
      <c r="AY20" s="52">
        <v>0</v>
      </c>
      <c r="AZ20" s="52">
        <v>0</v>
      </c>
      <c r="BA20" s="52">
        <v>0</v>
      </c>
      <c r="BB20" s="52">
        <v>0</v>
      </c>
      <c r="BC20" s="52">
        <v>0</v>
      </c>
      <c r="BD20" s="52">
        <v>3</v>
      </c>
      <c r="BE20" s="52">
        <v>0</v>
      </c>
      <c r="BF20" s="52">
        <v>0</v>
      </c>
      <c r="BG20" s="52">
        <v>1</v>
      </c>
      <c r="BH20" s="52">
        <v>1</v>
      </c>
      <c r="BI20" s="52">
        <v>0</v>
      </c>
      <c r="BJ20" s="52">
        <v>0</v>
      </c>
      <c r="BK20" s="52">
        <v>2</v>
      </c>
      <c r="BL20" s="52">
        <v>3</v>
      </c>
      <c r="BM20" s="52">
        <v>1</v>
      </c>
      <c r="BN20" s="52">
        <v>0</v>
      </c>
      <c r="BO20" s="52">
        <v>1</v>
      </c>
      <c r="BP20" s="52">
        <v>1</v>
      </c>
      <c r="BQ20" s="52">
        <v>0</v>
      </c>
      <c r="BR20" s="52">
        <v>0</v>
      </c>
      <c r="BS20" s="52">
        <v>1</v>
      </c>
      <c r="BT20" s="52">
        <v>4</v>
      </c>
      <c r="BU20" s="52">
        <v>0</v>
      </c>
      <c r="BV20" s="52">
        <v>0</v>
      </c>
    </row>
    <row r="21" spans="1:74" s="52" customFormat="1" x14ac:dyDescent="0.2">
      <c r="A21" s="52">
        <v>271411</v>
      </c>
      <c r="B21" s="52" t="s">
        <v>419</v>
      </c>
      <c r="C21" s="52" t="s">
        <v>522</v>
      </c>
      <c r="D21" s="52">
        <v>1</v>
      </c>
      <c r="E21" s="52">
        <v>1.3410038755011999</v>
      </c>
      <c r="F21" s="52">
        <v>16.315547151931298</v>
      </c>
      <c r="G21" s="52">
        <v>0</v>
      </c>
      <c r="H21" s="52">
        <v>1</v>
      </c>
      <c r="I21" s="52">
        <v>0</v>
      </c>
      <c r="J21" s="52">
        <v>0</v>
      </c>
      <c r="K21" s="52">
        <v>0</v>
      </c>
      <c r="L21" s="52">
        <v>0</v>
      </c>
      <c r="M21" s="52">
        <v>0</v>
      </c>
      <c r="N21" s="52">
        <v>0</v>
      </c>
      <c r="O21" s="52">
        <v>0</v>
      </c>
      <c r="P21" s="52">
        <v>0</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1</v>
      </c>
      <c r="AQ21" s="52">
        <v>0</v>
      </c>
      <c r="AR21" s="52">
        <v>0</v>
      </c>
      <c r="AS21" s="52">
        <v>0</v>
      </c>
      <c r="AT21" s="52">
        <v>0</v>
      </c>
      <c r="AU21" s="52">
        <v>0</v>
      </c>
      <c r="AV21" s="52">
        <v>0</v>
      </c>
      <c r="AW21" s="52">
        <v>0</v>
      </c>
      <c r="AX21" s="52">
        <v>0</v>
      </c>
      <c r="AY21" s="52">
        <v>0</v>
      </c>
      <c r="AZ21" s="52">
        <v>0</v>
      </c>
      <c r="BA21" s="52">
        <v>0</v>
      </c>
      <c r="BB21" s="52">
        <v>0</v>
      </c>
      <c r="BC21" s="52">
        <v>0</v>
      </c>
      <c r="BD21" s="52">
        <v>0</v>
      </c>
      <c r="BE21" s="52">
        <v>0</v>
      </c>
      <c r="BF21" s="52">
        <v>0</v>
      </c>
      <c r="BG21" s="52">
        <v>1</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271438</v>
      </c>
      <c r="B22" s="52" t="s">
        <v>419</v>
      </c>
      <c r="C22" s="52" t="s">
        <v>523</v>
      </c>
      <c r="D22" s="52">
        <v>1</v>
      </c>
      <c r="E22" s="52">
        <v>2.2174424019336101</v>
      </c>
      <c r="F22" s="52">
        <v>26.978882556858899</v>
      </c>
      <c r="G22" s="52">
        <v>0</v>
      </c>
      <c r="H22" s="52">
        <v>0</v>
      </c>
      <c r="I22" s="52">
        <v>0</v>
      </c>
      <c r="J22" s="52">
        <v>0</v>
      </c>
      <c r="K22" s="52">
        <v>0</v>
      </c>
      <c r="L22" s="52">
        <v>1</v>
      </c>
      <c r="M22" s="52">
        <v>0</v>
      </c>
      <c r="N22" s="52">
        <v>0</v>
      </c>
      <c r="O22" s="52">
        <v>0</v>
      </c>
      <c r="P22" s="52">
        <v>0</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1</v>
      </c>
      <c r="AT22" s="52">
        <v>0</v>
      </c>
      <c r="AU22" s="52">
        <v>0</v>
      </c>
      <c r="AV22" s="52">
        <v>0</v>
      </c>
      <c r="AW22" s="52">
        <v>0</v>
      </c>
      <c r="AX22" s="52">
        <v>0</v>
      </c>
      <c r="AY22" s="52">
        <v>0</v>
      </c>
      <c r="AZ22" s="52">
        <v>0</v>
      </c>
      <c r="BA22" s="52">
        <v>0</v>
      </c>
      <c r="BB22" s="52">
        <v>0</v>
      </c>
      <c r="BC22" s="52">
        <v>0</v>
      </c>
      <c r="BD22" s="52">
        <v>1</v>
      </c>
      <c r="BE22" s="52">
        <v>0</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271446</v>
      </c>
      <c r="B23" s="52" t="s">
        <v>419</v>
      </c>
      <c r="C23" s="52" t="s">
        <v>529</v>
      </c>
      <c r="D23" s="52">
        <v>1</v>
      </c>
      <c r="E23" s="52">
        <v>1.41041734249164</v>
      </c>
      <c r="F23" s="52">
        <v>17.160077666981699</v>
      </c>
      <c r="G23" s="52">
        <v>0</v>
      </c>
      <c r="H23" s="52">
        <v>0</v>
      </c>
      <c r="I23" s="52">
        <v>0</v>
      </c>
      <c r="J23" s="52">
        <v>1</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1</v>
      </c>
      <c r="AQ23" s="52">
        <v>0</v>
      </c>
      <c r="AR23" s="52">
        <v>0</v>
      </c>
      <c r="AS23" s="52">
        <v>0</v>
      </c>
      <c r="AT23" s="52">
        <v>0</v>
      </c>
      <c r="AU23" s="52">
        <v>0</v>
      </c>
      <c r="AV23" s="52">
        <v>0</v>
      </c>
      <c r="AW23" s="52">
        <v>0</v>
      </c>
      <c r="AX23" s="52">
        <v>0</v>
      </c>
      <c r="AY23" s="52">
        <v>0</v>
      </c>
      <c r="AZ23" s="52">
        <v>0</v>
      </c>
      <c r="BA23" s="52">
        <v>0</v>
      </c>
      <c r="BB23" s="52">
        <v>0</v>
      </c>
      <c r="BC23" s="52">
        <v>0</v>
      </c>
      <c r="BD23" s="52">
        <v>1</v>
      </c>
      <c r="BE23" s="52">
        <v>0</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271454</v>
      </c>
      <c r="B24" s="52" t="s">
        <v>419</v>
      </c>
      <c r="C24" s="52" t="s">
        <v>524</v>
      </c>
      <c r="D24" s="52">
        <v>1</v>
      </c>
      <c r="E24" s="52">
        <v>1.3484539974918801</v>
      </c>
      <c r="F24" s="52">
        <v>16.406190302817802</v>
      </c>
      <c r="G24" s="52">
        <v>1</v>
      </c>
      <c r="H24" s="52">
        <v>0</v>
      </c>
      <c r="I24" s="52">
        <v>0</v>
      </c>
      <c r="J24" s="52">
        <v>0</v>
      </c>
      <c r="K24" s="52">
        <v>0</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1</v>
      </c>
      <c r="AV24" s="52">
        <v>0</v>
      </c>
      <c r="AW24" s="52">
        <v>0</v>
      </c>
      <c r="AX24" s="52">
        <v>0</v>
      </c>
      <c r="AY24" s="52">
        <v>0</v>
      </c>
      <c r="AZ24" s="52">
        <v>0</v>
      </c>
      <c r="BA24" s="52">
        <v>0</v>
      </c>
      <c r="BB24" s="52">
        <v>0</v>
      </c>
      <c r="BC24" s="52">
        <v>0</v>
      </c>
      <c r="BD24" s="52">
        <v>1</v>
      </c>
      <c r="BE24" s="52">
        <v>0</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271462</v>
      </c>
      <c r="B25" s="52" t="s">
        <v>419</v>
      </c>
      <c r="C25" s="52" t="s">
        <v>525</v>
      </c>
      <c r="D25" s="52">
        <v>1</v>
      </c>
      <c r="E25" s="52">
        <v>1.19610071167992</v>
      </c>
      <c r="F25" s="52">
        <v>14.5525586587724</v>
      </c>
      <c r="G25" s="52">
        <v>0</v>
      </c>
      <c r="H25" s="52">
        <v>0</v>
      </c>
      <c r="I25" s="52">
        <v>0</v>
      </c>
      <c r="J25" s="52">
        <v>0</v>
      </c>
      <c r="K25" s="52">
        <v>1</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1</v>
      </c>
      <c r="AX25" s="52">
        <v>0</v>
      </c>
      <c r="AY25" s="52">
        <v>0</v>
      </c>
      <c r="AZ25" s="52">
        <v>0</v>
      </c>
      <c r="BA25" s="52">
        <v>0</v>
      </c>
      <c r="BB25" s="52">
        <v>0</v>
      </c>
      <c r="BC25" s="52">
        <v>0</v>
      </c>
      <c r="BD25" s="52">
        <v>0</v>
      </c>
      <c r="BE25" s="52">
        <v>0</v>
      </c>
      <c r="BF25" s="52">
        <v>0</v>
      </c>
      <c r="BG25" s="52">
        <v>0</v>
      </c>
      <c r="BH25" s="52">
        <v>1</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272027</v>
      </c>
      <c r="B26" s="52" t="s">
        <v>253</v>
      </c>
      <c r="C26" s="52" t="s">
        <v>419</v>
      </c>
      <c r="D26" s="52">
        <v>2</v>
      </c>
      <c r="E26" s="52">
        <v>2.01432182819849</v>
      </c>
      <c r="F26" s="52">
        <v>24.5075822430816</v>
      </c>
      <c r="G26" s="52">
        <v>0</v>
      </c>
      <c r="H26" s="52">
        <v>0</v>
      </c>
      <c r="I26" s="52">
        <v>1</v>
      </c>
      <c r="J26" s="52">
        <v>0</v>
      </c>
      <c r="K26" s="52">
        <v>0</v>
      </c>
      <c r="L26" s="52">
        <v>1</v>
      </c>
      <c r="M26" s="52">
        <v>0</v>
      </c>
      <c r="N26" s="52">
        <v>0</v>
      </c>
      <c r="O26" s="52">
        <v>0</v>
      </c>
      <c r="P26" s="52">
        <v>1</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1</v>
      </c>
      <c r="AY26" s="52">
        <v>0</v>
      </c>
      <c r="AZ26" s="52">
        <v>0</v>
      </c>
      <c r="BA26" s="52">
        <v>1</v>
      </c>
      <c r="BB26" s="52">
        <v>0</v>
      </c>
      <c r="BC26" s="52">
        <v>1</v>
      </c>
      <c r="BD26" s="52">
        <v>0</v>
      </c>
      <c r="BE26" s="52">
        <v>1</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272035</v>
      </c>
      <c r="B27" s="52" t="s">
        <v>174</v>
      </c>
      <c r="C27" s="52" t="s">
        <v>419</v>
      </c>
      <c r="D27" s="52">
        <v>1</v>
      </c>
      <c r="E27" s="52">
        <v>0.46611354525962501</v>
      </c>
      <c r="F27" s="52">
        <v>5.6710481339921097</v>
      </c>
      <c r="G27" s="52">
        <v>0</v>
      </c>
      <c r="H27" s="52">
        <v>0</v>
      </c>
      <c r="I27" s="52">
        <v>0</v>
      </c>
      <c r="J27" s="52">
        <v>1</v>
      </c>
      <c r="K27" s="52">
        <v>0</v>
      </c>
      <c r="L27" s="52">
        <v>0</v>
      </c>
      <c r="M27" s="52">
        <v>0</v>
      </c>
      <c r="N27" s="52">
        <v>0</v>
      </c>
      <c r="O27" s="52">
        <v>0</v>
      </c>
      <c r="P27" s="52">
        <v>0</v>
      </c>
      <c r="Q27" s="52">
        <v>1</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0</v>
      </c>
      <c r="AX27" s="52">
        <v>0</v>
      </c>
      <c r="AY27" s="52">
        <v>0</v>
      </c>
      <c r="AZ27" s="52">
        <v>0</v>
      </c>
      <c r="BA27" s="52">
        <v>1</v>
      </c>
      <c r="BB27" s="52">
        <v>0</v>
      </c>
      <c r="BC27" s="52">
        <v>1</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272051</v>
      </c>
      <c r="B28" s="52" t="s">
        <v>176</v>
      </c>
      <c r="C28" s="52" t="s">
        <v>419</v>
      </c>
      <c r="D28" s="52">
        <v>3</v>
      </c>
      <c r="E28" s="52">
        <v>1.5167755374441301</v>
      </c>
      <c r="F28" s="52">
        <v>18.4541023722369</v>
      </c>
      <c r="G28" s="52">
        <v>0</v>
      </c>
      <c r="H28" s="52">
        <v>0</v>
      </c>
      <c r="I28" s="52">
        <v>0</v>
      </c>
      <c r="J28" s="52">
        <v>0</v>
      </c>
      <c r="K28" s="52">
        <v>2</v>
      </c>
      <c r="L28" s="52">
        <v>0</v>
      </c>
      <c r="M28" s="52">
        <v>1</v>
      </c>
      <c r="N28" s="52">
        <v>0</v>
      </c>
      <c r="O28" s="52">
        <v>0</v>
      </c>
      <c r="P28" s="52">
        <v>1</v>
      </c>
      <c r="Q28" s="52">
        <v>2</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2</v>
      </c>
      <c r="AV28" s="52">
        <v>0</v>
      </c>
      <c r="AW28" s="52">
        <v>0</v>
      </c>
      <c r="AX28" s="52">
        <v>0</v>
      </c>
      <c r="AY28" s="52">
        <v>0</v>
      </c>
      <c r="AZ28" s="52">
        <v>0</v>
      </c>
      <c r="BA28" s="52">
        <v>0</v>
      </c>
      <c r="BB28" s="52">
        <v>1</v>
      </c>
      <c r="BC28" s="52">
        <v>1</v>
      </c>
      <c r="BD28" s="52">
        <v>0</v>
      </c>
      <c r="BE28" s="52">
        <v>0</v>
      </c>
      <c r="BF28" s="52">
        <v>0</v>
      </c>
      <c r="BG28" s="52">
        <v>1</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272086</v>
      </c>
      <c r="B29" s="52" t="s">
        <v>178</v>
      </c>
      <c r="C29" s="52" t="s">
        <v>419</v>
      </c>
      <c r="D29" s="52">
        <v>1</v>
      </c>
      <c r="E29" s="52">
        <v>2.3006487829567899</v>
      </c>
      <c r="F29" s="52">
        <v>27.991226859307702</v>
      </c>
      <c r="G29" s="52">
        <v>0</v>
      </c>
      <c r="H29" s="52">
        <v>0</v>
      </c>
      <c r="I29" s="52">
        <v>0</v>
      </c>
      <c r="J29" s="52">
        <v>0</v>
      </c>
      <c r="K29" s="52">
        <v>0</v>
      </c>
      <c r="L29" s="52">
        <v>1</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1</v>
      </c>
      <c r="AT29" s="52">
        <v>0</v>
      </c>
      <c r="AU29" s="52">
        <v>0</v>
      </c>
      <c r="AV29" s="52">
        <v>0</v>
      </c>
      <c r="AW29" s="52">
        <v>0</v>
      </c>
      <c r="AX29" s="52">
        <v>0</v>
      </c>
      <c r="AY29" s="52">
        <v>0</v>
      </c>
      <c r="AZ29" s="52">
        <v>0</v>
      </c>
      <c r="BA29" s="52">
        <v>0</v>
      </c>
      <c r="BB29" s="52">
        <v>0</v>
      </c>
      <c r="BC29" s="52">
        <v>0</v>
      </c>
      <c r="BD29" s="52">
        <v>0</v>
      </c>
      <c r="BE29" s="52">
        <v>0</v>
      </c>
      <c r="BF29" s="52">
        <v>0</v>
      </c>
      <c r="BG29" s="52">
        <v>0</v>
      </c>
      <c r="BH29" s="52">
        <v>1</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272159</v>
      </c>
      <c r="B30" s="52" t="s">
        <v>184</v>
      </c>
      <c r="C30" s="52" t="s">
        <v>419</v>
      </c>
      <c r="D30" s="52">
        <v>1</v>
      </c>
      <c r="E30" s="52">
        <v>0.84362556522912902</v>
      </c>
      <c r="F30" s="52">
        <v>10.264111043621099</v>
      </c>
      <c r="G30" s="52">
        <v>0</v>
      </c>
      <c r="H30" s="52">
        <v>0</v>
      </c>
      <c r="I30" s="52">
        <v>0</v>
      </c>
      <c r="J30" s="52">
        <v>0</v>
      </c>
      <c r="K30" s="52">
        <v>0</v>
      </c>
      <c r="L30" s="52">
        <v>1</v>
      </c>
      <c r="M30" s="52">
        <v>0</v>
      </c>
      <c r="N30" s="52">
        <v>0</v>
      </c>
      <c r="O30" s="52">
        <v>0</v>
      </c>
      <c r="P30" s="52">
        <v>0</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1</v>
      </c>
      <c r="AQ30" s="52">
        <v>0</v>
      </c>
      <c r="AR30" s="52">
        <v>0</v>
      </c>
      <c r="AS30" s="52">
        <v>0</v>
      </c>
      <c r="AT30" s="52">
        <v>0</v>
      </c>
      <c r="AU30" s="52">
        <v>0</v>
      </c>
      <c r="AV30" s="52">
        <v>0</v>
      </c>
      <c r="AW30" s="52">
        <v>0</v>
      </c>
      <c r="AX30" s="52">
        <v>0</v>
      </c>
      <c r="AY30" s="52">
        <v>0</v>
      </c>
      <c r="AZ30" s="52">
        <v>0</v>
      </c>
      <c r="BA30" s="52">
        <v>0</v>
      </c>
      <c r="BB30" s="52">
        <v>0</v>
      </c>
      <c r="BC30" s="52">
        <v>0</v>
      </c>
      <c r="BD30" s="52">
        <v>1</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272205</v>
      </c>
      <c r="B31" s="52" t="s">
        <v>188</v>
      </c>
      <c r="C31" s="52" t="s">
        <v>419</v>
      </c>
      <c r="D31" s="52">
        <v>2</v>
      </c>
      <c r="E31" s="52">
        <v>2.7535314040256602</v>
      </c>
      <c r="F31" s="52">
        <v>33.501298748978897</v>
      </c>
      <c r="G31" s="52">
        <v>2</v>
      </c>
      <c r="H31" s="52">
        <v>0</v>
      </c>
      <c r="I31" s="52">
        <v>0</v>
      </c>
      <c r="J31" s="52">
        <v>0</v>
      </c>
      <c r="K31" s="52">
        <v>0</v>
      </c>
      <c r="L31" s="52">
        <v>0</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1</v>
      </c>
      <c r="AR31" s="52">
        <v>1</v>
      </c>
      <c r="AS31" s="52">
        <v>0</v>
      </c>
      <c r="AT31" s="52">
        <v>0</v>
      </c>
      <c r="AU31" s="52">
        <v>0</v>
      </c>
      <c r="AV31" s="52">
        <v>0</v>
      </c>
      <c r="AW31" s="52">
        <v>0</v>
      </c>
      <c r="AX31" s="52">
        <v>0</v>
      </c>
      <c r="AY31" s="52">
        <v>0</v>
      </c>
      <c r="AZ31" s="52">
        <v>0</v>
      </c>
      <c r="BA31" s="52">
        <v>0</v>
      </c>
      <c r="BB31" s="52">
        <v>0</v>
      </c>
      <c r="BC31" s="52">
        <v>1</v>
      </c>
      <c r="BD31" s="52">
        <v>0</v>
      </c>
      <c r="BE31" s="52">
        <v>0</v>
      </c>
      <c r="BF31" s="52">
        <v>0</v>
      </c>
      <c r="BG31" s="52">
        <v>0</v>
      </c>
      <c r="BH31" s="52">
        <v>1</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x14ac:dyDescent="0.2">
      <c r="A32">
        <v>272272</v>
      </c>
      <c r="B32" t="s">
        <v>193</v>
      </c>
      <c r="C32" t="s">
        <v>419</v>
      </c>
      <c r="D32">
        <v>1</v>
      </c>
      <c r="E32">
        <v>0.40386254134542798</v>
      </c>
      <c r="F32">
        <v>4.9136609197026999</v>
      </c>
      <c r="G32">
        <v>0</v>
      </c>
      <c r="H32">
        <v>0</v>
      </c>
      <c r="I32">
        <v>0</v>
      </c>
      <c r="J32">
        <v>0</v>
      </c>
      <c r="K32">
        <v>0</v>
      </c>
      <c r="L32">
        <v>0</v>
      </c>
      <c r="M32">
        <v>0</v>
      </c>
      <c r="N32">
        <v>1</v>
      </c>
      <c r="O32">
        <v>0</v>
      </c>
      <c r="P32">
        <v>1</v>
      </c>
      <c r="Q32">
        <v>0</v>
      </c>
      <c r="R32">
        <v>0</v>
      </c>
      <c r="S32" t="s">
        <v>170</v>
      </c>
      <c r="T32" t="s">
        <v>170</v>
      </c>
      <c r="U32" t="s">
        <v>170</v>
      </c>
      <c r="V32" t="s">
        <v>170</v>
      </c>
      <c r="W32" t="s">
        <v>170</v>
      </c>
      <c r="X32" t="s">
        <v>170</v>
      </c>
      <c r="Y32" t="s">
        <v>170</v>
      </c>
      <c r="Z32" t="s">
        <v>170</v>
      </c>
      <c r="AA32" t="s">
        <v>170</v>
      </c>
      <c r="AB32" t="s">
        <v>170</v>
      </c>
      <c r="AC32" t="s">
        <v>170</v>
      </c>
      <c r="AD32" t="s">
        <v>170</v>
      </c>
      <c r="AE32" t="s">
        <v>170</v>
      </c>
      <c r="AF32" t="s">
        <v>170</v>
      </c>
      <c r="AG32" t="s">
        <v>170</v>
      </c>
      <c r="AH32" t="s">
        <v>170</v>
      </c>
      <c r="AI32" t="s">
        <v>170</v>
      </c>
      <c r="AJ32" t="s">
        <v>170</v>
      </c>
      <c r="AK32" t="s">
        <v>170</v>
      </c>
      <c r="AL32" t="s">
        <v>170</v>
      </c>
      <c r="AM32" t="s">
        <v>170</v>
      </c>
      <c r="AN32" t="s">
        <v>170</v>
      </c>
      <c r="AO32" t="s">
        <v>170</v>
      </c>
      <c r="AP32">
        <v>1</v>
      </c>
      <c r="AQ32">
        <v>0</v>
      </c>
      <c r="AR32">
        <v>0</v>
      </c>
      <c r="AS32">
        <v>0</v>
      </c>
      <c r="AT32">
        <v>0</v>
      </c>
      <c r="AU32">
        <v>0</v>
      </c>
      <c r="AV32">
        <v>0</v>
      </c>
      <c r="AW32">
        <v>0</v>
      </c>
      <c r="AX32">
        <v>0</v>
      </c>
      <c r="AY32">
        <v>0</v>
      </c>
      <c r="AZ32">
        <v>0</v>
      </c>
      <c r="BA32">
        <v>0</v>
      </c>
      <c r="BB32">
        <v>0</v>
      </c>
      <c r="BC32">
        <v>0</v>
      </c>
      <c r="BD32">
        <v>0</v>
      </c>
      <c r="BE32">
        <v>0</v>
      </c>
      <c r="BF32">
        <v>0</v>
      </c>
      <c r="BG32">
        <v>0</v>
      </c>
      <c r="BH32">
        <v>0</v>
      </c>
      <c r="BI32">
        <v>1</v>
      </c>
      <c r="BJ32">
        <v>0</v>
      </c>
      <c r="BK32" t="s">
        <v>170</v>
      </c>
      <c r="BL32" t="s">
        <v>170</v>
      </c>
      <c r="BM32" t="s">
        <v>170</v>
      </c>
      <c r="BN32" t="s">
        <v>170</v>
      </c>
      <c r="BO32" t="s">
        <v>170</v>
      </c>
      <c r="BP32" t="s">
        <v>170</v>
      </c>
      <c r="BQ32" t="s">
        <v>170</v>
      </c>
      <c r="BR32" t="s">
        <v>170</v>
      </c>
      <c r="BS32" t="s">
        <v>170</v>
      </c>
      <c r="BT32" t="s">
        <v>170</v>
      </c>
      <c r="BU32" t="s">
        <v>170</v>
      </c>
      <c r="BV32">
        <v>0</v>
      </c>
    </row>
    <row r="85" spans="1:75" x14ac:dyDescent="0.2">
      <c r="B85" s="52">
        <v>271004</v>
      </c>
      <c r="C85" t="s">
        <v>395</v>
      </c>
      <c r="D85">
        <f>IFERROR(VLOOKUP($B85,$A$8:$BW$70,D$88,FALSE),0)</f>
        <v>14</v>
      </c>
      <c r="E85">
        <f t="shared" ref="E85:BP85" si="0">IFERROR(VLOOKUP($B85,$A$8:$BW$70,E88,FALSE),0)</f>
        <v>0.993795168877743</v>
      </c>
      <c r="F85">
        <f t="shared" si="0"/>
        <v>12.091174554679201</v>
      </c>
      <c r="G85">
        <f t="shared" si="0"/>
        <v>1</v>
      </c>
      <c r="H85">
        <f t="shared" si="0"/>
        <v>2</v>
      </c>
      <c r="I85">
        <f t="shared" si="0"/>
        <v>1</v>
      </c>
      <c r="J85">
        <f t="shared" si="0"/>
        <v>2</v>
      </c>
      <c r="K85">
        <f t="shared" si="0"/>
        <v>1</v>
      </c>
      <c r="L85">
        <f t="shared" si="0"/>
        <v>0</v>
      </c>
      <c r="M85">
        <f t="shared" si="0"/>
        <v>5</v>
      </c>
      <c r="N85">
        <f t="shared" si="0"/>
        <v>2</v>
      </c>
      <c r="O85">
        <f t="shared" si="0"/>
        <v>0</v>
      </c>
      <c r="P85">
        <f t="shared" si="0"/>
        <v>8</v>
      </c>
      <c r="Q85">
        <f t="shared" si="0"/>
        <v>6</v>
      </c>
      <c r="R85">
        <f t="shared" si="0"/>
        <v>0</v>
      </c>
      <c r="S85">
        <f t="shared" si="0"/>
        <v>2</v>
      </c>
      <c r="T85">
        <f t="shared" si="0"/>
        <v>12</v>
      </c>
      <c r="U85">
        <f t="shared" si="0"/>
        <v>0</v>
      </c>
      <c r="V85">
        <f t="shared" si="0"/>
        <v>12</v>
      </c>
      <c r="W85">
        <f t="shared" si="0"/>
        <v>1</v>
      </c>
      <c r="X85">
        <f t="shared" si="0"/>
        <v>1</v>
      </c>
      <c r="Y85">
        <f t="shared" si="0"/>
        <v>8</v>
      </c>
      <c r="Z85">
        <f t="shared" si="0"/>
        <v>2</v>
      </c>
      <c r="AA85">
        <f t="shared" si="0"/>
        <v>0</v>
      </c>
      <c r="AB85">
        <f t="shared" si="0"/>
        <v>13</v>
      </c>
      <c r="AC85">
        <f t="shared" si="0"/>
        <v>0</v>
      </c>
      <c r="AD85">
        <f t="shared" si="0"/>
        <v>0</v>
      </c>
      <c r="AE85">
        <f t="shared" si="0"/>
        <v>0</v>
      </c>
      <c r="AF85">
        <f t="shared" si="0"/>
        <v>0</v>
      </c>
      <c r="AG85">
        <f t="shared" si="0"/>
        <v>1</v>
      </c>
      <c r="AH85">
        <f t="shared" si="0"/>
        <v>0</v>
      </c>
      <c r="AI85">
        <f t="shared" si="0"/>
        <v>9</v>
      </c>
      <c r="AJ85">
        <f t="shared" si="0"/>
        <v>3</v>
      </c>
      <c r="AK85">
        <f t="shared" si="0"/>
        <v>0</v>
      </c>
      <c r="AL85">
        <f t="shared" si="0"/>
        <v>1</v>
      </c>
      <c r="AM85">
        <f t="shared" si="0"/>
        <v>0</v>
      </c>
      <c r="AN85">
        <f t="shared" si="0"/>
        <v>1</v>
      </c>
      <c r="AO85">
        <f t="shared" si="0"/>
        <v>0</v>
      </c>
      <c r="AP85">
        <f t="shared" si="0"/>
        <v>0</v>
      </c>
      <c r="AQ85">
        <f t="shared" si="0"/>
        <v>2</v>
      </c>
      <c r="AR85">
        <f t="shared" si="0"/>
        <v>3</v>
      </c>
      <c r="AS85">
        <f t="shared" si="0"/>
        <v>1</v>
      </c>
      <c r="AT85">
        <f t="shared" si="0"/>
        <v>2</v>
      </c>
      <c r="AU85">
        <f t="shared" si="0"/>
        <v>1</v>
      </c>
      <c r="AV85">
        <f t="shared" si="0"/>
        <v>1</v>
      </c>
      <c r="AW85">
        <f t="shared" si="0"/>
        <v>0</v>
      </c>
      <c r="AX85">
        <f t="shared" si="0"/>
        <v>1</v>
      </c>
      <c r="AY85">
        <f t="shared" si="0"/>
        <v>0</v>
      </c>
      <c r="AZ85">
        <f t="shared" si="0"/>
        <v>0</v>
      </c>
      <c r="BA85">
        <f t="shared" si="0"/>
        <v>1</v>
      </c>
      <c r="BB85">
        <f t="shared" si="0"/>
        <v>2</v>
      </c>
      <c r="BC85">
        <f t="shared" si="0"/>
        <v>1</v>
      </c>
      <c r="BD85">
        <f t="shared" si="0"/>
        <v>1</v>
      </c>
      <c r="BE85">
        <f t="shared" si="0"/>
        <v>3</v>
      </c>
      <c r="BF85">
        <f t="shared" si="0"/>
        <v>3</v>
      </c>
      <c r="BG85">
        <f t="shared" si="0"/>
        <v>2</v>
      </c>
      <c r="BH85">
        <f t="shared" si="0"/>
        <v>3</v>
      </c>
      <c r="BI85">
        <f t="shared" si="0"/>
        <v>1</v>
      </c>
      <c r="BJ85">
        <f t="shared" si="0"/>
        <v>0</v>
      </c>
      <c r="BK85">
        <f t="shared" si="0"/>
        <v>5</v>
      </c>
      <c r="BL85">
        <f t="shared" si="0"/>
        <v>11</v>
      </c>
      <c r="BM85">
        <f t="shared" si="0"/>
        <v>1</v>
      </c>
      <c r="BN85">
        <f t="shared" si="0"/>
        <v>0</v>
      </c>
      <c r="BO85">
        <f t="shared" si="0"/>
        <v>1</v>
      </c>
      <c r="BP85">
        <f t="shared" si="0"/>
        <v>0</v>
      </c>
      <c r="BQ85">
        <f t="shared" ref="BQ85:BW85" si="1">IFERROR(VLOOKUP($B85,$A$8:$BW$70,BQ88,FALSE),0)</f>
        <v>0</v>
      </c>
      <c r="BR85">
        <f t="shared" si="1"/>
        <v>0</v>
      </c>
      <c r="BS85">
        <f t="shared" si="1"/>
        <v>5</v>
      </c>
      <c r="BT85">
        <f t="shared" si="1"/>
        <v>9</v>
      </c>
      <c r="BU85">
        <f t="shared" si="1"/>
        <v>0</v>
      </c>
      <c r="BV85">
        <f t="shared" si="1"/>
        <v>0</v>
      </c>
      <c r="BW85">
        <f t="shared" si="1"/>
        <v>0</v>
      </c>
    </row>
    <row r="86" spans="1:75" x14ac:dyDescent="0.2">
      <c r="B86" s="52">
        <v>271403</v>
      </c>
      <c r="C86" t="s">
        <v>396</v>
      </c>
      <c r="D86">
        <f>IFERROR(VLOOKUP($B86,$A$8:$BW$70,D$88,FALSE),0)</f>
        <v>5</v>
      </c>
      <c r="E86">
        <f t="shared" ref="E86:BP86" si="2">IFERROR(VLOOKUP($B86,$A$8:$BW$70,E$88,FALSE),0)</f>
        <v>1.1618720081795799</v>
      </c>
      <c r="F86">
        <f t="shared" si="2"/>
        <v>14.1361094328515</v>
      </c>
      <c r="G86">
        <f t="shared" si="2"/>
        <v>1</v>
      </c>
      <c r="H86">
        <f t="shared" si="2"/>
        <v>1</v>
      </c>
      <c r="I86">
        <f t="shared" si="2"/>
        <v>0</v>
      </c>
      <c r="J86">
        <f t="shared" si="2"/>
        <v>1</v>
      </c>
      <c r="K86">
        <f t="shared" si="2"/>
        <v>1</v>
      </c>
      <c r="L86">
        <f t="shared" si="2"/>
        <v>1</v>
      </c>
      <c r="M86">
        <f t="shared" si="2"/>
        <v>0</v>
      </c>
      <c r="N86">
        <f t="shared" si="2"/>
        <v>0</v>
      </c>
      <c r="O86">
        <f t="shared" si="2"/>
        <v>0</v>
      </c>
      <c r="P86">
        <f t="shared" si="2"/>
        <v>3</v>
      </c>
      <c r="Q86">
        <f t="shared" si="2"/>
        <v>2</v>
      </c>
      <c r="R86">
        <f t="shared" si="2"/>
        <v>0</v>
      </c>
      <c r="S86">
        <f t="shared" si="2"/>
        <v>1</v>
      </c>
      <c r="T86">
        <f t="shared" si="2"/>
        <v>4</v>
      </c>
      <c r="U86">
        <f t="shared" si="2"/>
        <v>0</v>
      </c>
      <c r="V86">
        <f t="shared" si="2"/>
        <v>4</v>
      </c>
      <c r="W86">
        <f t="shared" si="2"/>
        <v>2</v>
      </c>
      <c r="X86">
        <f t="shared" si="2"/>
        <v>0</v>
      </c>
      <c r="Y86">
        <f t="shared" si="2"/>
        <v>1</v>
      </c>
      <c r="Z86">
        <f t="shared" si="2"/>
        <v>1</v>
      </c>
      <c r="AA86">
        <f t="shared" si="2"/>
        <v>0</v>
      </c>
      <c r="AB86">
        <f t="shared" si="2"/>
        <v>5</v>
      </c>
      <c r="AC86">
        <f t="shared" si="2"/>
        <v>0</v>
      </c>
      <c r="AD86">
        <f t="shared" si="2"/>
        <v>0</v>
      </c>
      <c r="AE86">
        <f t="shared" si="2"/>
        <v>0</v>
      </c>
      <c r="AF86">
        <f t="shared" si="2"/>
        <v>0</v>
      </c>
      <c r="AG86">
        <f t="shared" si="2"/>
        <v>0</v>
      </c>
      <c r="AH86">
        <f t="shared" si="2"/>
        <v>0</v>
      </c>
      <c r="AI86">
        <f t="shared" si="2"/>
        <v>4</v>
      </c>
      <c r="AJ86">
        <f t="shared" si="2"/>
        <v>0</v>
      </c>
      <c r="AK86">
        <f t="shared" si="2"/>
        <v>0</v>
      </c>
      <c r="AL86">
        <f t="shared" si="2"/>
        <v>1</v>
      </c>
      <c r="AM86">
        <f t="shared" si="2"/>
        <v>0</v>
      </c>
      <c r="AN86">
        <f t="shared" si="2"/>
        <v>0</v>
      </c>
      <c r="AO86">
        <f t="shared" si="2"/>
        <v>0</v>
      </c>
      <c r="AP86">
        <f t="shared" si="2"/>
        <v>2</v>
      </c>
      <c r="AQ86">
        <f t="shared" si="2"/>
        <v>0</v>
      </c>
      <c r="AR86">
        <f t="shared" si="2"/>
        <v>0</v>
      </c>
      <c r="AS86">
        <f t="shared" si="2"/>
        <v>1</v>
      </c>
      <c r="AT86">
        <f t="shared" si="2"/>
        <v>0</v>
      </c>
      <c r="AU86">
        <f t="shared" si="2"/>
        <v>1</v>
      </c>
      <c r="AV86">
        <f t="shared" si="2"/>
        <v>0</v>
      </c>
      <c r="AW86">
        <f t="shared" si="2"/>
        <v>1</v>
      </c>
      <c r="AX86">
        <f t="shared" si="2"/>
        <v>0</v>
      </c>
      <c r="AY86">
        <f t="shared" si="2"/>
        <v>0</v>
      </c>
      <c r="AZ86">
        <f t="shared" si="2"/>
        <v>0</v>
      </c>
      <c r="BA86">
        <f t="shared" si="2"/>
        <v>0</v>
      </c>
      <c r="BB86">
        <f t="shared" si="2"/>
        <v>0</v>
      </c>
      <c r="BC86">
        <f t="shared" si="2"/>
        <v>0</v>
      </c>
      <c r="BD86">
        <f t="shared" si="2"/>
        <v>3</v>
      </c>
      <c r="BE86">
        <f t="shared" si="2"/>
        <v>0</v>
      </c>
      <c r="BF86">
        <f t="shared" si="2"/>
        <v>0</v>
      </c>
      <c r="BG86">
        <f t="shared" si="2"/>
        <v>1</v>
      </c>
      <c r="BH86">
        <f t="shared" si="2"/>
        <v>1</v>
      </c>
      <c r="BI86">
        <f t="shared" si="2"/>
        <v>0</v>
      </c>
      <c r="BJ86">
        <f t="shared" si="2"/>
        <v>0</v>
      </c>
      <c r="BK86">
        <f t="shared" si="2"/>
        <v>2</v>
      </c>
      <c r="BL86">
        <f t="shared" si="2"/>
        <v>3</v>
      </c>
      <c r="BM86">
        <f t="shared" si="2"/>
        <v>1</v>
      </c>
      <c r="BN86">
        <f t="shared" si="2"/>
        <v>0</v>
      </c>
      <c r="BO86">
        <f t="shared" si="2"/>
        <v>1</v>
      </c>
      <c r="BP86">
        <f t="shared" si="2"/>
        <v>1</v>
      </c>
      <c r="BQ86">
        <f t="shared" ref="BQ86:BW86" si="3">IFERROR(VLOOKUP($B86,$A$8:$BW$70,BQ$88,FALSE),0)</f>
        <v>0</v>
      </c>
      <c r="BR86">
        <f t="shared" si="3"/>
        <v>0</v>
      </c>
      <c r="BS86">
        <f t="shared" si="3"/>
        <v>1</v>
      </c>
      <c r="BT86">
        <f t="shared" si="3"/>
        <v>4</v>
      </c>
      <c r="BU86">
        <f t="shared" si="3"/>
        <v>0</v>
      </c>
      <c r="BV86">
        <f t="shared" si="3"/>
        <v>0</v>
      </c>
      <c r="BW86">
        <f t="shared" si="3"/>
        <v>0</v>
      </c>
    </row>
    <row r="87" spans="1:75" x14ac:dyDescent="0.2">
      <c r="C87" t="s">
        <v>397</v>
      </c>
      <c r="D87">
        <f>SUM(D8:D83)</f>
        <v>49</v>
      </c>
      <c r="G87">
        <f t="shared" ref="G87:BR87" si="4">SUM(G8:G83)</f>
        <v>6</v>
      </c>
      <c r="H87">
        <f t="shared" si="4"/>
        <v>6</v>
      </c>
      <c r="I87">
        <f t="shared" si="4"/>
        <v>3</v>
      </c>
      <c r="J87">
        <f t="shared" si="4"/>
        <v>7</v>
      </c>
      <c r="K87">
        <f t="shared" si="4"/>
        <v>6</v>
      </c>
      <c r="L87">
        <f t="shared" si="4"/>
        <v>5</v>
      </c>
      <c r="M87">
        <f t="shared" si="4"/>
        <v>11</v>
      </c>
      <c r="N87">
        <f t="shared" si="4"/>
        <v>5</v>
      </c>
      <c r="O87">
        <f t="shared" si="4"/>
        <v>0</v>
      </c>
      <c r="P87">
        <f t="shared" si="4"/>
        <v>28</v>
      </c>
      <c r="Q87">
        <f t="shared" si="4"/>
        <v>21</v>
      </c>
      <c r="R87">
        <f t="shared" si="4"/>
        <v>0</v>
      </c>
      <c r="S87">
        <f t="shared" si="4"/>
        <v>3</v>
      </c>
      <c r="T87">
        <f t="shared" si="4"/>
        <v>16</v>
      </c>
      <c r="U87">
        <f t="shared" si="4"/>
        <v>0</v>
      </c>
      <c r="V87">
        <f t="shared" si="4"/>
        <v>16</v>
      </c>
      <c r="W87">
        <f t="shared" si="4"/>
        <v>3</v>
      </c>
      <c r="X87">
        <f t="shared" si="4"/>
        <v>1</v>
      </c>
      <c r="Y87">
        <f t="shared" si="4"/>
        <v>9</v>
      </c>
      <c r="Z87">
        <f t="shared" si="4"/>
        <v>3</v>
      </c>
      <c r="AA87">
        <f t="shared" si="4"/>
        <v>0</v>
      </c>
      <c r="AB87">
        <f t="shared" si="4"/>
        <v>18</v>
      </c>
      <c r="AC87">
        <f t="shared" si="4"/>
        <v>0</v>
      </c>
      <c r="AD87">
        <f t="shared" si="4"/>
        <v>0</v>
      </c>
      <c r="AE87">
        <f t="shared" si="4"/>
        <v>0</v>
      </c>
      <c r="AF87">
        <f t="shared" si="4"/>
        <v>0</v>
      </c>
      <c r="AG87">
        <f t="shared" si="4"/>
        <v>1</v>
      </c>
      <c r="AH87">
        <f t="shared" si="4"/>
        <v>0</v>
      </c>
      <c r="AI87">
        <f t="shared" si="4"/>
        <v>13</v>
      </c>
      <c r="AJ87">
        <f t="shared" si="4"/>
        <v>3</v>
      </c>
      <c r="AK87">
        <f t="shared" si="4"/>
        <v>0</v>
      </c>
      <c r="AL87">
        <f t="shared" si="4"/>
        <v>2</v>
      </c>
      <c r="AM87">
        <f t="shared" si="4"/>
        <v>0</v>
      </c>
      <c r="AN87">
        <f t="shared" si="4"/>
        <v>1</v>
      </c>
      <c r="AO87">
        <f t="shared" si="4"/>
        <v>0</v>
      </c>
      <c r="AP87">
        <f t="shared" si="4"/>
        <v>6</v>
      </c>
      <c r="AQ87">
        <f t="shared" si="4"/>
        <v>5</v>
      </c>
      <c r="AR87">
        <f t="shared" si="4"/>
        <v>7</v>
      </c>
      <c r="AS87">
        <f t="shared" si="4"/>
        <v>5</v>
      </c>
      <c r="AT87">
        <f t="shared" si="4"/>
        <v>4</v>
      </c>
      <c r="AU87">
        <f t="shared" si="4"/>
        <v>6</v>
      </c>
      <c r="AV87">
        <f t="shared" si="4"/>
        <v>2</v>
      </c>
      <c r="AW87">
        <f t="shared" si="4"/>
        <v>2</v>
      </c>
      <c r="AX87">
        <f t="shared" si="4"/>
        <v>3</v>
      </c>
      <c r="AY87">
        <f t="shared" si="4"/>
        <v>0</v>
      </c>
      <c r="AZ87">
        <f t="shared" si="4"/>
        <v>0</v>
      </c>
      <c r="BA87">
        <f t="shared" si="4"/>
        <v>4</v>
      </c>
      <c r="BB87">
        <f t="shared" si="4"/>
        <v>5</v>
      </c>
      <c r="BC87">
        <f t="shared" si="4"/>
        <v>6</v>
      </c>
      <c r="BD87">
        <f t="shared" si="4"/>
        <v>9</v>
      </c>
      <c r="BE87">
        <f t="shared" si="4"/>
        <v>7</v>
      </c>
      <c r="BF87">
        <f t="shared" si="4"/>
        <v>6</v>
      </c>
      <c r="BG87">
        <f t="shared" si="4"/>
        <v>7</v>
      </c>
      <c r="BH87">
        <f t="shared" si="4"/>
        <v>11</v>
      </c>
      <c r="BI87">
        <f t="shared" si="4"/>
        <v>3</v>
      </c>
      <c r="BJ87">
        <f t="shared" si="4"/>
        <v>0</v>
      </c>
      <c r="BK87">
        <f t="shared" si="4"/>
        <v>7</v>
      </c>
      <c r="BL87">
        <f t="shared" si="4"/>
        <v>14</v>
      </c>
      <c r="BM87">
        <f t="shared" si="4"/>
        <v>2</v>
      </c>
      <c r="BN87">
        <f t="shared" si="4"/>
        <v>0</v>
      </c>
      <c r="BO87">
        <f t="shared" si="4"/>
        <v>2</v>
      </c>
      <c r="BP87">
        <f t="shared" si="4"/>
        <v>1</v>
      </c>
      <c r="BQ87">
        <f t="shared" si="4"/>
        <v>0</v>
      </c>
      <c r="BR87">
        <f t="shared" si="4"/>
        <v>0</v>
      </c>
      <c r="BS87">
        <f t="shared" ref="BS87:BW87" si="5">SUM(BS8:BS83)</f>
        <v>6</v>
      </c>
      <c r="BT87">
        <f t="shared" si="5"/>
        <v>13</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30</v>
      </c>
      <c r="E90">
        <v>0.657476460699016</v>
      </c>
      <c r="F90">
        <v>7.9992969385046901</v>
      </c>
      <c r="G90">
        <v>4</v>
      </c>
      <c r="H90">
        <v>3</v>
      </c>
      <c r="I90">
        <v>2</v>
      </c>
      <c r="J90">
        <v>4</v>
      </c>
      <c r="K90">
        <v>4</v>
      </c>
      <c r="L90">
        <v>4</v>
      </c>
      <c r="M90">
        <v>6</v>
      </c>
      <c r="N90">
        <v>3</v>
      </c>
      <c r="O90">
        <v>0</v>
      </c>
      <c r="P90">
        <v>17</v>
      </c>
      <c r="Q90">
        <v>13</v>
      </c>
      <c r="R90">
        <v>0</v>
      </c>
      <c r="S90">
        <v>4</v>
      </c>
      <c r="T90">
        <v>26</v>
      </c>
      <c r="U90">
        <v>2</v>
      </c>
      <c r="V90">
        <v>24</v>
      </c>
      <c r="W90">
        <v>3</v>
      </c>
      <c r="X90">
        <v>1</v>
      </c>
      <c r="Y90">
        <v>15</v>
      </c>
      <c r="Z90">
        <v>5</v>
      </c>
      <c r="AA90">
        <v>0</v>
      </c>
      <c r="AB90">
        <v>26</v>
      </c>
      <c r="AC90">
        <v>0</v>
      </c>
      <c r="AD90">
        <v>0</v>
      </c>
      <c r="AE90">
        <v>1</v>
      </c>
      <c r="AF90">
        <v>0</v>
      </c>
      <c r="AG90">
        <v>3</v>
      </c>
      <c r="AH90">
        <v>0</v>
      </c>
      <c r="AI90">
        <v>18</v>
      </c>
      <c r="AJ90">
        <v>4</v>
      </c>
      <c r="AK90">
        <v>1</v>
      </c>
      <c r="AL90">
        <v>5</v>
      </c>
      <c r="AM90">
        <v>0</v>
      </c>
      <c r="AN90">
        <v>2</v>
      </c>
      <c r="AO90">
        <v>0</v>
      </c>
      <c r="AP90">
        <v>4</v>
      </c>
      <c r="AQ90">
        <v>3</v>
      </c>
      <c r="AR90">
        <v>4</v>
      </c>
      <c r="AS90">
        <v>3</v>
      </c>
      <c r="AT90">
        <v>2</v>
      </c>
      <c r="AU90">
        <v>4</v>
      </c>
      <c r="AV90">
        <v>1</v>
      </c>
      <c r="AW90">
        <v>1</v>
      </c>
      <c r="AX90">
        <v>2</v>
      </c>
      <c r="AY90">
        <v>0</v>
      </c>
      <c r="AZ90">
        <v>0</v>
      </c>
      <c r="BA90">
        <v>3</v>
      </c>
      <c r="BB90">
        <v>3</v>
      </c>
      <c r="BC90">
        <v>5</v>
      </c>
      <c r="BD90">
        <v>5</v>
      </c>
      <c r="BE90">
        <v>4</v>
      </c>
      <c r="BF90">
        <v>3</v>
      </c>
      <c r="BG90">
        <v>4</v>
      </c>
      <c r="BH90">
        <v>7</v>
      </c>
      <c r="BI90">
        <v>2</v>
      </c>
      <c r="BJ90">
        <v>0</v>
      </c>
      <c r="BK90">
        <v>12</v>
      </c>
      <c r="BL90">
        <v>24</v>
      </c>
      <c r="BM90">
        <v>2</v>
      </c>
      <c r="BN90">
        <v>0</v>
      </c>
      <c r="BO90">
        <v>3</v>
      </c>
      <c r="BP90">
        <v>1</v>
      </c>
      <c r="BQ90">
        <v>0</v>
      </c>
      <c r="BR90">
        <v>1</v>
      </c>
      <c r="BS90">
        <v>8</v>
      </c>
      <c r="BT90">
        <v>22</v>
      </c>
      <c r="BU90">
        <v>0</v>
      </c>
      <c r="BV90">
        <v>0</v>
      </c>
    </row>
    <row r="91" spans="1:75" x14ac:dyDescent="0.2">
      <c r="B91" t="s">
        <v>425</v>
      </c>
    </row>
    <row r="92" spans="1:75" x14ac:dyDescent="0.2">
      <c r="D92">
        <f>D87-D85-D86</f>
        <v>30</v>
      </c>
    </row>
    <row r="100" spans="1:6" s="147" customFormat="1" x14ac:dyDescent="0.2"/>
    <row r="101" spans="1:6" x14ac:dyDescent="0.2">
      <c r="A101" s="52">
        <v>271004</v>
      </c>
      <c r="B101" s="52" t="s">
        <v>172</v>
      </c>
      <c r="C101" s="52" t="s">
        <v>419</v>
      </c>
      <c r="D101" s="52">
        <v>16</v>
      </c>
      <c r="E101" s="52">
        <v>1.13576590728885</v>
      </c>
      <c r="F101" s="52">
        <v>13.818485205347701</v>
      </c>
    </row>
    <row r="102" spans="1:6" x14ac:dyDescent="0.2">
      <c r="A102" s="52">
        <v>271039</v>
      </c>
      <c r="B102" s="52" t="s">
        <v>419</v>
      </c>
      <c r="C102" s="52" t="s">
        <v>501</v>
      </c>
      <c r="D102" s="52">
        <v>1</v>
      </c>
      <c r="E102" s="52">
        <v>2.4272433796936799</v>
      </c>
      <c r="F102" s="52">
        <v>29.531461119606501</v>
      </c>
    </row>
    <row r="103" spans="1:6" x14ac:dyDescent="0.2">
      <c r="A103" s="52">
        <v>271136</v>
      </c>
      <c r="B103" s="52" t="s">
        <v>419</v>
      </c>
      <c r="C103" s="52" t="s">
        <v>508</v>
      </c>
      <c r="D103" s="52">
        <v>1</v>
      </c>
      <c r="E103" s="52">
        <v>2.0293443188505802</v>
      </c>
      <c r="F103" s="52">
        <v>24.690355879348701</v>
      </c>
    </row>
    <row r="104" spans="1:6" x14ac:dyDescent="0.2">
      <c r="A104" s="52">
        <v>271144</v>
      </c>
      <c r="B104" s="52" t="s">
        <v>419</v>
      </c>
      <c r="C104" s="52" t="s">
        <v>509</v>
      </c>
      <c r="D104" s="52">
        <v>2</v>
      </c>
      <c r="E104" s="52">
        <v>2.3118447365075001</v>
      </c>
      <c r="F104" s="52">
        <v>28.127444294174499</v>
      </c>
    </row>
    <row r="105" spans="1:6" x14ac:dyDescent="0.2">
      <c r="A105" s="52">
        <v>271152</v>
      </c>
      <c r="B105" s="52" t="s">
        <v>419</v>
      </c>
      <c r="C105" s="52" t="s">
        <v>510</v>
      </c>
      <c r="D105" s="52">
        <v>2</v>
      </c>
      <c r="E105" s="52">
        <v>4.5013616619027301</v>
      </c>
      <c r="F105" s="52">
        <v>54.766566886483197</v>
      </c>
    </row>
    <row r="106" spans="1:6" x14ac:dyDescent="0.2">
      <c r="A106" s="52">
        <v>271161</v>
      </c>
      <c r="B106" s="52" t="s">
        <v>419</v>
      </c>
      <c r="C106" s="52" t="s">
        <v>511</v>
      </c>
      <c r="D106" s="52">
        <v>1</v>
      </c>
      <c r="E106" s="52">
        <v>1.53827221265075</v>
      </c>
      <c r="F106" s="52">
        <v>18.715645253917501</v>
      </c>
    </row>
    <row r="107" spans="1:6" x14ac:dyDescent="0.2">
      <c r="A107" s="52">
        <v>271179</v>
      </c>
      <c r="B107" s="52" t="s">
        <v>419</v>
      </c>
      <c r="C107" s="52" t="s">
        <v>512</v>
      </c>
      <c r="D107" s="52">
        <v>1</v>
      </c>
      <c r="E107" s="52">
        <v>2.13848851631667</v>
      </c>
      <c r="F107" s="52">
        <v>26.0182769485195</v>
      </c>
    </row>
    <row r="108" spans="1:6" x14ac:dyDescent="0.2">
      <c r="A108" s="52">
        <v>271209</v>
      </c>
      <c r="B108" s="52" t="s">
        <v>419</v>
      </c>
      <c r="C108" s="52" t="s">
        <v>514</v>
      </c>
      <c r="D108" s="52">
        <v>1</v>
      </c>
      <c r="E108" s="52">
        <v>1.23670541676973</v>
      </c>
      <c r="F108" s="52">
        <v>15.0465825706983</v>
      </c>
    </row>
    <row r="109" spans="1:6" x14ac:dyDescent="0.2">
      <c r="A109" s="52">
        <v>271225</v>
      </c>
      <c r="B109" s="52" t="s">
        <v>419</v>
      </c>
      <c r="C109" s="52" t="s">
        <v>516</v>
      </c>
      <c r="D109" s="52">
        <v>1</v>
      </c>
      <c r="E109" s="52">
        <v>2.2726239716376502</v>
      </c>
      <c r="F109" s="52">
        <v>27.650258321591402</v>
      </c>
    </row>
    <row r="110" spans="1:6" x14ac:dyDescent="0.2">
      <c r="A110" s="52">
        <v>271250</v>
      </c>
      <c r="B110" s="52" t="s">
        <v>419</v>
      </c>
      <c r="C110" s="52" t="s">
        <v>518</v>
      </c>
      <c r="D110" s="52">
        <v>1</v>
      </c>
      <c r="E110" s="52">
        <v>1.6223494865263901</v>
      </c>
      <c r="F110" s="52">
        <v>19.738585419404401</v>
      </c>
    </row>
    <row r="111" spans="1:6" x14ac:dyDescent="0.2">
      <c r="A111" s="52">
        <v>271268</v>
      </c>
      <c r="B111" s="52" t="s">
        <v>419</v>
      </c>
      <c r="C111" s="52" t="s">
        <v>519</v>
      </c>
      <c r="D111" s="52">
        <v>4</v>
      </c>
      <c r="E111" s="52">
        <v>3.97022332506203</v>
      </c>
      <c r="F111" s="52">
        <v>48.304383788254803</v>
      </c>
    </row>
    <row r="112" spans="1:6" x14ac:dyDescent="0.2">
      <c r="A112" s="52">
        <v>271284</v>
      </c>
      <c r="B112" s="52" t="s">
        <v>419</v>
      </c>
      <c r="C112" s="52" t="s">
        <v>521</v>
      </c>
      <c r="D112" s="52">
        <v>1</v>
      </c>
      <c r="E112" s="52">
        <v>1.7290567995158601</v>
      </c>
      <c r="F112" s="52">
        <v>21.036857727443</v>
      </c>
    </row>
    <row r="113" spans="1:6" x14ac:dyDescent="0.2">
      <c r="A113" s="52">
        <v>271403</v>
      </c>
      <c r="B113" s="52" t="s">
        <v>173</v>
      </c>
      <c r="C113" s="52" t="s">
        <v>419</v>
      </c>
      <c r="D113" s="52">
        <v>6</v>
      </c>
      <c r="E113" s="52">
        <v>1.3942464098154901</v>
      </c>
      <c r="F113" s="52">
        <v>16.963331319421901</v>
      </c>
    </row>
    <row r="114" spans="1:6" x14ac:dyDescent="0.2">
      <c r="A114" s="52">
        <v>271411</v>
      </c>
      <c r="B114" s="52" t="s">
        <v>419</v>
      </c>
      <c r="C114" s="52" t="s">
        <v>522</v>
      </c>
      <c r="D114" s="52">
        <v>2</v>
      </c>
      <c r="E114" s="52">
        <v>2.6820077510023999</v>
      </c>
      <c r="F114" s="52">
        <v>32.631094303862497</v>
      </c>
    </row>
    <row r="115" spans="1:6" x14ac:dyDescent="0.2">
      <c r="A115" s="52">
        <v>271438</v>
      </c>
      <c r="B115" s="52" t="s">
        <v>419</v>
      </c>
      <c r="C115" s="52" t="s">
        <v>523</v>
      </c>
      <c r="D115" s="52">
        <v>2</v>
      </c>
      <c r="E115" s="52">
        <v>4.4348848038672202</v>
      </c>
      <c r="F115" s="52">
        <v>53.957765113717798</v>
      </c>
    </row>
    <row r="116" spans="1:6" x14ac:dyDescent="0.2">
      <c r="A116" s="52">
        <v>271454</v>
      </c>
      <c r="B116" s="52" t="s">
        <v>419</v>
      </c>
      <c r="C116" s="52" t="s">
        <v>524</v>
      </c>
      <c r="D116" s="52">
        <v>1</v>
      </c>
      <c r="E116" s="52">
        <v>1.3484539974918801</v>
      </c>
      <c r="F116" s="52">
        <v>16.406190302817802</v>
      </c>
    </row>
    <row r="117" spans="1:6" x14ac:dyDescent="0.2">
      <c r="A117" s="52">
        <v>271462</v>
      </c>
      <c r="B117" s="52" t="s">
        <v>419</v>
      </c>
      <c r="C117" s="52" t="s">
        <v>525</v>
      </c>
      <c r="D117" s="52">
        <v>1</v>
      </c>
      <c r="E117" s="52">
        <v>1.19610071167992</v>
      </c>
      <c r="F117" s="52">
        <v>14.5525586587724</v>
      </c>
    </row>
    <row r="118" spans="1:6" x14ac:dyDescent="0.2">
      <c r="A118" s="52">
        <v>272027</v>
      </c>
      <c r="B118" s="52" t="s">
        <v>253</v>
      </c>
      <c r="C118" s="52" t="s">
        <v>419</v>
      </c>
      <c r="D118" s="52">
        <v>2</v>
      </c>
      <c r="E118" s="52">
        <v>2.01432182819849</v>
      </c>
      <c r="F118" s="52">
        <v>24.5075822430816</v>
      </c>
    </row>
    <row r="119" spans="1:6" x14ac:dyDescent="0.2">
      <c r="A119" s="52">
        <v>272035</v>
      </c>
      <c r="B119" s="52" t="s">
        <v>174</v>
      </c>
      <c r="C119" s="52" t="s">
        <v>419</v>
      </c>
      <c r="D119" s="52">
        <v>1</v>
      </c>
      <c r="E119" s="52">
        <v>0.46611354525962501</v>
      </c>
      <c r="F119" s="52">
        <v>5.6710481339921097</v>
      </c>
    </row>
    <row r="120" spans="1:6" x14ac:dyDescent="0.2">
      <c r="A120" s="52">
        <v>272051</v>
      </c>
      <c r="B120" s="52" t="s">
        <v>176</v>
      </c>
      <c r="C120" s="52" t="s">
        <v>419</v>
      </c>
      <c r="D120" s="52">
        <v>2</v>
      </c>
      <c r="E120" s="52">
        <v>1.0111836916294199</v>
      </c>
      <c r="F120" s="52">
        <v>12.302734914824599</v>
      </c>
    </row>
    <row r="121" spans="1:6" x14ac:dyDescent="0.2">
      <c r="A121" s="52">
        <v>272078</v>
      </c>
      <c r="B121" s="52" t="s">
        <v>177</v>
      </c>
      <c r="C121" s="52" t="s">
        <v>419</v>
      </c>
      <c r="D121" s="52">
        <v>1</v>
      </c>
      <c r="E121" s="52">
        <v>0.54714173159415203</v>
      </c>
      <c r="F121" s="52">
        <v>6.65689106772885</v>
      </c>
    </row>
    <row r="122" spans="1:6" x14ac:dyDescent="0.2">
      <c r="A122" s="52">
        <v>272086</v>
      </c>
      <c r="B122" s="52" t="s">
        <v>178</v>
      </c>
      <c r="C122" s="52" t="s">
        <v>419</v>
      </c>
      <c r="D122" s="52">
        <v>2</v>
      </c>
      <c r="E122" s="52">
        <v>4.6012975659135904</v>
      </c>
      <c r="F122" s="52">
        <v>55.982453718615297</v>
      </c>
    </row>
    <row r="123" spans="1:6" x14ac:dyDescent="0.2">
      <c r="A123" s="52">
        <v>272094</v>
      </c>
      <c r="B123" s="52" t="s">
        <v>179</v>
      </c>
      <c r="C123" s="52" t="s">
        <v>419</v>
      </c>
      <c r="D123" s="52">
        <v>1</v>
      </c>
      <c r="E123" s="52">
        <v>1.36193394620361</v>
      </c>
      <c r="F123" s="52">
        <v>16.5701963454772</v>
      </c>
    </row>
    <row r="124" spans="1:6" x14ac:dyDescent="0.2">
      <c r="A124" s="52">
        <v>272108</v>
      </c>
      <c r="B124" s="52" t="s">
        <v>180</v>
      </c>
      <c r="C124" s="52" t="s">
        <v>419</v>
      </c>
      <c r="D124" s="52">
        <v>1</v>
      </c>
      <c r="E124" s="52">
        <v>0.482935474991186</v>
      </c>
      <c r="F124" s="52">
        <v>5.8757149457261004</v>
      </c>
    </row>
    <row r="125" spans="1:6" x14ac:dyDescent="0.2">
      <c r="A125" s="52">
        <v>272116</v>
      </c>
      <c r="B125" s="52" t="s">
        <v>181</v>
      </c>
      <c r="C125" s="52" t="s">
        <v>419</v>
      </c>
      <c r="D125" s="52">
        <v>2</v>
      </c>
      <c r="E125" s="52">
        <v>1.3653554702966899</v>
      </c>
      <c r="F125" s="52">
        <v>16.6118248886097</v>
      </c>
    </row>
    <row r="126" spans="1:6" x14ac:dyDescent="0.2">
      <c r="A126" s="52">
        <v>272124</v>
      </c>
      <c r="B126" s="52" t="s">
        <v>182</v>
      </c>
      <c r="C126" s="52" t="s">
        <v>419</v>
      </c>
      <c r="D126" s="52">
        <v>1</v>
      </c>
      <c r="E126" s="52">
        <v>0.72551566025552705</v>
      </c>
      <c r="F126" s="52">
        <v>8.8271071997755701</v>
      </c>
    </row>
    <row r="127" spans="1:6" x14ac:dyDescent="0.2">
      <c r="A127" s="52">
        <v>272141</v>
      </c>
      <c r="B127" s="52" t="s">
        <v>272</v>
      </c>
      <c r="C127" s="52" t="s">
        <v>419</v>
      </c>
      <c r="D127" s="52">
        <v>1</v>
      </c>
      <c r="E127" s="52">
        <v>1.73771004570177</v>
      </c>
      <c r="F127" s="52">
        <v>21.142138889371601</v>
      </c>
    </row>
    <row r="128" spans="1:6" x14ac:dyDescent="0.2">
      <c r="A128" s="52">
        <v>272159</v>
      </c>
      <c r="B128" s="52" t="s">
        <v>184</v>
      </c>
      <c r="C128" s="52" t="s">
        <v>419</v>
      </c>
      <c r="D128" s="52">
        <v>3</v>
      </c>
      <c r="E128" s="52">
        <v>2.53087669568739</v>
      </c>
      <c r="F128" s="52">
        <v>30.792333130863199</v>
      </c>
    </row>
    <row r="129" spans="1:6" x14ac:dyDescent="0.2">
      <c r="A129" s="52">
        <v>272191</v>
      </c>
      <c r="B129" s="52" t="s">
        <v>278</v>
      </c>
      <c r="C129" s="52" t="s">
        <v>419</v>
      </c>
      <c r="D129" s="52">
        <v>1</v>
      </c>
      <c r="E129" s="52">
        <v>1.04883369692902</v>
      </c>
      <c r="F129" s="52">
        <v>12.760809979303</v>
      </c>
    </row>
    <row r="130" spans="1:6" x14ac:dyDescent="0.2">
      <c r="A130" s="52">
        <v>272205</v>
      </c>
      <c r="B130" s="52" t="s">
        <v>188</v>
      </c>
      <c r="C130" s="52" t="s">
        <v>419</v>
      </c>
      <c r="D130" s="52">
        <v>1</v>
      </c>
      <c r="E130" s="52">
        <v>1.3767657020128301</v>
      </c>
      <c r="F130" s="52">
        <v>16.750649374489399</v>
      </c>
    </row>
    <row r="131" spans="1:6" x14ac:dyDescent="0.2">
      <c r="A131" s="52">
        <v>272230</v>
      </c>
      <c r="B131" s="52" t="s">
        <v>171</v>
      </c>
      <c r="C131" s="52" t="s">
        <v>419</v>
      </c>
      <c r="D131" s="52">
        <v>1</v>
      </c>
      <c r="E131" s="52">
        <v>1.6518550332022901</v>
      </c>
      <c r="F131" s="52">
        <v>20.097569570627801</v>
      </c>
    </row>
    <row r="132" spans="1:6" x14ac:dyDescent="0.2">
      <c r="A132" s="52">
        <v>272272</v>
      </c>
      <c r="B132" s="52" t="s">
        <v>193</v>
      </c>
      <c r="C132" s="52" t="s">
        <v>419</v>
      </c>
      <c r="D132" s="52">
        <v>6</v>
      </c>
      <c r="E132" s="52">
        <v>2.4231752480725701</v>
      </c>
      <c r="F132" s="52">
        <v>29.481965518216199</v>
      </c>
    </row>
    <row r="133" spans="1:6" x14ac:dyDescent="0.2">
      <c r="A133" s="52">
        <v>272302</v>
      </c>
      <c r="B133" s="52" t="s">
        <v>196</v>
      </c>
      <c r="C133" s="52" t="s">
        <v>419</v>
      </c>
      <c r="D133" s="52">
        <v>2</v>
      </c>
      <c r="E133" s="52">
        <v>4.9862877088008002</v>
      </c>
      <c r="F133" s="52">
        <v>60.666500457076403</v>
      </c>
    </row>
    <row r="134" spans="1:6" x14ac:dyDescent="0.2">
      <c r="A134" s="52">
        <v>273627</v>
      </c>
      <c r="B134" s="52" t="s">
        <v>538</v>
      </c>
      <c r="C134" s="52" t="s">
        <v>419</v>
      </c>
      <c r="D134" s="52">
        <v>1</v>
      </c>
      <c r="E134" s="52">
        <v>23.2126276694522</v>
      </c>
      <c r="F134" s="52">
        <v>282.42030331166802</v>
      </c>
    </row>
    <row r="135" spans="1:6" x14ac:dyDescent="0.2">
      <c r="A135">
        <v>273660</v>
      </c>
      <c r="B135" t="s">
        <v>526</v>
      </c>
      <c r="C135" t="s">
        <v>419</v>
      </c>
      <c r="D135">
        <v>1</v>
      </c>
      <c r="E135">
        <v>12.553351744915901</v>
      </c>
      <c r="F135">
        <v>152.73244622980999</v>
      </c>
    </row>
    <row r="178" spans="1:6" x14ac:dyDescent="0.2">
      <c r="B178">
        <v>271004</v>
      </c>
      <c r="C178" t="s">
        <v>249</v>
      </c>
      <c r="D178">
        <v>16</v>
      </c>
      <c r="E178">
        <v>1.13576590728885</v>
      </c>
      <c r="F178">
        <v>13.818485205347701</v>
      </c>
    </row>
    <row r="179" spans="1:6" x14ac:dyDescent="0.2">
      <c r="B179">
        <v>271403</v>
      </c>
      <c r="C179" t="s">
        <v>251</v>
      </c>
      <c r="D179">
        <v>6</v>
      </c>
      <c r="E179">
        <v>1.3942464098154901</v>
      </c>
      <c r="F179">
        <v>16.963331319421901</v>
      </c>
    </row>
    <row r="180" spans="1:6" x14ac:dyDescent="0.2">
      <c r="B180" s="52"/>
      <c r="C180" t="s">
        <v>397</v>
      </c>
      <c r="D180">
        <v>74</v>
      </c>
    </row>
    <row r="181" spans="1:6" x14ac:dyDescent="0.2">
      <c r="A181">
        <v>1</v>
      </c>
      <c r="B181" s="52">
        <v>2</v>
      </c>
      <c r="C181">
        <v>3</v>
      </c>
      <c r="D181">
        <v>4</v>
      </c>
      <c r="E181">
        <v>5</v>
      </c>
      <c r="F181">
        <v>6</v>
      </c>
    </row>
    <row r="183" spans="1:6" x14ac:dyDescent="0.2">
      <c r="A183">
        <v>270000</v>
      </c>
      <c r="B183" t="s">
        <v>313</v>
      </c>
      <c r="C183" t="s">
        <v>406</v>
      </c>
      <c r="D183">
        <v>52</v>
      </c>
      <c r="E183">
        <v>1.13962586521163</v>
      </c>
      <c r="F183">
        <v>13.8654480267415</v>
      </c>
    </row>
  </sheetData>
  <phoneticPr fontId="14"/>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""&amp;市町村別自殺者集計表!Q7&amp;市町村別自殺者集計表!R7&amp;"年7月暫定値"</f>
        <v>令和5年7月暫定値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令和5年7月暫定値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令和5年7月暫定値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35</v>
      </c>
      <c r="E8" s="52">
        <v>1.27663284075975</v>
      </c>
      <c r="F8" s="52">
        <v>15.0313221573325</v>
      </c>
      <c r="G8" s="52">
        <v>1</v>
      </c>
      <c r="H8" s="52">
        <v>2</v>
      </c>
      <c r="I8" s="52">
        <v>4</v>
      </c>
      <c r="J8" s="52">
        <v>12</v>
      </c>
      <c r="K8" s="52">
        <v>6</v>
      </c>
      <c r="L8" s="52">
        <v>3</v>
      </c>
      <c r="M8" s="52">
        <v>4</v>
      </c>
      <c r="N8" s="52">
        <v>3</v>
      </c>
      <c r="O8" s="52">
        <v>0</v>
      </c>
      <c r="P8" s="52">
        <v>22</v>
      </c>
      <c r="Q8" s="52">
        <v>13</v>
      </c>
      <c r="R8" s="52">
        <v>0</v>
      </c>
      <c r="S8" s="52">
        <v>15</v>
      </c>
      <c r="T8" s="52">
        <v>20</v>
      </c>
      <c r="U8" s="52">
        <v>1</v>
      </c>
      <c r="V8" s="52">
        <v>19</v>
      </c>
      <c r="W8" s="52">
        <v>0</v>
      </c>
      <c r="X8" s="52">
        <v>1</v>
      </c>
      <c r="Y8" s="52">
        <v>14</v>
      </c>
      <c r="Z8" s="52">
        <v>4</v>
      </c>
      <c r="AA8" s="52">
        <v>0</v>
      </c>
      <c r="AB8" s="52">
        <v>29</v>
      </c>
      <c r="AC8" s="52">
        <v>2</v>
      </c>
      <c r="AD8" s="52">
        <v>0</v>
      </c>
      <c r="AE8" s="52">
        <v>2</v>
      </c>
      <c r="AF8" s="52">
        <v>0</v>
      </c>
      <c r="AG8" s="52">
        <v>2</v>
      </c>
      <c r="AH8" s="52">
        <v>0</v>
      </c>
      <c r="AI8" s="52">
        <v>21</v>
      </c>
      <c r="AJ8" s="52">
        <v>1</v>
      </c>
      <c r="AK8" s="52">
        <v>0</v>
      </c>
      <c r="AL8" s="52">
        <v>10</v>
      </c>
      <c r="AM8" s="52">
        <v>1</v>
      </c>
      <c r="AN8" s="52">
        <v>2</v>
      </c>
      <c r="AO8" s="52">
        <v>0</v>
      </c>
      <c r="AP8" s="52">
        <v>2</v>
      </c>
      <c r="AQ8" s="52">
        <v>1</v>
      </c>
      <c r="AR8" s="52">
        <v>2</v>
      </c>
      <c r="AS8" s="52">
        <v>1</v>
      </c>
      <c r="AT8" s="52">
        <v>3</v>
      </c>
      <c r="AU8" s="52">
        <v>3</v>
      </c>
      <c r="AV8" s="52">
        <v>3</v>
      </c>
      <c r="AW8" s="52">
        <v>0</v>
      </c>
      <c r="AX8" s="52">
        <v>5</v>
      </c>
      <c r="AY8" s="52">
        <v>5</v>
      </c>
      <c r="AZ8" s="52">
        <v>1</v>
      </c>
      <c r="BA8" s="52">
        <v>3</v>
      </c>
      <c r="BB8" s="52">
        <v>6</v>
      </c>
      <c r="BC8" s="52">
        <v>5</v>
      </c>
      <c r="BD8" s="52">
        <v>6</v>
      </c>
      <c r="BE8" s="52">
        <v>2</v>
      </c>
      <c r="BF8" s="52">
        <v>5</v>
      </c>
      <c r="BG8" s="52">
        <v>5</v>
      </c>
      <c r="BH8" s="52">
        <v>6</v>
      </c>
      <c r="BI8" s="52">
        <v>6</v>
      </c>
      <c r="BJ8" s="52">
        <v>0</v>
      </c>
      <c r="BK8" s="52">
        <v>8</v>
      </c>
      <c r="BL8" s="52">
        <v>34</v>
      </c>
      <c r="BM8" s="52">
        <v>7</v>
      </c>
      <c r="BN8" s="52">
        <v>1</v>
      </c>
      <c r="BO8" s="52">
        <v>0</v>
      </c>
      <c r="BP8" s="52">
        <v>1</v>
      </c>
      <c r="BQ8" s="52">
        <v>5</v>
      </c>
      <c r="BR8" s="52">
        <v>1</v>
      </c>
      <c r="BS8" s="52">
        <v>10</v>
      </c>
      <c r="BT8" s="52">
        <v>24</v>
      </c>
      <c r="BU8" s="52">
        <v>1</v>
      </c>
      <c r="BV8" s="52">
        <v>0</v>
      </c>
    </row>
    <row r="9" spans="1:74" s="52" customFormat="1" x14ac:dyDescent="0.2">
      <c r="A9" s="52">
        <v>271021</v>
      </c>
      <c r="B9" s="52" t="s">
        <v>419</v>
      </c>
      <c r="C9" s="52" t="s">
        <v>500</v>
      </c>
      <c r="D9" s="52">
        <v>2</v>
      </c>
      <c r="E9" s="52">
        <v>1.89855994228378</v>
      </c>
      <c r="F9" s="52">
        <v>22.354012223663801</v>
      </c>
      <c r="G9" s="52">
        <v>0</v>
      </c>
      <c r="H9" s="52">
        <v>0</v>
      </c>
      <c r="I9" s="52">
        <v>0</v>
      </c>
      <c r="J9" s="52">
        <v>1</v>
      </c>
      <c r="K9" s="52">
        <v>1</v>
      </c>
      <c r="L9" s="52">
        <v>0</v>
      </c>
      <c r="M9" s="52">
        <v>0</v>
      </c>
      <c r="N9" s="52">
        <v>0</v>
      </c>
      <c r="O9" s="52">
        <v>0</v>
      </c>
      <c r="P9" s="52">
        <v>1</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1</v>
      </c>
      <c r="AW9" s="52">
        <v>0</v>
      </c>
      <c r="AX9" s="52">
        <v>0</v>
      </c>
      <c r="AY9" s="52">
        <v>1</v>
      </c>
      <c r="AZ9" s="52">
        <v>0</v>
      </c>
      <c r="BA9" s="52">
        <v>0</v>
      </c>
      <c r="BB9" s="52">
        <v>0</v>
      </c>
      <c r="BC9" s="52">
        <v>1</v>
      </c>
      <c r="BD9" s="52">
        <v>0</v>
      </c>
      <c r="BE9" s="52">
        <v>0</v>
      </c>
      <c r="BF9" s="52">
        <v>0</v>
      </c>
      <c r="BG9" s="52">
        <v>1</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271039</v>
      </c>
      <c r="B10" s="52" t="s">
        <v>419</v>
      </c>
      <c r="C10" s="52" t="s">
        <v>501</v>
      </c>
      <c r="D10" s="52">
        <v>1</v>
      </c>
      <c r="E10" s="52">
        <v>1.2626422050783499</v>
      </c>
      <c r="F10" s="52">
        <v>14.866593704954701</v>
      </c>
      <c r="G10" s="52">
        <v>0</v>
      </c>
      <c r="H10" s="52">
        <v>0</v>
      </c>
      <c r="I10" s="52">
        <v>0</v>
      </c>
      <c r="J10" s="52">
        <v>1</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0</v>
      </c>
      <c r="AX10" s="52">
        <v>0</v>
      </c>
      <c r="AY10" s="52">
        <v>1</v>
      </c>
      <c r="AZ10" s="52">
        <v>0</v>
      </c>
      <c r="BA10" s="52">
        <v>0</v>
      </c>
      <c r="BB10" s="52">
        <v>0</v>
      </c>
      <c r="BC10" s="52">
        <v>0</v>
      </c>
      <c r="BD10" s="52">
        <v>0</v>
      </c>
      <c r="BE10" s="52">
        <v>0</v>
      </c>
      <c r="BF10" s="52">
        <v>1</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271047</v>
      </c>
      <c r="B11" s="52" t="s">
        <v>419</v>
      </c>
      <c r="C11" s="52" t="s">
        <v>502</v>
      </c>
      <c r="D11" s="52">
        <v>2</v>
      </c>
      <c r="E11" s="52">
        <v>3.0642418299652201</v>
      </c>
      <c r="F11" s="52">
        <v>36.078976385074398</v>
      </c>
      <c r="G11" s="52">
        <v>0</v>
      </c>
      <c r="H11" s="52">
        <v>0</v>
      </c>
      <c r="I11" s="52">
        <v>0</v>
      </c>
      <c r="J11" s="52">
        <v>1</v>
      </c>
      <c r="K11" s="52">
        <v>0</v>
      </c>
      <c r="L11" s="52">
        <v>0</v>
      </c>
      <c r="M11" s="52">
        <v>0</v>
      </c>
      <c r="N11" s="52">
        <v>1</v>
      </c>
      <c r="O11" s="52">
        <v>0</v>
      </c>
      <c r="P11" s="52">
        <v>1</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1</v>
      </c>
      <c r="AT11" s="52">
        <v>0</v>
      </c>
      <c r="AU11" s="52">
        <v>1</v>
      </c>
      <c r="AV11" s="52">
        <v>0</v>
      </c>
      <c r="AW11" s="52">
        <v>0</v>
      </c>
      <c r="AX11" s="52">
        <v>0</v>
      </c>
      <c r="AY11" s="52">
        <v>0</v>
      </c>
      <c r="AZ11" s="52">
        <v>0</v>
      </c>
      <c r="BA11" s="52">
        <v>0</v>
      </c>
      <c r="BB11" s="52">
        <v>0</v>
      </c>
      <c r="BC11" s="52">
        <v>0</v>
      </c>
      <c r="BD11" s="52">
        <v>0</v>
      </c>
      <c r="BE11" s="52">
        <v>0</v>
      </c>
      <c r="BF11" s="52">
        <v>1</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271071</v>
      </c>
      <c r="B12" s="52" t="s">
        <v>419</v>
      </c>
      <c r="C12" s="52" t="s">
        <v>504</v>
      </c>
      <c r="D12" s="52">
        <v>2</v>
      </c>
      <c r="E12" s="52">
        <v>2.5237548424546001</v>
      </c>
      <c r="F12" s="52">
        <v>29.7151779837397</v>
      </c>
      <c r="G12" s="52">
        <v>0</v>
      </c>
      <c r="H12" s="52">
        <v>0</v>
      </c>
      <c r="I12" s="52">
        <v>1</v>
      </c>
      <c r="J12" s="52">
        <v>1</v>
      </c>
      <c r="K12" s="52">
        <v>0</v>
      </c>
      <c r="L12" s="52">
        <v>0</v>
      </c>
      <c r="M12" s="52">
        <v>0</v>
      </c>
      <c r="N12" s="52">
        <v>0</v>
      </c>
      <c r="O12" s="52">
        <v>0</v>
      </c>
      <c r="P12" s="52">
        <v>1</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1</v>
      </c>
      <c r="AZ12" s="52">
        <v>0</v>
      </c>
      <c r="BA12" s="52">
        <v>0</v>
      </c>
      <c r="BB12" s="52">
        <v>1</v>
      </c>
      <c r="BC12" s="52">
        <v>1</v>
      </c>
      <c r="BD12" s="52">
        <v>1</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271080</v>
      </c>
      <c r="B13" s="52" t="s">
        <v>419</v>
      </c>
      <c r="C13" s="52" t="s">
        <v>505</v>
      </c>
      <c r="D13" s="52">
        <v>1</v>
      </c>
      <c r="E13" s="52">
        <v>1.5999232036862201</v>
      </c>
      <c r="F13" s="52">
        <v>18.8378054627571</v>
      </c>
      <c r="G13" s="52">
        <v>0</v>
      </c>
      <c r="H13" s="52">
        <v>0</v>
      </c>
      <c r="I13" s="52">
        <v>0</v>
      </c>
      <c r="J13" s="52">
        <v>0</v>
      </c>
      <c r="K13" s="52">
        <v>0</v>
      </c>
      <c r="L13" s="52">
        <v>1</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1</v>
      </c>
      <c r="AZ13" s="52">
        <v>0</v>
      </c>
      <c r="BA13" s="52">
        <v>0</v>
      </c>
      <c r="BB13" s="52">
        <v>0</v>
      </c>
      <c r="BC13" s="52">
        <v>1</v>
      </c>
      <c r="BD13" s="52">
        <v>0</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271098</v>
      </c>
      <c r="B14" s="52" t="s">
        <v>419</v>
      </c>
      <c r="C14" s="52" t="s">
        <v>506</v>
      </c>
      <c r="D14" s="52">
        <v>1</v>
      </c>
      <c r="E14" s="52">
        <v>1.22589582337293</v>
      </c>
      <c r="F14" s="52">
        <v>14.4339346945522</v>
      </c>
      <c r="G14" s="52">
        <v>0</v>
      </c>
      <c r="H14" s="52">
        <v>0</v>
      </c>
      <c r="I14" s="52">
        <v>0</v>
      </c>
      <c r="J14" s="52">
        <v>0</v>
      </c>
      <c r="K14" s="52">
        <v>1</v>
      </c>
      <c r="L14" s="52">
        <v>0</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1</v>
      </c>
      <c r="AV14" s="52">
        <v>0</v>
      </c>
      <c r="AW14" s="52">
        <v>0</v>
      </c>
      <c r="AX14" s="52">
        <v>0</v>
      </c>
      <c r="AY14" s="52">
        <v>0</v>
      </c>
      <c r="AZ14" s="52">
        <v>0</v>
      </c>
      <c r="BA14" s="52">
        <v>0</v>
      </c>
      <c r="BB14" s="52">
        <v>0</v>
      </c>
      <c r="BC14" s="52">
        <v>1</v>
      </c>
      <c r="BD14" s="52">
        <v>0</v>
      </c>
      <c r="BE14" s="52">
        <v>0</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271110</v>
      </c>
      <c r="B15" s="52" t="s">
        <v>419</v>
      </c>
      <c r="C15" s="52" t="s">
        <v>507</v>
      </c>
      <c r="D15" s="52">
        <v>1</v>
      </c>
      <c r="E15" s="52">
        <v>1.3551237227958901</v>
      </c>
      <c r="F15" s="52">
        <v>15.9554889942097</v>
      </c>
      <c r="G15" s="52">
        <v>0</v>
      </c>
      <c r="H15" s="52">
        <v>1</v>
      </c>
      <c r="I15" s="52">
        <v>0</v>
      </c>
      <c r="J15" s="52">
        <v>0</v>
      </c>
      <c r="K15" s="52">
        <v>0</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1</v>
      </c>
      <c r="BB15" s="52">
        <v>0</v>
      </c>
      <c r="BC15" s="52">
        <v>0</v>
      </c>
      <c r="BD15" s="52">
        <v>0</v>
      </c>
      <c r="BE15" s="52">
        <v>0</v>
      </c>
      <c r="BF15" s="52">
        <v>0</v>
      </c>
      <c r="BG15" s="52">
        <v>0</v>
      </c>
      <c r="BH15" s="52">
        <v>0</v>
      </c>
      <c r="BI15" s="52">
        <v>1</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271136</v>
      </c>
      <c r="B16" s="52" t="s">
        <v>419</v>
      </c>
      <c r="C16" s="52" t="s">
        <v>508</v>
      </c>
      <c r="D16" s="52">
        <v>1</v>
      </c>
      <c r="E16" s="52">
        <v>1.0273585584104701</v>
      </c>
      <c r="F16" s="52">
        <v>12.0963185103168</v>
      </c>
      <c r="G16" s="52">
        <v>0</v>
      </c>
      <c r="H16" s="52">
        <v>0</v>
      </c>
      <c r="I16" s="52">
        <v>0</v>
      </c>
      <c r="J16" s="52">
        <v>0</v>
      </c>
      <c r="K16" s="52">
        <v>0</v>
      </c>
      <c r="L16" s="52">
        <v>0</v>
      </c>
      <c r="M16" s="52">
        <v>1</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1</v>
      </c>
      <c r="AU16" s="52">
        <v>0</v>
      </c>
      <c r="AV16" s="52">
        <v>0</v>
      </c>
      <c r="AW16" s="52">
        <v>0</v>
      </c>
      <c r="AX16" s="52">
        <v>0</v>
      </c>
      <c r="AY16" s="52">
        <v>0</v>
      </c>
      <c r="AZ16" s="52">
        <v>0</v>
      </c>
      <c r="BA16" s="52">
        <v>0</v>
      </c>
      <c r="BB16" s="52">
        <v>0</v>
      </c>
      <c r="BC16" s="52">
        <v>0</v>
      </c>
      <c r="BD16" s="52">
        <v>1</v>
      </c>
      <c r="BE16" s="52">
        <v>0</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271144</v>
      </c>
      <c r="B17" s="52" t="s">
        <v>419</v>
      </c>
      <c r="C17" s="52" t="s">
        <v>509</v>
      </c>
      <c r="D17" s="52">
        <v>1</v>
      </c>
      <c r="E17" s="52">
        <v>0.58425548323771004</v>
      </c>
      <c r="F17" s="52">
        <v>6.87913714134723</v>
      </c>
      <c r="G17" s="52">
        <v>0</v>
      </c>
      <c r="H17" s="52">
        <v>0</v>
      </c>
      <c r="I17" s="52">
        <v>0</v>
      </c>
      <c r="J17" s="52">
        <v>0</v>
      </c>
      <c r="K17" s="52">
        <v>1</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0</v>
      </c>
      <c r="AZ17" s="52">
        <v>0</v>
      </c>
      <c r="BA17" s="52">
        <v>0</v>
      </c>
      <c r="BB17" s="52">
        <v>1</v>
      </c>
      <c r="BC17" s="52">
        <v>0</v>
      </c>
      <c r="BD17" s="52">
        <v>1</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271161</v>
      </c>
      <c r="B18" s="52" t="s">
        <v>419</v>
      </c>
      <c r="C18" s="52" t="s">
        <v>511</v>
      </c>
      <c r="D18" s="52">
        <v>3</v>
      </c>
      <c r="E18" s="52">
        <v>2.38212453747082</v>
      </c>
      <c r="F18" s="52">
        <v>28.0475953605435</v>
      </c>
      <c r="G18" s="52">
        <v>0</v>
      </c>
      <c r="H18" s="52">
        <v>0</v>
      </c>
      <c r="I18" s="52">
        <v>1</v>
      </c>
      <c r="J18" s="52">
        <v>2</v>
      </c>
      <c r="K18" s="52">
        <v>0</v>
      </c>
      <c r="L18" s="52">
        <v>0</v>
      </c>
      <c r="M18" s="52">
        <v>0</v>
      </c>
      <c r="N18" s="52">
        <v>0</v>
      </c>
      <c r="O18" s="52">
        <v>0</v>
      </c>
      <c r="P18" s="52">
        <v>2</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1</v>
      </c>
      <c r="AQ18" s="52">
        <v>0</v>
      </c>
      <c r="AR18" s="52">
        <v>0</v>
      </c>
      <c r="AS18" s="52">
        <v>0</v>
      </c>
      <c r="AT18" s="52">
        <v>0</v>
      </c>
      <c r="AU18" s="52">
        <v>0</v>
      </c>
      <c r="AV18" s="52">
        <v>1</v>
      </c>
      <c r="AW18" s="52">
        <v>0</v>
      </c>
      <c r="AX18" s="52">
        <v>1</v>
      </c>
      <c r="AY18" s="52">
        <v>0</v>
      </c>
      <c r="AZ18" s="52">
        <v>0</v>
      </c>
      <c r="BA18" s="52">
        <v>0</v>
      </c>
      <c r="BB18" s="52">
        <v>0</v>
      </c>
      <c r="BC18" s="52">
        <v>0</v>
      </c>
      <c r="BD18" s="52">
        <v>0</v>
      </c>
      <c r="BE18" s="52">
        <v>1</v>
      </c>
      <c r="BF18" s="52">
        <v>1</v>
      </c>
      <c r="BG18" s="52">
        <v>0</v>
      </c>
      <c r="BH18" s="52">
        <v>0</v>
      </c>
      <c r="BI18" s="52">
        <v>1</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271179</v>
      </c>
      <c r="B19" s="52" t="s">
        <v>419</v>
      </c>
      <c r="C19" s="52" t="s">
        <v>512</v>
      </c>
      <c r="D19" s="52">
        <v>1</v>
      </c>
      <c r="E19" s="52">
        <v>1.11865582316289</v>
      </c>
      <c r="F19" s="52">
        <v>13.171270175950101</v>
      </c>
      <c r="G19" s="52">
        <v>0</v>
      </c>
      <c r="H19" s="52">
        <v>0</v>
      </c>
      <c r="I19" s="52">
        <v>0</v>
      </c>
      <c r="J19" s="52">
        <v>0</v>
      </c>
      <c r="K19" s="52">
        <v>1</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0</v>
      </c>
      <c r="AZ19" s="52">
        <v>1</v>
      </c>
      <c r="BA19" s="52">
        <v>0</v>
      </c>
      <c r="BB19" s="52">
        <v>0</v>
      </c>
      <c r="BC19" s="52">
        <v>0</v>
      </c>
      <c r="BD19" s="52">
        <v>0</v>
      </c>
      <c r="BE19" s="52">
        <v>1</v>
      </c>
      <c r="BF19" s="52">
        <v>0</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271187</v>
      </c>
      <c r="B20" s="52" t="s">
        <v>419</v>
      </c>
      <c r="C20" s="52" t="s">
        <v>513</v>
      </c>
      <c r="D20" s="52">
        <v>2</v>
      </c>
      <c r="E20" s="52">
        <v>1.1776621051887799</v>
      </c>
      <c r="F20" s="52">
        <v>13.866021561093699</v>
      </c>
      <c r="G20" s="52">
        <v>0</v>
      </c>
      <c r="H20" s="52">
        <v>0</v>
      </c>
      <c r="I20" s="52">
        <v>0</v>
      </c>
      <c r="J20" s="52">
        <v>2</v>
      </c>
      <c r="K20" s="52">
        <v>0</v>
      </c>
      <c r="L20" s="52">
        <v>0</v>
      </c>
      <c r="M20" s="52">
        <v>0</v>
      </c>
      <c r="N20" s="52">
        <v>0</v>
      </c>
      <c r="O20" s="52">
        <v>0</v>
      </c>
      <c r="P20" s="52">
        <v>2</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1</v>
      </c>
      <c r="AU20" s="52">
        <v>0</v>
      </c>
      <c r="AV20" s="52">
        <v>0</v>
      </c>
      <c r="AW20" s="52">
        <v>0</v>
      </c>
      <c r="AX20" s="52">
        <v>1</v>
      </c>
      <c r="AY20" s="52">
        <v>0</v>
      </c>
      <c r="AZ20" s="52">
        <v>0</v>
      </c>
      <c r="BA20" s="52">
        <v>0</v>
      </c>
      <c r="BB20" s="52">
        <v>0</v>
      </c>
      <c r="BC20" s="52">
        <v>0</v>
      </c>
      <c r="BD20" s="52">
        <v>0</v>
      </c>
      <c r="BE20" s="52">
        <v>0</v>
      </c>
      <c r="BF20" s="52">
        <v>1</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271195</v>
      </c>
      <c r="B21" s="52" t="s">
        <v>419</v>
      </c>
      <c r="C21" s="52" t="s">
        <v>527</v>
      </c>
      <c r="D21" s="52">
        <v>2</v>
      </c>
      <c r="E21" s="52">
        <v>1.7939150401837001</v>
      </c>
      <c r="F21" s="52">
        <v>21.121902892485501</v>
      </c>
      <c r="G21" s="52">
        <v>0</v>
      </c>
      <c r="H21" s="52">
        <v>0</v>
      </c>
      <c r="I21" s="52">
        <v>1</v>
      </c>
      <c r="J21" s="52">
        <v>0</v>
      </c>
      <c r="K21" s="52">
        <v>0</v>
      </c>
      <c r="L21" s="52">
        <v>0</v>
      </c>
      <c r="M21" s="52">
        <v>1</v>
      </c>
      <c r="N21" s="52">
        <v>0</v>
      </c>
      <c r="O21" s="52">
        <v>0</v>
      </c>
      <c r="P21" s="52">
        <v>2</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1</v>
      </c>
      <c r="AS21" s="52">
        <v>0</v>
      </c>
      <c r="AT21" s="52">
        <v>0</v>
      </c>
      <c r="AU21" s="52">
        <v>0</v>
      </c>
      <c r="AV21" s="52">
        <v>0</v>
      </c>
      <c r="AW21" s="52">
        <v>0</v>
      </c>
      <c r="AX21" s="52">
        <v>0</v>
      </c>
      <c r="AY21" s="52">
        <v>0</v>
      </c>
      <c r="AZ21" s="52">
        <v>0</v>
      </c>
      <c r="BA21" s="52">
        <v>0</v>
      </c>
      <c r="BB21" s="52">
        <v>1</v>
      </c>
      <c r="BC21" s="52">
        <v>0</v>
      </c>
      <c r="BD21" s="52">
        <v>1</v>
      </c>
      <c r="BE21" s="52">
        <v>0</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271209</v>
      </c>
      <c r="B22" s="52" t="s">
        <v>419</v>
      </c>
      <c r="C22" s="52" t="s">
        <v>514</v>
      </c>
      <c r="D22" s="52">
        <v>1</v>
      </c>
      <c r="E22" s="52">
        <v>0.66006600660065995</v>
      </c>
      <c r="F22" s="52">
        <v>7.7717449164271297</v>
      </c>
      <c r="G22" s="52">
        <v>0</v>
      </c>
      <c r="H22" s="52">
        <v>0</v>
      </c>
      <c r="I22" s="52">
        <v>0</v>
      </c>
      <c r="J22" s="52">
        <v>0</v>
      </c>
      <c r="K22" s="52">
        <v>1</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0</v>
      </c>
      <c r="AZ22" s="52">
        <v>0</v>
      </c>
      <c r="BA22" s="52">
        <v>1</v>
      </c>
      <c r="BB22" s="52">
        <v>0</v>
      </c>
      <c r="BC22" s="52">
        <v>0</v>
      </c>
      <c r="BD22" s="52">
        <v>0</v>
      </c>
      <c r="BE22" s="52">
        <v>0</v>
      </c>
      <c r="BF22" s="52">
        <v>0</v>
      </c>
      <c r="BG22" s="52">
        <v>0</v>
      </c>
      <c r="BH22" s="52">
        <v>0</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271217</v>
      </c>
      <c r="B23" s="52" t="s">
        <v>419</v>
      </c>
      <c r="C23" s="52" t="s">
        <v>515</v>
      </c>
      <c r="D23" s="52">
        <v>1</v>
      </c>
      <c r="E23" s="52">
        <v>0.76080340839926996</v>
      </c>
      <c r="F23" s="52">
        <v>8.9578465827655904</v>
      </c>
      <c r="G23" s="52">
        <v>0</v>
      </c>
      <c r="H23" s="52">
        <v>0</v>
      </c>
      <c r="I23" s="52">
        <v>0</v>
      </c>
      <c r="J23" s="52">
        <v>1</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1</v>
      </c>
      <c r="AQ23" s="52">
        <v>0</v>
      </c>
      <c r="AR23" s="52">
        <v>0</v>
      </c>
      <c r="AS23" s="52">
        <v>0</v>
      </c>
      <c r="AT23" s="52">
        <v>0</v>
      </c>
      <c r="AU23" s="52">
        <v>0</v>
      </c>
      <c r="AV23" s="52">
        <v>0</v>
      </c>
      <c r="AW23" s="52">
        <v>0</v>
      </c>
      <c r="AX23" s="52">
        <v>0</v>
      </c>
      <c r="AY23" s="52">
        <v>0</v>
      </c>
      <c r="AZ23" s="52">
        <v>0</v>
      </c>
      <c r="BA23" s="52">
        <v>0</v>
      </c>
      <c r="BB23" s="52">
        <v>0</v>
      </c>
      <c r="BC23" s="52">
        <v>1</v>
      </c>
      <c r="BD23" s="52">
        <v>0</v>
      </c>
      <c r="BE23" s="52">
        <v>0</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271225</v>
      </c>
      <c r="B24" s="52" t="s">
        <v>419</v>
      </c>
      <c r="C24" s="52" t="s">
        <v>516</v>
      </c>
      <c r="D24" s="52">
        <v>1</v>
      </c>
      <c r="E24" s="52">
        <v>0.95351609058402897</v>
      </c>
      <c r="F24" s="52">
        <v>11.2268830020378</v>
      </c>
      <c r="G24" s="52">
        <v>0</v>
      </c>
      <c r="H24" s="52">
        <v>0</v>
      </c>
      <c r="I24" s="52">
        <v>0</v>
      </c>
      <c r="J24" s="52">
        <v>0</v>
      </c>
      <c r="K24" s="52">
        <v>0</v>
      </c>
      <c r="L24" s="52">
        <v>0</v>
      </c>
      <c r="M24" s="52">
        <v>1</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0</v>
      </c>
      <c r="AY24" s="52">
        <v>0</v>
      </c>
      <c r="AZ24" s="52">
        <v>0</v>
      </c>
      <c r="BA24" s="52">
        <v>0</v>
      </c>
      <c r="BB24" s="52">
        <v>1</v>
      </c>
      <c r="BC24" s="52">
        <v>0</v>
      </c>
      <c r="BD24" s="52">
        <v>0</v>
      </c>
      <c r="BE24" s="52">
        <v>0</v>
      </c>
      <c r="BF24" s="52">
        <v>0</v>
      </c>
      <c r="BG24" s="52">
        <v>1</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271233</v>
      </c>
      <c r="B25" s="52" t="s">
        <v>419</v>
      </c>
      <c r="C25" s="52" t="s">
        <v>517</v>
      </c>
      <c r="D25" s="52">
        <v>2</v>
      </c>
      <c r="E25" s="52">
        <v>1.1037710337367601</v>
      </c>
      <c r="F25" s="52">
        <v>12.996013784319899</v>
      </c>
      <c r="G25" s="52">
        <v>0</v>
      </c>
      <c r="H25" s="52">
        <v>1</v>
      </c>
      <c r="I25" s="52">
        <v>0</v>
      </c>
      <c r="J25" s="52">
        <v>0</v>
      </c>
      <c r="K25" s="52">
        <v>0</v>
      </c>
      <c r="L25" s="52">
        <v>0</v>
      </c>
      <c r="M25" s="52">
        <v>0</v>
      </c>
      <c r="N25" s="52">
        <v>1</v>
      </c>
      <c r="O25" s="52">
        <v>0</v>
      </c>
      <c r="P25" s="52">
        <v>2</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1</v>
      </c>
      <c r="AW25" s="52">
        <v>0</v>
      </c>
      <c r="AX25" s="52">
        <v>0</v>
      </c>
      <c r="AY25" s="52">
        <v>0</v>
      </c>
      <c r="AZ25" s="52">
        <v>0</v>
      </c>
      <c r="BA25" s="52">
        <v>0</v>
      </c>
      <c r="BB25" s="52">
        <v>1</v>
      </c>
      <c r="BC25" s="52">
        <v>0</v>
      </c>
      <c r="BD25" s="52">
        <v>0</v>
      </c>
      <c r="BE25" s="52">
        <v>0</v>
      </c>
      <c r="BF25" s="52">
        <v>0</v>
      </c>
      <c r="BG25" s="52">
        <v>1</v>
      </c>
      <c r="BH25" s="52">
        <v>1</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271241</v>
      </c>
      <c r="B26" s="52" t="s">
        <v>419</v>
      </c>
      <c r="C26" s="52" t="s">
        <v>530</v>
      </c>
      <c r="D26" s="52">
        <v>5</v>
      </c>
      <c r="E26" s="52">
        <v>4.4572416805583996</v>
      </c>
      <c r="F26" s="52">
        <v>52.480426238832798</v>
      </c>
      <c r="G26" s="52">
        <v>0</v>
      </c>
      <c r="H26" s="52">
        <v>0</v>
      </c>
      <c r="I26" s="52">
        <v>1</v>
      </c>
      <c r="J26" s="52">
        <v>2</v>
      </c>
      <c r="K26" s="52">
        <v>0</v>
      </c>
      <c r="L26" s="52">
        <v>2</v>
      </c>
      <c r="M26" s="52">
        <v>0</v>
      </c>
      <c r="N26" s="52">
        <v>0</v>
      </c>
      <c r="O26" s="52">
        <v>0</v>
      </c>
      <c r="P26" s="52">
        <v>1</v>
      </c>
      <c r="Q26" s="52">
        <v>4</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1</v>
      </c>
      <c r="AS26" s="52">
        <v>0</v>
      </c>
      <c r="AT26" s="52">
        <v>0</v>
      </c>
      <c r="AU26" s="52">
        <v>1</v>
      </c>
      <c r="AV26" s="52">
        <v>0</v>
      </c>
      <c r="AW26" s="52">
        <v>0</v>
      </c>
      <c r="AX26" s="52">
        <v>2</v>
      </c>
      <c r="AY26" s="52">
        <v>0</v>
      </c>
      <c r="AZ26" s="52">
        <v>0</v>
      </c>
      <c r="BA26" s="52">
        <v>0</v>
      </c>
      <c r="BB26" s="52">
        <v>1</v>
      </c>
      <c r="BC26" s="52">
        <v>0</v>
      </c>
      <c r="BD26" s="52">
        <v>2</v>
      </c>
      <c r="BE26" s="52">
        <v>0</v>
      </c>
      <c r="BF26" s="52">
        <v>1</v>
      </c>
      <c r="BG26" s="52">
        <v>1</v>
      </c>
      <c r="BH26" s="52">
        <v>1</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271250</v>
      </c>
      <c r="B27" s="52" t="s">
        <v>419</v>
      </c>
      <c r="C27" s="52" t="s">
        <v>518</v>
      </c>
      <c r="D27" s="52">
        <v>2</v>
      </c>
      <c r="E27" s="52">
        <v>1.6950445372952201</v>
      </c>
      <c r="F27" s="52">
        <v>19.957782455250101</v>
      </c>
      <c r="G27" s="52">
        <v>1</v>
      </c>
      <c r="H27" s="52">
        <v>0</v>
      </c>
      <c r="I27" s="52">
        <v>0</v>
      </c>
      <c r="J27" s="52">
        <v>0</v>
      </c>
      <c r="K27" s="52">
        <v>0</v>
      </c>
      <c r="L27" s="52">
        <v>0</v>
      </c>
      <c r="M27" s="52">
        <v>1</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1</v>
      </c>
      <c r="AR27" s="52">
        <v>0</v>
      </c>
      <c r="AS27" s="52">
        <v>0</v>
      </c>
      <c r="AT27" s="52">
        <v>1</v>
      </c>
      <c r="AU27" s="52">
        <v>0</v>
      </c>
      <c r="AV27" s="52">
        <v>0</v>
      </c>
      <c r="AW27" s="52">
        <v>0</v>
      </c>
      <c r="AX27" s="52">
        <v>0</v>
      </c>
      <c r="AY27" s="52">
        <v>0</v>
      </c>
      <c r="AZ27" s="52">
        <v>0</v>
      </c>
      <c r="BA27" s="52">
        <v>0</v>
      </c>
      <c r="BB27" s="52">
        <v>0</v>
      </c>
      <c r="BC27" s="52">
        <v>0</v>
      </c>
      <c r="BD27" s="52">
        <v>0</v>
      </c>
      <c r="BE27" s="52">
        <v>0</v>
      </c>
      <c r="BF27" s="52">
        <v>0</v>
      </c>
      <c r="BG27" s="52">
        <v>1</v>
      </c>
      <c r="BH27" s="52">
        <v>0</v>
      </c>
      <c r="BI27" s="52">
        <v>1</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271276</v>
      </c>
      <c r="B28" s="52" t="s">
        <v>419</v>
      </c>
      <c r="C28" s="52" t="s">
        <v>520</v>
      </c>
      <c r="D28" s="52">
        <v>2</v>
      </c>
      <c r="E28" s="52">
        <v>1.4637323711732499</v>
      </c>
      <c r="F28" s="52">
        <v>17.234268241233501</v>
      </c>
      <c r="G28" s="52">
        <v>0</v>
      </c>
      <c r="H28" s="52">
        <v>0</v>
      </c>
      <c r="I28" s="52">
        <v>0</v>
      </c>
      <c r="J28" s="52">
        <v>1</v>
      </c>
      <c r="K28" s="52">
        <v>0</v>
      </c>
      <c r="L28" s="52">
        <v>0</v>
      </c>
      <c r="M28" s="52">
        <v>0</v>
      </c>
      <c r="N28" s="52">
        <v>1</v>
      </c>
      <c r="O28" s="52">
        <v>0</v>
      </c>
      <c r="P28" s="52">
        <v>1</v>
      </c>
      <c r="Q28" s="52">
        <v>1</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0</v>
      </c>
      <c r="AX28" s="52">
        <v>1</v>
      </c>
      <c r="AY28" s="52">
        <v>1</v>
      </c>
      <c r="AZ28" s="52">
        <v>0</v>
      </c>
      <c r="BA28" s="52">
        <v>0</v>
      </c>
      <c r="BB28" s="52">
        <v>0</v>
      </c>
      <c r="BC28" s="52">
        <v>0</v>
      </c>
      <c r="BD28" s="52">
        <v>0</v>
      </c>
      <c r="BE28" s="52">
        <v>0</v>
      </c>
      <c r="BF28" s="52">
        <v>0</v>
      </c>
      <c r="BG28" s="52">
        <v>0</v>
      </c>
      <c r="BH28" s="52">
        <v>2</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271284</v>
      </c>
      <c r="B29" s="52" t="s">
        <v>419</v>
      </c>
      <c r="C29" s="52" t="s">
        <v>521</v>
      </c>
      <c r="D29" s="52">
        <v>1</v>
      </c>
      <c r="E29" s="52">
        <v>0.889640140563142</v>
      </c>
      <c r="F29" s="52">
        <v>10.4747952034047</v>
      </c>
      <c r="G29" s="52">
        <v>0</v>
      </c>
      <c r="H29" s="52">
        <v>0</v>
      </c>
      <c r="I29" s="52">
        <v>0</v>
      </c>
      <c r="J29" s="52">
        <v>0</v>
      </c>
      <c r="K29" s="52">
        <v>1</v>
      </c>
      <c r="L29" s="52">
        <v>0</v>
      </c>
      <c r="M29" s="52">
        <v>0</v>
      </c>
      <c r="N29" s="52">
        <v>0</v>
      </c>
      <c r="O29" s="52">
        <v>0</v>
      </c>
      <c r="P29" s="52">
        <v>0</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0</v>
      </c>
      <c r="AY29" s="52">
        <v>0</v>
      </c>
      <c r="AZ29" s="52">
        <v>0</v>
      </c>
      <c r="BA29" s="52">
        <v>1</v>
      </c>
      <c r="BB29" s="52">
        <v>0</v>
      </c>
      <c r="BC29" s="52">
        <v>0</v>
      </c>
      <c r="BD29" s="52">
        <v>0</v>
      </c>
      <c r="BE29" s="52">
        <v>0</v>
      </c>
      <c r="BF29" s="52">
        <v>0</v>
      </c>
      <c r="BG29" s="52">
        <v>0</v>
      </c>
      <c r="BH29" s="52">
        <v>1</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271403</v>
      </c>
      <c r="B30" s="52" t="s">
        <v>173</v>
      </c>
      <c r="C30" s="52" t="s">
        <v>419</v>
      </c>
      <c r="D30" s="52">
        <v>3</v>
      </c>
      <c r="E30" s="52">
        <v>0.36521764536879697</v>
      </c>
      <c r="F30" s="52">
        <v>4.3001432438584102</v>
      </c>
      <c r="G30" s="52">
        <v>0</v>
      </c>
      <c r="H30" s="52">
        <v>0</v>
      </c>
      <c r="I30" s="52">
        <v>0</v>
      </c>
      <c r="J30" s="52">
        <v>0</v>
      </c>
      <c r="K30" s="52">
        <v>1</v>
      </c>
      <c r="L30" s="52">
        <v>0</v>
      </c>
      <c r="M30" s="52">
        <v>1</v>
      </c>
      <c r="N30" s="52">
        <v>1</v>
      </c>
      <c r="O30" s="52">
        <v>0</v>
      </c>
      <c r="P30" s="52">
        <v>1</v>
      </c>
      <c r="Q30" s="52">
        <v>2</v>
      </c>
      <c r="R30" s="52">
        <v>0</v>
      </c>
      <c r="S30" s="52">
        <v>1</v>
      </c>
      <c r="T30" s="52">
        <v>2</v>
      </c>
      <c r="U30" s="52">
        <v>0</v>
      </c>
      <c r="V30" s="52">
        <v>2</v>
      </c>
      <c r="W30" s="52">
        <v>0</v>
      </c>
      <c r="X30" s="52">
        <v>0</v>
      </c>
      <c r="Y30" s="52">
        <v>2</v>
      </c>
      <c r="Z30" s="52">
        <v>0</v>
      </c>
      <c r="AA30" s="52">
        <v>0</v>
      </c>
      <c r="AB30" s="52">
        <v>2</v>
      </c>
      <c r="AC30" s="52">
        <v>0</v>
      </c>
      <c r="AD30" s="52">
        <v>0</v>
      </c>
      <c r="AE30" s="52">
        <v>0</v>
      </c>
      <c r="AF30" s="52">
        <v>0</v>
      </c>
      <c r="AG30" s="52">
        <v>1</v>
      </c>
      <c r="AH30" s="52">
        <v>0</v>
      </c>
      <c r="AI30" s="52">
        <v>3</v>
      </c>
      <c r="AJ30" s="52">
        <v>0</v>
      </c>
      <c r="AK30" s="52">
        <v>0</v>
      </c>
      <c r="AL30" s="52">
        <v>0</v>
      </c>
      <c r="AM30" s="52">
        <v>0</v>
      </c>
      <c r="AN30" s="52">
        <v>0</v>
      </c>
      <c r="AO30" s="52">
        <v>0</v>
      </c>
      <c r="AP30" s="52">
        <v>0</v>
      </c>
      <c r="AQ30" s="52">
        <v>1</v>
      </c>
      <c r="AR30" s="52">
        <v>0</v>
      </c>
      <c r="AS30" s="52">
        <v>0</v>
      </c>
      <c r="AT30" s="52">
        <v>0</v>
      </c>
      <c r="AU30" s="52">
        <v>0</v>
      </c>
      <c r="AV30" s="52">
        <v>0</v>
      </c>
      <c r="AW30" s="52">
        <v>1</v>
      </c>
      <c r="AX30" s="52">
        <v>0</v>
      </c>
      <c r="AY30" s="52">
        <v>0</v>
      </c>
      <c r="AZ30" s="52">
        <v>0</v>
      </c>
      <c r="BA30" s="52">
        <v>1</v>
      </c>
      <c r="BB30" s="52">
        <v>0</v>
      </c>
      <c r="BC30" s="52">
        <v>0</v>
      </c>
      <c r="BD30" s="52">
        <v>0</v>
      </c>
      <c r="BE30" s="52">
        <v>2</v>
      </c>
      <c r="BF30" s="52">
        <v>1</v>
      </c>
      <c r="BG30" s="52">
        <v>0</v>
      </c>
      <c r="BH30" s="52">
        <v>0</v>
      </c>
      <c r="BI30" s="52">
        <v>0</v>
      </c>
      <c r="BJ30" s="52">
        <v>0</v>
      </c>
      <c r="BK30" s="52">
        <v>1</v>
      </c>
      <c r="BL30" s="52">
        <v>2</v>
      </c>
      <c r="BM30" s="52">
        <v>0</v>
      </c>
      <c r="BN30" s="52">
        <v>0</v>
      </c>
      <c r="BO30" s="52">
        <v>0</v>
      </c>
      <c r="BP30" s="52">
        <v>0</v>
      </c>
      <c r="BQ30" s="52">
        <v>2</v>
      </c>
      <c r="BR30" s="52">
        <v>0</v>
      </c>
      <c r="BS30" s="52">
        <v>1</v>
      </c>
      <c r="BT30" s="52">
        <v>2</v>
      </c>
      <c r="BU30" s="52">
        <v>0</v>
      </c>
      <c r="BV30" s="52">
        <v>0</v>
      </c>
    </row>
    <row r="31" spans="1:74" s="52" customFormat="1" x14ac:dyDescent="0.2">
      <c r="A31" s="52">
        <v>271411</v>
      </c>
      <c r="B31" s="52" t="s">
        <v>419</v>
      </c>
      <c r="C31" s="52" t="s">
        <v>522</v>
      </c>
      <c r="D31" s="52">
        <v>1</v>
      </c>
      <c r="E31" s="52">
        <v>0.68126388075156996</v>
      </c>
      <c r="F31" s="52">
        <v>8.0213327894942896</v>
      </c>
      <c r="G31" s="52">
        <v>0</v>
      </c>
      <c r="H31" s="52">
        <v>0</v>
      </c>
      <c r="I31" s="52">
        <v>0</v>
      </c>
      <c r="J31" s="52">
        <v>0</v>
      </c>
      <c r="K31" s="52">
        <v>1</v>
      </c>
      <c r="L31" s="52">
        <v>0</v>
      </c>
      <c r="M31" s="52">
        <v>0</v>
      </c>
      <c r="N31" s="52">
        <v>0</v>
      </c>
      <c r="O31" s="52">
        <v>0</v>
      </c>
      <c r="P31" s="52">
        <v>0</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1</v>
      </c>
      <c r="AR31" s="52">
        <v>0</v>
      </c>
      <c r="AS31" s="52">
        <v>0</v>
      </c>
      <c r="AT31" s="52">
        <v>0</v>
      </c>
      <c r="AU31" s="52">
        <v>0</v>
      </c>
      <c r="AV31" s="52">
        <v>0</v>
      </c>
      <c r="AW31" s="52">
        <v>0</v>
      </c>
      <c r="AX31" s="52">
        <v>0</v>
      </c>
      <c r="AY31" s="52">
        <v>0</v>
      </c>
      <c r="AZ31" s="52">
        <v>0</v>
      </c>
      <c r="BA31" s="52">
        <v>0</v>
      </c>
      <c r="BB31" s="52">
        <v>0</v>
      </c>
      <c r="BC31" s="52">
        <v>0</v>
      </c>
      <c r="BD31" s="52">
        <v>0</v>
      </c>
      <c r="BE31" s="52">
        <v>0</v>
      </c>
      <c r="BF31" s="52">
        <v>1</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271438</v>
      </c>
      <c r="B32" s="52" t="s">
        <v>419</v>
      </c>
      <c r="C32" s="52" t="s">
        <v>523</v>
      </c>
      <c r="D32" s="52">
        <v>1</v>
      </c>
      <c r="E32" s="52">
        <v>1.1610760853158699</v>
      </c>
      <c r="F32" s="52">
        <v>13.6707345529127</v>
      </c>
      <c r="G32" s="52">
        <v>0</v>
      </c>
      <c r="H32" s="52">
        <v>0</v>
      </c>
      <c r="I32" s="52">
        <v>0</v>
      </c>
      <c r="J32" s="52">
        <v>0</v>
      </c>
      <c r="K32" s="52">
        <v>0</v>
      </c>
      <c r="L32" s="52">
        <v>0</v>
      </c>
      <c r="M32" s="52">
        <v>1</v>
      </c>
      <c r="N32" s="52">
        <v>0</v>
      </c>
      <c r="O32" s="52">
        <v>0</v>
      </c>
      <c r="P32" s="52">
        <v>0</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0</v>
      </c>
      <c r="AW32" s="52">
        <v>0</v>
      </c>
      <c r="AX32" s="52">
        <v>0</v>
      </c>
      <c r="AY32" s="52">
        <v>0</v>
      </c>
      <c r="AZ32" s="52">
        <v>0</v>
      </c>
      <c r="BA32" s="52">
        <v>1</v>
      </c>
      <c r="BB32" s="52">
        <v>0</v>
      </c>
      <c r="BC32" s="52">
        <v>0</v>
      </c>
      <c r="BD32" s="52">
        <v>0</v>
      </c>
      <c r="BE32" s="52">
        <v>1</v>
      </c>
      <c r="BF32" s="52">
        <v>0</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271446</v>
      </c>
      <c r="B33" s="52" t="s">
        <v>419</v>
      </c>
      <c r="C33" s="52" t="s">
        <v>529</v>
      </c>
      <c r="D33" s="52">
        <v>1</v>
      </c>
      <c r="E33" s="52">
        <v>0.73455955808897</v>
      </c>
      <c r="F33" s="52">
        <v>8.6488464097572297</v>
      </c>
      <c r="G33" s="52">
        <v>0</v>
      </c>
      <c r="H33" s="52">
        <v>0</v>
      </c>
      <c r="I33" s="52">
        <v>0</v>
      </c>
      <c r="J33" s="52">
        <v>0</v>
      </c>
      <c r="K33" s="52">
        <v>0</v>
      </c>
      <c r="L33" s="52">
        <v>0</v>
      </c>
      <c r="M33" s="52">
        <v>0</v>
      </c>
      <c r="N33" s="52">
        <v>1</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1</v>
      </c>
      <c r="AX33" s="52">
        <v>0</v>
      </c>
      <c r="AY33" s="52">
        <v>0</v>
      </c>
      <c r="AZ33" s="52">
        <v>0</v>
      </c>
      <c r="BA33" s="52">
        <v>0</v>
      </c>
      <c r="BB33" s="52">
        <v>0</v>
      </c>
      <c r="BC33" s="52">
        <v>0</v>
      </c>
      <c r="BD33" s="52">
        <v>0</v>
      </c>
      <c r="BE33" s="52">
        <v>1</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272027</v>
      </c>
      <c r="B34" s="52" t="s">
        <v>253</v>
      </c>
      <c r="C34" s="52" t="s">
        <v>419</v>
      </c>
      <c r="D34" s="52">
        <v>2</v>
      </c>
      <c r="E34" s="52">
        <v>1.055988510845</v>
      </c>
      <c r="F34" s="52">
        <v>12.4334131115621</v>
      </c>
      <c r="G34" s="52">
        <v>0</v>
      </c>
      <c r="H34" s="52">
        <v>0</v>
      </c>
      <c r="I34" s="52">
        <v>0</v>
      </c>
      <c r="J34" s="52">
        <v>0</v>
      </c>
      <c r="K34" s="52">
        <v>2</v>
      </c>
      <c r="L34" s="52">
        <v>0</v>
      </c>
      <c r="M34" s="52">
        <v>0</v>
      </c>
      <c r="N34" s="52">
        <v>0</v>
      </c>
      <c r="O34" s="52">
        <v>0</v>
      </c>
      <c r="P34" s="52">
        <v>1</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1</v>
      </c>
      <c r="AS34" s="52">
        <v>0</v>
      </c>
      <c r="AT34" s="52">
        <v>0</v>
      </c>
      <c r="AU34" s="52">
        <v>0</v>
      </c>
      <c r="AV34" s="52">
        <v>0</v>
      </c>
      <c r="AW34" s="52">
        <v>1</v>
      </c>
      <c r="AX34" s="52">
        <v>0</v>
      </c>
      <c r="AY34" s="52">
        <v>0</v>
      </c>
      <c r="AZ34" s="52">
        <v>0</v>
      </c>
      <c r="BA34" s="52">
        <v>0</v>
      </c>
      <c r="BB34" s="52">
        <v>0</v>
      </c>
      <c r="BC34" s="52">
        <v>0</v>
      </c>
      <c r="BD34" s="52">
        <v>0</v>
      </c>
      <c r="BE34" s="52">
        <v>2</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272035</v>
      </c>
      <c r="B35" s="52" t="s">
        <v>174</v>
      </c>
      <c r="C35" s="52" t="s">
        <v>419</v>
      </c>
      <c r="D35" s="52">
        <v>3</v>
      </c>
      <c r="E35" s="52">
        <v>0.73584419725530104</v>
      </c>
      <c r="F35" s="52">
        <v>8.6639719999414506</v>
      </c>
      <c r="G35" s="52">
        <v>0</v>
      </c>
      <c r="H35" s="52">
        <v>0</v>
      </c>
      <c r="I35" s="52">
        <v>0</v>
      </c>
      <c r="J35" s="52">
        <v>0</v>
      </c>
      <c r="K35" s="52">
        <v>1</v>
      </c>
      <c r="L35" s="52">
        <v>0</v>
      </c>
      <c r="M35" s="52">
        <v>2</v>
      </c>
      <c r="N35" s="52">
        <v>0</v>
      </c>
      <c r="O35" s="52">
        <v>0</v>
      </c>
      <c r="P35" s="52">
        <v>2</v>
      </c>
      <c r="Q35" s="52">
        <v>1</v>
      </c>
      <c r="R35" s="52">
        <v>0</v>
      </c>
      <c r="S35" s="52">
        <v>1</v>
      </c>
      <c r="T35" s="52">
        <v>2</v>
      </c>
      <c r="U35" s="52">
        <v>0</v>
      </c>
      <c r="V35" s="52">
        <v>2</v>
      </c>
      <c r="W35" s="52">
        <v>0</v>
      </c>
      <c r="X35" s="52">
        <v>0</v>
      </c>
      <c r="Y35" s="52">
        <v>2</v>
      </c>
      <c r="Z35" s="52">
        <v>0</v>
      </c>
      <c r="AA35" s="52">
        <v>0</v>
      </c>
      <c r="AB35" s="52">
        <v>2</v>
      </c>
      <c r="AC35" s="52">
        <v>0</v>
      </c>
      <c r="AD35" s="52">
        <v>0</v>
      </c>
      <c r="AE35" s="52">
        <v>0</v>
      </c>
      <c r="AF35" s="52">
        <v>0</v>
      </c>
      <c r="AG35" s="52">
        <v>1</v>
      </c>
      <c r="AH35" s="52">
        <v>0</v>
      </c>
      <c r="AI35" s="52">
        <v>3</v>
      </c>
      <c r="AJ35" s="52">
        <v>0</v>
      </c>
      <c r="AK35" s="52">
        <v>0</v>
      </c>
      <c r="AL35" s="52">
        <v>0</v>
      </c>
      <c r="AM35" s="52">
        <v>0</v>
      </c>
      <c r="AN35" s="52">
        <v>0</v>
      </c>
      <c r="AO35" s="52">
        <v>0</v>
      </c>
      <c r="AP35" s="52">
        <v>0</v>
      </c>
      <c r="AQ35" s="52">
        <v>0</v>
      </c>
      <c r="AR35" s="52">
        <v>0</v>
      </c>
      <c r="AS35" s="52">
        <v>0</v>
      </c>
      <c r="AT35" s="52">
        <v>0</v>
      </c>
      <c r="AU35" s="52">
        <v>0</v>
      </c>
      <c r="AV35" s="52">
        <v>0</v>
      </c>
      <c r="AW35" s="52">
        <v>0</v>
      </c>
      <c r="AX35" s="52">
        <v>0</v>
      </c>
      <c r="AY35" s="52">
        <v>1</v>
      </c>
      <c r="AZ35" s="52">
        <v>0</v>
      </c>
      <c r="BA35" s="52">
        <v>0</v>
      </c>
      <c r="BB35" s="52">
        <v>2</v>
      </c>
      <c r="BC35" s="52">
        <v>1</v>
      </c>
      <c r="BD35" s="52">
        <v>1</v>
      </c>
      <c r="BE35" s="52">
        <v>1</v>
      </c>
      <c r="BF35" s="52">
        <v>0</v>
      </c>
      <c r="BG35" s="52">
        <v>0</v>
      </c>
      <c r="BH35" s="52">
        <v>0</v>
      </c>
      <c r="BI35" s="52">
        <v>0</v>
      </c>
      <c r="BJ35" s="52">
        <v>0</v>
      </c>
      <c r="BK35" s="52">
        <v>0</v>
      </c>
      <c r="BL35" s="52">
        <v>2</v>
      </c>
      <c r="BM35" s="52">
        <v>1</v>
      </c>
      <c r="BN35" s="52">
        <v>0</v>
      </c>
      <c r="BO35" s="52">
        <v>0</v>
      </c>
      <c r="BP35" s="52">
        <v>0</v>
      </c>
      <c r="BQ35" s="52">
        <v>0</v>
      </c>
      <c r="BR35" s="52">
        <v>0</v>
      </c>
      <c r="BS35" s="52">
        <v>0</v>
      </c>
      <c r="BT35" s="52">
        <v>3</v>
      </c>
      <c r="BU35" s="52">
        <v>0</v>
      </c>
      <c r="BV35" s="52">
        <v>0</v>
      </c>
    </row>
    <row r="36" spans="1:74" s="52" customFormat="1" x14ac:dyDescent="0.2">
      <c r="A36" s="52">
        <v>272043</v>
      </c>
      <c r="B36" s="52" t="s">
        <v>175</v>
      </c>
      <c r="C36" s="52" t="s">
        <v>419</v>
      </c>
      <c r="D36" s="52">
        <v>1</v>
      </c>
      <c r="E36" s="52">
        <v>0.97017676620680304</v>
      </c>
      <c r="F36" s="52">
        <v>11.4230490214672</v>
      </c>
      <c r="G36" s="52">
        <v>0</v>
      </c>
      <c r="H36" s="52">
        <v>0</v>
      </c>
      <c r="I36" s="52">
        <v>0</v>
      </c>
      <c r="J36" s="52">
        <v>0</v>
      </c>
      <c r="K36" s="52">
        <v>0</v>
      </c>
      <c r="L36" s="52">
        <v>0</v>
      </c>
      <c r="M36" s="52">
        <v>1</v>
      </c>
      <c r="N36" s="52">
        <v>0</v>
      </c>
      <c r="O36" s="52">
        <v>0</v>
      </c>
      <c r="P36" s="52">
        <v>0</v>
      </c>
      <c r="Q36" s="52">
        <v>1</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0</v>
      </c>
      <c r="AW36" s="52">
        <v>0</v>
      </c>
      <c r="AX36" s="52">
        <v>1</v>
      </c>
      <c r="AY36" s="52">
        <v>0</v>
      </c>
      <c r="AZ36" s="52">
        <v>0</v>
      </c>
      <c r="BA36" s="52">
        <v>0</v>
      </c>
      <c r="BB36" s="52">
        <v>0</v>
      </c>
      <c r="BC36" s="52">
        <v>0</v>
      </c>
      <c r="BD36" s="52">
        <v>0</v>
      </c>
      <c r="BE36" s="52">
        <v>0</v>
      </c>
      <c r="BF36" s="52">
        <v>1</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272051</v>
      </c>
      <c r="B37" s="52" t="s">
        <v>176</v>
      </c>
      <c r="C37" s="52" t="s">
        <v>419</v>
      </c>
      <c r="D37" s="52">
        <v>4</v>
      </c>
      <c r="E37" s="52">
        <v>1.04899873071154</v>
      </c>
      <c r="F37" s="52">
        <v>12.35111408741</v>
      </c>
      <c r="G37" s="52">
        <v>0</v>
      </c>
      <c r="H37" s="52">
        <v>0</v>
      </c>
      <c r="I37" s="52">
        <v>0</v>
      </c>
      <c r="J37" s="52">
        <v>0</v>
      </c>
      <c r="K37" s="52">
        <v>1</v>
      </c>
      <c r="L37" s="52">
        <v>2</v>
      </c>
      <c r="M37" s="52">
        <v>0</v>
      </c>
      <c r="N37" s="52">
        <v>1</v>
      </c>
      <c r="O37" s="52">
        <v>0</v>
      </c>
      <c r="P37" s="52">
        <v>4</v>
      </c>
      <c r="Q37" s="52">
        <v>0</v>
      </c>
      <c r="R37" s="52">
        <v>0</v>
      </c>
      <c r="S37" s="52">
        <v>2</v>
      </c>
      <c r="T37" s="52">
        <v>2</v>
      </c>
      <c r="U37" s="52">
        <v>0</v>
      </c>
      <c r="V37" s="52">
        <v>2</v>
      </c>
      <c r="W37" s="52">
        <v>0</v>
      </c>
      <c r="X37" s="52">
        <v>0</v>
      </c>
      <c r="Y37" s="52">
        <v>1</v>
      </c>
      <c r="Z37" s="52">
        <v>1</v>
      </c>
      <c r="AA37" s="52">
        <v>0</v>
      </c>
      <c r="AB37" s="52">
        <v>3</v>
      </c>
      <c r="AC37" s="52">
        <v>0</v>
      </c>
      <c r="AD37" s="52">
        <v>0</v>
      </c>
      <c r="AE37" s="52">
        <v>0</v>
      </c>
      <c r="AF37" s="52">
        <v>0</v>
      </c>
      <c r="AG37" s="52">
        <v>1</v>
      </c>
      <c r="AH37" s="52">
        <v>0</v>
      </c>
      <c r="AI37" s="52">
        <v>3</v>
      </c>
      <c r="AJ37" s="52">
        <v>0</v>
      </c>
      <c r="AK37" s="52">
        <v>0</v>
      </c>
      <c r="AL37" s="52">
        <v>1</v>
      </c>
      <c r="AM37" s="52">
        <v>0</v>
      </c>
      <c r="AN37" s="52">
        <v>0</v>
      </c>
      <c r="AO37" s="52">
        <v>0</v>
      </c>
      <c r="AP37" s="52">
        <v>0</v>
      </c>
      <c r="AQ37" s="52">
        <v>1</v>
      </c>
      <c r="AR37" s="52">
        <v>0</v>
      </c>
      <c r="AS37" s="52">
        <v>1</v>
      </c>
      <c r="AT37" s="52">
        <v>0</v>
      </c>
      <c r="AU37" s="52">
        <v>1</v>
      </c>
      <c r="AV37" s="52">
        <v>0</v>
      </c>
      <c r="AW37" s="52">
        <v>0</v>
      </c>
      <c r="AX37" s="52">
        <v>0</v>
      </c>
      <c r="AY37" s="52">
        <v>1</v>
      </c>
      <c r="AZ37" s="52">
        <v>0</v>
      </c>
      <c r="BA37" s="52">
        <v>0</v>
      </c>
      <c r="BB37" s="52">
        <v>0</v>
      </c>
      <c r="BC37" s="52">
        <v>1</v>
      </c>
      <c r="BD37" s="52">
        <v>0</v>
      </c>
      <c r="BE37" s="52">
        <v>1</v>
      </c>
      <c r="BF37" s="52">
        <v>0</v>
      </c>
      <c r="BG37" s="52">
        <v>1</v>
      </c>
      <c r="BH37" s="52">
        <v>0</v>
      </c>
      <c r="BI37" s="52">
        <v>1</v>
      </c>
      <c r="BJ37" s="52">
        <v>0</v>
      </c>
      <c r="BK37" s="52">
        <v>0</v>
      </c>
      <c r="BL37" s="52">
        <v>3</v>
      </c>
      <c r="BM37" s="52">
        <v>1</v>
      </c>
      <c r="BN37" s="52">
        <v>0</v>
      </c>
      <c r="BO37" s="52">
        <v>0</v>
      </c>
      <c r="BP37" s="52">
        <v>0</v>
      </c>
      <c r="BQ37" s="52">
        <v>0</v>
      </c>
      <c r="BR37" s="52">
        <v>0</v>
      </c>
      <c r="BS37" s="52">
        <v>1</v>
      </c>
      <c r="BT37" s="52">
        <v>3</v>
      </c>
      <c r="BU37" s="52">
        <v>0</v>
      </c>
      <c r="BV37" s="52">
        <v>0</v>
      </c>
    </row>
    <row r="38" spans="1:74" s="52" customFormat="1" x14ac:dyDescent="0.2">
      <c r="A38" s="52">
        <v>272060</v>
      </c>
      <c r="B38" s="52" t="s">
        <v>262</v>
      </c>
      <c r="C38" s="52" t="s">
        <v>419</v>
      </c>
      <c r="D38" s="52">
        <v>1</v>
      </c>
      <c r="E38" s="52">
        <v>1.36459157774078</v>
      </c>
      <c r="F38" s="52">
        <v>16.066965350818901</v>
      </c>
      <c r="G38" s="52">
        <v>0</v>
      </c>
      <c r="H38" s="52">
        <v>0</v>
      </c>
      <c r="I38" s="52">
        <v>0</v>
      </c>
      <c r="J38" s="52">
        <v>0</v>
      </c>
      <c r="K38" s="52">
        <v>1</v>
      </c>
      <c r="L38" s="52">
        <v>0</v>
      </c>
      <c r="M38" s="52">
        <v>0</v>
      </c>
      <c r="N38" s="52">
        <v>0</v>
      </c>
      <c r="O38" s="52">
        <v>0</v>
      </c>
      <c r="P38" s="52">
        <v>1</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0</v>
      </c>
      <c r="AU38" s="52">
        <v>1</v>
      </c>
      <c r="AV38" s="52">
        <v>0</v>
      </c>
      <c r="AW38" s="52">
        <v>0</v>
      </c>
      <c r="AX38" s="52">
        <v>0</v>
      </c>
      <c r="AY38" s="52">
        <v>0</v>
      </c>
      <c r="AZ38" s="52">
        <v>0</v>
      </c>
      <c r="BA38" s="52">
        <v>0</v>
      </c>
      <c r="BB38" s="52">
        <v>0</v>
      </c>
      <c r="BC38" s="52">
        <v>0</v>
      </c>
      <c r="BD38" s="52">
        <v>0</v>
      </c>
      <c r="BE38" s="52">
        <v>0</v>
      </c>
      <c r="BF38" s="52">
        <v>0</v>
      </c>
      <c r="BG38" s="52">
        <v>0</v>
      </c>
      <c r="BH38" s="52">
        <v>0</v>
      </c>
      <c r="BI38" s="52">
        <v>1</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272078</v>
      </c>
      <c r="B39" s="52" t="s">
        <v>177</v>
      </c>
      <c r="C39" s="52" t="s">
        <v>419</v>
      </c>
      <c r="D39" s="52">
        <v>3</v>
      </c>
      <c r="E39" s="52">
        <v>0.86075804091469899</v>
      </c>
      <c r="F39" s="52">
        <v>10.134731772060199</v>
      </c>
      <c r="G39" s="52">
        <v>0</v>
      </c>
      <c r="H39" s="52">
        <v>0</v>
      </c>
      <c r="I39" s="52">
        <v>0</v>
      </c>
      <c r="J39" s="52">
        <v>1</v>
      </c>
      <c r="K39" s="52">
        <v>1</v>
      </c>
      <c r="L39" s="52">
        <v>0</v>
      </c>
      <c r="M39" s="52">
        <v>1</v>
      </c>
      <c r="N39" s="52">
        <v>0</v>
      </c>
      <c r="O39" s="52">
        <v>0</v>
      </c>
      <c r="P39" s="52">
        <v>3</v>
      </c>
      <c r="Q39" s="52">
        <v>0</v>
      </c>
      <c r="R39" s="52">
        <v>0</v>
      </c>
      <c r="S39" s="52">
        <v>2</v>
      </c>
      <c r="T39" s="52">
        <v>1</v>
      </c>
      <c r="U39" s="52">
        <v>0</v>
      </c>
      <c r="V39" s="52">
        <v>1</v>
      </c>
      <c r="W39" s="52">
        <v>0</v>
      </c>
      <c r="X39" s="52">
        <v>0</v>
      </c>
      <c r="Y39" s="52">
        <v>1</v>
      </c>
      <c r="Z39" s="52">
        <v>0</v>
      </c>
      <c r="AA39" s="52">
        <v>0</v>
      </c>
      <c r="AB39" s="52">
        <v>1</v>
      </c>
      <c r="AC39" s="52">
        <v>0</v>
      </c>
      <c r="AD39" s="52">
        <v>0</v>
      </c>
      <c r="AE39" s="52">
        <v>0</v>
      </c>
      <c r="AF39" s="52">
        <v>0</v>
      </c>
      <c r="AG39" s="52">
        <v>2</v>
      </c>
      <c r="AH39" s="52">
        <v>0</v>
      </c>
      <c r="AI39" s="52">
        <v>2</v>
      </c>
      <c r="AJ39" s="52">
        <v>0</v>
      </c>
      <c r="AK39" s="52">
        <v>0</v>
      </c>
      <c r="AL39" s="52">
        <v>0</v>
      </c>
      <c r="AM39" s="52">
        <v>0</v>
      </c>
      <c r="AN39" s="52">
        <v>1</v>
      </c>
      <c r="AO39" s="52">
        <v>0</v>
      </c>
      <c r="AP39" s="52">
        <v>0</v>
      </c>
      <c r="AQ39" s="52">
        <v>0</v>
      </c>
      <c r="AR39" s="52">
        <v>1</v>
      </c>
      <c r="AS39" s="52">
        <v>0</v>
      </c>
      <c r="AT39" s="52">
        <v>0</v>
      </c>
      <c r="AU39" s="52">
        <v>1</v>
      </c>
      <c r="AV39" s="52">
        <v>0</v>
      </c>
      <c r="AW39" s="52">
        <v>1</v>
      </c>
      <c r="AX39" s="52">
        <v>0</v>
      </c>
      <c r="AY39" s="52">
        <v>0</v>
      </c>
      <c r="AZ39" s="52">
        <v>0</v>
      </c>
      <c r="BA39" s="52">
        <v>0</v>
      </c>
      <c r="BB39" s="52">
        <v>0</v>
      </c>
      <c r="BC39" s="52">
        <v>0</v>
      </c>
      <c r="BD39" s="52">
        <v>0</v>
      </c>
      <c r="BE39" s="52">
        <v>0</v>
      </c>
      <c r="BF39" s="52">
        <v>0</v>
      </c>
      <c r="BG39" s="52">
        <v>1</v>
      </c>
      <c r="BH39" s="52">
        <v>1</v>
      </c>
      <c r="BI39" s="52">
        <v>1</v>
      </c>
      <c r="BJ39" s="52">
        <v>0</v>
      </c>
      <c r="BK39" s="52">
        <v>0</v>
      </c>
      <c r="BL39" s="52">
        <v>3</v>
      </c>
      <c r="BM39" s="52">
        <v>1</v>
      </c>
      <c r="BN39" s="52">
        <v>0</v>
      </c>
      <c r="BO39" s="52">
        <v>1</v>
      </c>
      <c r="BP39" s="52">
        <v>0</v>
      </c>
      <c r="BQ39" s="52">
        <v>0</v>
      </c>
      <c r="BR39" s="52">
        <v>0</v>
      </c>
      <c r="BS39" s="52">
        <v>1</v>
      </c>
      <c r="BT39" s="52">
        <v>2</v>
      </c>
      <c r="BU39" s="52">
        <v>0</v>
      </c>
      <c r="BV39" s="52">
        <v>0</v>
      </c>
    </row>
    <row r="40" spans="1:74" s="52" customFormat="1" x14ac:dyDescent="0.2">
      <c r="A40" s="52">
        <v>272086</v>
      </c>
      <c r="B40" s="52" t="s">
        <v>178</v>
      </c>
      <c r="C40" s="52" t="s">
        <v>419</v>
      </c>
      <c r="D40" s="52">
        <v>1</v>
      </c>
      <c r="E40" s="52">
        <v>1.20255904564914</v>
      </c>
      <c r="F40" s="52">
        <v>14.159162956836701</v>
      </c>
      <c r="G40" s="52">
        <v>0</v>
      </c>
      <c r="H40" s="52">
        <v>0</v>
      </c>
      <c r="I40" s="52">
        <v>1</v>
      </c>
      <c r="J40" s="52">
        <v>0</v>
      </c>
      <c r="K40" s="52">
        <v>0</v>
      </c>
      <c r="L40" s="52">
        <v>0</v>
      </c>
      <c r="M40" s="52">
        <v>0</v>
      </c>
      <c r="N40" s="52">
        <v>0</v>
      </c>
      <c r="O40" s="52">
        <v>0</v>
      </c>
      <c r="P40" s="52">
        <v>1</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1</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1</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272094</v>
      </c>
      <c r="B41" s="52" t="s">
        <v>179</v>
      </c>
      <c r="C41" s="52" t="s">
        <v>419</v>
      </c>
      <c r="D41" s="52">
        <v>2</v>
      </c>
      <c r="E41" s="52">
        <v>1.4083118565775199</v>
      </c>
      <c r="F41" s="52">
        <v>16.581736375832101</v>
      </c>
      <c r="G41" s="52">
        <v>0</v>
      </c>
      <c r="H41" s="52">
        <v>0</v>
      </c>
      <c r="I41" s="52">
        <v>0</v>
      </c>
      <c r="J41" s="52">
        <v>0</v>
      </c>
      <c r="K41" s="52">
        <v>0</v>
      </c>
      <c r="L41" s="52">
        <v>0</v>
      </c>
      <c r="M41" s="52">
        <v>1</v>
      </c>
      <c r="N41" s="52">
        <v>1</v>
      </c>
      <c r="O41" s="52">
        <v>0</v>
      </c>
      <c r="P41" s="52">
        <v>0</v>
      </c>
      <c r="Q41" s="52">
        <v>2</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1</v>
      </c>
      <c r="AU41" s="52">
        <v>0</v>
      </c>
      <c r="AV41" s="52">
        <v>0</v>
      </c>
      <c r="AW41" s="52">
        <v>0</v>
      </c>
      <c r="AX41" s="52">
        <v>1</v>
      </c>
      <c r="AY41" s="52">
        <v>0</v>
      </c>
      <c r="AZ41" s="52">
        <v>0</v>
      </c>
      <c r="BA41" s="52">
        <v>0</v>
      </c>
      <c r="BB41" s="52">
        <v>0</v>
      </c>
      <c r="BC41" s="52">
        <v>1</v>
      </c>
      <c r="BD41" s="52">
        <v>0</v>
      </c>
      <c r="BE41" s="52">
        <v>0</v>
      </c>
      <c r="BF41" s="52">
        <v>0</v>
      </c>
      <c r="BG41" s="52">
        <v>0</v>
      </c>
      <c r="BH41" s="52">
        <v>0</v>
      </c>
      <c r="BI41" s="52">
        <v>1</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272108</v>
      </c>
      <c r="B42" s="52" t="s">
        <v>180</v>
      </c>
      <c r="C42" s="52" t="s">
        <v>419</v>
      </c>
      <c r="D42" s="52">
        <v>4</v>
      </c>
      <c r="E42" s="52">
        <v>1.0094586273381601</v>
      </c>
      <c r="F42" s="52">
        <v>11.8855612573686</v>
      </c>
      <c r="G42" s="52">
        <v>0</v>
      </c>
      <c r="H42" s="52">
        <v>1</v>
      </c>
      <c r="I42" s="52">
        <v>0</v>
      </c>
      <c r="J42" s="52">
        <v>1</v>
      </c>
      <c r="K42" s="52">
        <v>0</v>
      </c>
      <c r="L42" s="52">
        <v>0</v>
      </c>
      <c r="M42" s="52">
        <v>1</v>
      </c>
      <c r="N42" s="52">
        <v>1</v>
      </c>
      <c r="O42" s="52">
        <v>0</v>
      </c>
      <c r="P42" s="52">
        <v>1</v>
      </c>
      <c r="Q42" s="52">
        <v>3</v>
      </c>
      <c r="R42" s="52">
        <v>0</v>
      </c>
      <c r="S42" s="52">
        <v>1</v>
      </c>
      <c r="T42" s="52">
        <v>3</v>
      </c>
      <c r="U42" s="52">
        <v>0</v>
      </c>
      <c r="V42" s="52">
        <v>3</v>
      </c>
      <c r="W42" s="52">
        <v>0</v>
      </c>
      <c r="X42" s="52">
        <v>1</v>
      </c>
      <c r="Y42" s="52">
        <v>2</v>
      </c>
      <c r="Z42" s="52">
        <v>0</v>
      </c>
      <c r="AA42" s="52">
        <v>0</v>
      </c>
      <c r="AB42" s="52">
        <v>3</v>
      </c>
      <c r="AC42" s="52">
        <v>0</v>
      </c>
      <c r="AD42" s="52">
        <v>0</v>
      </c>
      <c r="AE42" s="52">
        <v>0</v>
      </c>
      <c r="AF42" s="52">
        <v>0</v>
      </c>
      <c r="AG42" s="52">
        <v>1</v>
      </c>
      <c r="AH42" s="52">
        <v>0</v>
      </c>
      <c r="AI42" s="52">
        <v>3</v>
      </c>
      <c r="AJ42" s="52">
        <v>0</v>
      </c>
      <c r="AK42" s="52">
        <v>0</v>
      </c>
      <c r="AL42" s="52">
        <v>1</v>
      </c>
      <c r="AM42" s="52">
        <v>0</v>
      </c>
      <c r="AN42" s="52">
        <v>0</v>
      </c>
      <c r="AO42" s="52">
        <v>0</v>
      </c>
      <c r="AP42" s="52">
        <v>0</v>
      </c>
      <c r="AQ42" s="52">
        <v>1</v>
      </c>
      <c r="AR42" s="52">
        <v>2</v>
      </c>
      <c r="AS42" s="52">
        <v>0</v>
      </c>
      <c r="AT42" s="52">
        <v>0</v>
      </c>
      <c r="AU42" s="52">
        <v>0</v>
      </c>
      <c r="AV42" s="52">
        <v>0</v>
      </c>
      <c r="AW42" s="52">
        <v>1</v>
      </c>
      <c r="AX42" s="52">
        <v>0</v>
      </c>
      <c r="AY42" s="52">
        <v>0</v>
      </c>
      <c r="AZ42" s="52">
        <v>0</v>
      </c>
      <c r="BA42" s="52">
        <v>0</v>
      </c>
      <c r="BB42" s="52">
        <v>0</v>
      </c>
      <c r="BC42" s="52">
        <v>2</v>
      </c>
      <c r="BD42" s="52">
        <v>1</v>
      </c>
      <c r="BE42" s="52">
        <v>0</v>
      </c>
      <c r="BF42" s="52">
        <v>0</v>
      </c>
      <c r="BG42" s="52">
        <v>0</v>
      </c>
      <c r="BH42" s="52">
        <v>0</v>
      </c>
      <c r="BI42" s="52">
        <v>1</v>
      </c>
      <c r="BJ42" s="52">
        <v>0</v>
      </c>
      <c r="BK42" s="52">
        <v>1</v>
      </c>
      <c r="BL42" s="52">
        <v>2</v>
      </c>
      <c r="BM42" s="52">
        <v>2</v>
      </c>
      <c r="BN42" s="52">
        <v>1</v>
      </c>
      <c r="BO42" s="52">
        <v>1</v>
      </c>
      <c r="BP42" s="52">
        <v>0</v>
      </c>
      <c r="BQ42" s="52">
        <v>0</v>
      </c>
      <c r="BR42" s="52">
        <v>0</v>
      </c>
      <c r="BS42" s="52">
        <v>0</v>
      </c>
      <c r="BT42" s="52">
        <v>4</v>
      </c>
      <c r="BU42" s="52">
        <v>0</v>
      </c>
      <c r="BV42" s="52">
        <v>0</v>
      </c>
    </row>
    <row r="43" spans="1:74" s="52" customFormat="1" x14ac:dyDescent="0.2">
      <c r="A43" s="52">
        <v>272116</v>
      </c>
      <c r="B43" s="52" t="s">
        <v>181</v>
      </c>
      <c r="C43" s="52" t="s">
        <v>419</v>
      </c>
      <c r="D43" s="52">
        <v>2</v>
      </c>
      <c r="E43" s="52">
        <v>0.70194896129102502</v>
      </c>
      <c r="F43" s="52">
        <v>8.2648829313298098</v>
      </c>
      <c r="G43" s="52">
        <v>0</v>
      </c>
      <c r="H43" s="52">
        <v>0</v>
      </c>
      <c r="I43" s="52">
        <v>1</v>
      </c>
      <c r="J43" s="52">
        <v>0</v>
      </c>
      <c r="K43" s="52">
        <v>0</v>
      </c>
      <c r="L43" s="52">
        <v>1</v>
      </c>
      <c r="M43" s="52">
        <v>0</v>
      </c>
      <c r="N43" s="52">
        <v>0</v>
      </c>
      <c r="O43" s="52">
        <v>0</v>
      </c>
      <c r="P43" s="52">
        <v>1</v>
      </c>
      <c r="Q43" s="52">
        <v>1</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1</v>
      </c>
      <c r="AQ43" s="52">
        <v>0</v>
      </c>
      <c r="AR43" s="52">
        <v>0</v>
      </c>
      <c r="AS43" s="52">
        <v>0</v>
      </c>
      <c r="AT43" s="52">
        <v>0</v>
      </c>
      <c r="AU43" s="52">
        <v>0</v>
      </c>
      <c r="AV43" s="52">
        <v>0</v>
      </c>
      <c r="AW43" s="52">
        <v>1</v>
      </c>
      <c r="AX43" s="52">
        <v>0</v>
      </c>
      <c r="AY43" s="52">
        <v>0</v>
      </c>
      <c r="AZ43" s="52">
        <v>0</v>
      </c>
      <c r="BA43" s="52">
        <v>0</v>
      </c>
      <c r="BB43" s="52">
        <v>0</v>
      </c>
      <c r="BC43" s="52">
        <v>1</v>
      </c>
      <c r="BD43" s="52">
        <v>0</v>
      </c>
      <c r="BE43" s="52">
        <v>0</v>
      </c>
      <c r="BF43" s="52">
        <v>0</v>
      </c>
      <c r="BG43" s="52">
        <v>1</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272124</v>
      </c>
      <c r="B44" s="52" t="s">
        <v>182</v>
      </c>
      <c r="C44" s="52" t="s">
        <v>419</v>
      </c>
      <c r="D44" s="52">
        <v>2</v>
      </c>
      <c r="E44" s="52">
        <v>0.76336460583668597</v>
      </c>
      <c r="F44" s="52">
        <v>8.9880026171093697</v>
      </c>
      <c r="G44" s="52">
        <v>0</v>
      </c>
      <c r="H44" s="52">
        <v>0</v>
      </c>
      <c r="I44" s="52">
        <v>1</v>
      </c>
      <c r="J44" s="52">
        <v>1</v>
      </c>
      <c r="K44" s="52">
        <v>0</v>
      </c>
      <c r="L44" s="52">
        <v>0</v>
      </c>
      <c r="M44" s="52">
        <v>0</v>
      </c>
      <c r="N44" s="52">
        <v>0</v>
      </c>
      <c r="O44" s="52">
        <v>0</v>
      </c>
      <c r="P44" s="52">
        <v>2</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1</v>
      </c>
      <c r="AR44" s="52">
        <v>0</v>
      </c>
      <c r="AS44" s="52">
        <v>0</v>
      </c>
      <c r="AT44" s="52">
        <v>0</v>
      </c>
      <c r="AU44" s="52">
        <v>1</v>
      </c>
      <c r="AV44" s="52">
        <v>0</v>
      </c>
      <c r="AW44" s="52">
        <v>0</v>
      </c>
      <c r="AX44" s="52">
        <v>0</v>
      </c>
      <c r="AY44" s="52">
        <v>0</v>
      </c>
      <c r="AZ44" s="52">
        <v>0</v>
      </c>
      <c r="BA44" s="52">
        <v>0</v>
      </c>
      <c r="BB44" s="52">
        <v>0</v>
      </c>
      <c r="BC44" s="52">
        <v>0</v>
      </c>
      <c r="BD44" s="52">
        <v>0</v>
      </c>
      <c r="BE44" s="52">
        <v>1</v>
      </c>
      <c r="BF44" s="52">
        <v>1</v>
      </c>
      <c r="BG44" s="52">
        <v>0</v>
      </c>
      <c r="BH44" s="52">
        <v>0</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272132</v>
      </c>
      <c r="B45" s="52" t="s">
        <v>183</v>
      </c>
      <c r="C45" s="52" t="s">
        <v>419</v>
      </c>
      <c r="D45" s="52">
        <v>1</v>
      </c>
      <c r="E45" s="52">
        <v>1.01476482825105</v>
      </c>
      <c r="F45" s="52">
        <v>11.9480374939237</v>
      </c>
      <c r="G45" s="52">
        <v>0</v>
      </c>
      <c r="H45" s="52">
        <v>0</v>
      </c>
      <c r="I45" s="52">
        <v>0</v>
      </c>
      <c r="J45" s="52">
        <v>0</v>
      </c>
      <c r="K45" s="52">
        <v>1</v>
      </c>
      <c r="L45" s="52">
        <v>0</v>
      </c>
      <c r="M45" s="52">
        <v>0</v>
      </c>
      <c r="N45" s="52">
        <v>0</v>
      </c>
      <c r="O45" s="52">
        <v>0</v>
      </c>
      <c r="P45" s="52">
        <v>0</v>
      </c>
      <c r="Q45" s="52">
        <v>1</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0</v>
      </c>
      <c r="AS45" s="52">
        <v>0</v>
      </c>
      <c r="AT45" s="52">
        <v>0</v>
      </c>
      <c r="AU45" s="52">
        <v>0</v>
      </c>
      <c r="AV45" s="52">
        <v>0</v>
      </c>
      <c r="AW45" s="52">
        <v>0</v>
      </c>
      <c r="AX45" s="52">
        <v>0</v>
      </c>
      <c r="AY45" s="52">
        <v>0</v>
      </c>
      <c r="AZ45" s="52">
        <v>0</v>
      </c>
      <c r="BA45" s="52">
        <v>0</v>
      </c>
      <c r="BB45" s="52">
        <v>1</v>
      </c>
      <c r="BC45" s="52">
        <v>0</v>
      </c>
      <c r="BD45" s="52">
        <v>0</v>
      </c>
      <c r="BE45" s="52">
        <v>0</v>
      </c>
      <c r="BF45" s="52">
        <v>1</v>
      </c>
      <c r="BG45" s="52">
        <v>0</v>
      </c>
      <c r="BH45" s="52">
        <v>0</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272141</v>
      </c>
      <c r="B46" s="52" t="s">
        <v>272</v>
      </c>
      <c r="C46" s="52" t="s">
        <v>419</v>
      </c>
      <c r="D46" s="52">
        <v>2</v>
      </c>
      <c r="E46" s="52">
        <v>1.85005318902918</v>
      </c>
      <c r="F46" s="52">
        <v>21.782884322440399</v>
      </c>
      <c r="G46" s="52">
        <v>1</v>
      </c>
      <c r="H46" s="52">
        <v>0</v>
      </c>
      <c r="I46" s="52">
        <v>0</v>
      </c>
      <c r="J46" s="52">
        <v>0</v>
      </c>
      <c r="K46" s="52">
        <v>0</v>
      </c>
      <c r="L46" s="52">
        <v>0</v>
      </c>
      <c r="M46" s="52">
        <v>1</v>
      </c>
      <c r="N46" s="52">
        <v>0</v>
      </c>
      <c r="O46" s="52">
        <v>0</v>
      </c>
      <c r="P46" s="52">
        <v>2</v>
      </c>
      <c r="Q46" s="52">
        <v>0</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1</v>
      </c>
      <c r="AQ46" s="52">
        <v>0</v>
      </c>
      <c r="AR46" s="52">
        <v>0</v>
      </c>
      <c r="AS46" s="52">
        <v>0</v>
      </c>
      <c r="AT46" s="52">
        <v>0</v>
      </c>
      <c r="AU46" s="52">
        <v>1</v>
      </c>
      <c r="AV46" s="52">
        <v>0</v>
      </c>
      <c r="AW46" s="52">
        <v>0</v>
      </c>
      <c r="AX46" s="52">
        <v>0</v>
      </c>
      <c r="AY46" s="52">
        <v>0</v>
      </c>
      <c r="AZ46" s="52">
        <v>0</v>
      </c>
      <c r="BA46" s="52">
        <v>0</v>
      </c>
      <c r="BB46" s="52">
        <v>0</v>
      </c>
      <c r="BC46" s="52">
        <v>0</v>
      </c>
      <c r="BD46" s="52">
        <v>0</v>
      </c>
      <c r="BE46" s="52">
        <v>1</v>
      </c>
      <c r="BF46" s="52">
        <v>0</v>
      </c>
      <c r="BG46" s="52">
        <v>1</v>
      </c>
      <c r="BH46" s="52">
        <v>0</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272159</v>
      </c>
      <c r="B47" s="52" t="s">
        <v>184</v>
      </c>
      <c r="C47" s="52" t="s">
        <v>419</v>
      </c>
      <c r="D47" s="52">
        <v>2</v>
      </c>
      <c r="E47" s="52">
        <v>0.878950884224589</v>
      </c>
      <c r="F47" s="52">
        <v>10.3489378303863</v>
      </c>
      <c r="G47" s="52">
        <v>0</v>
      </c>
      <c r="H47" s="52">
        <v>0</v>
      </c>
      <c r="I47" s="52">
        <v>0</v>
      </c>
      <c r="J47" s="52">
        <v>1</v>
      </c>
      <c r="K47" s="52">
        <v>1</v>
      </c>
      <c r="L47" s="52">
        <v>0</v>
      </c>
      <c r="M47" s="52">
        <v>0</v>
      </c>
      <c r="N47" s="52">
        <v>0</v>
      </c>
      <c r="O47" s="52">
        <v>0</v>
      </c>
      <c r="P47" s="52">
        <v>2</v>
      </c>
      <c r="Q47" s="52">
        <v>0</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0</v>
      </c>
      <c r="AS47" s="52">
        <v>0</v>
      </c>
      <c r="AT47" s="52">
        <v>0</v>
      </c>
      <c r="AU47" s="52">
        <v>1</v>
      </c>
      <c r="AV47" s="52">
        <v>0</v>
      </c>
      <c r="AW47" s="52">
        <v>0</v>
      </c>
      <c r="AX47" s="52">
        <v>0</v>
      </c>
      <c r="AY47" s="52">
        <v>0</v>
      </c>
      <c r="AZ47" s="52">
        <v>0</v>
      </c>
      <c r="BA47" s="52">
        <v>0</v>
      </c>
      <c r="BB47" s="52">
        <v>1</v>
      </c>
      <c r="BC47" s="52">
        <v>0</v>
      </c>
      <c r="BD47" s="52">
        <v>0</v>
      </c>
      <c r="BE47" s="52">
        <v>0</v>
      </c>
      <c r="BF47" s="52">
        <v>1</v>
      </c>
      <c r="BG47" s="52">
        <v>0</v>
      </c>
      <c r="BH47" s="52">
        <v>0</v>
      </c>
      <c r="BI47" s="52">
        <v>1</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272167</v>
      </c>
      <c r="B48" s="52" t="s">
        <v>185</v>
      </c>
      <c r="C48" s="52" t="s">
        <v>419</v>
      </c>
      <c r="D48" s="52">
        <v>1</v>
      </c>
      <c r="E48" s="52">
        <v>0.99518331276621197</v>
      </c>
      <c r="F48" s="52">
        <v>11.717480940634401</v>
      </c>
      <c r="G48" s="52">
        <v>0</v>
      </c>
      <c r="H48" s="52">
        <v>0</v>
      </c>
      <c r="I48" s="52">
        <v>0</v>
      </c>
      <c r="J48" s="52">
        <v>0</v>
      </c>
      <c r="K48" s="52">
        <v>1</v>
      </c>
      <c r="L48" s="52">
        <v>0</v>
      </c>
      <c r="M48" s="52">
        <v>0</v>
      </c>
      <c r="N48" s="52">
        <v>0</v>
      </c>
      <c r="O48" s="52">
        <v>0</v>
      </c>
      <c r="P48" s="52">
        <v>1</v>
      </c>
      <c r="Q48" s="52">
        <v>0</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0</v>
      </c>
      <c r="AV48" s="52">
        <v>0</v>
      </c>
      <c r="AW48" s="52">
        <v>1</v>
      </c>
      <c r="AX48" s="52">
        <v>0</v>
      </c>
      <c r="AY48" s="52">
        <v>0</v>
      </c>
      <c r="AZ48" s="52">
        <v>0</v>
      </c>
      <c r="BA48" s="52">
        <v>0</v>
      </c>
      <c r="BB48" s="52">
        <v>0</v>
      </c>
      <c r="BC48" s="52">
        <v>0</v>
      </c>
      <c r="BD48" s="52">
        <v>1</v>
      </c>
      <c r="BE48" s="52">
        <v>0</v>
      </c>
      <c r="BF48" s="52">
        <v>0</v>
      </c>
      <c r="BG48" s="52">
        <v>0</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272175</v>
      </c>
      <c r="B49" s="52" t="s">
        <v>186</v>
      </c>
      <c r="C49" s="52" t="s">
        <v>419</v>
      </c>
      <c r="D49" s="52">
        <v>1</v>
      </c>
      <c r="E49" s="52">
        <v>0.85494930150642101</v>
      </c>
      <c r="F49" s="52">
        <v>10.066338549995001</v>
      </c>
      <c r="G49" s="52">
        <v>0</v>
      </c>
      <c r="H49" s="52">
        <v>0</v>
      </c>
      <c r="I49" s="52">
        <v>0</v>
      </c>
      <c r="J49" s="52">
        <v>0</v>
      </c>
      <c r="K49" s="52">
        <v>1</v>
      </c>
      <c r="L49" s="52">
        <v>0</v>
      </c>
      <c r="M49" s="52">
        <v>0</v>
      </c>
      <c r="N49" s="52">
        <v>0</v>
      </c>
      <c r="O49" s="52">
        <v>0</v>
      </c>
      <c r="P49" s="52">
        <v>1</v>
      </c>
      <c r="Q49" s="52">
        <v>0</v>
      </c>
      <c r="R49" s="52">
        <v>0</v>
      </c>
      <c r="S49" s="52" t="s">
        <v>170</v>
      </c>
      <c r="T49" s="52" t="s">
        <v>170</v>
      </c>
      <c r="U49" s="52" t="s">
        <v>170</v>
      </c>
      <c r="V49" s="52" t="s">
        <v>170</v>
      </c>
      <c r="W49" s="52" t="s">
        <v>170</v>
      </c>
      <c r="X49" s="52" t="s">
        <v>170</v>
      </c>
      <c r="Y49" s="52" t="s">
        <v>170</v>
      </c>
      <c r="Z49" s="52" t="s">
        <v>170</v>
      </c>
      <c r="AA49" s="52" t="s">
        <v>170</v>
      </c>
      <c r="AB49" s="52" t="s">
        <v>170</v>
      </c>
      <c r="AC49" s="52" t="s">
        <v>170</v>
      </c>
      <c r="AD49" s="52" t="s">
        <v>170</v>
      </c>
      <c r="AE49" s="52" t="s">
        <v>170</v>
      </c>
      <c r="AF49" s="52" t="s">
        <v>170</v>
      </c>
      <c r="AG49" s="52" t="s">
        <v>170</v>
      </c>
      <c r="AH49" s="52" t="s">
        <v>170</v>
      </c>
      <c r="AI49" s="52" t="s">
        <v>170</v>
      </c>
      <c r="AJ49" s="52" t="s">
        <v>170</v>
      </c>
      <c r="AK49" s="52" t="s">
        <v>170</v>
      </c>
      <c r="AL49" s="52" t="s">
        <v>170</v>
      </c>
      <c r="AM49" s="52" t="s">
        <v>170</v>
      </c>
      <c r="AN49" s="52" t="s">
        <v>170</v>
      </c>
      <c r="AO49" s="52" t="s">
        <v>170</v>
      </c>
      <c r="AP49" s="52">
        <v>0</v>
      </c>
      <c r="AQ49" s="52">
        <v>0</v>
      </c>
      <c r="AR49" s="52">
        <v>0</v>
      </c>
      <c r="AS49" s="52">
        <v>0</v>
      </c>
      <c r="AT49" s="52">
        <v>0</v>
      </c>
      <c r="AU49" s="52">
        <v>0</v>
      </c>
      <c r="AV49" s="52">
        <v>0</v>
      </c>
      <c r="AW49" s="52">
        <v>0</v>
      </c>
      <c r="AX49" s="52">
        <v>1</v>
      </c>
      <c r="AY49" s="52">
        <v>0</v>
      </c>
      <c r="AZ49" s="52">
        <v>0</v>
      </c>
      <c r="BA49" s="52">
        <v>0</v>
      </c>
      <c r="BB49" s="52">
        <v>0</v>
      </c>
      <c r="BC49" s="52">
        <v>0</v>
      </c>
      <c r="BD49" s="52">
        <v>0</v>
      </c>
      <c r="BE49" s="52">
        <v>0</v>
      </c>
      <c r="BF49" s="52">
        <v>0</v>
      </c>
      <c r="BG49" s="52">
        <v>0</v>
      </c>
      <c r="BH49" s="52">
        <v>0</v>
      </c>
      <c r="BI49" s="52">
        <v>1</v>
      </c>
      <c r="BJ49" s="52">
        <v>0</v>
      </c>
      <c r="BK49" s="52" t="s">
        <v>170</v>
      </c>
      <c r="BL49" s="52" t="s">
        <v>170</v>
      </c>
      <c r="BM49" s="52" t="s">
        <v>170</v>
      </c>
      <c r="BN49" s="52" t="s">
        <v>170</v>
      </c>
      <c r="BO49" s="52" t="s">
        <v>170</v>
      </c>
      <c r="BP49" s="52" t="s">
        <v>170</v>
      </c>
      <c r="BQ49" s="52" t="s">
        <v>170</v>
      </c>
      <c r="BR49" s="52" t="s">
        <v>170</v>
      </c>
      <c r="BS49" s="52" t="s">
        <v>170</v>
      </c>
      <c r="BT49" s="52" t="s">
        <v>170</v>
      </c>
      <c r="BU49" s="52" t="s">
        <v>170</v>
      </c>
      <c r="BV49" s="52">
        <v>0</v>
      </c>
    </row>
    <row r="50" spans="1:74" s="52" customFormat="1" x14ac:dyDescent="0.2">
      <c r="A50" s="52">
        <v>272191</v>
      </c>
      <c r="B50" s="52" t="s">
        <v>278</v>
      </c>
      <c r="C50" s="52" t="s">
        <v>419</v>
      </c>
      <c r="D50" s="52">
        <v>2</v>
      </c>
      <c r="E50" s="52">
        <v>1.0883702200140399</v>
      </c>
      <c r="F50" s="52">
        <v>12.814681622746001</v>
      </c>
      <c r="G50" s="52">
        <v>0</v>
      </c>
      <c r="H50" s="52">
        <v>1</v>
      </c>
      <c r="I50" s="52">
        <v>0</v>
      </c>
      <c r="J50" s="52">
        <v>0</v>
      </c>
      <c r="K50" s="52">
        <v>0</v>
      </c>
      <c r="L50" s="52">
        <v>0</v>
      </c>
      <c r="M50" s="52">
        <v>0</v>
      </c>
      <c r="N50" s="52">
        <v>1</v>
      </c>
      <c r="O50" s="52">
        <v>0</v>
      </c>
      <c r="P50" s="52">
        <v>2</v>
      </c>
      <c r="Q50" s="52">
        <v>0</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1</v>
      </c>
      <c r="AQ50" s="52">
        <v>0</v>
      </c>
      <c r="AR50" s="52">
        <v>0</v>
      </c>
      <c r="AS50" s="52">
        <v>0</v>
      </c>
      <c r="AT50" s="52">
        <v>0</v>
      </c>
      <c r="AU50" s="52">
        <v>0</v>
      </c>
      <c r="AV50" s="52">
        <v>0</v>
      </c>
      <c r="AW50" s="52">
        <v>0</v>
      </c>
      <c r="AX50" s="52">
        <v>0</v>
      </c>
      <c r="AY50" s="52">
        <v>0</v>
      </c>
      <c r="AZ50" s="52">
        <v>0</v>
      </c>
      <c r="BA50" s="52">
        <v>0</v>
      </c>
      <c r="BB50" s="52">
        <v>1</v>
      </c>
      <c r="BC50" s="52">
        <v>0</v>
      </c>
      <c r="BD50" s="52">
        <v>1</v>
      </c>
      <c r="BE50" s="52">
        <v>0</v>
      </c>
      <c r="BF50" s="52">
        <v>0</v>
      </c>
      <c r="BG50" s="52">
        <v>0</v>
      </c>
      <c r="BH50" s="52">
        <v>1</v>
      </c>
      <c r="BI50" s="52">
        <v>0</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c r="A51" s="52">
        <v>272205</v>
      </c>
      <c r="B51" s="52" t="s">
        <v>188</v>
      </c>
      <c r="C51" s="52" t="s">
        <v>419</v>
      </c>
      <c r="D51" s="52">
        <v>2</v>
      </c>
      <c r="E51" s="52">
        <v>1.4375251566902401</v>
      </c>
      <c r="F51" s="52">
        <v>16.925699425546401</v>
      </c>
      <c r="G51" s="52">
        <v>0</v>
      </c>
      <c r="H51" s="52">
        <v>0</v>
      </c>
      <c r="I51" s="52">
        <v>0</v>
      </c>
      <c r="J51" s="52">
        <v>1</v>
      </c>
      <c r="K51" s="52">
        <v>0</v>
      </c>
      <c r="L51" s="52">
        <v>0</v>
      </c>
      <c r="M51" s="52">
        <v>1</v>
      </c>
      <c r="N51" s="52">
        <v>0</v>
      </c>
      <c r="O51" s="52">
        <v>0</v>
      </c>
      <c r="P51" s="52">
        <v>1</v>
      </c>
      <c r="Q51" s="52">
        <v>1</v>
      </c>
      <c r="R51" s="52">
        <v>0</v>
      </c>
      <c r="S51" s="52" t="s">
        <v>170</v>
      </c>
      <c r="T51" s="52" t="s">
        <v>170</v>
      </c>
      <c r="U51" s="52" t="s">
        <v>170</v>
      </c>
      <c r="V51" s="52" t="s">
        <v>170</v>
      </c>
      <c r="W51" s="52" t="s">
        <v>170</v>
      </c>
      <c r="X51" s="52" t="s">
        <v>170</v>
      </c>
      <c r="Y51" s="52" t="s">
        <v>170</v>
      </c>
      <c r="Z51" s="52" t="s">
        <v>170</v>
      </c>
      <c r="AA51" s="52" t="s">
        <v>170</v>
      </c>
      <c r="AB51" s="52" t="s">
        <v>170</v>
      </c>
      <c r="AC51" s="52" t="s">
        <v>170</v>
      </c>
      <c r="AD51" s="52" t="s">
        <v>170</v>
      </c>
      <c r="AE51" s="52" t="s">
        <v>170</v>
      </c>
      <c r="AF51" s="52" t="s">
        <v>170</v>
      </c>
      <c r="AG51" s="52" t="s">
        <v>170</v>
      </c>
      <c r="AH51" s="52" t="s">
        <v>170</v>
      </c>
      <c r="AI51" s="52" t="s">
        <v>170</v>
      </c>
      <c r="AJ51" s="52" t="s">
        <v>170</v>
      </c>
      <c r="AK51" s="52" t="s">
        <v>170</v>
      </c>
      <c r="AL51" s="52" t="s">
        <v>170</v>
      </c>
      <c r="AM51" s="52" t="s">
        <v>170</v>
      </c>
      <c r="AN51" s="52" t="s">
        <v>170</v>
      </c>
      <c r="AO51" s="52" t="s">
        <v>170</v>
      </c>
      <c r="AP51" s="52">
        <v>0</v>
      </c>
      <c r="AQ51" s="52">
        <v>0</v>
      </c>
      <c r="AR51" s="52">
        <v>0</v>
      </c>
      <c r="AS51" s="52">
        <v>0</v>
      </c>
      <c r="AT51" s="52">
        <v>0</v>
      </c>
      <c r="AU51" s="52">
        <v>1</v>
      </c>
      <c r="AV51" s="52">
        <v>0</v>
      </c>
      <c r="AW51" s="52">
        <v>0</v>
      </c>
      <c r="AX51" s="52">
        <v>0</v>
      </c>
      <c r="AY51" s="52">
        <v>0</v>
      </c>
      <c r="AZ51" s="52">
        <v>0</v>
      </c>
      <c r="BA51" s="52">
        <v>0</v>
      </c>
      <c r="BB51" s="52">
        <v>1</v>
      </c>
      <c r="BC51" s="52">
        <v>1</v>
      </c>
      <c r="BD51" s="52">
        <v>0</v>
      </c>
      <c r="BE51" s="52">
        <v>0</v>
      </c>
      <c r="BF51" s="52">
        <v>0</v>
      </c>
      <c r="BG51" s="52">
        <v>1</v>
      </c>
      <c r="BH51" s="52">
        <v>0</v>
      </c>
      <c r="BI51" s="52">
        <v>0</v>
      </c>
      <c r="BJ51" s="52">
        <v>0</v>
      </c>
      <c r="BK51" s="52" t="s">
        <v>170</v>
      </c>
      <c r="BL51" s="52" t="s">
        <v>170</v>
      </c>
      <c r="BM51" s="52" t="s">
        <v>170</v>
      </c>
      <c r="BN51" s="52" t="s">
        <v>170</v>
      </c>
      <c r="BO51" s="52" t="s">
        <v>170</v>
      </c>
      <c r="BP51" s="52" t="s">
        <v>170</v>
      </c>
      <c r="BQ51" s="52" t="s">
        <v>170</v>
      </c>
      <c r="BR51" s="52" t="s">
        <v>170</v>
      </c>
      <c r="BS51" s="52" t="s">
        <v>170</v>
      </c>
      <c r="BT51" s="52" t="s">
        <v>170</v>
      </c>
      <c r="BU51" s="52" t="s">
        <v>170</v>
      </c>
      <c r="BV51" s="52">
        <v>0</v>
      </c>
    </row>
    <row r="52" spans="1:74" s="52" customFormat="1" x14ac:dyDescent="0.2">
      <c r="A52" s="52">
        <v>272221</v>
      </c>
      <c r="B52" s="52" t="s">
        <v>189</v>
      </c>
      <c r="C52" s="52" t="s">
        <v>419</v>
      </c>
      <c r="D52" s="52">
        <v>3</v>
      </c>
      <c r="E52" s="52">
        <v>2.75327869604721</v>
      </c>
      <c r="F52" s="52">
        <v>32.417636259910701</v>
      </c>
      <c r="G52" s="52">
        <v>0</v>
      </c>
      <c r="H52" s="52">
        <v>0</v>
      </c>
      <c r="I52" s="52">
        <v>1</v>
      </c>
      <c r="J52" s="52">
        <v>2</v>
      </c>
      <c r="K52" s="52">
        <v>0</v>
      </c>
      <c r="L52" s="52">
        <v>0</v>
      </c>
      <c r="M52" s="52">
        <v>0</v>
      </c>
      <c r="N52" s="52">
        <v>0</v>
      </c>
      <c r="O52" s="52">
        <v>0</v>
      </c>
      <c r="P52" s="52">
        <v>2</v>
      </c>
      <c r="Q52" s="52">
        <v>1</v>
      </c>
      <c r="R52" s="52">
        <v>0</v>
      </c>
      <c r="S52" s="52">
        <v>1</v>
      </c>
      <c r="T52" s="52">
        <v>2</v>
      </c>
      <c r="U52" s="52">
        <v>0</v>
      </c>
      <c r="V52" s="52">
        <v>2</v>
      </c>
      <c r="W52" s="52">
        <v>1</v>
      </c>
      <c r="X52" s="52">
        <v>0</v>
      </c>
      <c r="Y52" s="52">
        <v>1</v>
      </c>
      <c r="Z52" s="52">
        <v>0</v>
      </c>
      <c r="AA52" s="52">
        <v>0</v>
      </c>
      <c r="AB52" s="52">
        <v>3</v>
      </c>
      <c r="AC52" s="52">
        <v>0</v>
      </c>
      <c r="AD52" s="52">
        <v>0</v>
      </c>
      <c r="AE52" s="52">
        <v>0</v>
      </c>
      <c r="AF52" s="52">
        <v>0</v>
      </c>
      <c r="AG52" s="52">
        <v>0</v>
      </c>
      <c r="AH52" s="52">
        <v>0</v>
      </c>
      <c r="AI52" s="52">
        <v>3</v>
      </c>
      <c r="AJ52" s="52">
        <v>0</v>
      </c>
      <c r="AK52" s="52">
        <v>0</v>
      </c>
      <c r="AL52" s="52">
        <v>0</v>
      </c>
      <c r="AM52" s="52">
        <v>0</v>
      </c>
      <c r="AN52" s="52">
        <v>0</v>
      </c>
      <c r="AO52" s="52">
        <v>0</v>
      </c>
      <c r="AP52" s="52">
        <v>0</v>
      </c>
      <c r="AQ52" s="52">
        <v>0</v>
      </c>
      <c r="AR52" s="52">
        <v>0</v>
      </c>
      <c r="AS52" s="52">
        <v>0</v>
      </c>
      <c r="AT52" s="52">
        <v>1</v>
      </c>
      <c r="AU52" s="52">
        <v>1</v>
      </c>
      <c r="AV52" s="52">
        <v>1</v>
      </c>
      <c r="AW52" s="52">
        <v>0</v>
      </c>
      <c r="AX52" s="52">
        <v>0</v>
      </c>
      <c r="AY52" s="52">
        <v>0</v>
      </c>
      <c r="AZ52" s="52">
        <v>0</v>
      </c>
      <c r="BA52" s="52">
        <v>0</v>
      </c>
      <c r="BB52" s="52">
        <v>0</v>
      </c>
      <c r="BC52" s="52">
        <v>0</v>
      </c>
      <c r="BD52" s="52">
        <v>0</v>
      </c>
      <c r="BE52" s="52">
        <v>1</v>
      </c>
      <c r="BF52" s="52">
        <v>0</v>
      </c>
      <c r="BG52" s="52">
        <v>0</v>
      </c>
      <c r="BH52" s="52">
        <v>1</v>
      </c>
      <c r="BI52" s="52">
        <v>1</v>
      </c>
      <c r="BJ52" s="52">
        <v>0</v>
      </c>
      <c r="BK52" s="52">
        <v>0</v>
      </c>
      <c r="BL52" s="52">
        <v>4</v>
      </c>
      <c r="BM52" s="52">
        <v>0</v>
      </c>
      <c r="BN52" s="52">
        <v>1</v>
      </c>
      <c r="BO52" s="52">
        <v>0</v>
      </c>
      <c r="BP52" s="52">
        <v>0</v>
      </c>
      <c r="BQ52" s="52">
        <v>0</v>
      </c>
      <c r="BR52" s="52">
        <v>0</v>
      </c>
      <c r="BS52" s="52">
        <v>2</v>
      </c>
      <c r="BT52" s="52">
        <v>1</v>
      </c>
      <c r="BU52" s="52">
        <v>0</v>
      </c>
      <c r="BV52" s="52">
        <v>0</v>
      </c>
    </row>
    <row r="53" spans="1:74" s="52" customFormat="1" x14ac:dyDescent="0.2">
      <c r="A53" s="52">
        <v>272230</v>
      </c>
      <c r="B53" s="52" t="s">
        <v>171</v>
      </c>
      <c r="C53" s="52" t="s">
        <v>419</v>
      </c>
      <c r="D53" s="52">
        <v>3</v>
      </c>
      <c r="E53" s="52">
        <v>2.54373097501208</v>
      </c>
      <c r="F53" s="52">
        <v>29.9503808348197</v>
      </c>
      <c r="G53" s="52">
        <v>0</v>
      </c>
      <c r="H53" s="52">
        <v>0</v>
      </c>
      <c r="I53" s="52">
        <v>1</v>
      </c>
      <c r="J53" s="52">
        <v>0</v>
      </c>
      <c r="K53" s="52">
        <v>0</v>
      </c>
      <c r="L53" s="52">
        <v>0</v>
      </c>
      <c r="M53" s="52">
        <v>0</v>
      </c>
      <c r="N53" s="52">
        <v>2</v>
      </c>
      <c r="O53" s="52">
        <v>0</v>
      </c>
      <c r="P53" s="52">
        <v>1</v>
      </c>
      <c r="Q53" s="52">
        <v>2</v>
      </c>
      <c r="R53" s="52">
        <v>0</v>
      </c>
      <c r="S53" s="52">
        <v>0</v>
      </c>
      <c r="T53" s="52">
        <v>3</v>
      </c>
      <c r="U53" s="52">
        <v>0</v>
      </c>
      <c r="V53" s="52">
        <v>3</v>
      </c>
      <c r="W53" s="52">
        <v>0</v>
      </c>
      <c r="X53" s="52">
        <v>0</v>
      </c>
      <c r="Y53" s="52">
        <v>3</v>
      </c>
      <c r="Z53" s="52">
        <v>0</v>
      </c>
      <c r="AA53" s="52">
        <v>0</v>
      </c>
      <c r="AB53" s="52">
        <v>3</v>
      </c>
      <c r="AC53" s="52">
        <v>0</v>
      </c>
      <c r="AD53" s="52">
        <v>0</v>
      </c>
      <c r="AE53" s="52">
        <v>0</v>
      </c>
      <c r="AF53" s="52">
        <v>0</v>
      </c>
      <c r="AG53" s="52">
        <v>0</v>
      </c>
      <c r="AH53" s="52">
        <v>0</v>
      </c>
      <c r="AI53" s="52">
        <v>3</v>
      </c>
      <c r="AJ53" s="52">
        <v>0</v>
      </c>
      <c r="AK53" s="52">
        <v>0</v>
      </c>
      <c r="AL53" s="52">
        <v>0</v>
      </c>
      <c r="AM53" s="52">
        <v>0</v>
      </c>
      <c r="AN53" s="52">
        <v>0</v>
      </c>
      <c r="AO53" s="52">
        <v>0</v>
      </c>
      <c r="AP53" s="52">
        <v>0</v>
      </c>
      <c r="AQ53" s="52">
        <v>1</v>
      </c>
      <c r="AR53" s="52">
        <v>0</v>
      </c>
      <c r="AS53" s="52">
        <v>0</v>
      </c>
      <c r="AT53" s="52">
        <v>0</v>
      </c>
      <c r="AU53" s="52">
        <v>0</v>
      </c>
      <c r="AV53" s="52">
        <v>1</v>
      </c>
      <c r="AW53" s="52">
        <v>0</v>
      </c>
      <c r="AX53" s="52">
        <v>0</v>
      </c>
      <c r="AY53" s="52">
        <v>0</v>
      </c>
      <c r="AZ53" s="52">
        <v>0</v>
      </c>
      <c r="BA53" s="52">
        <v>0</v>
      </c>
      <c r="BB53" s="52">
        <v>1</v>
      </c>
      <c r="BC53" s="52">
        <v>0</v>
      </c>
      <c r="BD53" s="52">
        <v>0</v>
      </c>
      <c r="BE53" s="52">
        <v>1</v>
      </c>
      <c r="BF53" s="52">
        <v>0</v>
      </c>
      <c r="BG53" s="52">
        <v>0</v>
      </c>
      <c r="BH53" s="52">
        <v>1</v>
      </c>
      <c r="BI53" s="52">
        <v>1</v>
      </c>
      <c r="BJ53" s="52">
        <v>0</v>
      </c>
      <c r="BK53" s="52">
        <v>0</v>
      </c>
      <c r="BL53" s="52">
        <v>2</v>
      </c>
      <c r="BM53" s="52">
        <v>0</v>
      </c>
      <c r="BN53" s="52">
        <v>0</v>
      </c>
      <c r="BO53" s="52">
        <v>0</v>
      </c>
      <c r="BP53" s="52">
        <v>0</v>
      </c>
      <c r="BQ53" s="52">
        <v>2</v>
      </c>
      <c r="BR53" s="52">
        <v>0</v>
      </c>
      <c r="BS53" s="52">
        <v>0</v>
      </c>
      <c r="BT53" s="52">
        <v>3</v>
      </c>
      <c r="BU53" s="52">
        <v>0</v>
      </c>
      <c r="BV53" s="52">
        <v>0</v>
      </c>
    </row>
    <row r="54" spans="1:74" s="52" customFormat="1" x14ac:dyDescent="0.2">
      <c r="A54" s="52">
        <v>272248</v>
      </c>
      <c r="B54" s="52" t="s">
        <v>190</v>
      </c>
      <c r="C54" s="52" t="s">
        <v>419</v>
      </c>
      <c r="D54" s="52">
        <v>1</v>
      </c>
      <c r="E54" s="52">
        <v>1.15664434343084</v>
      </c>
      <c r="F54" s="52">
        <v>13.618554366201799</v>
      </c>
      <c r="G54" s="52">
        <v>0</v>
      </c>
      <c r="H54" s="52">
        <v>0</v>
      </c>
      <c r="I54" s="52">
        <v>0</v>
      </c>
      <c r="J54" s="52">
        <v>0</v>
      </c>
      <c r="K54" s="52">
        <v>0</v>
      </c>
      <c r="L54" s="52">
        <v>0</v>
      </c>
      <c r="M54" s="52">
        <v>0</v>
      </c>
      <c r="N54" s="52">
        <v>1</v>
      </c>
      <c r="O54" s="52">
        <v>0</v>
      </c>
      <c r="P54" s="52">
        <v>0</v>
      </c>
      <c r="Q54" s="52">
        <v>1</v>
      </c>
      <c r="R54" s="52">
        <v>0</v>
      </c>
      <c r="S54" s="52" t="s">
        <v>170</v>
      </c>
      <c r="T54" s="52" t="s">
        <v>170</v>
      </c>
      <c r="U54" s="52" t="s">
        <v>170</v>
      </c>
      <c r="V54" s="52" t="s">
        <v>170</v>
      </c>
      <c r="W54" s="52" t="s">
        <v>170</v>
      </c>
      <c r="X54" s="52" t="s">
        <v>170</v>
      </c>
      <c r="Y54" s="52" t="s">
        <v>170</v>
      </c>
      <c r="Z54" s="52" t="s">
        <v>170</v>
      </c>
      <c r="AA54" s="52" t="s">
        <v>170</v>
      </c>
      <c r="AB54" s="52" t="s">
        <v>170</v>
      </c>
      <c r="AC54" s="52" t="s">
        <v>170</v>
      </c>
      <c r="AD54" s="52" t="s">
        <v>170</v>
      </c>
      <c r="AE54" s="52" t="s">
        <v>170</v>
      </c>
      <c r="AF54" s="52" t="s">
        <v>170</v>
      </c>
      <c r="AG54" s="52" t="s">
        <v>170</v>
      </c>
      <c r="AH54" s="52" t="s">
        <v>170</v>
      </c>
      <c r="AI54" s="52" t="s">
        <v>170</v>
      </c>
      <c r="AJ54" s="52" t="s">
        <v>170</v>
      </c>
      <c r="AK54" s="52" t="s">
        <v>170</v>
      </c>
      <c r="AL54" s="52" t="s">
        <v>170</v>
      </c>
      <c r="AM54" s="52" t="s">
        <v>170</v>
      </c>
      <c r="AN54" s="52" t="s">
        <v>170</v>
      </c>
      <c r="AO54" s="52" t="s">
        <v>170</v>
      </c>
      <c r="AP54" s="52">
        <v>0</v>
      </c>
      <c r="AQ54" s="52">
        <v>0</v>
      </c>
      <c r="AR54" s="52">
        <v>0</v>
      </c>
      <c r="AS54" s="52">
        <v>0</v>
      </c>
      <c r="AT54" s="52">
        <v>0</v>
      </c>
      <c r="AU54" s="52">
        <v>0</v>
      </c>
      <c r="AV54" s="52">
        <v>0</v>
      </c>
      <c r="AW54" s="52">
        <v>1</v>
      </c>
      <c r="AX54" s="52">
        <v>0</v>
      </c>
      <c r="AY54" s="52">
        <v>0</v>
      </c>
      <c r="AZ54" s="52">
        <v>0</v>
      </c>
      <c r="BA54" s="52">
        <v>0</v>
      </c>
      <c r="BB54" s="52">
        <v>0</v>
      </c>
      <c r="BC54" s="52">
        <v>0</v>
      </c>
      <c r="BD54" s="52">
        <v>0</v>
      </c>
      <c r="BE54" s="52">
        <v>0</v>
      </c>
      <c r="BF54" s="52">
        <v>0</v>
      </c>
      <c r="BG54" s="52">
        <v>0</v>
      </c>
      <c r="BH54" s="52">
        <v>0</v>
      </c>
      <c r="BI54" s="52">
        <v>1</v>
      </c>
      <c r="BJ54" s="52">
        <v>0</v>
      </c>
      <c r="BK54" s="52" t="s">
        <v>170</v>
      </c>
      <c r="BL54" s="52" t="s">
        <v>170</v>
      </c>
      <c r="BM54" s="52" t="s">
        <v>170</v>
      </c>
      <c r="BN54" s="52" t="s">
        <v>170</v>
      </c>
      <c r="BO54" s="52" t="s">
        <v>170</v>
      </c>
      <c r="BP54" s="52" t="s">
        <v>170</v>
      </c>
      <c r="BQ54" s="52" t="s">
        <v>170</v>
      </c>
      <c r="BR54" s="52" t="s">
        <v>170</v>
      </c>
      <c r="BS54" s="52" t="s">
        <v>170</v>
      </c>
      <c r="BT54" s="52" t="s">
        <v>170</v>
      </c>
      <c r="BU54" s="52" t="s">
        <v>170</v>
      </c>
      <c r="BV54" s="52">
        <v>0</v>
      </c>
    </row>
    <row r="55" spans="1:74" s="52" customFormat="1" x14ac:dyDescent="0.2">
      <c r="A55" s="52">
        <v>272272</v>
      </c>
      <c r="B55" s="52" t="s">
        <v>193</v>
      </c>
      <c r="C55" s="52" t="s">
        <v>419</v>
      </c>
      <c r="D55" s="52">
        <v>4</v>
      </c>
      <c r="E55" s="52">
        <v>0.83309555397730195</v>
      </c>
      <c r="F55" s="52">
        <v>9.8090282968295295</v>
      </c>
      <c r="G55" s="52">
        <v>0</v>
      </c>
      <c r="H55" s="52">
        <v>0</v>
      </c>
      <c r="I55" s="52">
        <v>1</v>
      </c>
      <c r="J55" s="52">
        <v>2</v>
      </c>
      <c r="K55" s="52">
        <v>0</v>
      </c>
      <c r="L55" s="52">
        <v>0</v>
      </c>
      <c r="M55" s="52">
        <v>1</v>
      </c>
      <c r="N55" s="52">
        <v>0</v>
      </c>
      <c r="O55" s="52">
        <v>0</v>
      </c>
      <c r="P55" s="52">
        <v>3</v>
      </c>
      <c r="Q55" s="52">
        <v>1</v>
      </c>
      <c r="R55" s="52">
        <v>0</v>
      </c>
      <c r="S55" s="52">
        <v>2</v>
      </c>
      <c r="T55" s="52">
        <v>2</v>
      </c>
      <c r="U55" s="52">
        <v>0</v>
      </c>
      <c r="V55" s="52">
        <v>2</v>
      </c>
      <c r="W55" s="52">
        <v>0</v>
      </c>
      <c r="X55" s="52">
        <v>0</v>
      </c>
      <c r="Y55" s="52">
        <v>2</v>
      </c>
      <c r="Z55" s="52">
        <v>0</v>
      </c>
      <c r="AA55" s="52">
        <v>0</v>
      </c>
      <c r="AB55" s="52">
        <v>2</v>
      </c>
      <c r="AC55" s="52">
        <v>0</v>
      </c>
      <c r="AD55" s="52">
        <v>1</v>
      </c>
      <c r="AE55" s="52">
        <v>0</v>
      </c>
      <c r="AF55" s="52">
        <v>0</v>
      </c>
      <c r="AG55" s="52">
        <v>1</v>
      </c>
      <c r="AH55" s="52">
        <v>0</v>
      </c>
      <c r="AI55" s="52">
        <v>2</v>
      </c>
      <c r="AJ55" s="52">
        <v>0</v>
      </c>
      <c r="AK55" s="52">
        <v>0</v>
      </c>
      <c r="AL55" s="52">
        <v>1</v>
      </c>
      <c r="AM55" s="52">
        <v>0</v>
      </c>
      <c r="AN55" s="52">
        <v>1</v>
      </c>
      <c r="AO55" s="52">
        <v>0</v>
      </c>
      <c r="AP55" s="52">
        <v>0</v>
      </c>
      <c r="AQ55" s="52">
        <v>1</v>
      </c>
      <c r="AR55" s="52">
        <v>1</v>
      </c>
      <c r="AS55" s="52">
        <v>0</v>
      </c>
      <c r="AT55" s="52">
        <v>0</v>
      </c>
      <c r="AU55" s="52">
        <v>0</v>
      </c>
      <c r="AV55" s="52">
        <v>0</v>
      </c>
      <c r="AW55" s="52">
        <v>2</v>
      </c>
      <c r="AX55" s="52">
        <v>0</v>
      </c>
      <c r="AY55" s="52">
        <v>0</v>
      </c>
      <c r="AZ55" s="52">
        <v>0</v>
      </c>
      <c r="BA55" s="52">
        <v>0</v>
      </c>
      <c r="BB55" s="52">
        <v>0</v>
      </c>
      <c r="BC55" s="52">
        <v>1</v>
      </c>
      <c r="BD55" s="52">
        <v>0</v>
      </c>
      <c r="BE55" s="52">
        <v>1</v>
      </c>
      <c r="BF55" s="52">
        <v>1</v>
      </c>
      <c r="BG55" s="52">
        <v>0</v>
      </c>
      <c r="BH55" s="52">
        <v>1</v>
      </c>
      <c r="BI55" s="52">
        <v>0</v>
      </c>
      <c r="BJ55" s="52">
        <v>0</v>
      </c>
      <c r="BK55" s="52">
        <v>1</v>
      </c>
      <c r="BL55" s="52">
        <v>2</v>
      </c>
      <c r="BM55" s="52">
        <v>1</v>
      </c>
      <c r="BN55" s="52">
        <v>2</v>
      </c>
      <c r="BO55" s="52">
        <v>0</v>
      </c>
      <c r="BP55" s="52">
        <v>0</v>
      </c>
      <c r="BQ55" s="52">
        <v>0</v>
      </c>
      <c r="BR55" s="52">
        <v>0</v>
      </c>
      <c r="BS55" s="52">
        <v>0</v>
      </c>
      <c r="BT55" s="52">
        <v>4</v>
      </c>
      <c r="BU55" s="52">
        <v>0</v>
      </c>
      <c r="BV55" s="52">
        <v>0</v>
      </c>
    </row>
    <row r="56" spans="1:74" s="52" customFormat="1" x14ac:dyDescent="0.2">
      <c r="A56" s="52">
        <v>272311</v>
      </c>
      <c r="B56" s="52" t="s">
        <v>197</v>
      </c>
      <c r="C56" s="52" t="s">
        <v>419</v>
      </c>
      <c r="D56" s="52">
        <v>1</v>
      </c>
      <c r="E56" s="52">
        <v>1.7155012694709399</v>
      </c>
      <c r="F56" s="52">
        <v>20.198643979254602</v>
      </c>
      <c r="G56" s="52">
        <v>0</v>
      </c>
      <c r="H56" s="52">
        <v>0</v>
      </c>
      <c r="I56" s="52">
        <v>0</v>
      </c>
      <c r="J56" s="52">
        <v>0</v>
      </c>
      <c r="K56" s="52">
        <v>0</v>
      </c>
      <c r="L56" s="52">
        <v>0</v>
      </c>
      <c r="M56" s="52">
        <v>0</v>
      </c>
      <c r="N56" s="52">
        <v>1</v>
      </c>
      <c r="O56" s="52">
        <v>0</v>
      </c>
      <c r="P56" s="52">
        <v>0</v>
      </c>
      <c r="Q56" s="52">
        <v>1</v>
      </c>
      <c r="R56" s="52">
        <v>0</v>
      </c>
      <c r="S56" s="52" t="s">
        <v>170</v>
      </c>
      <c r="T56" s="52" t="s">
        <v>170</v>
      </c>
      <c r="U56" s="52" t="s">
        <v>170</v>
      </c>
      <c r="V56" s="52" t="s">
        <v>170</v>
      </c>
      <c r="W56" s="52" t="s">
        <v>170</v>
      </c>
      <c r="X56" s="52" t="s">
        <v>170</v>
      </c>
      <c r="Y56" s="52" t="s">
        <v>170</v>
      </c>
      <c r="Z56" s="52" t="s">
        <v>170</v>
      </c>
      <c r="AA56" s="52" t="s">
        <v>170</v>
      </c>
      <c r="AB56" s="52" t="s">
        <v>170</v>
      </c>
      <c r="AC56" s="52" t="s">
        <v>170</v>
      </c>
      <c r="AD56" s="52" t="s">
        <v>170</v>
      </c>
      <c r="AE56" s="52" t="s">
        <v>170</v>
      </c>
      <c r="AF56" s="52" t="s">
        <v>170</v>
      </c>
      <c r="AG56" s="52" t="s">
        <v>170</v>
      </c>
      <c r="AH56" s="52" t="s">
        <v>170</v>
      </c>
      <c r="AI56" s="52" t="s">
        <v>170</v>
      </c>
      <c r="AJ56" s="52" t="s">
        <v>170</v>
      </c>
      <c r="AK56" s="52" t="s">
        <v>170</v>
      </c>
      <c r="AL56" s="52" t="s">
        <v>170</v>
      </c>
      <c r="AM56" s="52" t="s">
        <v>170</v>
      </c>
      <c r="AN56" s="52" t="s">
        <v>170</v>
      </c>
      <c r="AO56" s="52" t="s">
        <v>170</v>
      </c>
      <c r="AP56" s="52">
        <v>0</v>
      </c>
      <c r="AQ56" s="52">
        <v>1</v>
      </c>
      <c r="AR56" s="52">
        <v>0</v>
      </c>
      <c r="AS56" s="52">
        <v>0</v>
      </c>
      <c r="AT56" s="52">
        <v>0</v>
      </c>
      <c r="AU56" s="52">
        <v>0</v>
      </c>
      <c r="AV56" s="52">
        <v>0</v>
      </c>
      <c r="AW56" s="52">
        <v>0</v>
      </c>
      <c r="AX56" s="52">
        <v>0</v>
      </c>
      <c r="AY56" s="52">
        <v>0</v>
      </c>
      <c r="AZ56" s="52">
        <v>0</v>
      </c>
      <c r="BA56" s="52">
        <v>0</v>
      </c>
      <c r="BB56" s="52">
        <v>0</v>
      </c>
      <c r="BC56" s="52">
        <v>0</v>
      </c>
      <c r="BD56" s="52">
        <v>0</v>
      </c>
      <c r="BE56" s="52">
        <v>0</v>
      </c>
      <c r="BF56" s="52">
        <v>0</v>
      </c>
      <c r="BG56" s="52">
        <v>0</v>
      </c>
      <c r="BH56" s="52">
        <v>1</v>
      </c>
      <c r="BI56" s="52">
        <v>0</v>
      </c>
      <c r="BJ56" s="52">
        <v>0</v>
      </c>
      <c r="BK56" s="52" t="s">
        <v>170</v>
      </c>
      <c r="BL56" s="52" t="s">
        <v>170</v>
      </c>
      <c r="BM56" s="52" t="s">
        <v>170</v>
      </c>
      <c r="BN56" s="52" t="s">
        <v>170</v>
      </c>
      <c r="BO56" s="52" t="s">
        <v>170</v>
      </c>
      <c r="BP56" s="52" t="s">
        <v>170</v>
      </c>
      <c r="BQ56" s="52" t="s">
        <v>170</v>
      </c>
      <c r="BR56" s="52" t="s">
        <v>170</v>
      </c>
      <c r="BS56" s="52" t="s">
        <v>170</v>
      </c>
      <c r="BT56" s="52" t="s">
        <v>170</v>
      </c>
      <c r="BU56" s="52" t="s">
        <v>170</v>
      </c>
      <c r="BV56" s="52">
        <v>0</v>
      </c>
    </row>
    <row r="57" spans="1:74" s="52" customFormat="1" x14ac:dyDescent="0.2">
      <c r="A57" s="52">
        <v>273210</v>
      </c>
      <c r="B57" s="52" t="s">
        <v>531</v>
      </c>
      <c r="C57" s="52" t="s">
        <v>419</v>
      </c>
      <c r="D57" s="52">
        <v>1</v>
      </c>
      <c r="E57" s="52">
        <v>5.3978192810104701</v>
      </c>
      <c r="F57" s="52">
        <v>63.554968953832997</v>
      </c>
      <c r="G57" s="52">
        <v>0</v>
      </c>
      <c r="H57" s="52">
        <v>0</v>
      </c>
      <c r="I57" s="52">
        <v>0</v>
      </c>
      <c r="J57" s="52">
        <v>0</v>
      </c>
      <c r="K57" s="52">
        <v>0</v>
      </c>
      <c r="L57" s="52">
        <v>0</v>
      </c>
      <c r="M57" s="52">
        <v>0</v>
      </c>
      <c r="N57" s="52">
        <v>1</v>
      </c>
      <c r="O57" s="52">
        <v>0</v>
      </c>
      <c r="P57" s="52">
        <v>0</v>
      </c>
      <c r="Q57" s="52">
        <v>1</v>
      </c>
      <c r="R57" s="52">
        <v>0</v>
      </c>
      <c r="S57" s="52" t="s">
        <v>170</v>
      </c>
      <c r="T57" s="52" t="s">
        <v>170</v>
      </c>
      <c r="U57" s="52" t="s">
        <v>170</v>
      </c>
      <c r="V57" s="52" t="s">
        <v>170</v>
      </c>
      <c r="W57" s="52" t="s">
        <v>170</v>
      </c>
      <c r="X57" s="52" t="s">
        <v>170</v>
      </c>
      <c r="Y57" s="52" t="s">
        <v>170</v>
      </c>
      <c r="Z57" s="52" t="s">
        <v>170</v>
      </c>
      <c r="AA57" s="52" t="s">
        <v>170</v>
      </c>
      <c r="AB57" s="52" t="s">
        <v>170</v>
      </c>
      <c r="AC57" s="52" t="s">
        <v>170</v>
      </c>
      <c r="AD57" s="52" t="s">
        <v>170</v>
      </c>
      <c r="AE57" s="52" t="s">
        <v>170</v>
      </c>
      <c r="AF57" s="52" t="s">
        <v>170</v>
      </c>
      <c r="AG57" s="52" t="s">
        <v>170</v>
      </c>
      <c r="AH57" s="52" t="s">
        <v>170</v>
      </c>
      <c r="AI57" s="52" t="s">
        <v>170</v>
      </c>
      <c r="AJ57" s="52" t="s">
        <v>170</v>
      </c>
      <c r="AK57" s="52" t="s">
        <v>170</v>
      </c>
      <c r="AL57" s="52" t="s">
        <v>170</v>
      </c>
      <c r="AM57" s="52" t="s">
        <v>170</v>
      </c>
      <c r="AN57" s="52" t="s">
        <v>170</v>
      </c>
      <c r="AO57" s="52" t="s">
        <v>170</v>
      </c>
      <c r="AP57" s="52">
        <v>0</v>
      </c>
      <c r="AQ57" s="52">
        <v>0</v>
      </c>
      <c r="AR57" s="52">
        <v>0</v>
      </c>
      <c r="AS57" s="52">
        <v>0</v>
      </c>
      <c r="AT57" s="52">
        <v>0</v>
      </c>
      <c r="AU57" s="52">
        <v>0</v>
      </c>
      <c r="AV57" s="52">
        <v>1</v>
      </c>
      <c r="AW57" s="52">
        <v>0</v>
      </c>
      <c r="AX57" s="52">
        <v>0</v>
      </c>
      <c r="AY57" s="52">
        <v>0</v>
      </c>
      <c r="AZ57" s="52">
        <v>0</v>
      </c>
      <c r="BA57" s="52">
        <v>0</v>
      </c>
      <c r="BB57" s="52">
        <v>0</v>
      </c>
      <c r="BC57" s="52">
        <v>1</v>
      </c>
      <c r="BD57" s="52">
        <v>0</v>
      </c>
      <c r="BE57" s="52">
        <v>0</v>
      </c>
      <c r="BF57" s="52">
        <v>0</v>
      </c>
      <c r="BG57" s="52">
        <v>0</v>
      </c>
      <c r="BH57" s="52">
        <v>0</v>
      </c>
      <c r="BI57" s="52">
        <v>0</v>
      </c>
      <c r="BJ57" s="52">
        <v>0</v>
      </c>
      <c r="BK57" s="52" t="s">
        <v>170</v>
      </c>
      <c r="BL57" s="52" t="s">
        <v>170</v>
      </c>
      <c r="BM57" s="52" t="s">
        <v>170</v>
      </c>
      <c r="BN57" s="52" t="s">
        <v>170</v>
      </c>
      <c r="BO57" s="52" t="s">
        <v>170</v>
      </c>
      <c r="BP57" s="52" t="s">
        <v>170</v>
      </c>
      <c r="BQ57" s="52" t="s">
        <v>170</v>
      </c>
      <c r="BR57" s="52" t="s">
        <v>170</v>
      </c>
      <c r="BS57" s="52" t="s">
        <v>170</v>
      </c>
      <c r="BT57" s="52" t="s">
        <v>170</v>
      </c>
      <c r="BU57" s="52" t="s">
        <v>170</v>
      </c>
      <c r="BV57" s="52">
        <v>0</v>
      </c>
    </row>
    <row r="58" spans="1:74" s="52" customFormat="1" x14ac:dyDescent="0.2">
      <c r="A58" s="52">
        <v>273619</v>
      </c>
      <c r="B58" s="52" t="s">
        <v>534</v>
      </c>
      <c r="C58" s="52" t="s">
        <v>419</v>
      </c>
      <c r="D58" s="52">
        <v>1</v>
      </c>
      <c r="E58" s="52">
        <v>2.3248785250970601</v>
      </c>
      <c r="F58" s="52">
        <v>27.3735697309816</v>
      </c>
      <c r="G58" s="52">
        <v>0</v>
      </c>
      <c r="H58" s="52">
        <v>0</v>
      </c>
      <c r="I58" s="52">
        <v>0</v>
      </c>
      <c r="J58" s="52">
        <v>0</v>
      </c>
      <c r="K58" s="52">
        <v>0</v>
      </c>
      <c r="L58" s="52">
        <v>0</v>
      </c>
      <c r="M58" s="52">
        <v>0</v>
      </c>
      <c r="N58" s="52">
        <v>1</v>
      </c>
      <c r="O58" s="52">
        <v>0</v>
      </c>
      <c r="P58" s="52">
        <v>0</v>
      </c>
      <c r="Q58" s="52">
        <v>1</v>
      </c>
      <c r="R58" s="52">
        <v>0</v>
      </c>
      <c r="S58" s="52" t="s">
        <v>170</v>
      </c>
      <c r="T58" s="52" t="s">
        <v>170</v>
      </c>
      <c r="U58" s="52" t="s">
        <v>170</v>
      </c>
      <c r="V58" s="52" t="s">
        <v>170</v>
      </c>
      <c r="W58" s="52" t="s">
        <v>170</v>
      </c>
      <c r="X58" s="52" t="s">
        <v>170</v>
      </c>
      <c r="Y58" s="52" t="s">
        <v>170</v>
      </c>
      <c r="Z58" s="52" t="s">
        <v>170</v>
      </c>
      <c r="AA58" s="52" t="s">
        <v>170</v>
      </c>
      <c r="AB58" s="52" t="s">
        <v>170</v>
      </c>
      <c r="AC58" s="52" t="s">
        <v>170</v>
      </c>
      <c r="AD58" s="52" t="s">
        <v>170</v>
      </c>
      <c r="AE58" s="52" t="s">
        <v>170</v>
      </c>
      <c r="AF58" s="52" t="s">
        <v>170</v>
      </c>
      <c r="AG58" s="52" t="s">
        <v>170</v>
      </c>
      <c r="AH58" s="52" t="s">
        <v>170</v>
      </c>
      <c r="AI58" s="52" t="s">
        <v>170</v>
      </c>
      <c r="AJ58" s="52" t="s">
        <v>170</v>
      </c>
      <c r="AK58" s="52" t="s">
        <v>170</v>
      </c>
      <c r="AL58" s="52" t="s">
        <v>170</v>
      </c>
      <c r="AM58" s="52" t="s">
        <v>170</v>
      </c>
      <c r="AN58" s="52" t="s">
        <v>170</v>
      </c>
      <c r="AO58" s="52" t="s">
        <v>170</v>
      </c>
      <c r="AP58" s="52">
        <v>0</v>
      </c>
      <c r="AQ58" s="52">
        <v>1</v>
      </c>
      <c r="AR58" s="52">
        <v>0</v>
      </c>
      <c r="AS58" s="52">
        <v>0</v>
      </c>
      <c r="AT58" s="52">
        <v>0</v>
      </c>
      <c r="AU58" s="52">
        <v>0</v>
      </c>
      <c r="AV58" s="52">
        <v>0</v>
      </c>
      <c r="AW58" s="52">
        <v>0</v>
      </c>
      <c r="AX58" s="52">
        <v>0</v>
      </c>
      <c r="AY58" s="52">
        <v>0</v>
      </c>
      <c r="AZ58" s="52">
        <v>0</v>
      </c>
      <c r="BA58" s="52">
        <v>0</v>
      </c>
      <c r="BB58" s="52">
        <v>0</v>
      </c>
      <c r="BC58" s="52">
        <v>0</v>
      </c>
      <c r="BD58" s="52">
        <v>0</v>
      </c>
      <c r="BE58" s="52">
        <v>0</v>
      </c>
      <c r="BF58" s="52">
        <v>1</v>
      </c>
      <c r="BG58" s="52">
        <v>0</v>
      </c>
      <c r="BH58" s="52">
        <v>0</v>
      </c>
      <c r="BI58" s="52">
        <v>0</v>
      </c>
      <c r="BJ58" s="52">
        <v>0</v>
      </c>
      <c r="BK58" s="52" t="s">
        <v>170</v>
      </c>
      <c r="BL58" s="52" t="s">
        <v>170</v>
      </c>
      <c r="BM58" s="52" t="s">
        <v>170</v>
      </c>
      <c r="BN58" s="52" t="s">
        <v>170</v>
      </c>
      <c r="BO58" s="52" t="s">
        <v>170</v>
      </c>
      <c r="BP58" s="52" t="s">
        <v>170</v>
      </c>
      <c r="BQ58" s="52" t="s">
        <v>170</v>
      </c>
      <c r="BR58" s="52" t="s">
        <v>170</v>
      </c>
      <c r="BS58" s="52" t="s">
        <v>170</v>
      </c>
      <c r="BT58" s="52" t="s">
        <v>170</v>
      </c>
      <c r="BU58" s="52" t="s">
        <v>170</v>
      </c>
      <c r="BV58" s="52">
        <v>0</v>
      </c>
    </row>
    <row r="59" spans="1:74" s="52" customFormat="1" x14ac:dyDescent="0.2"/>
    <row r="60" spans="1:74" s="52" customFormat="1" x14ac:dyDescent="0.2"/>
    <row r="61" spans="1:74" s="52" customFormat="1" x14ac:dyDescent="0.2"/>
    <row r="85" spans="1:75" x14ac:dyDescent="0.2">
      <c r="B85" s="52">
        <v>271004</v>
      </c>
      <c r="C85" t="s">
        <v>395</v>
      </c>
      <c r="D85">
        <f>IFERROR(VLOOKUP($B85,$A$8:$BW$70,D$88,FALSE),0)</f>
        <v>35</v>
      </c>
      <c r="E85">
        <f t="shared" ref="E85:BP85" si="0">IFERROR(VLOOKUP($B85,$A$8:$BW$70,E88,FALSE),0)</f>
        <v>1.27663284075975</v>
      </c>
      <c r="F85">
        <f t="shared" si="0"/>
        <v>15.0313221573325</v>
      </c>
      <c r="G85">
        <f t="shared" si="0"/>
        <v>1</v>
      </c>
      <c r="H85">
        <f t="shared" si="0"/>
        <v>2</v>
      </c>
      <c r="I85">
        <f t="shared" si="0"/>
        <v>4</v>
      </c>
      <c r="J85">
        <f t="shared" si="0"/>
        <v>12</v>
      </c>
      <c r="K85">
        <f t="shared" si="0"/>
        <v>6</v>
      </c>
      <c r="L85">
        <f t="shared" si="0"/>
        <v>3</v>
      </c>
      <c r="M85">
        <f t="shared" si="0"/>
        <v>4</v>
      </c>
      <c r="N85">
        <f t="shared" si="0"/>
        <v>3</v>
      </c>
      <c r="O85">
        <f t="shared" si="0"/>
        <v>0</v>
      </c>
      <c r="P85">
        <f t="shared" si="0"/>
        <v>22</v>
      </c>
      <c r="Q85">
        <f t="shared" si="0"/>
        <v>13</v>
      </c>
      <c r="R85">
        <f t="shared" si="0"/>
        <v>0</v>
      </c>
      <c r="S85">
        <f t="shared" si="0"/>
        <v>15</v>
      </c>
      <c r="T85">
        <f t="shared" si="0"/>
        <v>20</v>
      </c>
      <c r="U85">
        <f t="shared" si="0"/>
        <v>1</v>
      </c>
      <c r="V85">
        <f t="shared" si="0"/>
        <v>19</v>
      </c>
      <c r="W85">
        <f t="shared" si="0"/>
        <v>0</v>
      </c>
      <c r="X85">
        <f t="shared" si="0"/>
        <v>1</v>
      </c>
      <c r="Y85">
        <f t="shared" si="0"/>
        <v>14</v>
      </c>
      <c r="Z85">
        <f t="shared" si="0"/>
        <v>4</v>
      </c>
      <c r="AA85">
        <f t="shared" si="0"/>
        <v>0</v>
      </c>
      <c r="AB85">
        <f t="shared" si="0"/>
        <v>29</v>
      </c>
      <c r="AC85">
        <f t="shared" si="0"/>
        <v>2</v>
      </c>
      <c r="AD85">
        <f t="shared" si="0"/>
        <v>0</v>
      </c>
      <c r="AE85">
        <f t="shared" si="0"/>
        <v>2</v>
      </c>
      <c r="AF85">
        <f t="shared" si="0"/>
        <v>0</v>
      </c>
      <c r="AG85">
        <f t="shared" si="0"/>
        <v>2</v>
      </c>
      <c r="AH85">
        <f t="shared" si="0"/>
        <v>0</v>
      </c>
      <c r="AI85">
        <f t="shared" si="0"/>
        <v>21</v>
      </c>
      <c r="AJ85">
        <f t="shared" si="0"/>
        <v>1</v>
      </c>
      <c r="AK85">
        <f t="shared" si="0"/>
        <v>0</v>
      </c>
      <c r="AL85">
        <f t="shared" si="0"/>
        <v>10</v>
      </c>
      <c r="AM85">
        <f t="shared" si="0"/>
        <v>1</v>
      </c>
      <c r="AN85">
        <f t="shared" si="0"/>
        <v>2</v>
      </c>
      <c r="AO85">
        <f t="shared" si="0"/>
        <v>0</v>
      </c>
      <c r="AP85">
        <f t="shared" si="0"/>
        <v>2</v>
      </c>
      <c r="AQ85">
        <f t="shared" si="0"/>
        <v>1</v>
      </c>
      <c r="AR85">
        <f t="shared" si="0"/>
        <v>2</v>
      </c>
      <c r="AS85">
        <f t="shared" si="0"/>
        <v>1</v>
      </c>
      <c r="AT85">
        <f t="shared" si="0"/>
        <v>3</v>
      </c>
      <c r="AU85">
        <f t="shared" si="0"/>
        <v>3</v>
      </c>
      <c r="AV85">
        <f t="shared" si="0"/>
        <v>3</v>
      </c>
      <c r="AW85">
        <f t="shared" si="0"/>
        <v>0</v>
      </c>
      <c r="AX85">
        <f t="shared" si="0"/>
        <v>5</v>
      </c>
      <c r="AY85">
        <f t="shared" si="0"/>
        <v>5</v>
      </c>
      <c r="AZ85">
        <f t="shared" si="0"/>
        <v>1</v>
      </c>
      <c r="BA85">
        <f t="shared" si="0"/>
        <v>3</v>
      </c>
      <c r="BB85">
        <f t="shared" si="0"/>
        <v>6</v>
      </c>
      <c r="BC85">
        <f t="shared" si="0"/>
        <v>5</v>
      </c>
      <c r="BD85">
        <f t="shared" si="0"/>
        <v>6</v>
      </c>
      <c r="BE85">
        <f t="shared" si="0"/>
        <v>2</v>
      </c>
      <c r="BF85">
        <f t="shared" si="0"/>
        <v>5</v>
      </c>
      <c r="BG85">
        <f t="shared" si="0"/>
        <v>5</v>
      </c>
      <c r="BH85">
        <f t="shared" si="0"/>
        <v>6</v>
      </c>
      <c r="BI85">
        <f t="shared" si="0"/>
        <v>6</v>
      </c>
      <c r="BJ85">
        <f t="shared" si="0"/>
        <v>0</v>
      </c>
      <c r="BK85">
        <f t="shared" si="0"/>
        <v>8</v>
      </c>
      <c r="BL85">
        <f t="shared" si="0"/>
        <v>34</v>
      </c>
      <c r="BM85">
        <f t="shared" si="0"/>
        <v>7</v>
      </c>
      <c r="BN85">
        <f t="shared" si="0"/>
        <v>1</v>
      </c>
      <c r="BO85">
        <f t="shared" si="0"/>
        <v>0</v>
      </c>
      <c r="BP85">
        <f t="shared" si="0"/>
        <v>1</v>
      </c>
      <c r="BQ85">
        <f t="shared" ref="BQ85:BW85" si="1">IFERROR(VLOOKUP($B85,$A$8:$BW$70,BQ88,FALSE),0)</f>
        <v>5</v>
      </c>
      <c r="BR85">
        <f t="shared" si="1"/>
        <v>1</v>
      </c>
      <c r="BS85">
        <f t="shared" si="1"/>
        <v>10</v>
      </c>
      <c r="BT85">
        <f t="shared" si="1"/>
        <v>24</v>
      </c>
      <c r="BU85">
        <f t="shared" si="1"/>
        <v>1</v>
      </c>
      <c r="BV85">
        <f t="shared" si="1"/>
        <v>0</v>
      </c>
      <c r="BW85">
        <f t="shared" si="1"/>
        <v>0</v>
      </c>
    </row>
    <row r="86" spans="1:75" x14ac:dyDescent="0.2">
      <c r="B86" s="52">
        <v>271403</v>
      </c>
      <c r="C86" t="s">
        <v>396</v>
      </c>
      <c r="D86">
        <f>IFERROR(VLOOKUP($B86,$A$8:$BW$70,D$88,FALSE),0)</f>
        <v>3</v>
      </c>
      <c r="E86">
        <f t="shared" ref="E86:BP86" si="2">IFERROR(VLOOKUP($B86,$A$8:$BW$70,E$88,FALSE),0)</f>
        <v>0.36521764536879697</v>
      </c>
      <c r="F86">
        <f t="shared" si="2"/>
        <v>4.3001432438584102</v>
      </c>
      <c r="G86">
        <f t="shared" si="2"/>
        <v>0</v>
      </c>
      <c r="H86">
        <f t="shared" si="2"/>
        <v>0</v>
      </c>
      <c r="I86">
        <f t="shared" si="2"/>
        <v>0</v>
      </c>
      <c r="J86">
        <f t="shared" si="2"/>
        <v>0</v>
      </c>
      <c r="K86">
        <f t="shared" si="2"/>
        <v>1</v>
      </c>
      <c r="L86">
        <f t="shared" si="2"/>
        <v>0</v>
      </c>
      <c r="M86">
        <f t="shared" si="2"/>
        <v>1</v>
      </c>
      <c r="N86">
        <f t="shared" si="2"/>
        <v>1</v>
      </c>
      <c r="O86">
        <f t="shared" si="2"/>
        <v>0</v>
      </c>
      <c r="P86">
        <f t="shared" si="2"/>
        <v>1</v>
      </c>
      <c r="Q86">
        <f t="shared" si="2"/>
        <v>2</v>
      </c>
      <c r="R86">
        <f t="shared" si="2"/>
        <v>0</v>
      </c>
      <c r="S86">
        <f t="shared" si="2"/>
        <v>1</v>
      </c>
      <c r="T86">
        <f t="shared" si="2"/>
        <v>2</v>
      </c>
      <c r="U86">
        <f t="shared" si="2"/>
        <v>0</v>
      </c>
      <c r="V86">
        <f t="shared" si="2"/>
        <v>2</v>
      </c>
      <c r="W86">
        <f t="shared" si="2"/>
        <v>0</v>
      </c>
      <c r="X86">
        <f t="shared" si="2"/>
        <v>0</v>
      </c>
      <c r="Y86">
        <f t="shared" si="2"/>
        <v>2</v>
      </c>
      <c r="Z86">
        <f t="shared" si="2"/>
        <v>0</v>
      </c>
      <c r="AA86">
        <f t="shared" si="2"/>
        <v>0</v>
      </c>
      <c r="AB86">
        <f t="shared" si="2"/>
        <v>2</v>
      </c>
      <c r="AC86">
        <f t="shared" si="2"/>
        <v>0</v>
      </c>
      <c r="AD86">
        <f t="shared" si="2"/>
        <v>0</v>
      </c>
      <c r="AE86">
        <f t="shared" si="2"/>
        <v>0</v>
      </c>
      <c r="AF86">
        <f t="shared" si="2"/>
        <v>0</v>
      </c>
      <c r="AG86">
        <f t="shared" si="2"/>
        <v>1</v>
      </c>
      <c r="AH86">
        <f t="shared" si="2"/>
        <v>0</v>
      </c>
      <c r="AI86">
        <f t="shared" si="2"/>
        <v>3</v>
      </c>
      <c r="AJ86">
        <f t="shared" si="2"/>
        <v>0</v>
      </c>
      <c r="AK86">
        <f t="shared" si="2"/>
        <v>0</v>
      </c>
      <c r="AL86">
        <f t="shared" si="2"/>
        <v>0</v>
      </c>
      <c r="AM86">
        <f t="shared" si="2"/>
        <v>0</v>
      </c>
      <c r="AN86">
        <f t="shared" si="2"/>
        <v>0</v>
      </c>
      <c r="AO86">
        <f t="shared" si="2"/>
        <v>0</v>
      </c>
      <c r="AP86">
        <f t="shared" si="2"/>
        <v>0</v>
      </c>
      <c r="AQ86">
        <f t="shared" si="2"/>
        <v>1</v>
      </c>
      <c r="AR86">
        <f t="shared" si="2"/>
        <v>0</v>
      </c>
      <c r="AS86">
        <f t="shared" si="2"/>
        <v>0</v>
      </c>
      <c r="AT86">
        <f t="shared" si="2"/>
        <v>0</v>
      </c>
      <c r="AU86">
        <f t="shared" si="2"/>
        <v>0</v>
      </c>
      <c r="AV86">
        <f t="shared" si="2"/>
        <v>0</v>
      </c>
      <c r="AW86">
        <f t="shared" si="2"/>
        <v>1</v>
      </c>
      <c r="AX86">
        <f t="shared" si="2"/>
        <v>0</v>
      </c>
      <c r="AY86">
        <f t="shared" si="2"/>
        <v>0</v>
      </c>
      <c r="AZ86">
        <f t="shared" si="2"/>
        <v>0</v>
      </c>
      <c r="BA86">
        <f t="shared" si="2"/>
        <v>1</v>
      </c>
      <c r="BB86">
        <f t="shared" si="2"/>
        <v>0</v>
      </c>
      <c r="BC86">
        <f t="shared" si="2"/>
        <v>0</v>
      </c>
      <c r="BD86">
        <f t="shared" si="2"/>
        <v>0</v>
      </c>
      <c r="BE86">
        <f t="shared" si="2"/>
        <v>2</v>
      </c>
      <c r="BF86">
        <f t="shared" si="2"/>
        <v>1</v>
      </c>
      <c r="BG86">
        <f t="shared" si="2"/>
        <v>0</v>
      </c>
      <c r="BH86">
        <f t="shared" si="2"/>
        <v>0</v>
      </c>
      <c r="BI86">
        <f t="shared" si="2"/>
        <v>0</v>
      </c>
      <c r="BJ86">
        <f t="shared" si="2"/>
        <v>0</v>
      </c>
      <c r="BK86">
        <f t="shared" si="2"/>
        <v>1</v>
      </c>
      <c r="BL86">
        <f t="shared" si="2"/>
        <v>2</v>
      </c>
      <c r="BM86">
        <f t="shared" si="2"/>
        <v>0</v>
      </c>
      <c r="BN86">
        <f t="shared" si="2"/>
        <v>0</v>
      </c>
      <c r="BO86">
        <f t="shared" si="2"/>
        <v>0</v>
      </c>
      <c r="BP86">
        <f t="shared" si="2"/>
        <v>0</v>
      </c>
      <c r="BQ86">
        <f t="shared" ref="BQ86:BW86" si="3">IFERROR(VLOOKUP($B86,$A$8:$BW$70,BQ$88,FALSE),0)</f>
        <v>2</v>
      </c>
      <c r="BR86">
        <f t="shared" si="3"/>
        <v>0</v>
      </c>
      <c r="BS86">
        <f t="shared" si="3"/>
        <v>1</v>
      </c>
      <c r="BT86">
        <f t="shared" si="3"/>
        <v>2</v>
      </c>
      <c r="BU86">
        <f t="shared" si="3"/>
        <v>0</v>
      </c>
      <c r="BV86">
        <f t="shared" si="3"/>
        <v>0</v>
      </c>
      <c r="BW86">
        <f t="shared" si="3"/>
        <v>0</v>
      </c>
    </row>
    <row r="87" spans="1:75" x14ac:dyDescent="0.2">
      <c r="C87" t="s">
        <v>397</v>
      </c>
      <c r="D87">
        <f>SUM(D8:D83)</f>
        <v>126</v>
      </c>
      <c r="G87">
        <f t="shared" ref="G87:BR87" si="4">SUM(G8:G83)</f>
        <v>3</v>
      </c>
      <c r="H87">
        <f t="shared" si="4"/>
        <v>6</v>
      </c>
      <c r="I87">
        <f t="shared" si="4"/>
        <v>14</v>
      </c>
      <c r="J87">
        <f t="shared" si="4"/>
        <v>33</v>
      </c>
      <c r="K87">
        <f t="shared" si="4"/>
        <v>24</v>
      </c>
      <c r="L87">
        <f t="shared" si="4"/>
        <v>9</v>
      </c>
      <c r="M87">
        <f t="shared" si="4"/>
        <v>19</v>
      </c>
      <c r="N87">
        <f t="shared" si="4"/>
        <v>18</v>
      </c>
      <c r="O87">
        <f t="shared" si="4"/>
        <v>0</v>
      </c>
      <c r="P87">
        <f t="shared" si="4"/>
        <v>77</v>
      </c>
      <c r="Q87">
        <f t="shared" si="4"/>
        <v>49</v>
      </c>
      <c r="R87">
        <f t="shared" si="4"/>
        <v>0</v>
      </c>
      <c r="S87">
        <f t="shared" si="4"/>
        <v>25</v>
      </c>
      <c r="T87">
        <f t="shared" si="4"/>
        <v>37</v>
      </c>
      <c r="U87">
        <f t="shared" si="4"/>
        <v>1</v>
      </c>
      <c r="V87">
        <f t="shared" si="4"/>
        <v>36</v>
      </c>
      <c r="W87">
        <f t="shared" si="4"/>
        <v>1</v>
      </c>
      <c r="X87">
        <f t="shared" si="4"/>
        <v>2</v>
      </c>
      <c r="Y87">
        <f t="shared" si="4"/>
        <v>28</v>
      </c>
      <c r="Z87">
        <f t="shared" si="4"/>
        <v>5</v>
      </c>
      <c r="AA87">
        <f t="shared" si="4"/>
        <v>0</v>
      </c>
      <c r="AB87">
        <f t="shared" si="4"/>
        <v>48</v>
      </c>
      <c r="AC87">
        <f t="shared" si="4"/>
        <v>2</v>
      </c>
      <c r="AD87">
        <f t="shared" si="4"/>
        <v>1</v>
      </c>
      <c r="AE87">
        <f t="shared" si="4"/>
        <v>2</v>
      </c>
      <c r="AF87">
        <f t="shared" si="4"/>
        <v>0</v>
      </c>
      <c r="AG87">
        <f t="shared" si="4"/>
        <v>9</v>
      </c>
      <c r="AH87">
        <f t="shared" si="4"/>
        <v>0</v>
      </c>
      <c r="AI87">
        <f t="shared" si="4"/>
        <v>43</v>
      </c>
      <c r="AJ87">
        <f t="shared" si="4"/>
        <v>1</v>
      </c>
      <c r="AK87">
        <f t="shared" si="4"/>
        <v>0</v>
      </c>
      <c r="AL87">
        <f t="shared" si="4"/>
        <v>13</v>
      </c>
      <c r="AM87">
        <f t="shared" si="4"/>
        <v>1</v>
      </c>
      <c r="AN87">
        <f t="shared" si="4"/>
        <v>4</v>
      </c>
      <c r="AO87">
        <f t="shared" si="4"/>
        <v>0</v>
      </c>
      <c r="AP87">
        <f t="shared" si="4"/>
        <v>7</v>
      </c>
      <c r="AQ87">
        <f t="shared" si="4"/>
        <v>11</v>
      </c>
      <c r="AR87">
        <f t="shared" si="4"/>
        <v>9</v>
      </c>
      <c r="AS87">
        <f t="shared" si="4"/>
        <v>4</v>
      </c>
      <c r="AT87">
        <f t="shared" si="4"/>
        <v>8</v>
      </c>
      <c r="AU87">
        <f t="shared" si="4"/>
        <v>14</v>
      </c>
      <c r="AV87">
        <f t="shared" si="4"/>
        <v>9</v>
      </c>
      <c r="AW87">
        <f t="shared" si="4"/>
        <v>10</v>
      </c>
      <c r="AX87">
        <f t="shared" si="4"/>
        <v>13</v>
      </c>
      <c r="AY87">
        <f t="shared" si="4"/>
        <v>12</v>
      </c>
      <c r="AZ87">
        <f t="shared" si="4"/>
        <v>2</v>
      </c>
      <c r="BA87">
        <f t="shared" si="4"/>
        <v>8</v>
      </c>
      <c r="BB87">
        <f t="shared" si="4"/>
        <v>19</v>
      </c>
      <c r="BC87">
        <f t="shared" si="4"/>
        <v>19</v>
      </c>
      <c r="BD87">
        <f t="shared" si="4"/>
        <v>16</v>
      </c>
      <c r="BE87">
        <f t="shared" si="4"/>
        <v>17</v>
      </c>
      <c r="BF87">
        <f t="shared" si="4"/>
        <v>18</v>
      </c>
      <c r="BG87">
        <f t="shared" si="4"/>
        <v>15</v>
      </c>
      <c r="BH87">
        <f t="shared" si="4"/>
        <v>18</v>
      </c>
      <c r="BI87">
        <f t="shared" si="4"/>
        <v>23</v>
      </c>
      <c r="BJ87">
        <f t="shared" si="4"/>
        <v>0</v>
      </c>
      <c r="BK87">
        <f t="shared" si="4"/>
        <v>11</v>
      </c>
      <c r="BL87">
        <f t="shared" si="4"/>
        <v>54</v>
      </c>
      <c r="BM87">
        <f t="shared" si="4"/>
        <v>13</v>
      </c>
      <c r="BN87">
        <f t="shared" si="4"/>
        <v>5</v>
      </c>
      <c r="BO87">
        <f t="shared" si="4"/>
        <v>2</v>
      </c>
      <c r="BP87">
        <f t="shared" si="4"/>
        <v>1</v>
      </c>
      <c r="BQ87">
        <f t="shared" si="4"/>
        <v>9</v>
      </c>
      <c r="BR87">
        <f t="shared" si="4"/>
        <v>1</v>
      </c>
      <c r="BS87">
        <f t="shared" ref="BS87:BW87" si="5">SUM(BS8:BS83)</f>
        <v>15</v>
      </c>
      <c r="BT87">
        <f t="shared" si="5"/>
        <v>46</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88</v>
      </c>
      <c r="E90">
        <v>1.0017734805742999</v>
      </c>
      <c r="F90">
        <v>11.7950748519232</v>
      </c>
      <c r="G90">
        <v>2</v>
      </c>
      <c r="H90">
        <v>4</v>
      </c>
      <c r="I90">
        <v>10</v>
      </c>
      <c r="J90">
        <v>21</v>
      </c>
      <c r="K90">
        <v>17</v>
      </c>
      <c r="L90">
        <v>6</v>
      </c>
      <c r="M90">
        <v>14</v>
      </c>
      <c r="N90">
        <v>14</v>
      </c>
      <c r="O90">
        <v>0</v>
      </c>
      <c r="P90">
        <v>54</v>
      </c>
      <c r="Q90">
        <v>34</v>
      </c>
      <c r="R90">
        <v>0</v>
      </c>
      <c r="S90">
        <v>35</v>
      </c>
      <c r="T90">
        <v>53</v>
      </c>
      <c r="U90">
        <v>3</v>
      </c>
      <c r="V90">
        <v>50</v>
      </c>
      <c r="W90">
        <v>2</v>
      </c>
      <c r="X90">
        <v>2</v>
      </c>
      <c r="Y90">
        <v>40</v>
      </c>
      <c r="Z90">
        <v>6</v>
      </c>
      <c r="AA90">
        <v>0</v>
      </c>
      <c r="AB90">
        <v>63</v>
      </c>
      <c r="AC90">
        <v>4</v>
      </c>
      <c r="AD90">
        <v>1</v>
      </c>
      <c r="AE90">
        <v>2</v>
      </c>
      <c r="AF90">
        <v>1</v>
      </c>
      <c r="AG90">
        <v>17</v>
      </c>
      <c r="AH90">
        <v>0</v>
      </c>
      <c r="AI90">
        <v>59</v>
      </c>
      <c r="AJ90">
        <v>1</v>
      </c>
      <c r="AK90">
        <v>0</v>
      </c>
      <c r="AL90">
        <v>18</v>
      </c>
      <c r="AM90">
        <v>3</v>
      </c>
      <c r="AN90">
        <v>7</v>
      </c>
      <c r="AO90">
        <v>0</v>
      </c>
      <c r="AP90">
        <v>5</v>
      </c>
      <c r="AQ90">
        <v>9</v>
      </c>
      <c r="AR90">
        <v>7</v>
      </c>
      <c r="AS90">
        <v>3</v>
      </c>
      <c r="AT90">
        <v>5</v>
      </c>
      <c r="AU90">
        <v>11</v>
      </c>
      <c r="AV90">
        <v>6</v>
      </c>
      <c r="AW90">
        <v>9</v>
      </c>
      <c r="AX90">
        <v>8</v>
      </c>
      <c r="AY90">
        <v>7</v>
      </c>
      <c r="AZ90">
        <v>1</v>
      </c>
      <c r="BA90">
        <v>4</v>
      </c>
      <c r="BB90">
        <v>13</v>
      </c>
      <c r="BC90">
        <v>14</v>
      </c>
      <c r="BD90">
        <v>10</v>
      </c>
      <c r="BE90">
        <v>13</v>
      </c>
      <c r="BF90">
        <v>12</v>
      </c>
      <c r="BG90">
        <v>10</v>
      </c>
      <c r="BH90">
        <v>12</v>
      </c>
      <c r="BI90">
        <v>17</v>
      </c>
      <c r="BJ90">
        <v>0</v>
      </c>
      <c r="BK90">
        <v>16</v>
      </c>
      <c r="BL90">
        <v>83</v>
      </c>
      <c r="BM90">
        <v>21</v>
      </c>
      <c r="BN90">
        <v>7</v>
      </c>
      <c r="BO90">
        <v>2</v>
      </c>
      <c r="BP90">
        <v>3</v>
      </c>
      <c r="BQ90">
        <v>11</v>
      </c>
      <c r="BR90">
        <v>1</v>
      </c>
      <c r="BS90">
        <v>24</v>
      </c>
      <c r="BT90">
        <v>62</v>
      </c>
      <c r="BU90">
        <v>2</v>
      </c>
      <c r="BV90">
        <v>0</v>
      </c>
    </row>
    <row r="91" spans="1:75" x14ac:dyDescent="0.2">
      <c r="B91" t="s">
        <v>425</v>
      </c>
    </row>
    <row r="92" spans="1:75" x14ac:dyDescent="0.2">
      <c r="D92">
        <f>D87-D85-D86</f>
        <v>88</v>
      </c>
    </row>
    <row r="100" spans="1:6" s="147" customFormat="1" x14ac:dyDescent="0.2"/>
    <row r="101" spans="1:6" x14ac:dyDescent="0.2">
      <c r="A101" s="52">
        <v>271004</v>
      </c>
      <c r="B101" s="52" t="s">
        <v>172</v>
      </c>
      <c r="C101" s="52" t="s">
        <v>419</v>
      </c>
      <c r="D101" s="52">
        <v>51</v>
      </c>
      <c r="E101" s="52">
        <v>1.8666296756785801</v>
      </c>
      <c r="F101" s="52">
        <v>21.978059084602702</v>
      </c>
    </row>
    <row r="102" spans="1:6" x14ac:dyDescent="0.2">
      <c r="A102" s="52">
        <v>271021</v>
      </c>
      <c r="B102" s="52" t="s">
        <v>419</v>
      </c>
      <c r="C102" s="52" t="s">
        <v>500</v>
      </c>
      <c r="D102" s="52">
        <v>3</v>
      </c>
      <c r="E102" s="52">
        <v>2.8506813128337698</v>
      </c>
      <c r="F102" s="52">
        <v>33.564473522074998</v>
      </c>
    </row>
    <row r="103" spans="1:6" x14ac:dyDescent="0.2">
      <c r="A103" s="52">
        <v>271039</v>
      </c>
      <c r="B103" s="52" t="s">
        <v>419</v>
      </c>
      <c r="C103" s="52" t="s">
        <v>501</v>
      </c>
      <c r="D103" s="52">
        <v>2</v>
      </c>
      <c r="E103" s="52">
        <v>2.5501746869660602</v>
      </c>
      <c r="F103" s="52">
        <v>30.0262503465358</v>
      </c>
    </row>
    <row r="104" spans="1:6" x14ac:dyDescent="0.2">
      <c r="A104" s="52">
        <v>271063</v>
      </c>
      <c r="B104" s="52" t="s">
        <v>419</v>
      </c>
      <c r="C104" s="52" t="s">
        <v>503</v>
      </c>
      <c r="D104" s="52">
        <v>3</v>
      </c>
      <c r="E104" s="52">
        <v>2.8897001454482401</v>
      </c>
      <c r="F104" s="52">
        <v>34.023888809309902</v>
      </c>
    </row>
    <row r="105" spans="1:6" x14ac:dyDescent="0.2">
      <c r="A105" s="52">
        <v>271071</v>
      </c>
      <c r="B105" s="52" t="s">
        <v>419</v>
      </c>
      <c r="C105" s="52" t="s">
        <v>504</v>
      </c>
      <c r="D105" s="52">
        <v>2</v>
      </c>
      <c r="E105" s="52">
        <v>2.5149007871639499</v>
      </c>
      <c r="F105" s="52">
        <v>29.610928623059401</v>
      </c>
    </row>
    <row r="106" spans="1:6" x14ac:dyDescent="0.2">
      <c r="A106" s="52">
        <v>271080</v>
      </c>
      <c r="B106" s="52" t="s">
        <v>419</v>
      </c>
      <c r="C106" s="52" t="s">
        <v>505</v>
      </c>
      <c r="D106" s="52">
        <v>2</v>
      </c>
      <c r="E106" s="52">
        <v>3.1604064282666799</v>
      </c>
      <c r="F106" s="52">
        <v>37.211236977978601</v>
      </c>
    </row>
    <row r="107" spans="1:6" x14ac:dyDescent="0.2">
      <c r="A107" s="52">
        <v>271098</v>
      </c>
      <c r="B107" s="52" t="s">
        <v>419</v>
      </c>
      <c r="C107" s="52" t="s">
        <v>506</v>
      </c>
      <c r="D107" s="52">
        <v>2</v>
      </c>
      <c r="E107" s="52">
        <v>2.4886765218256901</v>
      </c>
      <c r="F107" s="52">
        <v>29.302159047302499</v>
      </c>
    </row>
    <row r="108" spans="1:6" x14ac:dyDescent="0.2">
      <c r="A108" s="52">
        <v>271136</v>
      </c>
      <c r="B108" s="52" t="s">
        <v>419</v>
      </c>
      <c r="C108" s="52" t="s">
        <v>508</v>
      </c>
      <c r="D108" s="52">
        <v>2</v>
      </c>
      <c r="E108" s="52">
        <v>2.0549915745345402</v>
      </c>
      <c r="F108" s="52">
        <v>24.1958685388745</v>
      </c>
    </row>
    <row r="109" spans="1:6" x14ac:dyDescent="0.2">
      <c r="A109" s="52">
        <v>271161</v>
      </c>
      <c r="B109" s="52" t="s">
        <v>419</v>
      </c>
      <c r="C109" s="52" t="s">
        <v>511</v>
      </c>
      <c r="D109" s="52">
        <v>2</v>
      </c>
      <c r="E109" s="52">
        <v>1.59108989657916</v>
      </c>
      <c r="F109" s="52">
        <v>18.733800395206199</v>
      </c>
    </row>
    <row r="110" spans="1:6" x14ac:dyDescent="0.2">
      <c r="A110" s="52">
        <v>271179</v>
      </c>
      <c r="B110" s="52" t="s">
        <v>419</v>
      </c>
      <c r="C110" s="52" t="s">
        <v>512</v>
      </c>
      <c r="D110" s="52">
        <v>5</v>
      </c>
      <c r="E110" s="52">
        <v>5.5723344738044602</v>
      </c>
      <c r="F110" s="52">
        <v>65.6097446109234</v>
      </c>
    </row>
    <row r="111" spans="1:6" x14ac:dyDescent="0.2">
      <c r="A111" s="52">
        <v>271187</v>
      </c>
      <c r="B111" s="52" t="s">
        <v>419</v>
      </c>
      <c r="C111" s="52" t="s">
        <v>513</v>
      </c>
      <c r="D111" s="52">
        <v>1</v>
      </c>
      <c r="E111" s="52">
        <v>0.58708185095165999</v>
      </c>
      <c r="F111" s="52">
        <v>6.9124153418501901</v>
      </c>
    </row>
    <row r="112" spans="1:6" x14ac:dyDescent="0.2">
      <c r="A112" s="52">
        <v>271195</v>
      </c>
      <c r="B112" s="52" t="s">
        <v>419</v>
      </c>
      <c r="C112" s="52" t="s">
        <v>527</v>
      </c>
      <c r="D112" s="52">
        <v>2</v>
      </c>
      <c r="E112" s="52">
        <v>1.79830240253201</v>
      </c>
      <c r="F112" s="52">
        <v>21.173560545941399</v>
      </c>
    </row>
    <row r="113" spans="1:6" x14ac:dyDescent="0.2">
      <c r="A113" s="52">
        <v>271209</v>
      </c>
      <c r="B113" s="52" t="s">
        <v>419</v>
      </c>
      <c r="C113" s="52" t="s">
        <v>514</v>
      </c>
      <c r="D113" s="52">
        <v>2</v>
      </c>
      <c r="E113" s="52">
        <v>1.31443180399193</v>
      </c>
      <c r="F113" s="52">
        <v>15.476374466356599</v>
      </c>
    </row>
    <row r="114" spans="1:6" x14ac:dyDescent="0.2">
      <c r="A114" s="52">
        <v>271217</v>
      </c>
      <c r="B114" s="52" t="s">
        <v>419</v>
      </c>
      <c r="C114" s="52" t="s">
        <v>515</v>
      </c>
      <c r="D114" s="52">
        <v>3</v>
      </c>
      <c r="E114" s="52">
        <v>2.28642852243367</v>
      </c>
      <c r="F114" s="52">
        <v>26.9208519576868</v>
      </c>
    </row>
    <row r="115" spans="1:6" x14ac:dyDescent="0.2">
      <c r="A115" s="52">
        <v>271225</v>
      </c>
      <c r="B115" s="52" t="s">
        <v>419</v>
      </c>
      <c r="C115" s="52" t="s">
        <v>516</v>
      </c>
      <c r="D115" s="52">
        <v>4</v>
      </c>
      <c r="E115" s="52">
        <v>3.8187251186191502</v>
      </c>
      <c r="F115" s="52">
        <v>44.9624086547093</v>
      </c>
    </row>
    <row r="116" spans="1:6" x14ac:dyDescent="0.2">
      <c r="A116" s="52">
        <v>271233</v>
      </c>
      <c r="B116" s="52" t="s">
        <v>419</v>
      </c>
      <c r="C116" s="52" t="s">
        <v>517</v>
      </c>
      <c r="D116" s="52">
        <v>2</v>
      </c>
      <c r="E116" s="52">
        <v>1.1100565573815999</v>
      </c>
      <c r="F116" s="52">
        <v>13.0700207562672</v>
      </c>
    </row>
    <row r="117" spans="1:6" x14ac:dyDescent="0.2">
      <c r="A117" s="52">
        <v>271250</v>
      </c>
      <c r="B117" s="52" t="s">
        <v>419</v>
      </c>
      <c r="C117" s="52" t="s">
        <v>518</v>
      </c>
      <c r="D117" s="52">
        <v>2</v>
      </c>
      <c r="E117" s="52">
        <v>1.68085589182011</v>
      </c>
      <c r="F117" s="52">
        <v>19.790722597236801</v>
      </c>
    </row>
    <row r="118" spans="1:6" x14ac:dyDescent="0.2">
      <c r="A118" s="52">
        <v>271268</v>
      </c>
      <c r="B118" s="52" t="s">
        <v>419</v>
      </c>
      <c r="C118" s="52" t="s">
        <v>519</v>
      </c>
      <c r="D118" s="52">
        <v>6</v>
      </c>
      <c r="E118" s="52">
        <v>3.12285303853601</v>
      </c>
      <c r="F118" s="52">
        <v>36.769076098891702</v>
      </c>
    </row>
    <row r="119" spans="1:6" x14ac:dyDescent="0.2">
      <c r="A119" s="52">
        <v>271276</v>
      </c>
      <c r="B119" s="52" t="s">
        <v>419</v>
      </c>
      <c r="C119" s="52" t="s">
        <v>520</v>
      </c>
      <c r="D119" s="52">
        <v>4</v>
      </c>
      <c r="E119" s="52">
        <v>2.9809813390568198</v>
      </c>
      <c r="F119" s="52">
        <v>35.0986512501851</v>
      </c>
    </row>
    <row r="120" spans="1:6" x14ac:dyDescent="0.2">
      <c r="A120" s="52">
        <v>271284</v>
      </c>
      <c r="B120" s="52" t="s">
        <v>419</v>
      </c>
      <c r="C120" s="52" t="s">
        <v>521</v>
      </c>
      <c r="D120" s="52">
        <v>2</v>
      </c>
      <c r="E120" s="52">
        <v>1.8411459292263499</v>
      </c>
      <c r="F120" s="52">
        <v>21.6780085215361</v>
      </c>
    </row>
    <row r="121" spans="1:6" x14ac:dyDescent="0.2">
      <c r="A121" s="52">
        <v>271403</v>
      </c>
      <c r="B121" s="52" t="s">
        <v>173</v>
      </c>
      <c r="C121" s="52" t="s">
        <v>419</v>
      </c>
      <c r="D121" s="52">
        <v>11</v>
      </c>
      <c r="E121" s="52">
        <v>1.33146444142646</v>
      </c>
      <c r="F121" s="52">
        <v>15.6769200361502</v>
      </c>
    </row>
    <row r="122" spans="1:6" x14ac:dyDescent="0.2">
      <c r="A122" s="52">
        <v>271411</v>
      </c>
      <c r="B122" s="52" t="s">
        <v>419</v>
      </c>
      <c r="C122" s="52" t="s">
        <v>522</v>
      </c>
      <c r="D122" s="52">
        <v>3</v>
      </c>
      <c r="E122" s="52">
        <v>2.0498243983765398</v>
      </c>
      <c r="F122" s="52">
        <v>24.135029206691499</v>
      </c>
    </row>
    <row r="123" spans="1:6" x14ac:dyDescent="0.2">
      <c r="A123" s="52">
        <v>271420</v>
      </c>
      <c r="B123" s="52" t="s">
        <v>419</v>
      </c>
      <c r="C123" s="52" t="s">
        <v>528</v>
      </c>
      <c r="D123" s="52">
        <v>2</v>
      </c>
      <c r="E123" s="52">
        <v>1.64869588155769</v>
      </c>
      <c r="F123" s="52">
        <v>19.412064411888899</v>
      </c>
    </row>
    <row r="124" spans="1:6" x14ac:dyDescent="0.2">
      <c r="A124" s="52">
        <v>271438</v>
      </c>
      <c r="B124" s="52" t="s">
        <v>419</v>
      </c>
      <c r="C124" s="52" t="s">
        <v>523</v>
      </c>
      <c r="D124" s="52">
        <v>3</v>
      </c>
      <c r="E124" s="52">
        <v>3.4802784222737801</v>
      </c>
      <c r="F124" s="52">
        <v>40.977471746126803</v>
      </c>
    </row>
    <row r="125" spans="1:6" x14ac:dyDescent="0.2">
      <c r="A125" s="52">
        <v>271446</v>
      </c>
      <c r="B125" s="52" t="s">
        <v>419</v>
      </c>
      <c r="C125" s="52" t="s">
        <v>529</v>
      </c>
      <c r="D125" s="52">
        <v>1</v>
      </c>
      <c r="E125" s="52">
        <v>0.73069503711930806</v>
      </c>
      <c r="F125" s="52">
        <v>8.6033447918886292</v>
      </c>
    </row>
    <row r="126" spans="1:6" x14ac:dyDescent="0.2">
      <c r="A126" s="52">
        <v>271454</v>
      </c>
      <c r="B126" s="52" t="s">
        <v>419</v>
      </c>
      <c r="C126" s="52" t="s">
        <v>524</v>
      </c>
      <c r="D126" s="52">
        <v>2</v>
      </c>
      <c r="E126" s="52">
        <v>1.4421482239944601</v>
      </c>
      <c r="F126" s="52">
        <v>16.980132314773499</v>
      </c>
    </row>
    <row r="127" spans="1:6" x14ac:dyDescent="0.2">
      <c r="A127" s="52">
        <v>272027</v>
      </c>
      <c r="B127" s="52" t="s">
        <v>253</v>
      </c>
      <c r="C127" s="52" t="s">
        <v>419</v>
      </c>
      <c r="D127" s="52">
        <v>2</v>
      </c>
      <c r="E127" s="52">
        <v>1.0479269385338501</v>
      </c>
      <c r="F127" s="52">
        <v>12.3384945988662</v>
      </c>
    </row>
    <row r="128" spans="1:6" x14ac:dyDescent="0.2">
      <c r="A128" s="52">
        <v>272035</v>
      </c>
      <c r="B128" s="52" t="s">
        <v>174</v>
      </c>
      <c r="C128" s="52" t="s">
        <v>419</v>
      </c>
      <c r="D128" s="52">
        <v>7</v>
      </c>
      <c r="E128" s="52">
        <v>1.7123203898219701</v>
      </c>
      <c r="F128" s="52">
        <v>20.161191686613499</v>
      </c>
    </row>
    <row r="129" spans="1:6" x14ac:dyDescent="0.2">
      <c r="A129" s="52">
        <v>272043</v>
      </c>
      <c r="B129" s="52" t="s">
        <v>175</v>
      </c>
      <c r="C129" s="52" t="s">
        <v>419</v>
      </c>
      <c r="D129" s="52">
        <v>2</v>
      </c>
      <c r="E129" s="52">
        <v>1.9344791898401199</v>
      </c>
      <c r="F129" s="52">
        <v>22.776932396504598</v>
      </c>
    </row>
    <row r="130" spans="1:6" x14ac:dyDescent="0.2">
      <c r="A130" s="52">
        <v>272051</v>
      </c>
      <c r="B130" s="52" t="s">
        <v>176</v>
      </c>
      <c r="C130" s="52" t="s">
        <v>419</v>
      </c>
      <c r="D130" s="52">
        <v>5</v>
      </c>
      <c r="E130" s="52">
        <v>1.3197173693281801</v>
      </c>
      <c r="F130" s="52">
        <v>15.538607735638299</v>
      </c>
    </row>
    <row r="131" spans="1:6" x14ac:dyDescent="0.2">
      <c r="A131" s="52">
        <v>272060</v>
      </c>
      <c r="B131" s="52" t="s">
        <v>262</v>
      </c>
      <c r="C131" s="52" t="s">
        <v>419</v>
      </c>
      <c r="D131" s="52">
        <v>2</v>
      </c>
      <c r="E131" s="52">
        <v>2.70977007600905</v>
      </c>
      <c r="F131" s="52">
        <v>31.905357346558201</v>
      </c>
    </row>
    <row r="132" spans="1:6" x14ac:dyDescent="0.2">
      <c r="A132" s="52">
        <v>272078</v>
      </c>
      <c r="B132" s="52" t="s">
        <v>177</v>
      </c>
      <c r="C132" s="52" t="s">
        <v>419</v>
      </c>
      <c r="D132" s="52">
        <v>4</v>
      </c>
      <c r="E132" s="52">
        <v>1.14304982839964</v>
      </c>
      <c r="F132" s="52">
        <v>13.4584899150281</v>
      </c>
    </row>
    <row r="133" spans="1:6" x14ac:dyDescent="0.2">
      <c r="A133" s="52">
        <v>272094</v>
      </c>
      <c r="B133" s="52" t="s">
        <v>179</v>
      </c>
      <c r="C133" s="52" t="s">
        <v>419</v>
      </c>
      <c r="D133" s="52">
        <v>1</v>
      </c>
      <c r="E133" s="52">
        <v>0.70099190354351404</v>
      </c>
      <c r="F133" s="52">
        <v>8.2536143481736293</v>
      </c>
    </row>
    <row r="134" spans="1:6" x14ac:dyDescent="0.2">
      <c r="A134" s="52">
        <v>272108</v>
      </c>
      <c r="B134" s="52" t="s">
        <v>180</v>
      </c>
      <c r="C134" s="52" t="s">
        <v>419</v>
      </c>
      <c r="D134" s="52">
        <v>6</v>
      </c>
      <c r="E134" s="52">
        <v>1.50874696050352</v>
      </c>
      <c r="F134" s="52">
        <v>17.764278728509201</v>
      </c>
    </row>
    <row r="135" spans="1:6" x14ac:dyDescent="0.2">
      <c r="A135" s="52">
        <v>272116</v>
      </c>
      <c r="B135" s="52" t="s">
        <v>181</v>
      </c>
      <c r="C135" s="52" t="s">
        <v>419</v>
      </c>
      <c r="D135" s="52">
        <v>2</v>
      </c>
      <c r="E135" s="52">
        <v>0.70545741859021405</v>
      </c>
      <c r="F135" s="52">
        <v>8.3061921866267099</v>
      </c>
    </row>
    <row r="136" spans="1:6" x14ac:dyDescent="0.2">
      <c r="A136" s="52">
        <v>272124</v>
      </c>
      <c r="B136" s="52" t="s">
        <v>182</v>
      </c>
      <c r="C136" s="52" t="s">
        <v>419</v>
      </c>
      <c r="D136" s="52">
        <v>2</v>
      </c>
      <c r="E136" s="52">
        <v>0.758457752007069</v>
      </c>
      <c r="F136" s="52">
        <v>8.9302283704058105</v>
      </c>
    </row>
    <row r="137" spans="1:6" x14ac:dyDescent="0.2">
      <c r="A137" s="52">
        <v>272132</v>
      </c>
      <c r="B137" s="52" t="s">
        <v>183</v>
      </c>
      <c r="C137" s="52" t="s">
        <v>419</v>
      </c>
      <c r="D137" s="52">
        <v>1</v>
      </c>
      <c r="E137" s="52">
        <v>1.01173613921489</v>
      </c>
      <c r="F137" s="52">
        <v>11.9123771230141</v>
      </c>
    </row>
    <row r="138" spans="1:6" x14ac:dyDescent="0.2">
      <c r="A138" s="52">
        <v>272141</v>
      </c>
      <c r="B138" s="52" t="s">
        <v>272</v>
      </c>
      <c r="C138" s="52" t="s">
        <v>419</v>
      </c>
      <c r="D138" s="52">
        <v>2</v>
      </c>
      <c r="E138" s="52">
        <v>1.83504757360835</v>
      </c>
      <c r="F138" s="52">
        <v>21.606205302162799</v>
      </c>
    </row>
    <row r="139" spans="1:6" x14ac:dyDescent="0.2">
      <c r="A139" s="52">
        <v>272159</v>
      </c>
      <c r="B139" s="52" t="s">
        <v>184</v>
      </c>
      <c r="C139" s="52" t="s">
        <v>419</v>
      </c>
      <c r="D139" s="52">
        <v>3</v>
      </c>
      <c r="E139" s="52">
        <v>1.30903188365325</v>
      </c>
      <c r="F139" s="52">
        <v>15.4127947591431</v>
      </c>
    </row>
    <row r="140" spans="1:6" x14ac:dyDescent="0.2">
      <c r="A140" s="52">
        <v>272175</v>
      </c>
      <c r="B140" s="52" t="s">
        <v>186</v>
      </c>
      <c r="C140" s="52" t="s">
        <v>419</v>
      </c>
      <c r="D140" s="52">
        <v>3</v>
      </c>
      <c r="E140" s="52">
        <v>2.5466676853337402</v>
      </c>
      <c r="F140" s="52">
        <v>29.9849582305424</v>
      </c>
    </row>
    <row r="141" spans="1:6" x14ac:dyDescent="0.2">
      <c r="A141" s="52">
        <v>272183</v>
      </c>
      <c r="B141" s="52" t="s">
        <v>187</v>
      </c>
      <c r="C141" s="52" t="s">
        <v>419</v>
      </c>
      <c r="D141" s="52">
        <v>1</v>
      </c>
      <c r="E141" s="52">
        <v>0.84512279634230902</v>
      </c>
      <c r="F141" s="52">
        <v>9.9506393762884695</v>
      </c>
    </row>
    <row r="142" spans="1:6" x14ac:dyDescent="0.2">
      <c r="A142" s="52">
        <v>272191</v>
      </c>
      <c r="B142" s="52" t="s">
        <v>278</v>
      </c>
      <c r="C142" s="52" t="s">
        <v>419</v>
      </c>
      <c r="D142" s="52">
        <v>1</v>
      </c>
      <c r="E142" s="52">
        <v>0.54166779514123997</v>
      </c>
      <c r="F142" s="52">
        <v>6.3777014589210497</v>
      </c>
    </row>
    <row r="143" spans="1:6" x14ac:dyDescent="0.2">
      <c r="A143" s="52">
        <v>272213</v>
      </c>
      <c r="B143" s="52" t="s">
        <v>281</v>
      </c>
      <c r="C143" s="52" t="s">
        <v>419</v>
      </c>
      <c r="D143" s="52">
        <v>1</v>
      </c>
      <c r="E143" s="52">
        <v>1.4758187104296101</v>
      </c>
      <c r="F143" s="52">
        <v>17.376575138929301</v>
      </c>
    </row>
    <row r="144" spans="1:6" x14ac:dyDescent="0.2">
      <c r="A144" s="52">
        <v>272221</v>
      </c>
      <c r="B144" s="52" t="s">
        <v>189</v>
      </c>
      <c r="C144" s="52" t="s">
        <v>419</v>
      </c>
      <c r="D144" s="52">
        <v>2</v>
      </c>
      <c r="E144" s="52">
        <v>1.82540044722311</v>
      </c>
      <c r="F144" s="52">
        <v>21.4926181689173</v>
      </c>
    </row>
    <row r="145" spans="1:6" x14ac:dyDescent="0.2">
      <c r="A145" s="52">
        <v>272230</v>
      </c>
      <c r="B145" s="52" t="s">
        <v>171</v>
      </c>
      <c r="C145" s="52" t="s">
        <v>419</v>
      </c>
      <c r="D145" s="52">
        <v>1</v>
      </c>
      <c r="E145" s="52">
        <v>0.839200745210262</v>
      </c>
      <c r="F145" s="52">
        <v>9.8809120000563109</v>
      </c>
    </row>
    <row r="146" spans="1:6" x14ac:dyDescent="0.2">
      <c r="A146" s="52">
        <v>272248</v>
      </c>
      <c r="B146" s="52" t="s">
        <v>190</v>
      </c>
      <c r="C146" s="52" t="s">
        <v>419</v>
      </c>
      <c r="D146" s="52">
        <v>3</v>
      </c>
      <c r="E146" s="52">
        <v>3.4606466795095101</v>
      </c>
      <c r="F146" s="52">
        <v>40.7463238071281</v>
      </c>
    </row>
    <row r="147" spans="1:6" x14ac:dyDescent="0.2">
      <c r="A147" s="52">
        <v>272256</v>
      </c>
      <c r="B147" s="52" t="s">
        <v>191</v>
      </c>
      <c r="C147" s="52" t="s">
        <v>419</v>
      </c>
      <c r="D147" s="52">
        <v>2</v>
      </c>
      <c r="E147" s="52">
        <v>3.4949148988222101</v>
      </c>
      <c r="F147" s="52">
        <v>41.149804453874502</v>
      </c>
    </row>
    <row r="148" spans="1:6" x14ac:dyDescent="0.2">
      <c r="A148" s="52">
        <v>272264</v>
      </c>
      <c r="B148" s="52" t="s">
        <v>192</v>
      </c>
      <c r="C148" s="52" t="s">
        <v>419</v>
      </c>
      <c r="D148" s="52">
        <v>1</v>
      </c>
      <c r="E148" s="52">
        <v>1.57400994774287</v>
      </c>
      <c r="F148" s="52">
        <v>18.5326977718112</v>
      </c>
    </row>
    <row r="149" spans="1:6" x14ac:dyDescent="0.2">
      <c r="A149" s="52">
        <v>272272</v>
      </c>
      <c r="B149" s="52" t="s">
        <v>193</v>
      </c>
      <c r="C149" s="52" t="s">
        <v>419</v>
      </c>
      <c r="D149" s="52">
        <v>4</v>
      </c>
      <c r="E149" s="52">
        <v>0.829646591293274</v>
      </c>
      <c r="F149" s="52">
        <v>9.7684195426466101</v>
      </c>
    </row>
    <row r="150" spans="1:6" x14ac:dyDescent="0.2">
      <c r="A150" s="52">
        <v>273660</v>
      </c>
      <c r="B150" s="52" t="s">
        <v>526</v>
      </c>
      <c r="C150" s="52" t="s">
        <v>419</v>
      </c>
      <c r="D150" s="52">
        <v>1</v>
      </c>
      <c r="E150" s="52">
        <v>6.6511473229132001</v>
      </c>
      <c r="F150" s="52">
        <v>78.311895898816701</v>
      </c>
    </row>
    <row r="151" spans="1:6" x14ac:dyDescent="0.2">
      <c r="A151" s="52"/>
      <c r="B151" s="52"/>
      <c r="C151" s="52"/>
      <c r="D151" s="52"/>
      <c r="E151" s="52"/>
      <c r="F151" s="52"/>
    </row>
    <row r="152" spans="1:6" x14ac:dyDescent="0.2">
      <c r="A152" s="52"/>
      <c r="B152" s="52"/>
      <c r="C152" s="52"/>
      <c r="D152" s="52"/>
      <c r="E152" s="52"/>
      <c r="F152" s="52"/>
    </row>
    <row r="178" spans="1:6" x14ac:dyDescent="0.2">
      <c r="B178">
        <v>271004</v>
      </c>
      <c r="C178" t="s">
        <v>249</v>
      </c>
      <c r="D178">
        <v>51</v>
      </c>
      <c r="E178">
        <v>1.8666296756785801</v>
      </c>
      <c r="F178">
        <v>21.978059084602702</v>
      </c>
    </row>
    <row r="179" spans="1:6" x14ac:dyDescent="0.2">
      <c r="B179">
        <v>271403</v>
      </c>
      <c r="C179" t="s">
        <v>251</v>
      </c>
      <c r="D179">
        <v>11</v>
      </c>
      <c r="E179">
        <v>1.33146444142646</v>
      </c>
      <c r="F179">
        <v>15.6769200361502</v>
      </c>
    </row>
    <row r="180" spans="1:6" x14ac:dyDescent="0.2">
      <c r="B180" s="52"/>
      <c r="C180" t="s">
        <v>397</v>
      </c>
      <c r="D180">
        <v>183</v>
      </c>
    </row>
    <row r="181" spans="1:6" x14ac:dyDescent="0.2">
      <c r="A181">
        <v>1</v>
      </c>
      <c r="B181" s="52">
        <v>2</v>
      </c>
      <c r="C181">
        <v>3</v>
      </c>
      <c r="D181">
        <v>4</v>
      </c>
      <c r="E181">
        <v>5</v>
      </c>
      <c r="F181">
        <v>6</v>
      </c>
    </row>
    <row r="183" spans="1:6" x14ac:dyDescent="0.2">
      <c r="A183">
        <v>270000</v>
      </c>
      <c r="B183" t="s">
        <v>313</v>
      </c>
      <c r="C183" t="s">
        <v>406</v>
      </c>
      <c r="D183">
        <v>121</v>
      </c>
      <c r="E183">
        <v>1.37488235381677</v>
      </c>
      <c r="F183">
        <v>16.188130940100699</v>
      </c>
    </row>
  </sheetData>
  <phoneticPr fontId="14"/>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""&amp;市町村別自殺者集計表!Q7&amp;市町村別自殺者集計表!R7&amp;"年7月暫定値"</f>
        <v>令和5年7月暫定値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令和5年7月暫定値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令和5年7月暫定値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20</v>
      </c>
      <c r="E8" s="52">
        <v>1.5067718092035101</v>
      </c>
      <c r="F8" s="52">
        <v>17.741022914815598</v>
      </c>
      <c r="G8" s="52">
        <v>1</v>
      </c>
      <c r="H8" s="52">
        <v>0</v>
      </c>
      <c r="I8" s="52">
        <v>3</v>
      </c>
      <c r="J8" s="52">
        <v>5</v>
      </c>
      <c r="K8" s="52">
        <v>3</v>
      </c>
      <c r="L8" s="52">
        <v>3</v>
      </c>
      <c r="M8" s="52">
        <v>3</v>
      </c>
      <c r="N8" s="52">
        <v>2</v>
      </c>
      <c r="O8" s="52">
        <v>0</v>
      </c>
      <c r="P8" s="52">
        <v>11</v>
      </c>
      <c r="Q8" s="52">
        <v>9</v>
      </c>
      <c r="R8" s="52">
        <v>0</v>
      </c>
      <c r="S8" s="52">
        <v>9</v>
      </c>
      <c r="T8" s="52">
        <v>11</v>
      </c>
      <c r="U8" s="52">
        <v>0</v>
      </c>
      <c r="V8" s="52">
        <v>11</v>
      </c>
      <c r="W8" s="52">
        <v>0</v>
      </c>
      <c r="X8" s="52">
        <v>1</v>
      </c>
      <c r="Y8" s="52">
        <v>7</v>
      </c>
      <c r="Z8" s="52">
        <v>3</v>
      </c>
      <c r="AA8" s="52">
        <v>0</v>
      </c>
      <c r="AB8" s="52">
        <v>17</v>
      </c>
      <c r="AC8" s="52">
        <v>1</v>
      </c>
      <c r="AD8" s="52">
        <v>0</v>
      </c>
      <c r="AE8" s="52">
        <v>1</v>
      </c>
      <c r="AF8" s="52">
        <v>0</v>
      </c>
      <c r="AG8" s="52">
        <v>1</v>
      </c>
      <c r="AH8" s="52">
        <v>0</v>
      </c>
      <c r="AI8" s="52">
        <v>12</v>
      </c>
      <c r="AJ8" s="52">
        <v>0</v>
      </c>
      <c r="AK8" s="52">
        <v>0</v>
      </c>
      <c r="AL8" s="52">
        <v>6</v>
      </c>
      <c r="AM8" s="52">
        <v>1</v>
      </c>
      <c r="AN8" s="52">
        <v>1</v>
      </c>
      <c r="AO8" s="52">
        <v>0</v>
      </c>
      <c r="AP8" s="52">
        <v>0</v>
      </c>
      <c r="AQ8" s="52">
        <v>0</v>
      </c>
      <c r="AR8" s="52">
        <v>2</v>
      </c>
      <c r="AS8" s="52">
        <v>0</v>
      </c>
      <c r="AT8" s="52">
        <v>2</v>
      </c>
      <c r="AU8" s="52">
        <v>2</v>
      </c>
      <c r="AV8" s="52">
        <v>2</v>
      </c>
      <c r="AW8" s="52">
        <v>0</v>
      </c>
      <c r="AX8" s="52">
        <v>2</v>
      </c>
      <c r="AY8" s="52">
        <v>4</v>
      </c>
      <c r="AZ8" s="52">
        <v>1</v>
      </c>
      <c r="BA8" s="52">
        <v>0</v>
      </c>
      <c r="BB8" s="52">
        <v>5</v>
      </c>
      <c r="BC8" s="52">
        <v>2</v>
      </c>
      <c r="BD8" s="52">
        <v>6</v>
      </c>
      <c r="BE8" s="52">
        <v>1</v>
      </c>
      <c r="BF8" s="52">
        <v>3</v>
      </c>
      <c r="BG8" s="52">
        <v>4</v>
      </c>
      <c r="BH8" s="52">
        <v>3</v>
      </c>
      <c r="BI8" s="52">
        <v>1</v>
      </c>
      <c r="BJ8" s="52">
        <v>0</v>
      </c>
      <c r="BK8" s="52">
        <v>2</v>
      </c>
      <c r="BL8" s="52">
        <v>18</v>
      </c>
      <c r="BM8" s="52">
        <v>5</v>
      </c>
      <c r="BN8" s="52">
        <v>1</v>
      </c>
      <c r="BO8" s="52">
        <v>0</v>
      </c>
      <c r="BP8" s="52">
        <v>1</v>
      </c>
      <c r="BQ8" s="52">
        <v>5</v>
      </c>
      <c r="BR8" s="52">
        <v>0</v>
      </c>
      <c r="BS8" s="52">
        <v>4</v>
      </c>
      <c r="BT8" s="52">
        <v>16</v>
      </c>
      <c r="BU8" s="52">
        <v>0</v>
      </c>
      <c r="BV8" s="52">
        <v>0</v>
      </c>
    </row>
    <row r="9" spans="1:74" s="52" customFormat="1" x14ac:dyDescent="0.2">
      <c r="A9" s="52">
        <v>271021</v>
      </c>
      <c r="B9" s="52" t="s">
        <v>419</v>
      </c>
      <c r="C9" s="52" t="s">
        <v>500</v>
      </c>
      <c r="D9" s="52">
        <v>1</v>
      </c>
      <c r="E9" s="52">
        <v>1.98153212063568</v>
      </c>
      <c r="F9" s="52">
        <v>23.330942710710399</v>
      </c>
      <c r="G9" s="52">
        <v>0</v>
      </c>
      <c r="H9" s="52">
        <v>0</v>
      </c>
      <c r="I9" s="52">
        <v>0</v>
      </c>
      <c r="J9" s="52">
        <v>0</v>
      </c>
      <c r="K9" s="52">
        <v>1</v>
      </c>
      <c r="L9" s="52">
        <v>0</v>
      </c>
      <c r="M9" s="52">
        <v>0</v>
      </c>
      <c r="N9" s="52">
        <v>0</v>
      </c>
      <c r="O9" s="52">
        <v>0</v>
      </c>
      <c r="P9" s="52">
        <v>0</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1</v>
      </c>
      <c r="AW9" s="52">
        <v>0</v>
      </c>
      <c r="AX9" s="52">
        <v>0</v>
      </c>
      <c r="AY9" s="52">
        <v>0</v>
      </c>
      <c r="AZ9" s="52">
        <v>0</v>
      </c>
      <c r="BA9" s="52">
        <v>0</v>
      </c>
      <c r="BB9" s="52">
        <v>0</v>
      </c>
      <c r="BC9" s="52">
        <v>0</v>
      </c>
      <c r="BD9" s="52">
        <v>0</v>
      </c>
      <c r="BE9" s="52">
        <v>0</v>
      </c>
      <c r="BF9" s="52">
        <v>0</v>
      </c>
      <c r="BG9" s="52">
        <v>1</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271039</v>
      </c>
      <c r="B10" s="52" t="s">
        <v>419</v>
      </c>
      <c r="C10" s="52" t="s">
        <v>501</v>
      </c>
      <c r="D10" s="52">
        <v>1</v>
      </c>
      <c r="E10" s="52">
        <v>2.6617690116851702</v>
      </c>
      <c r="F10" s="52">
        <v>31.340183524680199</v>
      </c>
      <c r="G10" s="52">
        <v>0</v>
      </c>
      <c r="H10" s="52">
        <v>0</v>
      </c>
      <c r="I10" s="52">
        <v>0</v>
      </c>
      <c r="J10" s="52">
        <v>1</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0</v>
      </c>
      <c r="AX10" s="52">
        <v>0</v>
      </c>
      <c r="AY10" s="52">
        <v>1</v>
      </c>
      <c r="AZ10" s="52">
        <v>0</v>
      </c>
      <c r="BA10" s="52">
        <v>0</v>
      </c>
      <c r="BB10" s="52">
        <v>0</v>
      </c>
      <c r="BC10" s="52">
        <v>0</v>
      </c>
      <c r="BD10" s="52">
        <v>0</v>
      </c>
      <c r="BE10" s="52">
        <v>0</v>
      </c>
      <c r="BF10" s="52">
        <v>1</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271047</v>
      </c>
      <c r="B11" s="52" t="s">
        <v>419</v>
      </c>
      <c r="C11" s="52" t="s">
        <v>502</v>
      </c>
      <c r="D11" s="52">
        <v>1</v>
      </c>
      <c r="E11" s="52">
        <v>3.1274433150899101</v>
      </c>
      <c r="F11" s="52">
        <v>36.823122903478001</v>
      </c>
      <c r="G11" s="52">
        <v>0</v>
      </c>
      <c r="H11" s="52">
        <v>0</v>
      </c>
      <c r="I11" s="52">
        <v>0</v>
      </c>
      <c r="J11" s="52">
        <v>0</v>
      </c>
      <c r="K11" s="52">
        <v>0</v>
      </c>
      <c r="L11" s="52">
        <v>0</v>
      </c>
      <c r="M11" s="52">
        <v>0</v>
      </c>
      <c r="N11" s="52">
        <v>1</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1</v>
      </c>
      <c r="AV11" s="52">
        <v>0</v>
      </c>
      <c r="AW11" s="52">
        <v>0</v>
      </c>
      <c r="AX11" s="52">
        <v>0</v>
      </c>
      <c r="AY11" s="52">
        <v>0</v>
      </c>
      <c r="AZ11" s="52">
        <v>0</v>
      </c>
      <c r="BA11" s="52">
        <v>0</v>
      </c>
      <c r="BB11" s="52">
        <v>0</v>
      </c>
      <c r="BC11" s="52">
        <v>0</v>
      </c>
      <c r="BD11" s="52">
        <v>0</v>
      </c>
      <c r="BE11" s="52">
        <v>0</v>
      </c>
      <c r="BF11" s="52">
        <v>1</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271071</v>
      </c>
      <c r="B12" s="52" t="s">
        <v>419</v>
      </c>
      <c r="C12" s="52" t="s">
        <v>504</v>
      </c>
      <c r="D12" s="52">
        <v>2</v>
      </c>
      <c r="E12" s="52">
        <v>5.1714330040854302</v>
      </c>
      <c r="F12" s="52">
        <v>60.889453112618803</v>
      </c>
      <c r="G12" s="52">
        <v>0</v>
      </c>
      <c r="H12" s="52">
        <v>0</v>
      </c>
      <c r="I12" s="52">
        <v>1</v>
      </c>
      <c r="J12" s="52">
        <v>1</v>
      </c>
      <c r="K12" s="52">
        <v>0</v>
      </c>
      <c r="L12" s="52">
        <v>0</v>
      </c>
      <c r="M12" s="52">
        <v>0</v>
      </c>
      <c r="N12" s="52">
        <v>0</v>
      </c>
      <c r="O12" s="52">
        <v>0</v>
      </c>
      <c r="P12" s="52">
        <v>1</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1</v>
      </c>
      <c r="AZ12" s="52">
        <v>0</v>
      </c>
      <c r="BA12" s="52">
        <v>0</v>
      </c>
      <c r="BB12" s="52">
        <v>1</v>
      </c>
      <c r="BC12" s="52">
        <v>1</v>
      </c>
      <c r="BD12" s="52">
        <v>1</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271080</v>
      </c>
      <c r="B13" s="52" t="s">
        <v>419</v>
      </c>
      <c r="C13" s="52" t="s">
        <v>505</v>
      </c>
      <c r="D13" s="52">
        <v>1</v>
      </c>
      <c r="E13" s="52">
        <v>3.2479132157588801</v>
      </c>
      <c r="F13" s="52">
        <v>38.241558830709302</v>
      </c>
      <c r="G13" s="52">
        <v>0</v>
      </c>
      <c r="H13" s="52">
        <v>0</v>
      </c>
      <c r="I13" s="52">
        <v>0</v>
      </c>
      <c r="J13" s="52">
        <v>0</v>
      </c>
      <c r="K13" s="52">
        <v>0</v>
      </c>
      <c r="L13" s="52">
        <v>1</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1</v>
      </c>
      <c r="AZ13" s="52">
        <v>0</v>
      </c>
      <c r="BA13" s="52">
        <v>0</v>
      </c>
      <c r="BB13" s="52">
        <v>0</v>
      </c>
      <c r="BC13" s="52">
        <v>1</v>
      </c>
      <c r="BD13" s="52">
        <v>0</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271136</v>
      </c>
      <c r="B14" s="52" t="s">
        <v>419</v>
      </c>
      <c r="C14" s="52" t="s">
        <v>508</v>
      </c>
      <c r="D14" s="52">
        <v>1</v>
      </c>
      <c r="E14" s="52">
        <v>2.0847666103779701</v>
      </c>
      <c r="F14" s="52">
        <v>24.546445573805102</v>
      </c>
      <c r="G14" s="52">
        <v>0</v>
      </c>
      <c r="H14" s="52">
        <v>0</v>
      </c>
      <c r="I14" s="52">
        <v>0</v>
      </c>
      <c r="J14" s="52">
        <v>0</v>
      </c>
      <c r="K14" s="52">
        <v>0</v>
      </c>
      <c r="L14" s="52">
        <v>0</v>
      </c>
      <c r="M14" s="52">
        <v>1</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1</v>
      </c>
      <c r="AU14" s="52">
        <v>0</v>
      </c>
      <c r="AV14" s="52">
        <v>0</v>
      </c>
      <c r="AW14" s="52">
        <v>0</v>
      </c>
      <c r="AX14" s="52">
        <v>0</v>
      </c>
      <c r="AY14" s="52">
        <v>0</v>
      </c>
      <c r="AZ14" s="52">
        <v>0</v>
      </c>
      <c r="BA14" s="52">
        <v>0</v>
      </c>
      <c r="BB14" s="52">
        <v>0</v>
      </c>
      <c r="BC14" s="52">
        <v>0</v>
      </c>
      <c r="BD14" s="52">
        <v>1</v>
      </c>
      <c r="BE14" s="52">
        <v>0</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271144</v>
      </c>
      <c r="B15" s="52" t="s">
        <v>419</v>
      </c>
      <c r="C15" s="52" t="s">
        <v>509</v>
      </c>
      <c r="D15" s="52">
        <v>1</v>
      </c>
      <c r="E15" s="52">
        <v>1.1825502879509999</v>
      </c>
      <c r="F15" s="52">
        <v>13.9235759710359</v>
      </c>
      <c r="G15" s="52">
        <v>0</v>
      </c>
      <c r="H15" s="52">
        <v>0</v>
      </c>
      <c r="I15" s="52">
        <v>0</v>
      </c>
      <c r="J15" s="52">
        <v>0</v>
      </c>
      <c r="K15" s="52">
        <v>1</v>
      </c>
      <c r="L15" s="52">
        <v>0</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0</v>
      </c>
      <c r="BB15" s="52">
        <v>1</v>
      </c>
      <c r="BC15" s="52">
        <v>0</v>
      </c>
      <c r="BD15" s="52">
        <v>1</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271179</v>
      </c>
      <c r="B16" s="52" t="s">
        <v>419</v>
      </c>
      <c r="C16" s="52" t="s">
        <v>512</v>
      </c>
      <c r="D16" s="52">
        <v>1</v>
      </c>
      <c r="E16" s="52">
        <v>2.3378687988030098</v>
      </c>
      <c r="F16" s="52">
        <v>27.526519727841901</v>
      </c>
      <c r="G16" s="52">
        <v>0</v>
      </c>
      <c r="H16" s="52">
        <v>0</v>
      </c>
      <c r="I16" s="52">
        <v>0</v>
      </c>
      <c r="J16" s="52">
        <v>0</v>
      </c>
      <c r="K16" s="52">
        <v>1</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1</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271195</v>
      </c>
      <c r="B17" s="52" t="s">
        <v>419</v>
      </c>
      <c r="C17" s="52" t="s">
        <v>527</v>
      </c>
      <c r="D17" s="52">
        <v>2</v>
      </c>
      <c r="E17" s="52">
        <v>3.87371683129963</v>
      </c>
      <c r="F17" s="52">
        <v>45.609891723366601</v>
      </c>
      <c r="G17" s="52">
        <v>0</v>
      </c>
      <c r="H17" s="52">
        <v>0</v>
      </c>
      <c r="I17" s="52">
        <v>1</v>
      </c>
      <c r="J17" s="52">
        <v>0</v>
      </c>
      <c r="K17" s="52">
        <v>0</v>
      </c>
      <c r="L17" s="52">
        <v>0</v>
      </c>
      <c r="M17" s="52">
        <v>1</v>
      </c>
      <c r="N17" s="52">
        <v>0</v>
      </c>
      <c r="O17" s="52">
        <v>0</v>
      </c>
      <c r="P17" s="52">
        <v>2</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1</v>
      </c>
      <c r="AS17" s="52">
        <v>0</v>
      </c>
      <c r="AT17" s="52">
        <v>0</v>
      </c>
      <c r="AU17" s="52">
        <v>0</v>
      </c>
      <c r="AV17" s="52">
        <v>0</v>
      </c>
      <c r="AW17" s="52">
        <v>0</v>
      </c>
      <c r="AX17" s="52">
        <v>0</v>
      </c>
      <c r="AY17" s="52">
        <v>0</v>
      </c>
      <c r="AZ17" s="52">
        <v>0</v>
      </c>
      <c r="BA17" s="52">
        <v>0</v>
      </c>
      <c r="BB17" s="52">
        <v>1</v>
      </c>
      <c r="BC17" s="52">
        <v>0</v>
      </c>
      <c r="BD17" s="52">
        <v>1</v>
      </c>
      <c r="BE17" s="52">
        <v>0</v>
      </c>
      <c r="BF17" s="52">
        <v>0</v>
      </c>
      <c r="BG17" s="52">
        <v>0</v>
      </c>
      <c r="BH17" s="52">
        <v>0</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271225</v>
      </c>
      <c r="B18" s="52" t="s">
        <v>419</v>
      </c>
      <c r="C18" s="52" t="s">
        <v>516</v>
      </c>
      <c r="D18" s="52">
        <v>1</v>
      </c>
      <c r="E18" s="52">
        <v>1.64782651682431</v>
      </c>
      <c r="F18" s="52">
        <v>19.401828343254</v>
      </c>
      <c r="G18" s="52">
        <v>0</v>
      </c>
      <c r="H18" s="52">
        <v>0</v>
      </c>
      <c r="I18" s="52">
        <v>0</v>
      </c>
      <c r="J18" s="52">
        <v>0</v>
      </c>
      <c r="K18" s="52">
        <v>0</v>
      </c>
      <c r="L18" s="52">
        <v>0</v>
      </c>
      <c r="M18" s="52">
        <v>1</v>
      </c>
      <c r="N18" s="52">
        <v>0</v>
      </c>
      <c r="O18" s="52">
        <v>0</v>
      </c>
      <c r="P18" s="52">
        <v>0</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0</v>
      </c>
      <c r="BB18" s="52">
        <v>1</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271233</v>
      </c>
      <c r="B19" s="52" t="s">
        <v>419</v>
      </c>
      <c r="C19" s="52" t="s">
        <v>517</v>
      </c>
      <c r="D19" s="52">
        <v>1</v>
      </c>
      <c r="E19" s="52">
        <v>1.10947155869659</v>
      </c>
      <c r="F19" s="52">
        <v>13.0631328685244</v>
      </c>
      <c r="G19" s="52">
        <v>0</v>
      </c>
      <c r="H19" s="52">
        <v>0</v>
      </c>
      <c r="I19" s="52">
        <v>0</v>
      </c>
      <c r="J19" s="52">
        <v>0</v>
      </c>
      <c r="K19" s="52">
        <v>0</v>
      </c>
      <c r="L19" s="52">
        <v>0</v>
      </c>
      <c r="M19" s="52">
        <v>0</v>
      </c>
      <c r="N19" s="52">
        <v>1</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1</v>
      </c>
      <c r="AW19" s="52">
        <v>0</v>
      </c>
      <c r="AX19" s="52">
        <v>0</v>
      </c>
      <c r="AY19" s="52">
        <v>0</v>
      </c>
      <c r="AZ19" s="52">
        <v>0</v>
      </c>
      <c r="BA19" s="52">
        <v>0</v>
      </c>
      <c r="BB19" s="52">
        <v>0</v>
      </c>
      <c r="BC19" s="52">
        <v>0</v>
      </c>
      <c r="BD19" s="52">
        <v>0</v>
      </c>
      <c r="BE19" s="52">
        <v>0</v>
      </c>
      <c r="BF19" s="52">
        <v>0</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271241</v>
      </c>
      <c r="B20" s="52" t="s">
        <v>419</v>
      </c>
      <c r="C20" s="52" t="s">
        <v>530</v>
      </c>
      <c r="D20" s="52">
        <v>5</v>
      </c>
      <c r="E20" s="52">
        <v>9.3747070404049904</v>
      </c>
      <c r="F20" s="52">
        <v>110.379615153155</v>
      </c>
      <c r="G20" s="52">
        <v>0</v>
      </c>
      <c r="H20" s="52">
        <v>0</v>
      </c>
      <c r="I20" s="52">
        <v>1</v>
      </c>
      <c r="J20" s="52">
        <v>2</v>
      </c>
      <c r="K20" s="52">
        <v>0</v>
      </c>
      <c r="L20" s="52">
        <v>2</v>
      </c>
      <c r="M20" s="52">
        <v>0</v>
      </c>
      <c r="N20" s="52">
        <v>0</v>
      </c>
      <c r="O20" s="52">
        <v>0</v>
      </c>
      <c r="P20" s="52">
        <v>1</v>
      </c>
      <c r="Q20" s="52">
        <v>4</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1</v>
      </c>
      <c r="AS20" s="52">
        <v>0</v>
      </c>
      <c r="AT20" s="52">
        <v>0</v>
      </c>
      <c r="AU20" s="52">
        <v>1</v>
      </c>
      <c r="AV20" s="52">
        <v>0</v>
      </c>
      <c r="AW20" s="52">
        <v>0</v>
      </c>
      <c r="AX20" s="52">
        <v>2</v>
      </c>
      <c r="AY20" s="52">
        <v>0</v>
      </c>
      <c r="AZ20" s="52">
        <v>0</v>
      </c>
      <c r="BA20" s="52">
        <v>0</v>
      </c>
      <c r="BB20" s="52">
        <v>1</v>
      </c>
      <c r="BC20" s="52">
        <v>0</v>
      </c>
      <c r="BD20" s="52">
        <v>2</v>
      </c>
      <c r="BE20" s="52">
        <v>0</v>
      </c>
      <c r="BF20" s="52">
        <v>1</v>
      </c>
      <c r="BG20" s="52">
        <v>1</v>
      </c>
      <c r="BH20" s="52">
        <v>1</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271250</v>
      </c>
      <c r="B21" s="52" t="s">
        <v>419</v>
      </c>
      <c r="C21" s="52" t="s">
        <v>518</v>
      </c>
      <c r="D21" s="52">
        <v>1</v>
      </c>
      <c r="E21" s="52">
        <v>1.7534323438130099</v>
      </c>
      <c r="F21" s="52">
        <v>20.645251790056498</v>
      </c>
      <c r="G21" s="52">
        <v>1</v>
      </c>
      <c r="H21" s="52">
        <v>0</v>
      </c>
      <c r="I21" s="52">
        <v>0</v>
      </c>
      <c r="J21" s="52">
        <v>0</v>
      </c>
      <c r="K21" s="52">
        <v>0</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1</v>
      </c>
      <c r="AU21" s="52">
        <v>0</v>
      </c>
      <c r="AV21" s="52">
        <v>0</v>
      </c>
      <c r="AW21" s="52">
        <v>0</v>
      </c>
      <c r="AX21" s="52">
        <v>0</v>
      </c>
      <c r="AY21" s="52">
        <v>0</v>
      </c>
      <c r="AZ21" s="52">
        <v>0</v>
      </c>
      <c r="BA21" s="52">
        <v>0</v>
      </c>
      <c r="BB21" s="52">
        <v>0</v>
      </c>
      <c r="BC21" s="52">
        <v>0</v>
      </c>
      <c r="BD21" s="52">
        <v>0</v>
      </c>
      <c r="BE21" s="52">
        <v>0</v>
      </c>
      <c r="BF21" s="52">
        <v>0</v>
      </c>
      <c r="BG21" s="52">
        <v>1</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271276</v>
      </c>
      <c r="B22" s="52" t="s">
        <v>419</v>
      </c>
      <c r="C22" s="52" t="s">
        <v>520</v>
      </c>
      <c r="D22" s="52">
        <v>1</v>
      </c>
      <c r="E22" s="52">
        <v>1.5081818867355401</v>
      </c>
      <c r="F22" s="52">
        <v>17.757625440595898</v>
      </c>
      <c r="G22" s="52">
        <v>0</v>
      </c>
      <c r="H22" s="52">
        <v>0</v>
      </c>
      <c r="I22" s="52">
        <v>0</v>
      </c>
      <c r="J22" s="52">
        <v>1</v>
      </c>
      <c r="K22" s="52">
        <v>0</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1</v>
      </c>
      <c r="AZ22" s="52">
        <v>0</v>
      </c>
      <c r="BA22" s="52">
        <v>0</v>
      </c>
      <c r="BB22" s="52">
        <v>0</v>
      </c>
      <c r="BC22" s="52">
        <v>0</v>
      </c>
      <c r="BD22" s="52">
        <v>0</v>
      </c>
      <c r="BE22" s="52">
        <v>0</v>
      </c>
      <c r="BF22" s="52">
        <v>0</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271403</v>
      </c>
      <c r="B23" s="52" t="s">
        <v>173</v>
      </c>
      <c r="C23" s="52" t="s">
        <v>419</v>
      </c>
      <c r="D23" s="52">
        <v>2</v>
      </c>
      <c r="E23" s="52">
        <v>0.50840133201148996</v>
      </c>
      <c r="F23" s="52">
        <v>5.9860156833610896</v>
      </c>
      <c r="G23" s="52">
        <v>0</v>
      </c>
      <c r="H23" s="52">
        <v>0</v>
      </c>
      <c r="I23" s="52">
        <v>0</v>
      </c>
      <c r="J23" s="52">
        <v>0</v>
      </c>
      <c r="K23" s="52">
        <v>1</v>
      </c>
      <c r="L23" s="52">
        <v>0</v>
      </c>
      <c r="M23" s="52">
        <v>1</v>
      </c>
      <c r="N23" s="52">
        <v>0</v>
      </c>
      <c r="O23" s="52">
        <v>0</v>
      </c>
      <c r="P23" s="52">
        <v>0</v>
      </c>
      <c r="Q23" s="52">
        <v>2</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1</v>
      </c>
      <c r="AR23" s="52">
        <v>0</v>
      </c>
      <c r="AS23" s="52">
        <v>0</v>
      </c>
      <c r="AT23" s="52">
        <v>0</v>
      </c>
      <c r="AU23" s="52">
        <v>0</v>
      </c>
      <c r="AV23" s="52">
        <v>0</v>
      </c>
      <c r="AW23" s="52">
        <v>0</v>
      </c>
      <c r="AX23" s="52">
        <v>0</v>
      </c>
      <c r="AY23" s="52">
        <v>0</v>
      </c>
      <c r="AZ23" s="52">
        <v>0</v>
      </c>
      <c r="BA23" s="52">
        <v>1</v>
      </c>
      <c r="BB23" s="52">
        <v>0</v>
      </c>
      <c r="BC23" s="52">
        <v>0</v>
      </c>
      <c r="BD23" s="52">
        <v>0</v>
      </c>
      <c r="BE23" s="52">
        <v>1</v>
      </c>
      <c r="BF23" s="52">
        <v>1</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271411</v>
      </c>
      <c r="B24" s="52" t="s">
        <v>419</v>
      </c>
      <c r="C24" s="52" t="s">
        <v>522</v>
      </c>
      <c r="D24" s="52">
        <v>1</v>
      </c>
      <c r="E24" s="52">
        <v>1.38761690672439</v>
      </c>
      <c r="F24" s="52">
        <v>16.3380700307872</v>
      </c>
      <c r="G24" s="52">
        <v>0</v>
      </c>
      <c r="H24" s="52">
        <v>0</v>
      </c>
      <c r="I24" s="52">
        <v>0</v>
      </c>
      <c r="J24" s="52">
        <v>0</v>
      </c>
      <c r="K24" s="52">
        <v>1</v>
      </c>
      <c r="L24" s="52">
        <v>0</v>
      </c>
      <c r="M24" s="52">
        <v>0</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1</v>
      </c>
      <c r="AR24" s="52">
        <v>0</v>
      </c>
      <c r="AS24" s="52">
        <v>0</v>
      </c>
      <c r="AT24" s="52">
        <v>0</v>
      </c>
      <c r="AU24" s="52">
        <v>0</v>
      </c>
      <c r="AV24" s="52">
        <v>0</v>
      </c>
      <c r="AW24" s="52">
        <v>0</v>
      </c>
      <c r="AX24" s="52">
        <v>0</v>
      </c>
      <c r="AY24" s="52">
        <v>0</v>
      </c>
      <c r="AZ24" s="52">
        <v>0</v>
      </c>
      <c r="BA24" s="52">
        <v>0</v>
      </c>
      <c r="BB24" s="52">
        <v>0</v>
      </c>
      <c r="BC24" s="52">
        <v>0</v>
      </c>
      <c r="BD24" s="52">
        <v>0</v>
      </c>
      <c r="BE24" s="52">
        <v>0</v>
      </c>
      <c r="BF24" s="52">
        <v>1</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271438</v>
      </c>
      <c r="B25" s="52" t="s">
        <v>419</v>
      </c>
      <c r="C25" s="52" t="s">
        <v>523</v>
      </c>
      <c r="D25" s="52">
        <v>1</v>
      </c>
      <c r="E25" s="52">
        <v>2.4336229344625302</v>
      </c>
      <c r="F25" s="52">
        <v>28.653947454155698</v>
      </c>
      <c r="G25" s="52">
        <v>0</v>
      </c>
      <c r="H25" s="52">
        <v>0</v>
      </c>
      <c r="I25" s="52">
        <v>0</v>
      </c>
      <c r="J25" s="52">
        <v>0</v>
      </c>
      <c r="K25" s="52">
        <v>0</v>
      </c>
      <c r="L25" s="52">
        <v>0</v>
      </c>
      <c r="M25" s="52">
        <v>1</v>
      </c>
      <c r="N25" s="52">
        <v>0</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0</v>
      </c>
      <c r="BA25" s="52">
        <v>1</v>
      </c>
      <c r="BB25" s="52">
        <v>0</v>
      </c>
      <c r="BC25" s="52">
        <v>0</v>
      </c>
      <c r="BD25" s="52">
        <v>0</v>
      </c>
      <c r="BE25" s="52">
        <v>1</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272027</v>
      </c>
      <c r="B26" s="52" t="s">
        <v>253</v>
      </c>
      <c r="C26" s="52" t="s">
        <v>419</v>
      </c>
      <c r="D26" s="52">
        <v>2</v>
      </c>
      <c r="E26" s="52">
        <v>2.2012855507616398</v>
      </c>
      <c r="F26" s="52">
        <v>25.918362129935499</v>
      </c>
      <c r="G26" s="52">
        <v>0</v>
      </c>
      <c r="H26" s="52">
        <v>0</v>
      </c>
      <c r="I26" s="52">
        <v>0</v>
      </c>
      <c r="J26" s="52">
        <v>0</v>
      </c>
      <c r="K26" s="52">
        <v>2</v>
      </c>
      <c r="L26" s="52">
        <v>0</v>
      </c>
      <c r="M26" s="52">
        <v>0</v>
      </c>
      <c r="N26" s="52">
        <v>0</v>
      </c>
      <c r="O26" s="52">
        <v>0</v>
      </c>
      <c r="P26" s="52">
        <v>1</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1</v>
      </c>
      <c r="AS26" s="52">
        <v>0</v>
      </c>
      <c r="AT26" s="52">
        <v>0</v>
      </c>
      <c r="AU26" s="52">
        <v>0</v>
      </c>
      <c r="AV26" s="52">
        <v>0</v>
      </c>
      <c r="AW26" s="52">
        <v>1</v>
      </c>
      <c r="AX26" s="52">
        <v>0</v>
      </c>
      <c r="AY26" s="52">
        <v>0</v>
      </c>
      <c r="AZ26" s="52">
        <v>0</v>
      </c>
      <c r="BA26" s="52">
        <v>0</v>
      </c>
      <c r="BB26" s="52">
        <v>0</v>
      </c>
      <c r="BC26" s="52">
        <v>0</v>
      </c>
      <c r="BD26" s="52">
        <v>0</v>
      </c>
      <c r="BE26" s="52">
        <v>2</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272035</v>
      </c>
      <c r="B27" s="52" t="s">
        <v>174</v>
      </c>
      <c r="C27" s="52" t="s">
        <v>419</v>
      </c>
      <c r="D27" s="52">
        <v>3</v>
      </c>
      <c r="E27" s="52">
        <v>1.54935469377004</v>
      </c>
      <c r="F27" s="52">
        <v>18.242402039550502</v>
      </c>
      <c r="G27" s="52">
        <v>0</v>
      </c>
      <c r="H27" s="52">
        <v>0</v>
      </c>
      <c r="I27" s="52">
        <v>0</v>
      </c>
      <c r="J27" s="52">
        <v>0</v>
      </c>
      <c r="K27" s="52">
        <v>1</v>
      </c>
      <c r="L27" s="52">
        <v>0</v>
      </c>
      <c r="M27" s="52">
        <v>2</v>
      </c>
      <c r="N27" s="52">
        <v>0</v>
      </c>
      <c r="O27" s="52">
        <v>0</v>
      </c>
      <c r="P27" s="52">
        <v>2</v>
      </c>
      <c r="Q27" s="52">
        <v>1</v>
      </c>
      <c r="R27" s="52">
        <v>0</v>
      </c>
      <c r="S27" s="52">
        <v>1</v>
      </c>
      <c r="T27" s="52">
        <v>2</v>
      </c>
      <c r="U27" s="52">
        <v>0</v>
      </c>
      <c r="V27" s="52">
        <v>2</v>
      </c>
      <c r="W27" s="52">
        <v>0</v>
      </c>
      <c r="X27" s="52">
        <v>0</v>
      </c>
      <c r="Y27" s="52">
        <v>2</v>
      </c>
      <c r="Z27" s="52">
        <v>0</v>
      </c>
      <c r="AA27" s="52">
        <v>0</v>
      </c>
      <c r="AB27" s="52">
        <v>2</v>
      </c>
      <c r="AC27" s="52">
        <v>0</v>
      </c>
      <c r="AD27" s="52">
        <v>0</v>
      </c>
      <c r="AE27" s="52">
        <v>0</v>
      </c>
      <c r="AF27" s="52">
        <v>0</v>
      </c>
      <c r="AG27" s="52">
        <v>1</v>
      </c>
      <c r="AH27" s="52">
        <v>0</v>
      </c>
      <c r="AI27" s="52">
        <v>3</v>
      </c>
      <c r="AJ27" s="52">
        <v>0</v>
      </c>
      <c r="AK27" s="52">
        <v>0</v>
      </c>
      <c r="AL27" s="52">
        <v>0</v>
      </c>
      <c r="AM27" s="52">
        <v>0</v>
      </c>
      <c r="AN27" s="52">
        <v>0</v>
      </c>
      <c r="AO27" s="52">
        <v>0</v>
      </c>
      <c r="AP27" s="52">
        <v>0</v>
      </c>
      <c r="AQ27" s="52">
        <v>0</v>
      </c>
      <c r="AR27" s="52">
        <v>0</v>
      </c>
      <c r="AS27" s="52">
        <v>0</v>
      </c>
      <c r="AT27" s="52">
        <v>0</v>
      </c>
      <c r="AU27" s="52">
        <v>0</v>
      </c>
      <c r="AV27" s="52">
        <v>0</v>
      </c>
      <c r="AW27" s="52">
        <v>0</v>
      </c>
      <c r="AX27" s="52">
        <v>0</v>
      </c>
      <c r="AY27" s="52">
        <v>1</v>
      </c>
      <c r="AZ27" s="52">
        <v>0</v>
      </c>
      <c r="BA27" s="52">
        <v>0</v>
      </c>
      <c r="BB27" s="52">
        <v>2</v>
      </c>
      <c r="BC27" s="52">
        <v>1</v>
      </c>
      <c r="BD27" s="52">
        <v>1</v>
      </c>
      <c r="BE27" s="52">
        <v>1</v>
      </c>
      <c r="BF27" s="52">
        <v>0</v>
      </c>
      <c r="BG27" s="52">
        <v>0</v>
      </c>
      <c r="BH27" s="52">
        <v>0</v>
      </c>
      <c r="BI27" s="52">
        <v>0</v>
      </c>
      <c r="BJ27" s="52">
        <v>0</v>
      </c>
      <c r="BK27" s="52">
        <v>0</v>
      </c>
      <c r="BL27" s="52">
        <v>2</v>
      </c>
      <c r="BM27" s="52">
        <v>1</v>
      </c>
      <c r="BN27" s="52">
        <v>0</v>
      </c>
      <c r="BO27" s="52">
        <v>0</v>
      </c>
      <c r="BP27" s="52">
        <v>0</v>
      </c>
      <c r="BQ27" s="52">
        <v>0</v>
      </c>
      <c r="BR27" s="52">
        <v>0</v>
      </c>
      <c r="BS27" s="52">
        <v>0</v>
      </c>
      <c r="BT27" s="52">
        <v>3</v>
      </c>
      <c r="BU27" s="52">
        <v>0</v>
      </c>
      <c r="BV27" s="52">
        <v>0</v>
      </c>
    </row>
    <row r="28" spans="1:74" s="52" customFormat="1" x14ac:dyDescent="0.2">
      <c r="A28" s="52">
        <v>272051</v>
      </c>
      <c r="B28" s="52" t="s">
        <v>176</v>
      </c>
      <c r="C28" s="52" t="s">
        <v>419</v>
      </c>
      <c r="D28" s="52">
        <v>3</v>
      </c>
      <c r="E28" s="52">
        <v>1.64764551455969</v>
      </c>
      <c r="F28" s="52">
        <v>19.399697187557699</v>
      </c>
      <c r="G28" s="52">
        <v>0</v>
      </c>
      <c r="H28" s="52">
        <v>0</v>
      </c>
      <c r="I28" s="52">
        <v>0</v>
      </c>
      <c r="J28" s="52">
        <v>0</v>
      </c>
      <c r="K28" s="52">
        <v>0</v>
      </c>
      <c r="L28" s="52">
        <v>2</v>
      </c>
      <c r="M28" s="52">
        <v>0</v>
      </c>
      <c r="N28" s="52">
        <v>1</v>
      </c>
      <c r="O28" s="52">
        <v>0</v>
      </c>
      <c r="P28" s="52">
        <v>3</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1</v>
      </c>
      <c r="AR28" s="52">
        <v>0</v>
      </c>
      <c r="AS28" s="52">
        <v>1</v>
      </c>
      <c r="AT28" s="52">
        <v>0</v>
      </c>
      <c r="AU28" s="52">
        <v>1</v>
      </c>
      <c r="AV28" s="52">
        <v>0</v>
      </c>
      <c r="AW28" s="52">
        <v>0</v>
      </c>
      <c r="AX28" s="52">
        <v>0</v>
      </c>
      <c r="AY28" s="52">
        <v>0</v>
      </c>
      <c r="AZ28" s="52">
        <v>0</v>
      </c>
      <c r="BA28" s="52">
        <v>0</v>
      </c>
      <c r="BB28" s="52">
        <v>0</v>
      </c>
      <c r="BC28" s="52">
        <v>1</v>
      </c>
      <c r="BD28" s="52">
        <v>0</v>
      </c>
      <c r="BE28" s="52">
        <v>1</v>
      </c>
      <c r="BF28" s="52">
        <v>0</v>
      </c>
      <c r="BG28" s="52">
        <v>0</v>
      </c>
      <c r="BH28" s="52">
        <v>0</v>
      </c>
      <c r="BI28" s="52">
        <v>1</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272060</v>
      </c>
      <c r="B29" s="52" t="s">
        <v>262</v>
      </c>
      <c r="C29" s="52" t="s">
        <v>419</v>
      </c>
      <c r="D29" s="52">
        <v>1</v>
      </c>
      <c r="E29" s="52">
        <v>2.8606573790657102</v>
      </c>
      <c r="F29" s="52">
        <v>33.6819336567414</v>
      </c>
      <c r="G29" s="52">
        <v>0</v>
      </c>
      <c r="H29" s="52">
        <v>0</v>
      </c>
      <c r="I29" s="52">
        <v>0</v>
      </c>
      <c r="J29" s="52">
        <v>0</v>
      </c>
      <c r="K29" s="52">
        <v>1</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1</v>
      </c>
      <c r="AV29" s="52">
        <v>0</v>
      </c>
      <c r="AW29" s="52">
        <v>0</v>
      </c>
      <c r="AX29" s="52">
        <v>0</v>
      </c>
      <c r="AY29" s="52">
        <v>0</v>
      </c>
      <c r="AZ29" s="52">
        <v>0</v>
      </c>
      <c r="BA29" s="52">
        <v>0</v>
      </c>
      <c r="BB29" s="52">
        <v>0</v>
      </c>
      <c r="BC29" s="52">
        <v>0</v>
      </c>
      <c r="BD29" s="52">
        <v>0</v>
      </c>
      <c r="BE29" s="52">
        <v>0</v>
      </c>
      <c r="BF29" s="52">
        <v>0</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272078</v>
      </c>
      <c r="B30" s="52" t="s">
        <v>177</v>
      </c>
      <c r="C30" s="52" t="s">
        <v>419</v>
      </c>
      <c r="D30" s="52">
        <v>2</v>
      </c>
      <c r="E30" s="52">
        <v>1.203058173878</v>
      </c>
      <c r="F30" s="52">
        <v>14.1650397892087</v>
      </c>
      <c r="G30" s="52">
        <v>0</v>
      </c>
      <c r="H30" s="52">
        <v>0</v>
      </c>
      <c r="I30" s="52">
        <v>0</v>
      </c>
      <c r="J30" s="52">
        <v>0</v>
      </c>
      <c r="K30" s="52">
        <v>1</v>
      </c>
      <c r="L30" s="52">
        <v>0</v>
      </c>
      <c r="M30" s="52">
        <v>1</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1</v>
      </c>
      <c r="AV30" s="52">
        <v>0</v>
      </c>
      <c r="AW30" s="52">
        <v>1</v>
      </c>
      <c r="AX30" s="52">
        <v>0</v>
      </c>
      <c r="AY30" s="52">
        <v>0</v>
      </c>
      <c r="AZ30" s="52">
        <v>0</v>
      </c>
      <c r="BA30" s="52">
        <v>0</v>
      </c>
      <c r="BB30" s="52">
        <v>0</v>
      </c>
      <c r="BC30" s="52">
        <v>0</v>
      </c>
      <c r="BD30" s="52">
        <v>0</v>
      </c>
      <c r="BE30" s="52">
        <v>0</v>
      </c>
      <c r="BF30" s="52">
        <v>0</v>
      </c>
      <c r="BG30" s="52">
        <v>1</v>
      </c>
      <c r="BH30" s="52">
        <v>1</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272086</v>
      </c>
      <c r="B31" s="52" t="s">
        <v>178</v>
      </c>
      <c r="C31" s="52" t="s">
        <v>419</v>
      </c>
      <c r="D31" s="52">
        <v>1</v>
      </c>
      <c r="E31" s="52">
        <v>2.4925845609312298</v>
      </c>
      <c r="F31" s="52">
        <v>29.348173056125798</v>
      </c>
      <c r="G31" s="52">
        <v>0</v>
      </c>
      <c r="H31" s="52">
        <v>0</v>
      </c>
      <c r="I31" s="52">
        <v>1</v>
      </c>
      <c r="J31" s="52">
        <v>0</v>
      </c>
      <c r="K31" s="52">
        <v>0</v>
      </c>
      <c r="L31" s="52">
        <v>0</v>
      </c>
      <c r="M31" s="52">
        <v>0</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1</v>
      </c>
      <c r="AT31" s="52">
        <v>0</v>
      </c>
      <c r="AU31" s="52">
        <v>0</v>
      </c>
      <c r="AV31" s="52">
        <v>0</v>
      </c>
      <c r="AW31" s="52">
        <v>0</v>
      </c>
      <c r="AX31" s="52">
        <v>0</v>
      </c>
      <c r="AY31" s="52">
        <v>0</v>
      </c>
      <c r="AZ31" s="52">
        <v>0</v>
      </c>
      <c r="BA31" s="52">
        <v>0</v>
      </c>
      <c r="BB31" s="52">
        <v>0</v>
      </c>
      <c r="BC31" s="52">
        <v>0</v>
      </c>
      <c r="BD31" s="52">
        <v>0</v>
      </c>
      <c r="BE31" s="52">
        <v>0</v>
      </c>
      <c r="BF31" s="52">
        <v>0</v>
      </c>
      <c r="BG31" s="52">
        <v>0</v>
      </c>
      <c r="BH31" s="52">
        <v>0</v>
      </c>
      <c r="BI31" s="52">
        <v>1</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272108</v>
      </c>
      <c r="B32" s="52" t="s">
        <v>180</v>
      </c>
      <c r="C32" s="52" t="s">
        <v>419</v>
      </c>
      <c r="D32" s="52">
        <v>4</v>
      </c>
      <c r="E32" s="52">
        <v>2.1080924398534902</v>
      </c>
      <c r="F32" s="52">
        <v>24.821088404726499</v>
      </c>
      <c r="G32" s="52">
        <v>0</v>
      </c>
      <c r="H32" s="52">
        <v>1</v>
      </c>
      <c r="I32" s="52">
        <v>0</v>
      </c>
      <c r="J32" s="52">
        <v>1</v>
      </c>
      <c r="K32" s="52">
        <v>0</v>
      </c>
      <c r="L32" s="52">
        <v>0</v>
      </c>
      <c r="M32" s="52">
        <v>1</v>
      </c>
      <c r="N32" s="52">
        <v>1</v>
      </c>
      <c r="O32" s="52">
        <v>0</v>
      </c>
      <c r="P32" s="52">
        <v>1</v>
      </c>
      <c r="Q32" s="52">
        <v>3</v>
      </c>
      <c r="R32" s="52">
        <v>0</v>
      </c>
      <c r="S32" s="52">
        <v>1</v>
      </c>
      <c r="T32" s="52">
        <v>3</v>
      </c>
      <c r="U32" s="52">
        <v>0</v>
      </c>
      <c r="V32" s="52">
        <v>3</v>
      </c>
      <c r="W32" s="52">
        <v>0</v>
      </c>
      <c r="X32" s="52">
        <v>1</v>
      </c>
      <c r="Y32" s="52">
        <v>2</v>
      </c>
      <c r="Z32" s="52">
        <v>0</v>
      </c>
      <c r="AA32" s="52">
        <v>0</v>
      </c>
      <c r="AB32" s="52">
        <v>3</v>
      </c>
      <c r="AC32" s="52">
        <v>0</v>
      </c>
      <c r="AD32" s="52">
        <v>0</v>
      </c>
      <c r="AE32" s="52">
        <v>0</v>
      </c>
      <c r="AF32" s="52">
        <v>0</v>
      </c>
      <c r="AG32" s="52">
        <v>1</v>
      </c>
      <c r="AH32" s="52">
        <v>0</v>
      </c>
      <c r="AI32" s="52">
        <v>3</v>
      </c>
      <c r="AJ32" s="52">
        <v>0</v>
      </c>
      <c r="AK32" s="52">
        <v>0</v>
      </c>
      <c r="AL32" s="52">
        <v>1</v>
      </c>
      <c r="AM32" s="52">
        <v>0</v>
      </c>
      <c r="AN32" s="52">
        <v>0</v>
      </c>
      <c r="AO32" s="52">
        <v>0</v>
      </c>
      <c r="AP32" s="52">
        <v>0</v>
      </c>
      <c r="AQ32" s="52">
        <v>1</v>
      </c>
      <c r="AR32" s="52">
        <v>2</v>
      </c>
      <c r="AS32" s="52">
        <v>0</v>
      </c>
      <c r="AT32" s="52">
        <v>0</v>
      </c>
      <c r="AU32" s="52">
        <v>0</v>
      </c>
      <c r="AV32" s="52">
        <v>0</v>
      </c>
      <c r="AW32" s="52">
        <v>1</v>
      </c>
      <c r="AX32" s="52">
        <v>0</v>
      </c>
      <c r="AY32" s="52">
        <v>0</v>
      </c>
      <c r="AZ32" s="52">
        <v>0</v>
      </c>
      <c r="BA32" s="52">
        <v>0</v>
      </c>
      <c r="BB32" s="52">
        <v>0</v>
      </c>
      <c r="BC32" s="52">
        <v>2</v>
      </c>
      <c r="BD32" s="52">
        <v>1</v>
      </c>
      <c r="BE32" s="52">
        <v>0</v>
      </c>
      <c r="BF32" s="52">
        <v>0</v>
      </c>
      <c r="BG32" s="52">
        <v>0</v>
      </c>
      <c r="BH32" s="52">
        <v>0</v>
      </c>
      <c r="BI32" s="52">
        <v>1</v>
      </c>
      <c r="BJ32" s="52">
        <v>0</v>
      </c>
      <c r="BK32" s="52">
        <v>1</v>
      </c>
      <c r="BL32" s="52">
        <v>2</v>
      </c>
      <c r="BM32" s="52">
        <v>2</v>
      </c>
      <c r="BN32" s="52">
        <v>1</v>
      </c>
      <c r="BO32" s="52">
        <v>1</v>
      </c>
      <c r="BP32" s="52">
        <v>0</v>
      </c>
      <c r="BQ32" s="52">
        <v>0</v>
      </c>
      <c r="BR32" s="52">
        <v>0</v>
      </c>
      <c r="BS32" s="52">
        <v>0</v>
      </c>
      <c r="BT32" s="52">
        <v>4</v>
      </c>
      <c r="BU32" s="52">
        <v>0</v>
      </c>
      <c r="BV32" s="52">
        <v>0</v>
      </c>
    </row>
    <row r="33" spans="1:74" s="52" customFormat="1" x14ac:dyDescent="0.2">
      <c r="A33" s="52">
        <v>272116</v>
      </c>
      <c r="B33" s="52" t="s">
        <v>181</v>
      </c>
      <c r="C33" s="52" t="s">
        <v>419</v>
      </c>
      <c r="D33" s="52">
        <v>1</v>
      </c>
      <c r="E33" s="52">
        <v>0.72743673119030505</v>
      </c>
      <c r="F33" s="52">
        <v>8.5649808672406795</v>
      </c>
      <c r="G33" s="52">
        <v>0</v>
      </c>
      <c r="H33" s="52">
        <v>0</v>
      </c>
      <c r="I33" s="52">
        <v>0</v>
      </c>
      <c r="J33" s="52">
        <v>0</v>
      </c>
      <c r="K33" s="52">
        <v>0</v>
      </c>
      <c r="L33" s="52">
        <v>1</v>
      </c>
      <c r="M33" s="52">
        <v>0</v>
      </c>
      <c r="N33" s="52">
        <v>0</v>
      </c>
      <c r="O33" s="52">
        <v>0</v>
      </c>
      <c r="P33" s="52">
        <v>0</v>
      </c>
      <c r="Q33" s="52">
        <v>1</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1</v>
      </c>
      <c r="AQ33" s="52">
        <v>0</v>
      </c>
      <c r="AR33" s="52">
        <v>0</v>
      </c>
      <c r="AS33" s="52">
        <v>0</v>
      </c>
      <c r="AT33" s="52">
        <v>0</v>
      </c>
      <c r="AU33" s="52">
        <v>0</v>
      </c>
      <c r="AV33" s="52">
        <v>0</v>
      </c>
      <c r="AW33" s="52">
        <v>0</v>
      </c>
      <c r="AX33" s="52">
        <v>0</v>
      </c>
      <c r="AY33" s="52">
        <v>0</v>
      </c>
      <c r="AZ33" s="52">
        <v>0</v>
      </c>
      <c r="BA33" s="52">
        <v>0</v>
      </c>
      <c r="BB33" s="52">
        <v>0</v>
      </c>
      <c r="BC33" s="52">
        <v>0</v>
      </c>
      <c r="BD33" s="52">
        <v>0</v>
      </c>
      <c r="BE33" s="52">
        <v>0</v>
      </c>
      <c r="BF33" s="52">
        <v>0</v>
      </c>
      <c r="BG33" s="52">
        <v>1</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272124</v>
      </c>
      <c r="B34" s="52" t="s">
        <v>182</v>
      </c>
      <c r="C34" s="52" t="s">
        <v>419</v>
      </c>
      <c r="D34" s="52">
        <v>2</v>
      </c>
      <c r="E34" s="52">
        <v>1.5999360025599001</v>
      </c>
      <c r="F34" s="52">
        <v>18.837956159173</v>
      </c>
      <c r="G34" s="52">
        <v>0</v>
      </c>
      <c r="H34" s="52">
        <v>0</v>
      </c>
      <c r="I34" s="52">
        <v>1</v>
      </c>
      <c r="J34" s="52">
        <v>1</v>
      </c>
      <c r="K34" s="52">
        <v>0</v>
      </c>
      <c r="L34" s="52">
        <v>0</v>
      </c>
      <c r="M34" s="52">
        <v>0</v>
      </c>
      <c r="N34" s="52">
        <v>0</v>
      </c>
      <c r="O34" s="52">
        <v>0</v>
      </c>
      <c r="P34" s="52">
        <v>2</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1</v>
      </c>
      <c r="AR34" s="52">
        <v>0</v>
      </c>
      <c r="AS34" s="52">
        <v>0</v>
      </c>
      <c r="AT34" s="52">
        <v>0</v>
      </c>
      <c r="AU34" s="52">
        <v>1</v>
      </c>
      <c r="AV34" s="52">
        <v>0</v>
      </c>
      <c r="AW34" s="52">
        <v>0</v>
      </c>
      <c r="AX34" s="52">
        <v>0</v>
      </c>
      <c r="AY34" s="52">
        <v>0</v>
      </c>
      <c r="AZ34" s="52">
        <v>0</v>
      </c>
      <c r="BA34" s="52">
        <v>0</v>
      </c>
      <c r="BB34" s="52">
        <v>0</v>
      </c>
      <c r="BC34" s="52">
        <v>0</v>
      </c>
      <c r="BD34" s="52">
        <v>0</v>
      </c>
      <c r="BE34" s="52">
        <v>1</v>
      </c>
      <c r="BF34" s="52">
        <v>1</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272132</v>
      </c>
      <c r="B35" s="52" t="s">
        <v>183</v>
      </c>
      <c r="C35" s="52" t="s">
        <v>419</v>
      </c>
      <c r="D35" s="52">
        <v>1</v>
      </c>
      <c r="E35" s="52">
        <v>2.1125570390400501</v>
      </c>
      <c r="F35" s="52">
        <v>24.873655459665201</v>
      </c>
      <c r="G35" s="52">
        <v>0</v>
      </c>
      <c r="H35" s="52">
        <v>0</v>
      </c>
      <c r="I35" s="52">
        <v>0</v>
      </c>
      <c r="J35" s="52">
        <v>0</v>
      </c>
      <c r="K35" s="52">
        <v>1</v>
      </c>
      <c r="L35" s="52">
        <v>0</v>
      </c>
      <c r="M35" s="52">
        <v>0</v>
      </c>
      <c r="N35" s="52">
        <v>0</v>
      </c>
      <c r="O35" s="52">
        <v>0</v>
      </c>
      <c r="P35" s="52">
        <v>0</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0</v>
      </c>
      <c r="AX35" s="52">
        <v>0</v>
      </c>
      <c r="AY35" s="52">
        <v>0</v>
      </c>
      <c r="AZ35" s="52">
        <v>0</v>
      </c>
      <c r="BA35" s="52">
        <v>0</v>
      </c>
      <c r="BB35" s="52">
        <v>1</v>
      </c>
      <c r="BC35" s="52">
        <v>0</v>
      </c>
      <c r="BD35" s="52">
        <v>0</v>
      </c>
      <c r="BE35" s="52">
        <v>0</v>
      </c>
      <c r="BF35" s="52">
        <v>1</v>
      </c>
      <c r="BG35" s="52">
        <v>0</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272159</v>
      </c>
      <c r="B36" s="52" t="s">
        <v>184</v>
      </c>
      <c r="C36" s="52" t="s">
        <v>419</v>
      </c>
      <c r="D36" s="52">
        <v>2</v>
      </c>
      <c r="E36" s="52">
        <v>1.82247291349632</v>
      </c>
      <c r="F36" s="52">
        <v>21.458148820198598</v>
      </c>
      <c r="G36" s="52">
        <v>0</v>
      </c>
      <c r="H36" s="52">
        <v>0</v>
      </c>
      <c r="I36" s="52">
        <v>0</v>
      </c>
      <c r="J36" s="52">
        <v>1</v>
      </c>
      <c r="K36" s="52">
        <v>1</v>
      </c>
      <c r="L36" s="52">
        <v>0</v>
      </c>
      <c r="M36" s="52">
        <v>0</v>
      </c>
      <c r="N36" s="52">
        <v>0</v>
      </c>
      <c r="O36" s="52">
        <v>0</v>
      </c>
      <c r="P36" s="52">
        <v>2</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1</v>
      </c>
      <c r="AV36" s="52">
        <v>0</v>
      </c>
      <c r="AW36" s="52">
        <v>0</v>
      </c>
      <c r="AX36" s="52">
        <v>0</v>
      </c>
      <c r="AY36" s="52">
        <v>0</v>
      </c>
      <c r="AZ36" s="52">
        <v>0</v>
      </c>
      <c r="BA36" s="52">
        <v>0</v>
      </c>
      <c r="BB36" s="52">
        <v>1</v>
      </c>
      <c r="BC36" s="52">
        <v>0</v>
      </c>
      <c r="BD36" s="52">
        <v>0</v>
      </c>
      <c r="BE36" s="52">
        <v>0</v>
      </c>
      <c r="BF36" s="52">
        <v>1</v>
      </c>
      <c r="BG36" s="52">
        <v>0</v>
      </c>
      <c r="BH36" s="52">
        <v>0</v>
      </c>
      <c r="BI36" s="52">
        <v>1</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272191</v>
      </c>
      <c r="B37" s="52" t="s">
        <v>278</v>
      </c>
      <c r="C37" s="52" t="s">
        <v>419</v>
      </c>
      <c r="D37" s="52">
        <v>2</v>
      </c>
      <c r="E37" s="52">
        <v>2.2539782716494599</v>
      </c>
      <c r="F37" s="52">
        <v>26.538776424259801</v>
      </c>
      <c r="G37" s="52">
        <v>0</v>
      </c>
      <c r="H37" s="52">
        <v>1</v>
      </c>
      <c r="I37" s="52">
        <v>0</v>
      </c>
      <c r="J37" s="52">
        <v>0</v>
      </c>
      <c r="K37" s="52">
        <v>0</v>
      </c>
      <c r="L37" s="52">
        <v>0</v>
      </c>
      <c r="M37" s="52">
        <v>0</v>
      </c>
      <c r="N37" s="52">
        <v>1</v>
      </c>
      <c r="O37" s="52">
        <v>0</v>
      </c>
      <c r="P37" s="52">
        <v>2</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1</v>
      </c>
      <c r="AQ37" s="52">
        <v>0</v>
      </c>
      <c r="AR37" s="52">
        <v>0</v>
      </c>
      <c r="AS37" s="52">
        <v>0</v>
      </c>
      <c r="AT37" s="52">
        <v>0</v>
      </c>
      <c r="AU37" s="52">
        <v>0</v>
      </c>
      <c r="AV37" s="52">
        <v>0</v>
      </c>
      <c r="AW37" s="52">
        <v>0</v>
      </c>
      <c r="AX37" s="52">
        <v>0</v>
      </c>
      <c r="AY37" s="52">
        <v>0</v>
      </c>
      <c r="AZ37" s="52">
        <v>0</v>
      </c>
      <c r="BA37" s="52">
        <v>0</v>
      </c>
      <c r="BB37" s="52">
        <v>1</v>
      </c>
      <c r="BC37" s="52">
        <v>0</v>
      </c>
      <c r="BD37" s="52">
        <v>1</v>
      </c>
      <c r="BE37" s="52">
        <v>0</v>
      </c>
      <c r="BF37" s="52">
        <v>0</v>
      </c>
      <c r="BG37" s="52">
        <v>0</v>
      </c>
      <c r="BH37" s="52">
        <v>1</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272205</v>
      </c>
      <c r="B38" s="52" t="s">
        <v>188</v>
      </c>
      <c r="C38" s="52" t="s">
        <v>419</v>
      </c>
      <c r="D38" s="52">
        <v>1</v>
      </c>
      <c r="E38" s="52">
        <v>1.5015015015015001</v>
      </c>
      <c r="F38" s="52">
        <v>17.678969291872502</v>
      </c>
      <c r="G38" s="52">
        <v>0</v>
      </c>
      <c r="H38" s="52">
        <v>0</v>
      </c>
      <c r="I38" s="52">
        <v>0</v>
      </c>
      <c r="J38" s="52">
        <v>1</v>
      </c>
      <c r="K38" s="52">
        <v>0</v>
      </c>
      <c r="L38" s="52">
        <v>0</v>
      </c>
      <c r="M38" s="52">
        <v>0</v>
      </c>
      <c r="N38" s="52">
        <v>0</v>
      </c>
      <c r="O38" s="52">
        <v>0</v>
      </c>
      <c r="P38" s="52">
        <v>0</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0</v>
      </c>
      <c r="AU38" s="52">
        <v>0</v>
      </c>
      <c r="AV38" s="52">
        <v>0</v>
      </c>
      <c r="AW38" s="52">
        <v>0</v>
      </c>
      <c r="AX38" s="52">
        <v>0</v>
      </c>
      <c r="AY38" s="52">
        <v>0</v>
      </c>
      <c r="AZ38" s="52">
        <v>0</v>
      </c>
      <c r="BA38" s="52">
        <v>0</v>
      </c>
      <c r="BB38" s="52">
        <v>1</v>
      </c>
      <c r="BC38" s="52">
        <v>0</v>
      </c>
      <c r="BD38" s="52">
        <v>0</v>
      </c>
      <c r="BE38" s="52">
        <v>0</v>
      </c>
      <c r="BF38" s="52">
        <v>0</v>
      </c>
      <c r="BG38" s="52">
        <v>1</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272221</v>
      </c>
      <c r="B39" s="52" t="s">
        <v>189</v>
      </c>
      <c r="C39" s="52" t="s">
        <v>419</v>
      </c>
      <c r="D39" s="52">
        <v>1</v>
      </c>
      <c r="E39" s="52">
        <v>1.93094925465359</v>
      </c>
      <c r="F39" s="52">
        <v>22.735370256405101</v>
      </c>
      <c r="G39" s="52">
        <v>0</v>
      </c>
      <c r="H39" s="52">
        <v>0</v>
      </c>
      <c r="I39" s="52">
        <v>0</v>
      </c>
      <c r="J39" s="52">
        <v>1</v>
      </c>
      <c r="K39" s="52">
        <v>0</v>
      </c>
      <c r="L39" s="52">
        <v>0</v>
      </c>
      <c r="M39" s="52">
        <v>0</v>
      </c>
      <c r="N39" s="52">
        <v>0</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1</v>
      </c>
      <c r="AU39" s="52">
        <v>0</v>
      </c>
      <c r="AV39" s="52">
        <v>0</v>
      </c>
      <c r="AW39" s="52">
        <v>0</v>
      </c>
      <c r="AX39" s="52">
        <v>0</v>
      </c>
      <c r="AY39" s="52">
        <v>0</v>
      </c>
      <c r="AZ39" s="52">
        <v>0</v>
      </c>
      <c r="BA39" s="52">
        <v>0</v>
      </c>
      <c r="BB39" s="52">
        <v>0</v>
      </c>
      <c r="BC39" s="52">
        <v>0</v>
      </c>
      <c r="BD39" s="52">
        <v>0</v>
      </c>
      <c r="BE39" s="52">
        <v>1</v>
      </c>
      <c r="BF39" s="52">
        <v>0</v>
      </c>
      <c r="BG39" s="52">
        <v>0</v>
      </c>
      <c r="BH39" s="52">
        <v>0</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272230</v>
      </c>
      <c r="B40" s="52" t="s">
        <v>171</v>
      </c>
      <c r="C40" s="52" t="s">
        <v>419</v>
      </c>
      <c r="D40" s="52">
        <v>3</v>
      </c>
      <c r="E40" s="52">
        <v>5.1693834648654198</v>
      </c>
      <c r="F40" s="52">
        <v>60.865321441157398</v>
      </c>
      <c r="G40" s="52">
        <v>0</v>
      </c>
      <c r="H40" s="52">
        <v>0</v>
      </c>
      <c r="I40" s="52">
        <v>1</v>
      </c>
      <c r="J40" s="52">
        <v>0</v>
      </c>
      <c r="K40" s="52">
        <v>0</v>
      </c>
      <c r="L40" s="52">
        <v>0</v>
      </c>
      <c r="M40" s="52">
        <v>0</v>
      </c>
      <c r="N40" s="52">
        <v>2</v>
      </c>
      <c r="O40" s="52">
        <v>0</v>
      </c>
      <c r="P40" s="52">
        <v>1</v>
      </c>
      <c r="Q40" s="52">
        <v>2</v>
      </c>
      <c r="R40" s="52">
        <v>0</v>
      </c>
      <c r="S40" s="52">
        <v>0</v>
      </c>
      <c r="T40" s="52">
        <v>3</v>
      </c>
      <c r="U40" s="52">
        <v>0</v>
      </c>
      <c r="V40" s="52">
        <v>3</v>
      </c>
      <c r="W40" s="52">
        <v>0</v>
      </c>
      <c r="X40" s="52">
        <v>0</v>
      </c>
      <c r="Y40" s="52">
        <v>3</v>
      </c>
      <c r="Z40" s="52">
        <v>0</v>
      </c>
      <c r="AA40" s="52">
        <v>0</v>
      </c>
      <c r="AB40" s="52">
        <v>3</v>
      </c>
      <c r="AC40" s="52">
        <v>0</v>
      </c>
      <c r="AD40" s="52">
        <v>0</v>
      </c>
      <c r="AE40" s="52">
        <v>0</v>
      </c>
      <c r="AF40" s="52">
        <v>0</v>
      </c>
      <c r="AG40" s="52">
        <v>0</v>
      </c>
      <c r="AH40" s="52">
        <v>0</v>
      </c>
      <c r="AI40" s="52">
        <v>3</v>
      </c>
      <c r="AJ40" s="52">
        <v>0</v>
      </c>
      <c r="AK40" s="52">
        <v>0</v>
      </c>
      <c r="AL40" s="52">
        <v>0</v>
      </c>
      <c r="AM40" s="52">
        <v>0</v>
      </c>
      <c r="AN40" s="52">
        <v>0</v>
      </c>
      <c r="AO40" s="52">
        <v>0</v>
      </c>
      <c r="AP40" s="52">
        <v>0</v>
      </c>
      <c r="AQ40" s="52">
        <v>1</v>
      </c>
      <c r="AR40" s="52">
        <v>0</v>
      </c>
      <c r="AS40" s="52">
        <v>0</v>
      </c>
      <c r="AT40" s="52">
        <v>0</v>
      </c>
      <c r="AU40" s="52">
        <v>0</v>
      </c>
      <c r="AV40" s="52">
        <v>1</v>
      </c>
      <c r="AW40" s="52">
        <v>0</v>
      </c>
      <c r="AX40" s="52">
        <v>0</v>
      </c>
      <c r="AY40" s="52">
        <v>0</v>
      </c>
      <c r="AZ40" s="52">
        <v>0</v>
      </c>
      <c r="BA40" s="52">
        <v>0</v>
      </c>
      <c r="BB40" s="52">
        <v>1</v>
      </c>
      <c r="BC40" s="52">
        <v>0</v>
      </c>
      <c r="BD40" s="52">
        <v>0</v>
      </c>
      <c r="BE40" s="52">
        <v>1</v>
      </c>
      <c r="BF40" s="52">
        <v>0</v>
      </c>
      <c r="BG40" s="52">
        <v>0</v>
      </c>
      <c r="BH40" s="52">
        <v>1</v>
      </c>
      <c r="BI40" s="52">
        <v>1</v>
      </c>
      <c r="BJ40" s="52">
        <v>0</v>
      </c>
      <c r="BK40" s="52">
        <v>0</v>
      </c>
      <c r="BL40" s="52">
        <v>2</v>
      </c>
      <c r="BM40" s="52">
        <v>0</v>
      </c>
      <c r="BN40" s="52">
        <v>0</v>
      </c>
      <c r="BO40" s="52">
        <v>0</v>
      </c>
      <c r="BP40" s="52">
        <v>0</v>
      </c>
      <c r="BQ40" s="52">
        <v>2</v>
      </c>
      <c r="BR40" s="52">
        <v>0</v>
      </c>
      <c r="BS40" s="52">
        <v>0</v>
      </c>
      <c r="BT40" s="52">
        <v>3</v>
      </c>
      <c r="BU40" s="52">
        <v>0</v>
      </c>
      <c r="BV40" s="52">
        <v>0</v>
      </c>
    </row>
    <row r="41" spans="1:74" s="52" customFormat="1" x14ac:dyDescent="0.2">
      <c r="A41" s="52">
        <v>272248</v>
      </c>
      <c r="B41" s="52" t="s">
        <v>190</v>
      </c>
      <c r="C41" s="52" t="s">
        <v>419</v>
      </c>
      <c r="D41" s="52">
        <v>1</v>
      </c>
      <c r="E41" s="52">
        <v>2.3418106880239802</v>
      </c>
      <c r="F41" s="52">
        <v>27.572932294475901</v>
      </c>
      <c r="G41" s="52">
        <v>0</v>
      </c>
      <c r="H41" s="52">
        <v>0</v>
      </c>
      <c r="I41" s="52">
        <v>0</v>
      </c>
      <c r="J41" s="52">
        <v>0</v>
      </c>
      <c r="K41" s="52">
        <v>0</v>
      </c>
      <c r="L41" s="52">
        <v>0</v>
      </c>
      <c r="M41" s="52">
        <v>0</v>
      </c>
      <c r="N41" s="52">
        <v>1</v>
      </c>
      <c r="O41" s="52">
        <v>0</v>
      </c>
      <c r="P41" s="52">
        <v>0</v>
      </c>
      <c r="Q41" s="52">
        <v>1</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1</v>
      </c>
      <c r="AX41" s="52">
        <v>0</v>
      </c>
      <c r="AY41" s="52">
        <v>0</v>
      </c>
      <c r="AZ41" s="52">
        <v>0</v>
      </c>
      <c r="BA41" s="52">
        <v>0</v>
      </c>
      <c r="BB41" s="52">
        <v>0</v>
      </c>
      <c r="BC41" s="52">
        <v>0</v>
      </c>
      <c r="BD41" s="52">
        <v>0</v>
      </c>
      <c r="BE41" s="52">
        <v>0</v>
      </c>
      <c r="BF41" s="52">
        <v>0</v>
      </c>
      <c r="BG41" s="52">
        <v>0</v>
      </c>
      <c r="BH41" s="52">
        <v>0</v>
      </c>
      <c r="BI41" s="52">
        <v>1</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272272</v>
      </c>
      <c r="B42" s="52" t="s">
        <v>193</v>
      </c>
      <c r="C42" s="52" t="s">
        <v>419</v>
      </c>
      <c r="D42" s="52">
        <v>3</v>
      </c>
      <c r="E42" s="52">
        <v>1.28530298875788</v>
      </c>
      <c r="F42" s="52">
        <v>15.133406157955701</v>
      </c>
      <c r="G42" s="52">
        <v>0</v>
      </c>
      <c r="H42" s="52">
        <v>0</v>
      </c>
      <c r="I42" s="52">
        <v>1</v>
      </c>
      <c r="J42" s="52">
        <v>2</v>
      </c>
      <c r="K42" s="52">
        <v>0</v>
      </c>
      <c r="L42" s="52">
        <v>0</v>
      </c>
      <c r="M42" s="52">
        <v>0</v>
      </c>
      <c r="N42" s="52">
        <v>0</v>
      </c>
      <c r="O42" s="52">
        <v>0</v>
      </c>
      <c r="P42" s="52">
        <v>2</v>
      </c>
      <c r="Q42" s="52">
        <v>1</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1</v>
      </c>
      <c r="AR42" s="52">
        <v>0</v>
      </c>
      <c r="AS42" s="52">
        <v>0</v>
      </c>
      <c r="AT42" s="52">
        <v>0</v>
      </c>
      <c r="AU42" s="52">
        <v>0</v>
      </c>
      <c r="AV42" s="52">
        <v>0</v>
      </c>
      <c r="AW42" s="52">
        <v>2</v>
      </c>
      <c r="AX42" s="52">
        <v>0</v>
      </c>
      <c r="AY42" s="52">
        <v>0</v>
      </c>
      <c r="AZ42" s="52">
        <v>0</v>
      </c>
      <c r="BA42" s="52">
        <v>0</v>
      </c>
      <c r="BB42" s="52">
        <v>0</v>
      </c>
      <c r="BC42" s="52">
        <v>1</v>
      </c>
      <c r="BD42" s="52">
        <v>0</v>
      </c>
      <c r="BE42" s="52">
        <v>0</v>
      </c>
      <c r="BF42" s="52">
        <v>1</v>
      </c>
      <c r="BG42" s="52">
        <v>0</v>
      </c>
      <c r="BH42" s="52">
        <v>1</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272311</v>
      </c>
      <c r="B43" s="52" t="s">
        <v>197</v>
      </c>
      <c r="C43" s="52" t="s">
        <v>419</v>
      </c>
      <c r="D43" s="52">
        <v>1</v>
      </c>
      <c r="E43" s="52">
        <v>3.6491023208290798</v>
      </c>
      <c r="F43" s="52">
        <v>42.965237003310101</v>
      </c>
      <c r="G43" s="52">
        <v>0</v>
      </c>
      <c r="H43" s="52">
        <v>0</v>
      </c>
      <c r="I43" s="52">
        <v>0</v>
      </c>
      <c r="J43" s="52">
        <v>0</v>
      </c>
      <c r="K43" s="52">
        <v>0</v>
      </c>
      <c r="L43" s="52">
        <v>0</v>
      </c>
      <c r="M43" s="52">
        <v>0</v>
      </c>
      <c r="N43" s="52">
        <v>1</v>
      </c>
      <c r="O43" s="52">
        <v>0</v>
      </c>
      <c r="P43" s="52">
        <v>0</v>
      </c>
      <c r="Q43" s="52">
        <v>1</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1</v>
      </c>
      <c r="AR43" s="52">
        <v>0</v>
      </c>
      <c r="AS43" s="52">
        <v>0</v>
      </c>
      <c r="AT43" s="52">
        <v>0</v>
      </c>
      <c r="AU43" s="52">
        <v>0</v>
      </c>
      <c r="AV43" s="52">
        <v>0</v>
      </c>
      <c r="AW43" s="52">
        <v>0</v>
      </c>
      <c r="AX43" s="52">
        <v>0</v>
      </c>
      <c r="AY43" s="52">
        <v>0</v>
      </c>
      <c r="AZ43" s="52">
        <v>0</v>
      </c>
      <c r="BA43" s="52">
        <v>0</v>
      </c>
      <c r="BB43" s="52">
        <v>0</v>
      </c>
      <c r="BC43" s="52">
        <v>0</v>
      </c>
      <c r="BD43" s="52">
        <v>0</v>
      </c>
      <c r="BE43" s="52">
        <v>0</v>
      </c>
      <c r="BF43" s="52">
        <v>0</v>
      </c>
      <c r="BG43" s="52">
        <v>0</v>
      </c>
      <c r="BH43" s="52">
        <v>1</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273619</v>
      </c>
      <c r="B44" s="52" t="s">
        <v>534</v>
      </c>
      <c r="C44" s="52" t="s">
        <v>419</v>
      </c>
      <c r="D44" s="52">
        <v>1</v>
      </c>
      <c r="E44" s="52">
        <v>4.8014596437316897</v>
      </c>
      <c r="F44" s="52">
        <v>56.533315160066699</v>
      </c>
      <c r="G44" s="52">
        <v>0</v>
      </c>
      <c r="H44" s="52">
        <v>0</v>
      </c>
      <c r="I44" s="52">
        <v>0</v>
      </c>
      <c r="J44" s="52">
        <v>0</v>
      </c>
      <c r="K44" s="52">
        <v>0</v>
      </c>
      <c r="L44" s="52">
        <v>0</v>
      </c>
      <c r="M44" s="52">
        <v>0</v>
      </c>
      <c r="N44" s="52">
        <v>1</v>
      </c>
      <c r="O44" s="52">
        <v>0</v>
      </c>
      <c r="P44" s="52">
        <v>0</v>
      </c>
      <c r="Q44" s="52">
        <v>1</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1</v>
      </c>
      <c r="AR44" s="52">
        <v>0</v>
      </c>
      <c r="AS44" s="52">
        <v>0</v>
      </c>
      <c r="AT44" s="52">
        <v>0</v>
      </c>
      <c r="AU44" s="52">
        <v>0</v>
      </c>
      <c r="AV44" s="52">
        <v>0</v>
      </c>
      <c r="AW44" s="52">
        <v>0</v>
      </c>
      <c r="AX44" s="52">
        <v>0</v>
      </c>
      <c r="AY44" s="52">
        <v>0</v>
      </c>
      <c r="AZ44" s="52">
        <v>0</v>
      </c>
      <c r="BA44" s="52">
        <v>0</v>
      </c>
      <c r="BB44" s="52">
        <v>0</v>
      </c>
      <c r="BC44" s="52">
        <v>0</v>
      </c>
      <c r="BD44" s="52">
        <v>0</v>
      </c>
      <c r="BE44" s="52">
        <v>0</v>
      </c>
      <c r="BF44" s="52">
        <v>1</v>
      </c>
      <c r="BG44" s="52">
        <v>0</v>
      </c>
      <c r="BH44" s="52">
        <v>0</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51" s="52" customFormat="1" x14ac:dyDescent="0.2"/>
    <row r="85" spans="1:75" x14ac:dyDescent="0.2">
      <c r="B85" s="52">
        <v>271004</v>
      </c>
      <c r="C85" t="s">
        <v>395</v>
      </c>
      <c r="D85">
        <f>IFERROR(VLOOKUP($B85,$A$8:$BW$70,D$88,FALSE),0)</f>
        <v>20</v>
      </c>
      <c r="E85">
        <f t="shared" ref="E85:BP85" si="0">IFERROR(VLOOKUP($B85,$A$8:$BW$70,E88,FALSE),0)</f>
        <v>1.5067718092035101</v>
      </c>
      <c r="F85">
        <f t="shared" si="0"/>
        <v>17.741022914815598</v>
      </c>
      <c r="G85">
        <f t="shared" si="0"/>
        <v>1</v>
      </c>
      <c r="H85">
        <f t="shared" si="0"/>
        <v>0</v>
      </c>
      <c r="I85">
        <f t="shared" si="0"/>
        <v>3</v>
      </c>
      <c r="J85">
        <f t="shared" si="0"/>
        <v>5</v>
      </c>
      <c r="K85">
        <f t="shared" si="0"/>
        <v>3</v>
      </c>
      <c r="L85">
        <f t="shared" si="0"/>
        <v>3</v>
      </c>
      <c r="M85">
        <f t="shared" si="0"/>
        <v>3</v>
      </c>
      <c r="N85">
        <f t="shared" si="0"/>
        <v>2</v>
      </c>
      <c r="O85">
        <f t="shared" si="0"/>
        <v>0</v>
      </c>
      <c r="P85">
        <f t="shared" si="0"/>
        <v>11</v>
      </c>
      <c r="Q85">
        <f t="shared" si="0"/>
        <v>9</v>
      </c>
      <c r="R85">
        <f t="shared" si="0"/>
        <v>0</v>
      </c>
      <c r="S85">
        <f t="shared" si="0"/>
        <v>9</v>
      </c>
      <c r="T85">
        <f t="shared" si="0"/>
        <v>11</v>
      </c>
      <c r="U85">
        <f t="shared" si="0"/>
        <v>0</v>
      </c>
      <c r="V85">
        <f t="shared" si="0"/>
        <v>11</v>
      </c>
      <c r="W85">
        <f t="shared" si="0"/>
        <v>0</v>
      </c>
      <c r="X85">
        <f t="shared" si="0"/>
        <v>1</v>
      </c>
      <c r="Y85">
        <f t="shared" si="0"/>
        <v>7</v>
      </c>
      <c r="Z85">
        <f t="shared" si="0"/>
        <v>3</v>
      </c>
      <c r="AA85">
        <f t="shared" si="0"/>
        <v>0</v>
      </c>
      <c r="AB85">
        <f t="shared" si="0"/>
        <v>17</v>
      </c>
      <c r="AC85">
        <f t="shared" si="0"/>
        <v>1</v>
      </c>
      <c r="AD85">
        <f t="shared" si="0"/>
        <v>0</v>
      </c>
      <c r="AE85">
        <f t="shared" si="0"/>
        <v>1</v>
      </c>
      <c r="AF85">
        <f t="shared" si="0"/>
        <v>0</v>
      </c>
      <c r="AG85">
        <f t="shared" si="0"/>
        <v>1</v>
      </c>
      <c r="AH85">
        <f t="shared" si="0"/>
        <v>0</v>
      </c>
      <c r="AI85">
        <f t="shared" si="0"/>
        <v>12</v>
      </c>
      <c r="AJ85">
        <f t="shared" si="0"/>
        <v>0</v>
      </c>
      <c r="AK85">
        <f t="shared" si="0"/>
        <v>0</v>
      </c>
      <c r="AL85">
        <f t="shared" si="0"/>
        <v>6</v>
      </c>
      <c r="AM85">
        <f t="shared" si="0"/>
        <v>1</v>
      </c>
      <c r="AN85">
        <f t="shared" si="0"/>
        <v>1</v>
      </c>
      <c r="AO85">
        <f t="shared" si="0"/>
        <v>0</v>
      </c>
      <c r="AP85">
        <f t="shared" si="0"/>
        <v>0</v>
      </c>
      <c r="AQ85">
        <f t="shared" si="0"/>
        <v>0</v>
      </c>
      <c r="AR85">
        <f t="shared" si="0"/>
        <v>2</v>
      </c>
      <c r="AS85">
        <f t="shared" si="0"/>
        <v>0</v>
      </c>
      <c r="AT85">
        <f t="shared" si="0"/>
        <v>2</v>
      </c>
      <c r="AU85">
        <f t="shared" si="0"/>
        <v>2</v>
      </c>
      <c r="AV85">
        <f t="shared" si="0"/>
        <v>2</v>
      </c>
      <c r="AW85">
        <f t="shared" si="0"/>
        <v>0</v>
      </c>
      <c r="AX85">
        <f t="shared" si="0"/>
        <v>2</v>
      </c>
      <c r="AY85">
        <f t="shared" si="0"/>
        <v>4</v>
      </c>
      <c r="AZ85">
        <f t="shared" si="0"/>
        <v>1</v>
      </c>
      <c r="BA85">
        <f t="shared" si="0"/>
        <v>0</v>
      </c>
      <c r="BB85">
        <f t="shared" si="0"/>
        <v>5</v>
      </c>
      <c r="BC85">
        <f t="shared" si="0"/>
        <v>2</v>
      </c>
      <c r="BD85">
        <f t="shared" si="0"/>
        <v>6</v>
      </c>
      <c r="BE85">
        <f t="shared" si="0"/>
        <v>1</v>
      </c>
      <c r="BF85">
        <f t="shared" si="0"/>
        <v>3</v>
      </c>
      <c r="BG85">
        <f t="shared" si="0"/>
        <v>4</v>
      </c>
      <c r="BH85">
        <f t="shared" si="0"/>
        <v>3</v>
      </c>
      <c r="BI85">
        <f t="shared" si="0"/>
        <v>1</v>
      </c>
      <c r="BJ85">
        <f t="shared" si="0"/>
        <v>0</v>
      </c>
      <c r="BK85">
        <f t="shared" si="0"/>
        <v>2</v>
      </c>
      <c r="BL85">
        <f t="shared" si="0"/>
        <v>18</v>
      </c>
      <c r="BM85">
        <f t="shared" si="0"/>
        <v>5</v>
      </c>
      <c r="BN85">
        <f t="shared" si="0"/>
        <v>1</v>
      </c>
      <c r="BO85">
        <f t="shared" si="0"/>
        <v>0</v>
      </c>
      <c r="BP85">
        <f t="shared" si="0"/>
        <v>1</v>
      </c>
      <c r="BQ85">
        <f t="shared" ref="BQ85:BW85" si="1">IFERROR(VLOOKUP($B85,$A$8:$BW$70,BQ88,FALSE),0)</f>
        <v>5</v>
      </c>
      <c r="BR85">
        <f t="shared" si="1"/>
        <v>0</v>
      </c>
      <c r="BS85">
        <f t="shared" si="1"/>
        <v>4</v>
      </c>
      <c r="BT85">
        <f t="shared" si="1"/>
        <v>16</v>
      </c>
      <c r="BU85">
        <f t="shared" si="1"/>
        <v>0</v>
      </c>
      <c r="BV85">
        <f t="shared" si="1"/>
        <v>0</v>
      </c>
      <c r="BW85">
        <f t="shared" si="1"/>
        <v>0</v>
      </c>
    </row>
    <row r="86" spans="1:75" x14ac:dyDescent="0.2">
      <c r="B86" s="52">
        <v>271403</v>
      </c>
      <c r="C86" t="s">
        <v>396</v>
      </c>
      <c r="D86">
        <f>IFERROR(VLOOKUP($B86,$A$8:$BW$70,D$88,FALSE),0)</f>
        <v>2</v>
      </c>
      <c r="E86">
        <f t="shared" ref="E86:BP86" si="2">IFERROR(VLOOKUP($B86,$A$8:$BW$70,E$88,FALSE),0)</f>
        <v>0.50840133201148996</v>
      </c>
      <c r="F86">
        <f t="shared" si="2"/>
        <v>5.9860156833610896</v>
      </c>
      <c r="G86">
        <f t="shared" si="2"/>
        <v>0</v>
      </c>
      <c r="H86">
        <f t="shared" si="2"/>
        <v>0</v>
      </c>
      <c r="I86">
        <f t="shared" si="2"/>
        <v>0</v>
      </c>
      <c r="J86">
        <f t="shared" si="2"/>
        <v>0</v>
      </c>
      <c r="K86">
        <f t="shared" si="2"/>
        <v>1</v>
      </c>
      <c r="L86">
        <f t="shared" si="2"/>
        <v>0</v>
      </c>
      <c r="M86">
        <f t="shared" si="2"/>
        <v>1</v>
      </c>
      <c r="N86">
        <f t="shared" si="2"/>
        <v>0</v>
      </c>
      <c r="O86">
        <f t="shared" si="2"/>
        <v>0</v>
      </c>
      <c r="P86">
        <f t="shared" si="2"/>
        <v>0</v>
      </c>
      <c r="Q86">
        <f t="shared" si="2"/>
        <v>2</v>
      </c>
      <c r="R86">
        <f t="shared" si="2"/>
        <v>0</v>
      </c>
      <c r="S86" t="str">
        <f t="shared" si="2"/>
        <v xml:space="preserve"> </v>
      </c>
      <c r="T86" t="str">
        <f t="shared" si="2"/>
        <v xml:space="preserve"> </v>
      </c>
      <c r="U86" t="str">
        <f t="shared" si="2"/>
        <v xml:space="preserve"> </v>
      </c>
      <c r="V86" t="str">
        <f t="shared" si="2"/>
        <v xml:space="preserve"> </v>
      </c>
      <c r="W86" t="str">
        <f t="shared" si="2"/>
        <v xml:space="preserve"> </v>
      </c>
      <c r="X86" t="str">
        <f t="shared" si="2"/>
        <v xml:space="preserve"> </v>
      </c>
      <c r="Y86" t="str">
        <f t="shared" si="2"/>
        <v xml:space="preserve"> </v>
      </c>
      <c r="Z86" t="str">
        <f t="shared" si="2"/>
        <v xml:space="preserve"> </v>
      </c>
      <c r="AA86" t="str">
        <f t="shared" si="2"/>
        <v xml:space="preserve"> </v>
      </c>
      <c r="AB86" t="str">
        <f t="shared" si="2"/>
        <v xml:space="preserve"> </v>
      </c>
      <c r="AC86" t="str">
        <f t="shared" si="2"/>
        <v xml:space="preserve"> </v>
      </c>
      <c r="AD86" t="str">
        <f t="shared" si="2"/>
        <v xml:space="preserve"> </v>
      </c>
      <c r="AE86" t="str">
        <f t="shared" si="2"/>
        <v xml:space="preserve"> </v>
      </c>
      <c r="AF86" t="str">
        <f t="shared" si="2"/>
        <v xml:space="preserve"> </v>
      </c>
      <c r="AG86" t="str">
        <f t="shared" si="2"/>
        <v xml:space="preserve"> </v>
      </c>
      <c r="AH86" t="str">
        <f t="shared" si="2"/>
        <v xml:space="preserve"> </v>
      </c>
      <c r="AI86" t="str">
        <f t="shared" si="2"/>
        <v xml:space="preserve"> </v>
      </c>
      <c r="AJ86" t="str">
        <f t="shared" si="2"/>
        <v xml:space="preserve"> </v>
      </c>
      <c r="AK86" t="str">
        <f t="shared" si="2"/>
        <v xml:space="preserve"> </v>
      </c>
      <c r="AL86" t="str">
        <f t="shared" si="2"/>
        <v xml:space="preserve"> </v>
      </c>
      <c r="AM86" t="str">
        <f t="shared" si="2"/>
        <v xml:space="preserve"> </v>
      </c>
      <c r="AN86" t="str">
        <f t="shared" si="2"/>
        <v xml:space="preserve"> </v>
      </c>
      <c r="AO86" t="str">
        <f t="shared" si="2"/>
        <v xml:space="preserve"> </v>
      </c>
      <c r="AP86">
        <f t="shared" si="2"/>
        <v>0</v>
      </c>
      <c r="AQ86">
        <f t="shared" si="2"/>
        <v>1</v>
      </c>
      <c r="AR86">
        <f t="shared" si="2"/>
        <v>0</v>
      </c>
      <c r="AS86">
        <f t="shared" si="2"/>
        <v>0</v>
      </c>
      <c r="AT86">
        <f t="shared" si="2"/>
        <v>0</v>
      </c>
      <c r="AU86">
        <f t="shared" si="2"/>
        <v>0</v>
      </c>
      <c r="AV86">
        <f t="shared" si="2"/>
        <v>0</v>
      </c>
      <c r="AW86">
        <f t="shared" si="2"/>
        <v>0</v>
      </c>
      <c r="AX86">
        <f t="shared" si="2"/>
        <v>0</v>
      </c>
      <c r="AY86">
        <f t="shared" si="2"/>
        <v>0</v>
      </c>
      <c r="AZ86">
        <f t="shared" si="2"/>
        <v>0</v>
      </c>
      <c r="BA86">
        <f t="shared" si="2"/>
        <v>1</v>
      </c>
      <c r="BB86">
        <f t="shared" si="2"/>
        <v>0</v>
      </c>
      <c r="BC86">
        <f t="shared" si="2"/>
        <v>0</v>
      </c>
      <c r="BD86">
        <f t="shared" si="2"/>
        <v>0</v>
      </c>
      <c r="BE86">
        <f t="shared" si="2"/>
        <v>1</v>
      </c>
      <c r="BF86">
        <f t="shared" si="2"/>
        <v>1</v>
      </c>
      <c r="BG86">
        <f t="shared" si="2"/>
        <v>0</v>
      </c>
      <c r="BH86">
        <f t="shared" si="2"/>
        <v>0</v>
      </c>
      <c r="BI86">
        <f t="shared" si="2"/>
        <v>0</v>
      </c>
      <c r="BJ86">
        <f t="shared" si="2"/>
        <v>0</v>
      </c>
      <c r="BK86" t="str">
        <f t="shared" si="2"/>
        <v xml:space="preserve"> </v>
      </c>
      <c r="BL86" t="str">
        <f t="shared" si="2"/>
        <v xml:space="preserve"> </v>
      </c>
      <c r="BM86" t="str">
        <f t="shared" si="2"/>
        <v xml:space="preserve"> </v>
      </c>
      <c r="BN86" t="str">
        <f t="shared" si="2"/>
        <v xml:space="preserve"> </v>
      </c>
      <c r="BO86" t="str">
        <f t="shared" si="2"/>
        <v xml:space="preserve"> </v>
      </c>
      <c r="BP86" t="str">
        <f t="shared" si="2"/>
        <v xml:space="preserve"> </v>
      </c>
      <c r="BQ86" t="str">
        <f t="shared" ref="BQ86:BW86" si="3">IFERROR(VLOOKUP($B86,$A$8:$BW$70,BQ$88,FALSE),0)</f>
        <v xml:space="preserve"> </v>
      </c>
      <c r="BR86" t="str">
        <f t="shared" si="3"/>
        <v xml:space="preserve"> </v>
      </c>
      <c r="BS86" t="str">
        <f t="shared" si="3"/>
        <v xml:space="preserve"> </v>
      </c>
      <c r="BT86" t="str">
        <f t="shared" si="3"/>
        <v xml:space="preserve"> </v>
      </c>
      <c r="BU86" t="str">
        <f t="shared" si="3"/>
        <v xml:space="preserve"> </v>
      </c>
      <c r="BV86">
        <f t="shared" si="3"/>
        <v>0</v>
      </c>
      <c r="BW86">
        <f t="shared" si="3"/>
        <v>0</v>
      </c>
    </row>
    <row r="87" spans="1:75" x14ac:dyDescent="0.2">
      <c r="C87" t="s">
        <v>397</v>
      </c>
      <c r="D87">
        <f>SUM(D8:D83)</f>
        <v>79</v>
      </c>
      <c r="G87">
        <f t="shared" ref="G87:BR87" si="4">SUM(G8:G83)</f>
        <v>2</v>
      </c>
      <c r="H87">
        <f t="shared" si="4"/>
        <v>2</v>
      </c>
      <c r="I87">
        <f t="shared" si="4"/>
        <v>10</v>
      </c>
      <c r="J87">
        <f t="shared" si="4"/>
        <v>17</v>
      </c>
      <c r="K87">
        <f t="shared" si="4"/>
        <v>15</v>
      </c>
      <c r="L87">
        <f t="shared" si="4"/>
        <v>9</v>
      </c>
      <c r="M87">
        <f t="shared" si="4"/>
        <v>12</v>
      </c>
      <c r="N87">
        <f t="shared" si="4"/>
        <v>12</v>
      </c>
      <c r="O87">
        <f t="shared" si="4"/>
        <v>0</v>
      </c>
      <c r="P87">
        <f t="shared" si="4"/>
        <v>43</v>
      </c>
      <c r="Q87">
        <f t="shared" si="4"/>
        <v>36</v>
      </c>
      <c r="R87">
        <f t="shared" si="4"/>
        <v>0</v>
      </c>
      <c r="S87">
        <f t="shared" si="4"/>
        <v>11</v>
      </c>
      <c r="T87">
        <f t="shared" si="4"/>
        <v>19</v>
      </c>
      <c r="U87">
        <f t="shared" si="4"/>
        <v>0</v>
      </c>
      <c r="V87">
        <f t="shared" si="4"/>
        <v>19</v>
      </c>
      <c r="W87">
        <f t="shared" si="4"/>
        <v>0</v>
      </c>
      <c r="X87">
        <f t="shared" si="4"/>
        <v>2</v>
      </c>
      <c r="Y87">
        <f t="shared" si="4"/>
        <v>14</v>
      </c>
      <c r="Z87">
        <f t="shared" si="4"/>
        <v>3</v>
      </c>
      <c r="AA87">
        <f t="shared" si="4"/>
        <v>0</v>
      </c>
      <c r="AB87">
        <f t="shared" si="4"/>
        <v>25</v>
      </c>
      <c r="AC87">
        <f t="shared" si="4"/>
        <v>1</v>
      </c>
      <c r="AD87">
        <f t="shared" si="4"/>
        <v>0</v>
      </c>
      <c r="AE87">
        <f t="shared" si="4"/>
        <v>1</v>
      </c>
      <c r="AF87">
        <f t="shared" si="4"/>
        <v>0</v>
      </c>
      <c r="AG87">
        <f t="shared" si="4"/>
        <v>3</v>
      </c>
      <c r="AH87">
        <f t="shared" si="4"/>
        <v>0</v>
      </c>
      <c r="AI87">
        <f t="shared" si="4"/>
        <v>21</v>
      </c>
      <c r="AJ87">
        <f t="shared" si="4"/>
        <v>0</v>
      </c>
      <c r="AK87">
        <f t="shared" si="4"/>
        <v>0</v>
      </c>
      <c r="AL87">
        <f t="shared" si="4"/>
        <v>7</v>
      </c>
      <c r="AM87">
        <f t="shared" si="4"/>
        <v>1</v>
      </c>
      <c r="AN87">
        <f t="shared" si="4"/>
        <v>1</v>
      </c>
      <c r="AO87">
        <f t="shared" si="4"/>
        <v>0</v>
      </c>
      <c r="AP87">
        <f t="shared" si="4"/>
        <v>2</v>
      </c>
      <c r="AQ87">
        <f t="shared" si="4"/>
        <v>9</v>
      </c>
      <c r="AR87">
        <f t="shared" si="4"/>
        <v>7</v>
      </c>
      <c r="AS87">
        <f t="shared" si="4"/>
        <v>2</v>
      </c>
      <c r="AT87">
        <f t="shared" si="4"/>
        <v>5</v>
      </c>
      <c r="AU87">
        <f t="shared" si="4"/>
        <v>9</v>
      </c>
      <c r="AV87">
        <f t="shared" si="4"/>
        <v>5</v>
      </c>
      <c r="AW87">
        <f t="shared" si="4"/>
        <v>6</v>
      </c>
      <c r="AX87">
        <f t="shared" si="4"/>
        <v>4</v>
      </c>
      <c r="AY87">
        <f t="shared" si="4"/>
        <v>9</v>
      </c>
      <c r="AZ87">
        <f t="shared" si="4"/>
        <v>2</v>
      </c>
      <c r="BA87">
        <f t="shared" si="4"/>
        <v>2</v>
      </c>
      <c r="BB87">
        <f t="shared" si="4"/>
        <v>17</v>
      </c>
      <c r="BC87">
        <f t="shared" si="4"/>
        <v>9</v>
      </c>
      <c r="BD87">
        <f t="shared" si="4"/>
        <v>15</v>
      </c>
      <c r="BE87">
        <f t="shared" si="4"/>
        <v>11</v>
      </c>
      <c r="BF87">
        <f t="shared" si="4"/>
        <v>13</v>
      </c>
      <c r="BG87">
        <f t="shared" si="4"/>
        <v>11</v>
      </c>
      <c r="BH87">
        <f t="shared" si="4"/>
        <v>11</v>
      </c>
      <c r="BI87">
        <f t="shared" si="4"/>
        <v>9</v>
      </c>
      <c r="BJ87">
        <f t="shared" si="4"/>
        <v>0</v>
      </c>
      <c r="BK87">
        <f t="shared" si="4"/>
        <v>3</v>
      </c>
      <c r="BL87">
        <f t="shared" si="4"/>
        <v>24</v>
      </c>
      <c r="BM87">
        <f t="shared" si="4"/>
        <v>8</v>
      </c>
      <c r="BN87">
        <f t="shared" si="4"/>
        <v>2</v>
      </c>
      <c r="BO87">
        <f t="shared" si="4"/>
        <v>1</v>
      </c>
      <c r="BP87">
        <f t="shared" si="4"/>
        <v>1</v>
      </c>
      <c r="BQ87">
        <f t="shared" si="4"/>
        <v>7</v>
      </c>
      <c r="BR87">
        <f t="shared" si="4"/>
        <v>0</v>
      </c>
      <c r="BS87">
        <f t="shared" ref="BS87:BW87" si="5">SUM(BS8:BS83)</f>
        <v>4</v>
      </c>
      <c r="BT87">
        <f t="shared" si="5"/>
        <v>26</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57</v>
      </c>
      <c r="E90">
        <v>1.34833725179063</v>
      </c>
      <c r="F90">
        <v>15.8755837710832</v>
      </c>
      <c r="G90">
        <v>1</v>
      </c>
      <c r="H90">
        <v>2</v>
      </c>
      <c r="I90">
        <v>7</v>
      </c>
      <c r="J90">
        <v>12</v>
      </c>
      <c r="K90">
        <v>11</v>
      </c>
      <c r="L90">
        <v>6</v>
      </c>
      <c r="M90">
        <v>8</v>
      </c>
      <c r="N90">
        <v>10</v>
      </c>
      <c r="O90">
        <v>0</v>
      </c>
      <c r="P90">
        <v>32</v>
      </c>
      <c r="Q90">
        <v>25</v>
      </c>
      <c r="R90">
        <v>0</v>
      </c>
      <c r="S90">
        <v>26</v>
      </c>
      <c r="T90">
        <v>31</v>
      </c>
      <c r="U90">
        <v>1</v>
      </c>
      <c r="V90">
        <v>30</v>
      </c>
      <c r="W90">
        <v>0</v>
      </c>
      <c r="X90">
        <v>2</v>
      </c>
      <c r="Y90">
        <v>24</v>
      </c>
      <c r="Z90">
        <v>4</v>
      </c>
      <c r="AA90">
        <v>0</v>
      </c>
      <c r="AB90">
        <v>40</v>
      </c>
      <c r="AC90">
        <v>1</v>
      </c>
      <c r="AD90">
        <v>1</v>
      </c>
      <c r="AE90">
        <v>1</v>
      </c>
      <c r="AF90">
        <v>1</v>
      </c>
      <c r="AG90">
        <v>13</v>
      </c>
      <c r="AH90">
        <v>0</v>
      </c>
      <c r="AI90">
        <v>39</v>
      </c>
      <c r="AJ90">
        <v>0</v>
      </c>
      <c r="AK90">
        <v>0</v>
      </c>
      <c r="AL90">
        <v>11</v>
      </c>
      <c r="AM90">
        <v>2</v>
      </c>
      <c r="AN90">
        <v>5</v>
      </c>
      <c r="AO90">
        <v>0</v>
      </c>
      <c r="AP90">
        <v>2</v>
      </c>
      <c r="AQ90">
        <v>8</v>
      </c>
      <c r="AR90">
        <v>5</v>
      </c>
      <c r="AS90">
        <v>2</v>
      </c>
      <c r="AT90">
        <v>3</v>
      </c>
      <c r="AU90">
        <v>7</v>
      </c>
      <c r="AV90">
        <v>3</v>
      </c>
      <c r="AW90">
        <v>6</v>
      </c>
      <c r="AX90">
        <v>2</v>
      </c>
      <c r="AY90">
        <v>5</v>
      </c>
      <c r="AZ90">
        <v>1</v>
      </c>
      <c r="BA90">
        <v>1</v>
      </c>
      <c r="BB90">
        <v>12</v>
      </c>
      <c r="BC90">
        <v>7</v>
      </c>
      <c r="BD90">
        <v>9</v>
      </c>
      <c r="BE90">
        <v>9</v>
      </c>
      <c r="BF90">
        <v>9</v>
      </c>
      <c r="BG90">
        <v>7</v>
      </c>
      <c r="BH90">
        <v>8</v>
      </c>
      <c r="BI90">
        <v>8</v>
      </c>
      <c r="BJ90">
        <v>0</v>
      </c>
      <c r="BK90">
        <v>6</v>
      </c>
      <c r="BL90">
        <v>52</v>
      </c>
      <c r="BM90">
        <v>18</v>
      </c>
      <c r="BN90">
        <v>7</v>
      </c>
      <c r="BO90">
        <v>2</v>
      </c>
      <c r="BP90">
        <v>2</v>
      </c>
      <c r="BQ90">
        <v>9</v>
      </c>
      <c r="BR90">
        <v>0</v>
      </c>
      <c r="BS90">
        <v>12</v>
      </c>
      <c r="BT90">
        <v>45</v>
      </c>
      <c r="BU90">
        <v>0</v>
      </c>
      <c r="BV90">
        <v>0</v>
      </c>
    </row>
    <row r="91" spans="1:75" x14ac:dyDescent="0.2">
      <c r="B91" t="s">
        <v>425</v>
      </c>
    </row>
    <row r="92" spans="1:75" x14ac:dyDescent="0.2">
      <c r="D92">
        <f>D87-D85-D86</f>
        <v>57</v>
      </c>
    </row>
    <row r="100" spans="1:6" s="147" customFormat="1" x14ac:dyDescent="0.2"/>
    <row r="101" spans="1:6" x14ac:dyDescent="0.2">
      <c r="A101" s="52">
        <v>271004</v>
      </c>
      <c r="B101" s="52" t="s">
        <v>172</v>
      </c>
      <c r="C101" s="52" t="s">
        <v>419</v>
      </c>
      <c r="D101" s="52">
        <v>31</v>
      </c>
      <c r="E101" s="52">
        <v>2.3423521446878501</v>
      </c>
      <c r="F101" s="52">
        <v>27.579307510034301</v>
      </c>
    </row>
    <row r="102" spans="1:6" x14ac:dyDescent="0.2">
      <c r="A102" s="52">
        <v>271021</v>
      </c>
      <c r="B102" s="52" t="s">
        <v>419</v>
      </c>
      <c r="C102" s="52" t="s">
        <v>500</v>
      </c>
      <c r="D102" s="52">
        <v>2</v>
      </c>
      <c r="E102" s="52">
        <v>3.9675454779900399</v>
      </c>
      <c r="F102" s="52">
        <v>46.714648369882703</v>
      </c>
    </row>
    <row r="103" spans="1:6" x14ac:dyDescent="0.2">
      <c r="A103" s="52">
        <v>271039</v>
      </c>
      <c r="B103" s="52" t="s">
        <v>419</v>
      </c>
      <c r="C103" s="52" t="s">
        <v>501</v>
      </c>
      <c r="D103" s="52">
        <v>2</v>
      </c>
      <c r="E103" s="52">
        <v>5.3724447309748298</v>
      </c>
      <c r="F103" s="52">
        <v>63.256204090510103</v>
      </c>
    </row>
    <row r="104" spans="1:6" x14ac:dyDescent="0.2">
      <c r="A104" s="52">
        <v>271063</v>
      </c>
      <c r="B104" s="52" t="s">
        <v>419</v>
      </c>
      <c r="C104" s="52" t="s">
        <v>503</v>
      </c>
      <c r="D104" s="52">
        <v>2</v>
      </c>
      <c r="E104" s="52">
        <v>4.0989486196790503</v>
      </c>
      <c r="F104" s="52">
        <v>48.261814392995298</v>
      </c>
    </row>
    <row r="105" spans="1:6" x14ac:dyDescent="0.2">
      <c r="A105" s="52">
        <v>271071</v>
      </c>
      <c r="B105" s="52" t="s">
        <v>419</v>
      </c>
      <c r="C105" s="52" t="s">
        <v>504</v>
      </c>
      <c r="D105" s="52">
        <v>2</v>
      </c>
      <c r="E105" s="52">
        <v>5.1390102266303499</v>
      </c>
      <c r="F105" s="52">
        <v>60.5077010554864</v>
      </c>
    </row>
    <row r="106" spans="1:6" x14ac:dyDescent="0.2">
      <c r="A106" s="52">
        <v>271080</v>
      </c>
      <c r="B106" s="52" t="s">
        <v>419</v>
      </c>
      <c r="C106" s="52" t="s">
        <v>505</v>
      </c>
      <c r="D106" s="52">
        <v>2</v>
      </c>
      <c r="E106" s="52">
        <v>6.4174554789026104</v>
      </c>
      <c r="F106" s="52">
        <v>75.560362896756601</v>
      </c>
    </row>
    <row r="107" spans="1:6" x14ac:dyDescent="0.2">
      <c r="A107" s="52">
        <v>271098</v>
      </c>
      <c r="B107" s="52" t="s">
        <v>419</v>
      </c>
      <c r="C107" s="52" t="s">
        <v>506</v>
      </c>
      <c r="D107" s="52">
        <v>1</v>
      </c>
      <c r="E107" s="52">
        <v>2.6927323154805198</v>
      </c>
      <c r="F107" s="52">
        <v>31.704751456464201</v>
      </c>
    </row>
    <row r="108" spans="1:6" x14ac:dyDescent="0.2">
      <c r="A108" s="52">
        <v>271161</v>
      </c>
      <c r="B108" s="52" t="s">
        <v>419</v>
      </c>
      <c r="C108" s="52" t="s">
        <v>511</v>
      </c>
      <c r="D108" s="52">
        <v>1</v>
      </c>
      <c r="E108" s="52">
        <v>1.6476636129967701</v>
      </c>
      <c r="F108" s="52">
        <v>19.399910282058801</v>
      </c>
    </row>
    <row r="109" spans="1:6" x14ac:dyDescent="0.2">
      <c r="A109" s="52">
        <v>271179</v>
      </c>
      <c r="B109" s="52" t="s">
        <v>419</v>
      </c>
      <c r="C109" s="52" t="s">
        <v>512</v>
      </c>
      <c r="D109" s="52">
        <v>3</v>
      </c>
      <c r="E109" s="52">
        <v>6.9821025438126902</v>
      </c>
      <c r="F109" s="52">
        <v>82.208626725536504</v>
      </c>
    </row>
    <row r="110" spans="1:6" x14ac:dyDescent="0.2">
      <c r="A110" s="52">
        <v>271187</v>
      </c>
      <c r="B110" s="52" t="s">
        <v>419</v>
      </c>
      <c r="C110" s="52" t="s">
        <v>513</v>
      </c>
      <c r="D110" s="52">
        <v>1</v>
      </c>
      <c r="E110" s="52">
        <v>1.23249852100177</v>
      </c>
      <c r="F110" s="52">
        <v>14.511676134375699</v>
      </c>
    </row>
    <row r="111" spans="1:6" x14ac:dyDescent="0.2">
      <c r="A111" s="52">
        <v>271195</v>
      </c>
      <c r="B111" s="52" t="s">
        <v>419</v>
      </c>
      <c r="C111" s="52" t="s">
        <v>527</v>
      </c>
      <c r="D111" s="52">
        <v>1</v>
      </c>
      <c r="E111" s="52">
        <v>1.9400523814143</v>
      </c>
      <c r="F111" s="52">
        <v>22.842552232781301</v>
      </c>
    </row>
    <row r="112" spans="1:6" x14ac:dyDescent="0.2">
      <c r="A112" s="52">
        <v>271217</v>
      </c>
      <c r="B112" s="52" t="s">
        <v>419</v>
      </c>
      <c r="C112" s="52" t="s">
        <v>515</v>
      </c>
      <c r="D112" s="52">
        <v>2</v>
      </c>
      <c r="E112" s="52">
        <v>3.2014854892670201</v>
      </c>
      <c r="F112" s="52">
        <v>37.694909792982699</v>
      </c>
    </row>
    <row r="113" spans="1:6" x14ac:dyDescent="0.2">
      <c r="A113" s="52">
        <v>271225</v>
      </c>
      <c r="B113" s="52" t="s">
        <v>419</v>
      </c>
      <c r="C113" s="52" t="s">
        <v>516</v>
      </c>
      <c r="D113" s="52">
        <v>4</v>
      </c>
      <c r="E113" s="52">
        <v>6.5849041073339398</v>
      </c>
      <c r="F113" s="52">
        <v>77.531935457318895</v>
      </c>
    </row>
    <row r="114" spans="1:6" x14ac:dyDescent="0.2">
      <c r="A114" s="52">
        <v>271233</v>
      </c>
      <c r="B114" s="52" t="s">
        <v>419</v>
      </c>
      <c r="C114" s="52" t="s">
        <v>517</v>
      </c>
      <c r="D114" s="52">
        <v>2</v>
      </c>
      <c r="E114" s="52">
        <v>2.2341126663017601</v>
      </c>
      <c r="F114" s="52">
        <v>26.304874941940099</v>
      </c>
    </row>
    <row r="115" spans="1:6" x14ac:dyDescent="0.2">
      <c r="A115" s="52">
        <v>271250</v>
      </c>
      <c r="B115" s="52" t="s">
        <v>419</v>
      </c>
      <c r="C115" s="52" t="s">
        <v>518</v>
      </c>
      <c r="D115" s="52">
        <v>1</v>
      </c>
      <c r="E115" s="52">
        <v>1.74373997349515</v>
      </c>
      <c r="F115" s="52">
        <v>20.531131945991302</v>
      </c>
    </row>
    <row r="116" spans="1:6" x14ac:dyDescent="0.2">
      <c r="A116" s="52">
        <v>271268</v>
      </c>
      <c r="B116" s="52" t="s">
        <v>419</v>
      </c>
      <c r="C116" s="52" t="s">
        <v>519</v>
      </c>
      <c r="D116" s="52">
        <v>4</v>
      </c>
      <c r="E116" s="52">
        <v>4.3772296513536597</v>
      </c>
      <c r="F116" s="52">
        <v>51.5383491207769</v>
      </c>
    </row>
    <row r="117" spans="1:6" x14ac:dyDescent="0.2">
      <c r="A117" s="52">
        <v>271276</v>
      </c>
      <c r="B117" s="52" t="s">
        <v>419</v>
      </c>
      <c r="C117" s="52" t="s">
        <v>520</v>
      </c>
      <c r="D117" s="52">
        <v>1</v>
      </c>
      <c r="E117" s="52">
        <v>1.53428356628872</v>
      </c>
      <c r="F117" s="52">
        <v>18.064951667593</v>
      </c>
    </row>
    <row r="118" spans="1:6" x14ac:dyDescent="0.2">
      <c r="A118" s="52">
        <v>271403</v>
      </c>
      <c r="B118" s="52" t="s">
        <v>173</v>
      </c>
      <c r="C118" s="52" t="s">
        <v>419</v>
      </c>
      <c r="D118" s="52">
        <v>7</v>
      </c>
      <c r="E118" s="52">
        <v>1.7684895583323601</v>
      </c>
      <c r="F118" s="52">
        <v>20.8225383481069</v>
      </c>
    </row>
    <row r="119" spans="1:6" x14ac:dyDescent="0.2">
      <c r="A119" s="52">
        <v>271411</v>
      </c>
      <c r="B119" s="52" t="s">
        <v>419</v>
      </c>
      <c r="C119" s="52" t="s">
        <v>522</v>
      </c>
      <c r="D119" s="52">
        <v>1</v>
      </c>
      <c r="E119" s="52">
        <v>1.39308749982586</v>
      </c>
      <c r="F119" s="52">
        <v>16.402481852788402</v>
      </c>
    </row>
    <row r="120" spans="1:6" x14ac:dyDescent="0.2">
      <c r="A120" s="52">
        <v>271438</v>
      </c>
      <c r="B120" s="52" t="s">
        <v>419</v>
      </c>
      <c r="C120" s="52" t="s">
        <v>523</v>
      </c>
      <c r="D120" s="52">
        <v>3</v>
      </c>
      <c r="E120" s="52">
        <v>7.2987373184439104</v>
      </c>
      <c r="F120" s="52">
        <v>85.936745846194398</v>
      </c>
    </row>
    <row r="121" spans="1:6" x14ac:dyDescent="0.2">
      <c r="A121" s="52">
        <v>271446</v>
      </c>
      <c r="B121" s="52" t="s">
        <v>419</v>
      </c>
      <c r="C121" s="52" t="s">
        <v>529</v>
      </c>
      <c r="D121" s="52">
        <v>1</v>
      </c>
      <c r="E121" s="52">
        <v>1.5161852778409499</v>
      </c>
      <c r="F121" s="52">
        <v>17.851858916514399</v>
      </c>
    </row>
    <row r="122" spans="1:6" x14ac:dyDescent="0.2">
      <c r="A122" s="52">
        <v>271454</v>
      </c>
      <c r="B122" s="52" t="s">
        <v>419</v>
      </c>
      <c r="C122" s="52" t="s">
        <v>524</v>
      </c>
      <c r="D122" s="52">
        <v>2</v>
      </c>
      <c r="E122" s="52">
        <v>3.0996698851572302</v>
      </c>
      <c r="F122" s="52">
        <v>36.496113163948003</v>
      </c>
    </row>
    <row r="123" spans="1:6" x14ac:dyDescent="0.2">
      <c r="A123" s="52">
        <v>272027</v>
      </c>
      <c r="B123" s="52" t="s">
        <v>253</v>
      </c>
      <c r="C123" s="52" t="s">
        <v>419</v>
      </c>
      <c r="D123" s="52">
        <v>1</v>
      </c>
      <c r="E123" s="52">
        <v>1.0921322790616399</v>
      </c>
      <c r="F123" s="52">
        <v>12.8589768341129</v>
      </c>
    </row>
    <row r="124" spans="1:6" x14ac:dyDescent="0.2">
      <c r="A124" s="52">
        <v>272035</v>
      </c>
      <c r="B124" s="52" t="s">
        <v>174</v>
      </c>
      <c r="C124" s="52" t="s">
        <v>419</v>
      </c>
      <c r="D124" s="52">
        <v>5</v>
      </c>
      <c r="E124" s="52">
        <v>2.5738435720830601</v>
      </c>
      <c r="F124" s="52">
        <v>30.304932380977998</v>
      </c>
    </row>
    <row r="125" spans="1:6" x14ac:dyDescent="0.2">
      <c r="A125" s="52">
        <v>272043</v>
      </c>
      <c r="B125" s="52" t="s">
        <v>175</v>
      </c>
      <c r="C125" s="52" t="s">
        <v>419</v>
      </c>
      <c r="D125" s="52">
        <v>1</v>
      </c>
      <c r="E125" s="52">
        <v>2.0242914979757098</v>
      </c>
      <c r="F125" s="52">
        <v>23.834399895520399</v>
      </c>
    </row>
    <row r="126" spans="1:6" x14ac:dyDescent="0.2">
      <c r="A126" s="52">
        <v>272051</v>
      </c>
      <c r="B126" s="52" t="s">
        <v>176</v>
      </c>
      <c r="C126" s="52" t="s">
        <v>419</v>
      </c>
      <c r="D126" s="52">
        <v>4</v>
      </c>
      <c r="E126" s="52">
        <v>2.2089562129654698</v>
      </c>
      <c r="F126" s="52">
        <v>26.008677991367598</v>
      </c>
    </row>
    <row r="127" spans="1:6" x14ac:dyDescent="0.2">
      <c r="A127" s="52">
        <v>272060</v>
      </c>
      <c r="B127" s="52" t="s">
        <v>262</v>
      </c>
      <c r="C127" s="52" t="s">
        <v>419</v>
      </c>
      <c r="D127" s="52">
        <v>2</v>
      </c>
      <c r="E127" s="52">
        <v>5.6700592521191897</v>
      </c>
      <c r="F127" s="52">
        <v>66.760375065274303</v>
      </c>
    </row>
    <row r="128" spans="1:6" x14ac:dyDescent="0.2">
      <c r="A128" s="52">
        <v>272078</v>
      </c>
      <c r="B128" s="52" t="s">
        <v>177</v>
      </c>
      <c r="C128" s="52" t="s">
        <v>419</v>
      </c>
      <c r="D128" s="52">
        <v>3</v>
      </c>
      <c r="E128" s="52">
        <v>1.7945481626817701</v>
      </c>
      <c r="F128" s="52">
        <v>21.129357399317598</v>
      </c>
    </row>
    <row r="129" spans="1:6" x14ac:dyDescent="0.2">
      <c r="A129" s="52">
        <v>272094</v>
      </c>
      <c r="B129" s="52" t="s">
        <v>179</v>
      </c>
      <c r="C129" s="52" t="s">
        <v>419</v>
      </c>
      <c r="D129" s="52">
        <v>1</v>
      </c>
      <c r="E129" s="52">
        <v>1.4444604940054899</v>
      </c>
      <c r="F129" s="52">
        <v>17.0073574294195</v>
      </c>
    </row>
    <row r="130" spans="1:6" x14ac:dyDescent="0.2">
      <c r="A130" s="52">
        <v>272108</v>
      </c>
      <c r="B130" s="52" t="s">
        <v>180</v>
      </c>
      <c r="C130" s="52" t="s">
        <v>419</v>
      </c>
      <c r="D130" s="52">
        <v>3</v>
      </c>
      <c r="E130" s="52">
        <v>1.5738613113412401</v>
      </c>
      <c r="F130" s="52">
        <v>18.530947698050099</v>
      </c>
    </row>
    <row r="131" spans="1:6" x14ac:dyDescent="0.2">
      <c r="A131" s="52">
        <v>272116</v>
      </c>
      <c r="B131" s="52" t="s">
        <v>181</v>
      </c>
      <c r="C131" s="52" t="s">
        <v>419</v>
      </c>
      <c r="D131" s="52">
        <v>2</v>
      </c>
      <c r="E131" s="52">
        <v>1.45961962312621</v>
      </c>
      <c r="F131" s="52">
        <v>17.185843949711899</v>
      </c>
    </row>
    <row r="132" spans="1:6" x14ac:dyDescent="0.2">
      <c r="A132" s="52">
        <v>272124</v>
      </c>
      <c r="B132" s="52" t="s">
        <v>182</v>
      </c>
      <c r="C132" s="52" t="s">
        <v>419</v>
      </c>
      <c r="D132" s="52">
        <v>2</v>
      </c>
      <c r="E132" s="52">
        <v>1.5890672175433</v>
      </c>
      <c r="F132" s="52">
        <v>18.709984980751798</v>
      </c>
    </row>
    <row r="133" spans="1:6" x14ac:dyDescent="0.2">
      <c r="A133" s="52">
        <v>272159</v>
      </c>
      <c r="B133" s="52" t="s">
        <v>184</v>
      </c>
      <c r="C133" s="52" t="s">
        <v>419</v>
      </c>
      <c r="D133" s="52">
        <v>2</v>
      </c>
      <c r="E133" s="52">
        <v>1.80764815936226</v>
      </c>
      <c r="F133" s="52">
        <v>21.283599295717</v>
      </c>
    </row>
    <row r="134" spans="1:6" x14ac:dyDescent="0.2">
      <c r="A134" s="52">
        <v>272183</v>
      </c>
      <c r="B134" s="52" t="s">
        <v>187</v>
      </c>
      <c r="C134" s="52" t="s">
        <v>419</v>
      </c>
      <c r="D134" s="52">
        <v>1</v>
      </c>
      <c r="E134" s="52">
        <v>1.73448503139418</v>
      </c>
      <c r="F134" s="52">
        <v>20.422162466415301</v>
      </c>
    </row>
    <row r="135" spans="1:6" x14ac:dyDescent="0.2">
      <c r="A135" s="52">
        <v>272213</v>
      </c>
      <c r="B135" s="52" t="s">
        <v>281</v>
      </c>
      <c r="C135" s="52" t="s">
        <v>419</v>
      </c>
      <c r="D135" s="52">
        <v>1</v>
      </c>
      <c r="E135" s="52">
        <v>3.0724797984453298</v>
      </c>
      <c r="F135" s="52">
        <v>36.175971820404598</v>
      </c>
    </row>
    <row r="136" spans="1:6" x14ac:dyDescent="0.2">
      <c r="A136" s="52">
        <v>272221</v>
      </c>
      <c r="B136" s="52" t="s">
        <v>189</v>
      </c>
      <c r="C136" s="52" t="s">
        <v>419</v>
      </c>
      <c r="D136" s="52">
        <v>2</v>
      </c>
      <c r="E136" s="52">
        <v>3.8417948865710101</v>
      </c>
      <c r="F136" s="52">
        <v>45.2340365676909</v>
      </c>
    </row>
    <row r="137" spans="1:6" x14ac:dyDescent="0.2">
      <c r="A137" s="52">
        <v>272230</v>
      </c>
      <c r="B137" s="52" t="s">
        <v>171</v>
      </c>
      <c r="C137" s="52" t="s">
        <v>419</v>
      </c>
      <c r="D137" s="52">
        <v>1</v>
      </c>
      <c r="E137" s="52">
        <v>1.7058151237568899</v>
      </c>
      <c r="F137" s="52">
        <v>20.084597424879501</v>
      </c>
    </row>
    <row r="138" spans="1:6" x14ac:dyDescent="0.2">
      <c r="A138" s="52">
        <v>272248</v>
      </c>
      <c r="B138" s="52" t="s">
        <v>190</v>
      </c>
      <c r="C138" s="52" t="s">
        <v>419</v>
      </c>
      <c r="D138" s="52">
        <v>3</v>
      </c>
      <c r="E138" s="52">
        <v>6.9905627403005903</v>
      </c>
      <c r="F138" s="52">
        <v>82.308238716442503</v>
      </c>
    </row>
    <row r="139" spans="1:6" x14ac:dyDescent="0.2">
      <c r="A139" s="52">
        <v>272256</v>
      </c>
      <c r="B139" s="52" t="s">
        <v>191</v>
      </c>
      <c r="C139" s="52" t="s">
        <v>419</v>
      </c>
      <c r="D139" s="52">
        <v>1</v>
      </c>
      <c r="E139" s="52">
        <v>3.6706676944536198</v>
      </c>
      <c r="F139" s="52">
        <v>43.219151886308801</v>
      </c>
    </row>
    <row r="140" spans="1:6" x14ac:dyDescent="0.2">
      <c r="A140" s="52">
        <v>272264</v>
      </c>
      <c r="B140" s="52" t="s">
        <v>192</v>
      </c>
      <c r="C140" s="52" t="s">
        <v>419</v>
      </c>
      <c r="D140" s="52">
        <v>1</v>
      </c>
      <c r="E140" s="52">
        <v>3.3123550844650498</v>
      </c>
      <c r="F140" s="52">
        <v>39.0003098654756</v>
      </c>
    </row>
    <row r="141" spans="1:6" x14ac:dyDescent="0.2">
      <c r="A141" s="52">
        <v>272272</v>
      </c>
      <c r="B141" s="52" t="s">
        <v>193</v>
      </c>
      <c r="C141" s="52" t="s">
        <v>419</v>
      </c>
      <c r="D141" s="52">
        <v>4</v>
      </c>
      <c r="E141" s="52">
        <v>1.70558237110061</v>
      </c>
      <c r="F141" s="52">
        <v>20.081856950055599</v>
      </c>
    </row>
    <row r="142" spans="1:6" x14ac:dyDescent="0.2">
      <c r="A142" s="52">
        <v>273660</v>
      </c>
      <c r="B142" s="52" t="s">
        <v>526</v>
      </c>
      <c r="C142" s="52" t="s">
        <v>419</v>
      </c>
      <c r="D142" s="52">
        <v>1</v>
      </c>
      <c r="E142" s="52">
        <v>14.1462724572075</v>
      </c>
      <c r="F142" s="52">
        <v>166.56094989937901</v>
      </c>
    </row>
    <row r="143" spans="1:6" x14ac:dyDescent="0.2">
      <c r="A143" s="52"/>
      <c r="B143" s="52"/>
      <c r="C143" s="52"/>
      <c r="D143" s="52"/>
      <c r="E143" s="52"/>
      <c r="F143" s="52"/>
    </row>
    <row r="178" spans="1:6" x14ac:dyDescent="0.2">
      <c r="B178">
        <v>271004</v>
      </c>
      <c r="C178" t="s">
        <v>249</v>
      </c>
      <c r="D178">
        <v>31</v>
      </c>
      <c r="E178">
        <v>2.3423521446878501</v>
      </c>
      <c r="F178">
        <v>27.579307510034301</v>
      </c>
    </row>
    <row r="179" spans="1:6" x14ac:dyDescent="0.2">
      <c r="B179">
        <v>271403</v>
      </c>
      <c r="C179" t="s">
        <v>251</v>
      </c>
      <c r="D179">
        <v>7</v>
      </c>
      <c r="E179">
        <v>1.7684895583323601</v>
      </c>
      <c r="F179">
        <v>20.8225383481069</v>
      </c>
    </row>
    <row r="180" spans="1:6" x14ac:dyDescent="0.2">
      <c r="B180" s="52"/>
      <c r="C180" t="s">
        <v>397</v>
      </c>
      <c r="D180">
        <v>117</v>
      </c>
    </row>
    <row r="181" spans="1:6" x14ac:dyDescent="0.2">
      <c r="A181">
        <v>1</v>
      </c>
      <c r="B181" s="52">
        <v>2</v>
      </c>
      <c r="C181">
        <v>3</v>
      </c>
      <c r="D181">
        <v>4</v>
      </c>
      <c r="E181">
        <v>5</v>
      </c>
      <c r="F181">
        <v>6</v>
      </c>
    </row>
    <row r="183" spans="1:6" x14ac:dyDescent="0.2">
      <c r="A183">
        <v>270000</v>
      </c>
      <c r="B183" t="s">
        <v>313</v>
      </c>
      <c r="C183" t="s">
        <v>406</v>
      </c>
      <c r="D183">
        <v>79</v>
      </c>
      <c r="E183">
        <v>1.8641519335739001</v>
      </c>
      <c r="F183">
        <v>21.948885669499099</v>
      </c>
    </row>
  </sheetData>
  <phoneticPr fontId="14"/>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""&amp;市町村別自殺者集計表!Q7&amp;市町村別自殺者集計表!R7&amp;"年7月暫定値"</f>
        <v>令和5年7月暫定値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令和5年7月暫定値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令和5年7月暫定値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15</v>
      </c>
      <c r="E8" s="52">
        <v>1.06063584411764</v>
      </c>
      <c r="F8" s="52">
        <v>12.488131712998101</v>
      </c>
      <c r="G8" s="52">
        <v>0</v>
      </c>
      <c r="H8" s="52">
        <v>2</v>
      </c>
      <c r="I8" s="52">
        <v>1</v>
      </c>
      <c r="J8" s="52">
        <v>7</v>
      </c>
      <c r="K8" s="52">
        <v>3</v>
      </c>
      <c r="L8" s="52">
        <v>0</v>
      </c>
      <c r="M8" s="52">
        <v>1</v>
      </c>
      <c r="N8" s="52">
        <v>1</v>
      </c>
      <c r="O8" s="52">
        <v>0</v>
      </c>
      <c r="P8" s="52">
        <v>11</v>
      </c>
      <c r="Q8" s="52">
        <v>4</v>
      </c>
      <c r="R8" s="52">
        <v>0</v>
      </c>
      <c r="S8" s="52">
        <v>6</v>
      </c>
      <c r="T8" s="52">
        <v>9</v>
      </c>
      <c r="U8" s="52">
        <v>1</v>
      </c>
      <c r="V8" s="52">
        <v>8</v>
      </c>
      <c r="W8" s="52">
        <v>0</v>
      </c>
      <c r="X8" s="52">
        <v>0</v>
      </c>
      <c r="Y8" s="52">
        <v>7</v>
      </c>
      <c r="Z8" s="52">
        <v>1</v>
      </c>
      <c r="AA8" s="52">
        <v>0</v>
      </c>
      <c r="AB8" s="52">
        <v>12</v>
      </c>
      <c r="AC8" s="52">
        <v>1</v>
      </c>
      <c r="AD8" s="52">
        <v>0</v>
      </c>
      <c r="AE8" s="52">
        <v>1</v>
      </c>
      <c r="AF8" s="52">
        <v>0</v>
      </c>
      <c r="AG8" s="52">
        <v>1</v>
      </c>
      <c r="AH8" s="52">
        <v>0</v>
      </c>
      <c r="AI8" s="52">
        <v>9</v>
      </c>
      <c r="AJ8" s="52">
        <v>1</v>
      </c>
      <c r="AK8" s="52">
        <v>0</v>
      </c>
      <c r="AL8" s="52">
        <v>4</v>
      </c>
      <c r="AM8" s="52">
        <v>0</v>
      </c>
      <c r="AN8" s="52">
        <v>1</v>
      </c>
      <c r="AO8" s="52">
        <v>0</v>
      </c>
      <c r="AP8" s="52">
        <v>2</v>
      </c>
      <c r="AQ8" s="52">
        <v>1</v>
      </c>
      <c r="AR8" s="52">
        <v>0</v>
      </c>
      <c r="AS8" s="52">
        <v>1</v>
      </c>
      <c r="AT8" s="52">
        <v>1</v>
      </c>
      <c r="AU8" s="52">
        <v>1</v>
      </c>
      <c r="AV8" s="52">
        <v>1</v>
      </c>
      <c r="AW8" s="52">
        <v>0</v>
      </c>
      <c r="AX8" s="52">
        <v>3</v>
      </c>
      <c r="AY8" s="52">
        <v>1</v>
      </c>
      <c r="AZ8" s="52">
        <v>0</v>
      </c>
      <c r="BA8" s="52">
        <v>3</v>
      </c>
      <c r="BB8" s="52">
        <v>1</v>
      </c>
      <c r="BC8" s="52">
        <v>3</v>
      </c>
      <c r="BD8" s="52">
        <v>0</v>
      </c>
      <c r="BE8" s="52">
        <v>1</v>
      </c>
      <c r="BF8" s="52">
        <v>2</v>
      </c>
      <c r="BG8" s="52">
        <v>1</v>
      </c>
      <c r="BH8" s="52">
        <v>3</v>
      </c>
      <c r="BI8" s="52">
        <v>5</v>
      </c>
      <c r="BJ8" s="52">
        <v>0</v>
      </c>
      <c r="BK8" s="52">
        <v>6</v>
      </c>
      <c r="BL8" s="52">
        <v>16</v>
      </c>
      <c r="BM8" s="52">
        <v>2</v>
      </c>
      <c r="BN8" s="52">
        <v>0</v>
      </c>
      <c r="BO8" s="52">
        <v>0</v>
      </c>
      <c r="BP8" s="52">
        <v>0</v>
      </c>
      <c r="BQ8" s="52">
        <v>0</v>
      </c>
      <c r="BR8" s="52">
        <v>1</v>
      </c>
      <c r="BS8" s="52">
        <v>6</v>
      </c>
      <c r="BT8" s="52">
        <v>8</v>
      </c>
      <c r="BU8" s="52">
        <v>1</v>
      </c>
      <c r="BV8" s="52">
        <v>0</v>
      </c>
    </row>
    <row r="9" spans="1:74" s="52" customFormat="1" x14ac:dyDescent="0.2">
      <c r="A9" s="52">
        <v>271021</v>
      </c>
      <c r="B9" s="52" t="s">
        <v>419</v>
      </c>
      <c r="C9" s="52" t="s">
        <v>500</v>
      </c>
      <c r="D9" s="52">
        <v>1</v>
      </c>
      <c r="E9" s="52">
        <v>1.82225704757913</v>
      </c>
      <c r="F9" s="52">
        <v>21.455607173109101</v>
      </c>
      <c r="G9" s="52">
        <v>0</v>
      </c>
      <c r="H9" s="52">
        <v>0</v>
      </c>
      <c r="I9" s="52">
        <v>0</v>
      </c>
      <c r="J9" s="52">
        <v>1</v>
      </c>
      <c r="K9" s="52">
        <v>0</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1</v>
      </c>
      <c r="AZ9" s="52">
        <v>0</v>
      </c>
      <c r="BA9" s="52">
        <v>0</v>
      </c>
      <c r="BB9" s="52">
        <v>0</v>
      </c>
      <c r="BC9" s="52">
        <v>1</v>
      </c>
      <c r="BD9" s="52">
        <v>0</v>
      </c>
      <c r="BE9" s="52">
        <v>0</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3.0035441821349198</v>
      </c>
      <c r="F10" s="52">
        <v>35.3643105315886</v>
      </c>
      <c r="G10" s="52">
        <v>0</v>
      </c>
      <c r="H10" s="52">
        <v>0</v>
      </c>
      <c r="I10" s="52">
        <v>0</v>
      </c>
      <c r="J10" s="52">
        <v>1</v>
      </c>
      <c r="K10" s="52">
        <v>0</v>
      </c>
      <c r="L10" s="52">
        <v>0</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1</v>
      </c>
      <c r="AT10" s="52">
        <v>0</v>
      </c>
      <c r="AU10" s="52">
        <v>0</v>
      </c>
      <c r="AV10" s="52">
        <v>0</v>
      </c>
      <c r="AW10" s="52">
        <v>0</v>
      </c>
      <c r="AX10" s="52">
        <v>0</v>
      </c>
      <c r="AY10" s="52">
        <v>0</v>
      </c>
      <c r="AZ10" s="52">
        <v>0</v>
      </c>
      <c r="BA10" s="52">
        <v>0</v>
      </c>
      <c r="BB10" s="52">
        <v>0</v>
      </c>
      <c r="BC10" s="52">
        <v>0</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271098</v>
      </c>
      <c r="B11" s="52" t="s">
        <v>419</v>
      </c>
      <c r="C11" s="52" t="s">
        <v>506</v>
      </c>
      <c r="D11" s="52">
        <v>1</v>
      </c>
      <c r="E11" s="52">
        <v>2.2727789267937899</v>
      </c>
      <c r="F11" s="52">
        <v>26.760138976765599</v>
      </c>
      <c r="G11" s="52">
        <v>0</v>
      </c>
      <c r="H11" s="52">
        <v>0</v>
      </c>
      <c r="I11" s="52">
        <v>0</v>
      </c>
      <c r="J11" s="52">
        <v>0</v>
      </c>
      <c r="K11" s="52">
        <v>1</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1</v>
      </c>
      <c r="AV11" s="52">
        <v>0</v>
      </c>
      <c r="AW11" s="52">
        <v>0</v>
      </c>
      <c r="AX11" s="52">
        <v>0</v>
      </c>
      <c r="AY11" s="52">
        <v>0</v>
      </c>
      <c r="AZ11" s="52">
        <v>0</v>
      </c>
      <c r="BA11" s="52">
        <v>0</v>
      </c>
      <c r="BB11" s="52">
        <v>0</v>
      </c>
      <c r="BC11" s="52">
        <v>1</v>
      </c>
      <c r="BD11" s="52">
        <v>0</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1</v>
      </c>
      <c r="E12" s="52">
        <v>2.7735404243516899</v>
      </c>
      <c r="F12" s="52">
        <v>32.656201770592403</v>
      </c>
      <c r="G12" s="52">
        <v>0</v>
      </c>
      <c r="H12" s="52">
        <v>1</v>
      </c>
      <c r="I12" s="52">
        <v>0</v>
      </c>
      <c r="J12" s="52">
        <v>0</v>
      </c>
      <c r="K12" s="52">
        <v>0</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0</v>
      </c>
      <c r="BA12" s="52">
        <v>1</v>
      </c>
      <c r="BB12" s="52">
        <v>0</v>
      </c>
      <c r="BC12" s="52">
        <v>0</v>
      </c>
      <c r="BD12" s="52">
        <v>0</v>
      </c>
      <c r="BE12" s="52">
        <v>0</v>
      </c>
      <c r="BF12" s="52">
        <v>0</v>
      </c>
      <c r="BG12" s="52">
        <v>0</v>
      </c>
      <c r="BH12" s="52">
        <v>0</v>
      </c>
      <c r="BI12" s="52">
        <v>1</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271161</v>
      </c>
      <c r="B13" s="52" t="s">
        <v>419</v>
      </c>
      <c r="C13" s="52" t="s">
        <v>511</v>
      </c>
      <c r="D13" s="52">
        <v>3</v>
      </c>
      <c r="E13" s="52">
        <v>4.6168762215485</v>
      </c>
      <c r="F13" s="52">
        <v>54.359994221458201</v>
      </c>
      <c r="G13" s="52">
        <v>0</v>
      </c>
      <c r="H13" s="52">
        <v>0</v>
      </c>
      <c r="I13" s="52">
        <v>1</v>
      </c>
      <c r="J13" s="52">
        <v>2</v>
      </c>
      <c r="K13" s="52">
        <v>0</v>
      </c>
      <c r="L13" s="52">
        <v>0</v>
      </c>
      <c r="M13" s="52">
        <v>0</v>
      </c>
      <c r="N13" s="52">
        <v>0</v>
      </c>
      <c r="O13" s="52">
        <v>0</v>
      </c>
      <c r="P13" s="52">
        <v>2</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1</v>
      </c>
      <c r="AQ13" s="52">
        <v>0</v>
      </c>
      <c r="AR13" s="52">
        <v>0</v>
      </c>
      <c r="AS13" s="52">
        <v>0</v>
      </c>
      <c r="AT13" s="52">
        <v>0</v>
      </c>
      <c r="AU13" s="52">
        <v>0</v>
      </c>
      <c r="AV13" s="52">
        <v>1</v>
      </c>
      <c r="AW13" s="52">
        <v>0</v>
      </c>
      <c r="AX13" s="52">
        <v>1</v>
      </c>
      <c r="AY13" s="52">
        <v>0</v>
      </c>
      <c r="AZ13" s="52">
        <v>0</v>
      </c>
      <c r="BA13" s="52">
        <v>0</v>
      </c>
      <c r="BB13" s="52">
        <v>0</v>
      </c>
      <c r="BC13" s="52">
        <v>0</v>
      </c>
      <c r="BD13" s="52">
        <v>0</v>
      </c>
      <c r="BE13" s="52">
        <v>1</v>
      </c>
      <c r="BF13" s="52">
        <v>1</v>
      </c>
      <c r="BG13" s="52">
        <v>0</v>
      </c>
      <c r="BH13" s="52">
        <v>0</v>
      </c>
      <c r="BI13" s="52">
        <v>1</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271187</v>
      </c>
      <c r="B14" s="52" t="s">
        <v>419</v>
      </c>
      <c r="C14" s="52" t="s">
        <v>513</v>
      </c>
      <c r="D14" s="52">
        <v>2</v>
      </c>
      <c r="E14" s="52">
        <v>2.2482014388489202</v>
      </c>
      <c r="F14" s="52">
        <v>26.470758876769601</v>
      </c>
      <c r="G14" s="52">
        <v>0</v>
      </c>
      <c r="H14" s="52">
        <v>0</v>
      </c>
      <c r="I14" s="52">
        <v>0</v>
      </c>
      <c r="J14" s="52">
        <v>2</v>
      </c>
      <c r="K14" s="52">
        <v>0</v>
      </c>
      <c r="L14" s="52">
        <v>0</v>
      </c>
      <c r="M14" s="52">
        <v>0</v>
      </c>
      <c r="N14" s="52">
        <v>0</v>
      </c>
      <c r="O14" s="52">
        <v>0</v>
      </c>
      <c r="P14" s="52">
        <v>2</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1</v>
      </c>
      <c r="AU14" s="52">
        <v>0</v>
      </c>
      <c r="AV14" s="52">
        <v>0</v>
      </c>
      <c r="AW14" s="52">
        <v>0</v>
      </c>
      <c r="AX14" s="52">
        <v>1</v>
      </c>
      <c r="AY14" s="52">
        <v>0</v>
      </c>
      <c r="AZ14" s="52">
        <v>0</v>
      </c>
      <c r="BA14" s="52">
        <v>0</v>
      </c>
      <c r="BB14" s="52">
        <v>0</v>
      </c>
      <c r="BC14" s="52">
        <v>0</v>
      </c>
      <c r="BD14" s="52">
        <v>0</v>
      </c>
      <c r="BE14" s="52">
        <v>0</v>
      </c>
      <c r="BF14" s="52">
        <v>1</v>
      </c>
      <c r="BG14" s="52">
        <v>0</v>
      </c>
      <c r="BH14" s="52">
        <v>0</v>
      </c>
      <c r="BI14" s="52">
        <v>1</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271209</v>
      </c>
      <c r="B15" s="52" t="s">
        <v>419</v>
      </c>
      <c r="C15" s="52" t="s">
        <v>514</v>
      </c>
      <c r="D15" s="52">
        <v>1</v>
      </c>
      <c r="E15" s="52">
        <v>1.2401870202026499</v>
      </c>
      <c r="F15" s="52">
        <v>14.602202012063399</v>
      </c>
      <c r="G15" s="52">
        <v>0</v>
      </c>
      <c r="H15" s="52">
        <v>0</v>
      </c>
      <c r="I15" s="52">
        <v>0</v>
      </c>
      <c r="J15" s="52">
        <v>0</v>
      </c>
      <c r="K15" s="52">
        <v>1</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1</v>
      </c>
      <c r="BB15" s="52">
        <v>0</v>
      </c>
      <c r="BC15" s="52">
        <v>0</v>
      </c>
      <c r="BD15" s="52">
        <v>0</v>
      </c>
      <c r="BE15" s="52">
        <v>0</v>
      </c>
      <c r="BF15" s="52">
        <v>0</v>
      </c>
      <c r="BG15" s="52">
        <v>0</v>
      </c>
      <c r="BH15" s="52">
        <v>0</v>
      </c>
      <c r="BI15" s="52">
        <v>1</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271217</v>
      </c>
      <c r="B16" s="52" t="s">
        <v>419</v>
      </c>
      <c r="C16" s="52" t="s">
        <v>515</v>
      </c>
      <c r="D16" s="52">
        <v>1</v>
      </c>
      <c r="E16" s="52">
        <v>1.4517580790337099</v>
      </c>
      <c r="F16" s="52">
        <v>17.093280607977601</v>
      </c>
      <c r="G16" s="52">
        <v>0</v>
      </c>
      <c r="H16" s="52">
        <v>0</v>
      </c>
      <c r="I16" s="52">
        <v>0</v>
      </c>
      <c r="J16" s="52">
        <v>1</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1</v>
      </c>
      <c r="AQ16" s="52">
        <v>0</v>
      </c>
      <c r="AR16" s="52">
        <v>0</v>
      </c>
      <c r="AS16" s="52">
        <v>0</v>
      </c>
      <c r="AT16" s="52">
        <v>0</v>
      </c>
      <c r="AU16" s="52">
        <v>0</v>
      </c>
      <c r="AV16" s="52">
        <v>0</v>
      </c>
      <c r="AW16" s="52">
        <v>0</v>
      </c>
      <c r="AX16" s="52">
        <v>0</v>
      </c>
      <c r="AY16" s="52">
        <v>0</v>
      </c>
      <c r="AZ16" s="52">
        <v>0</v>
      </c>
      <c r="BA16" s="52">
        <v>0</v>
      </c>
      <c r="BB16" s="52">
        <v>0</v>
      </c>
      <c r="BC16" s="52">
        <v>1</v>
      </c>
      <c r="BD16" s="52">
        <v>0</v>
      </c>
      <c r="BE16" s="52">
        <v>0</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271233</v>
      </c>
      <c r="B17" s="52" t="s">
        <v>419</v>
      </c>
      <c r="C17" s="52" t="s">
        <v>517</v>
      </c>
      <c r="D17" s="52">
        <v>1</v>
      </c>
      <c r="E17" s="52">
        <v>1.0981287885443201</v>
      </c>
      <c r="F17" s="52">
        <v>12.929580897376701</v>
      </c>
      <c r="G17" s="52">
        <v>0</v>
      </c>
      <c r="H17" s="52">
        <v>1</v>
      </c>
      <c r="I17" s="52">
        <v>0</v>
      </c>
      <c r="J17" s="52">
        <v>0</v>
      </c>
      <c r="K17" s="52">
        <v>0</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0</v>
      </c>
      <c r="AZ17" s="52">
        <v>0</v>
      </c>
      <c r="BA17" s="52">
        <v>0</v>
      </c>
      <c r="BB17" s="52">
        <v>1</v>
      </c>
      <c r="BC17" s="52">
        <v>0</v>
      </c>
      <c r="BD17" s="52">
        <v>0</v>
      </c>
      <c r="BE17" s="52">
        <v>0</v>
      </c>
      <c r="BF17" s="52">
        <v>0</v>
      </c>
      <c r="BG17" s="52">
        <v>1</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271250</v>
      </c>
      <c r="B18" s="52" t="s">
        <v>419</v>
      </c>
      <c r="C18" s="52" t="s">
        <v>518</v>
      </c>
      <c r="D18" s="52">
        <v>1</v>
      </c>
      <c r="E18" s="52">
        <v>1.64041994750656</v>
      </c>
      <c r="F18" s="52">
        <v>19.314621962577299</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1</v>
      </c>
      <c r="AR18" s="52">
        <v>0</v>
      </c>
      <c r="AS18" s="52">
        <v>0</v>
      </c>
      <c r="AT18" s="52">
        <v>0</v>
      </c>
      <c r="AU18" s="52">
        <v>0</v>
      </c>
      <c r="AV18" s="52">
        <v>0</v>
      </c>
      <c r="AW18" s="52">
        <v>0</v>
      </c>
      <c r="AX18" s="52">
        <v>0</v>
      </c>
      <c r="AY18" s="52">
        <v>0</v>
      </c>
      <c r="AZ18" s="52">
        <v>0</v>
      </c>
      <c r="BA18" s="52">
        <v>0</v>
      </c>
      <c r="BB18" s="52">
        <v>0</v>
      </c>
      <c r="BC18" s="52">
        <v>0</v>
      </c>
      <c r="BD18" s="52">
        <v>0</v>
      </c>
      <c r="BE18" s="52">
        <v>0</v>
      </c>
      <c r="BF18" s="52">
        <v>0</v>
      </c>
      <c r="BG18" s="52">
        <v>0</v>
      </c>
      <c r="BH18" s="52">
        <v>0</v>
      </c>
      <c r="BI18" s="52">
        <v>1</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271276</v>
      </c>
      <c r="B19" s="52" t="s">
        <v>419</v>
      </c>
      <c r="C19" s="52" t="s">
        <v>520</v>
      </c>
      <c r="D19" s="52">
        <v>1</v>
      </c>
      <c r="E19" s="52">
        <v>1.42182790195075</v>
      </c>
      <c r="F19" s="52">
        <v>16.7408769100653</v>
      </c>
      <c r="G19" s="52">
        <v>0</v>
      </c>
      <c r="H19" s="52">
        <v>0</v>
      </c>
      <c r="I19" s="52">
        <v>0</v>
      </c>
      <c r="J19" s="52">
        <v>0</v>
      </c>
      <c r="K19" s="52">
        <v>0</v>
      </c>
      <c r="L19" s="52">
        <v>0</v>
      </c>
      <c r="M19" s="52">
        <v>0</v>
      </c>
      <c r="N19" s="52">
        <v>1</v>
      </c>
      <c r="O19" s="52">
        <v>0</v>
      </c>
      <c r="P19" s="52">
        <v>0</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1</v>
      </c>
      <c r="AY19" s="52">
        <v>0</v>
      </c>
      <c r="AZ19" s="52">
        <v>0</v>
      </c>
      <c r="BA19" s="52">
        <v>0</v>
      </c>
      <c r="BB19" s="52">
        <v>0</v>
      </c>
      <c r="BC19" s="52">
        <v>0</v>
      </c>
      <c r="BD19" s="52">
        <v>0</v>
      </c>
      <c r="BE19" s="52">
        <v>0</v>
      </c>
      <c r="BF19" s="52">
        <v>0</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271284</v>
      </c>
      <c r="B20" s="52" t="s">
        <v>419</v>
      </c>
      <c r="C20" s="52" t="s">
        <v>521</v>
      </c>
      <c r="D20" s="52">
        <v>1</v>
      </c>
      <c r="E20" s="52">
        <v>1.67280026764804</v>
      </c>
      <c r="F20" s="52">
        <v>19.6958741190818</v>
      </c>
      <c r="G20" s="52">
        <v>0</v>
      </c>
      <c r="H20" s="52">
        <v>0</v>
      </c>
      <c r="I20" s="52">
        <v>0</v>
      </c>
      <c r="J20" s="52">
        <v>0</v>
      </c>
      <c r="K20" s="52">
        <v>1</v>
      </c>
      <c r="L20" s="52">
        <v>0</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0</v>
      </c>
      <c r="AY20" s="52">
        <v>0</v>
      </c>
      <c r="AZ20" s="52">
        <v>0</v>
      </c>
      <c r="BA20" s="52">
        <v>1</v>
      </c>
      <c r="BB20" s="52">
        <v>0</v>
      </c>
      <c r="BC20" s="52">
        <v>0</v>
      </c>
      <c r="BD20" s="52">
        <v>0</v>
      </c>
      <c r="BE20" s="52">
        <v>0</v>
      </c>
      <c r="BF20" s="52">
        <v>0</v>
      </c>
      <c r="BG20" s="52">
        <v>0</v>
      </c>
      <c r="BH20" s="52">
        <v>1</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271403</v>
      </c>
      <c r="B21" s="52" t="s">
        <v>173</v>
      </c>
      <c r="C21" s="52" t="s">
        <v>419</v>
      </c>
      <c r="D21" s="52">
        <v>1</v>
      </c>
      <c r="E21" s="52">
        <v>0.233624117484896</v>
      </c>
      <c r="F21" s="52">
        <v>2.7507355768382902</v>
      </c>
      <c r="G21" s="52">
        <v>0</v>
      </c>
      <c r="H21" s="52">
        <v>0</v>
      </c>
      <c r="I21" s="52">
        <v>0</v>
      </c>
      <c r="J21" s="52">
        <v>0</v>
      </c>
      <c r="K21" s="52">
        <v>0</v>
      </c>
      <c r="L21" s="52">
        <v>0</v>
      </c>
      <c r="M21" s="52">
        <v>0</v>
      </c>
      <c r="N21" s="52">
        <v>1</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1</v>
      </c>
      <c r="AX21" s="52">
        <v>0</v>
      </c>
      <c r="AY21" s="52">
        <v>0</v>
      </c>
      <c r="AZ21" s="52">
        <v>0</v>
      </c>
      <c r="BA21" s="52">
        <v>0</v>
      </c>
      <c r="BB21" s="52">
        <v>0</v>
      </c>
      <c r="BC21" s="52">
        <v>0</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271446</v>
      </c>
      <c r="B22" s="52" t="s">
        <v>419</v>
      </c>
      <c r="C22" s="52" t="s">
        <v>529</v>
      </c>
      <c r="D22" s="52">
        <v>1</v>
      </c>
      <c r="E22" s="52">
        <v>1.41809776365983</v>
      </c>
      <c r="F22" s="52">
        <v>16.6969575398657</v>
      </c>
      <c r="G22" s="52">
        <v>0</v>
      </c>
      <c r="H22" s="52">
        <v>0</v>
      </c>
      <c r="I22" s="52">
        <v>0</v>
      </c>
      <c r="J22" s="52">
        <v>0</v>
      </c>
      <c r="K22" s="52">
        <v>0</v>
      </c>
      <c r="L22" s="52">
        <v>0</v>
      </c>
      <c r="M22" s="52">
        <v>0</v>
      </c>
      <c r="N22" s="52">
        <v>1</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1</v>
      </c>
      <c r="AX22" s="52">
        <v>0</v>
      </c>
      <c r="AY22" s="52">
        <v>0</v>
      </c>
      <c r="AZ22" s="52">
        <v>0</v>
      </c>
      <c r="BA22" s="52">
        <v>0</v>
      </c>
      <c r="BB22" s="52">
        <v>0</v>
      </c>
      <c r="BC22" s="52">
        <v>0</v>
      </c>
      <c r="BD22" s="52">
        <v>0</v>
      </c>
      <c r="BE22" s="52">
        <v>1</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272043</v>
      </c>
      <c r="B23" s="52" t="s">
        <v>175</v>
      </c>
      <c r="C23" s="52" t="s">
        <v>419</v>
      </c>
      <c r="D23" s="52">
        <v>1</v>
      </c>
      <c r="E23" s="52">
        <v>1.8544962261001801</v>
      </c>
      <c r="F23" s="52">
        <v>21.835197500856999</v>
      </c>
      <c r="G23" s="52">
        <v>0</v>
      </c>
      <c r="H23" s="52">
        <v>0</v>
      </c>
      <c r="I23" s="52">
        <v>0</v>
      </c>
      <c r="J23" s="52">
        <v>0</v>
      </c>
      <c r="K23" s="52">
        <v>0</v>
      </c>
      <c r="L23" s="52">
        <v>0</v>
      </c>
      <c r="M23" s="52">
        <v>1</v>
      </c>
      <c r="N23" s="52">
        <v>0</v>
      </c>
      <c r="O23" s="52">
        <v>0</v>
      </c>
      <c r="P23" s="52">
        <v>0</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1</v>
      </c>
      <c r="AY23" s="52">
        <v>0</v>
      </c>
      <c r="AZ23" s="52">
        <v>0</v>
      </c>
      <c r="BA23" s="52">
        <v>0</v>
      </c>
      <c r="BB23" s="52">
        <v>0</v>
      </c>
      <c r="BC23" s="52">
        <v>0</v>
      </c>
      <c r="BD23" s="52">
        <v>0</v>
      </c>
      <c r="BE23" s="52">
        <v>0</v>
      </c>
      <c r="BF23" s="52">
        <v>1</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272051</v>
      </c>
      <c r="B24" s="52" t="s">
        <v>176</v>
      </c>
      <c r="C24" s="52" t="s">
        <v>419</v>
      </c>
      <c r="D24" s="52">
        <v>1</v>
      </c>
      <c r="E24" s="52">
        <v>0.50191228580893199</v>
      </c>
      <c r="F24" s="52">
        <v>5.9096123974277504</v>
      </c>
      <c r="G24" s="52">
        <v>0</v>
      </c>
      <c r="H24" s="52">
        <v>0</v>
      </c>
      <c r="I24" s="52">
        <v>0</v>
      </c>
      <c r="J24" s="52">
        <v>0</v>
      </c>
      <c r="K24" s="52">
        <v>1</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0</v>
      </c>
      <c r="AY24" s="52">
        <v>1</v>
      </c>
      <c r="AZ24" s="52">
        <v>0</v>
      </c>
      <c r="BA24" s="52">
        <v>0</v>
      </c>
      <c r="BB24" s="52">
        <v>0</v>
      </c>
      <c r="BC24" s="52">
        <v>0</v>
      </c>
      <c r="BD24" s="52">
        <v>0</v>
      </c>
      <c r="BE24" s="52">
        <v>0</v>
      </c>
      <c r="BF24" s="52">
        <v>0</v>
      </c>
      <c r="BG24" s="52">
        <v>1</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272078</v>
      </c>
      <c r="B25" s="52" t="s">
        <v>177</v>
      </c>
      <c r="C25" s="52" t="s">
        <v>419</v>
      </c>
      <c r="D25" s="52">
        <v>1</v>
      </c>
      <c r="E25" s="52">
        <v>0.54858547235952104</v>
      </c>
      <c r="F25" s="52">
        <v>6.4591515293943598</v>
      </c>
      <c r="G25" s="52">
        <v>0</v>
      </c>
      <c r="H25" s="52">
        <v>0</v>
      </c>
      <c r="I25" s="52">
        <v>0</v>
      </c>
      <c r="J25" s="52">
        <v>1</v>
      </c>
      <c r="K25" s="52">
        <v>0</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1</v>
      </c>
      <c r="AS25" s="52">
        <v>0</v>
      </c>
      <c r="AT25" s="52">
        <v>0</v>
      </c>
      <c r="AU25" s="52">
        <v>0</v>
      </c>
      <c r="AV25" s="52">
        <v>0</v>
      </c>
      <c r="AW25" s="52">
        <v>0</v>
      </c>
      <c r="AX25" s="52">
        <v>0</v>
      </c>
      <c r="AY25" s="52">
        <v>0</v>
      </c>
      <c r="AZ25" s="52">
        <v>0</v>
      </c>
      <c r="BA25" s="52">
        <v>0</v>
      </c>
      <c r="BB25" s="52">
        <v>0</v>
      </c>
      <c r="BC25" s="52">
        <v>0</v>
      </c>
      <c r="BD25" s="52">
        <v>0</v>
      </c>
      <c r="BE25" s="52">
        <v>0</v>
      </c>
      <c r="BF25" s="52">
        <v>0</v>
      </c>
      <c r="BG25" s="52">
        <v>0</v>
      </c>
      <c r="BH25" s="52">
        <v>0</v>
      </c>
      <c r="BI25" s="52">
        <v>1</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272094</v>
      </c>
      <c r="B26" s="52" t="s">
        <v>179</v>
      </c>
      <c r="C26" s="52" t="s">
        <v>419</v>
      </c>
      <c r="D26" s="52">
        <v>2</v>
      </c>
      <c r="E26" s="52">
        <v>2.7345565916486598</v>
      </c>
      <c r="F26" s="52">
        <v>32.197198579089097</v>
      </c>
      <c r="G26" s="52">
        <v>0</v>
      </c>
      <c r="H26" s="52">
        <v>0</v>
      </c>
      <c r="I26" s="52">
        <v>0</v>
      </c>
      <c r="J26" s="52">
        <v>0</v>
      </c>
      <c r="K26" s="52">
        <v>0</v>
      </c>
      <c r="L26" s="52">
        <v>0</v>
      </c>
      <c r="M26" s="52">
        <v>1</v>
      </c>
      <c r="N26" s="52">
        <v>1</v>
      </c>
      <c r="O26" s="52">
        <v>0</v>
      </c>
      <c r="P26" s="52">
        <v>0</v>
      </c>
      <c r="Q26" s="52">
        <v>2</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1</v>
      </c>
      <c r="AU26" s="52">
        <v>0</v>
      </c>
      <c r="AV26" s="52">
        <v>0</v>
      </c>
      <c r="AW26" s="52">
        <v>0</v>
      </c>
      <c r="AX26" s="52">
        <v>1</v>
      </c>
      <c r="AY26" s="52">
        <v>0</v>
      </c>
      <c r="AZ26" s="52">
        <v>0</v>
      </c>
      <c r="BA26" s="52">
        <v>0</v>
      </c>
      <c r="BB26" s="52">
        <v>0</v>
      </c>
      <c r="BC26" s="52">
        <v>1</v>
      </c>
      <c r="BD26" s="52">
        <v>0</v>
      </c>
      <c r="BE26" s="52">
        <v>0</v>
      </c>
      <c r="BF26" s="52">
        <v>0</v>
      </c>
      <c r="BG26" s="52">
        <v>0</v>
      </c>
      <c r="BH26" s="52">
        <v>0</v>
      </c>
      <c r="BI26" s="52">
        <v>1</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272116</v>
      </c>
      <c r="B27" s="52" t="s">
        <v>181</v>
      </c>
      <c r="C27" s="52" t="s">
        <v>419</v>
      </c>
      <c r="D27" s="52">
        <v>1</v>
      </c>
      <c r="E27" s="52">
        <v>0.67818679977212903</v>
      </c>
      <c r="F27" s="52">
        <v>7.9851026424783003</v>
      </c>
      <c r="G27" s="52">
        <v>0</v>
      </c>
      <c r="H27" s="52">
        <v>0</v>
      </c>
      <c r="I27" s="52">
        <v>1</v>
      </c>
      <c r="J27" s="52">
        <v>0</v>
      </c>
      <c r="K27" s="52">
        <v>0</v>
      </c>
      <c r="L27" s="52">
        <v>0</v>
      </c>
      <c r="M27" s="52">
        <v>0</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1</v>
      </c>
      <c r="AX27" s="52">
        <v>0</v>
      </c>
      <c r="AY27" s="52">
        <v>0</v>
      </c>
      <c r="AZ27" s="52">
        <v>0</v>
      </c>
      <c r="BA27" s="52">
        <v>0</v>
      </c>
      <c r="BB27" s="52">
        <v>0</v>
      </c>
      <c r="BC27" s="52">
        <v>1</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272141</v>
      </c>
      <c r="B28" s="52" t="s">
        <v>272</v>
      </c>
      <c r="C28" s="52" t="s">
        <v>419</v>
      </c>
      <c r="D28" s="52">
        <v>2</v>
      </c>
      <c r="E28" s="52">
        <v>3.5005425841005402</v>
      </c>
      <c r="F28" s="52">
        <v>41.216065909570801</v>
      </c>
      <c r="G28" s="52">
        <v>1</v>
      </c>
      <c r="H28" s="52">
        <v>0</v>
      </c>
      <c r="I28" s="52">
        <v>0</v>
      </c>
      <c r="J28" s="52">
        <v>0</v>
      </c>
      <c r="K28" s="52">
        <v>0</v>
      </c>
      <c r="L28" s="52">
        <v>0</v>
      </c>
      <c r="M28" s="52">
        <v>1</v>
      </c>
      <c r="N28" s="52">
        <v>0</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1</v>
      </c>
      <c r="AQ28" s="52">
        <v>0</v>
      </c>
      <c r="AR28" s="52">
        <v>0</v>
      </c>
      <c r="AS28" s="52">
        <v>0</v>
      </c>
      <c r="AT28" s="52">
        <v>0</v>
      </c>
      <c r="AU28" s="52">
        <v>1</v>
      </c>
      <c r="AV28" s="52">
        <v>0</v>
      </c>
      <c r="AW28" s="52">
        <v>0</v>
      </c>
      <c r="AX28" s="52">
        <v>0</v>
      </c>
      <c r="AY28" s="52">
        <v>0</v>
      </c>
      <c r="AZ28" s="52">
        <v>0</v>
      </c>
      <c r="BA28" s="52">
        <v>0</v>
      </c>
      <c r="BB28" s="52">
        <v>0</v>
      </c>
      <c r="BC28" s="52">
        <v>0</v>
      </c>
      <c r="BD28" s="52">
        <v>0</v>
      </c>
      <c r="BE28" s="52">
        <v>1</v>
      </c>
      <c r="BF28" s="52">
        <v>0</v>
      </c>
      <c r="BG28" s="52">
        <v>1</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272167</v>
      </c>
      <c r="B29" s="52" t="s">
        <v>185</v>
      </c>
      <c r="C29" s="52" t="s">
        <v>419</v>
      </c>
      <c r="D29" s="52">
        <v>1</v>
      </c>
      <c r="E29" s="52">
        <v>1.8824238088963301</v>
      </c>
      <c r="F29" s="52">
        <v>22.164022266037499</v>
      </c>
      <c r="G29" s="52">
        <v>0</v>
      </c>
      <c r="H29" s="52">
        <v>0</v>
      </c>
      <c r="I29" s="52">
        <v>0</v>
      </c>
      <c r="J29" s="52">
        <v>0</v>
      </c>
      <c r="K29" s="52">
        <v>1</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1</v>
      </c>
      <c r="AX29" s="52">
        <v>0</v>
      </c>
      <c r="AY29" s="52">
        <v>0</v>
      </c>
      <c r="AZ29" s="52">
        <v>0</v>
      </c>
      <c r="BA29" s="52">
        <v>0</v>
      </c>
      <c r="BB29" s="52">
        <v>0</v>
      </c>
      <c r="BC29" s="52">
        <v>0</v>
      </c>
      <c r="BD29" s="52">
        <v>1</v>
      </c>
      <c r="BE29" s="52">
        <v>0</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272175</v>
      </c>
      <c r="B30" s="52" t="s">
        <v>186</v>
      </c>
      <c r="C30" s="52" t="s">
        <v>419</v>
      </c>
      <c r="D30" s="52">
        <v>1</v>
      </c>
      <c r="E30" s="52">
        <v>1.6463615409943999</v>
      </c>
      <c r="F30" s="52">
        <v>19.384579434288899</v>
      </c>
      <c r="G30" s="52">
        <v>0</v>
      </c>
      <c r="H30" s="52">
        <v>0</v>
      </c>
      <c r="I30" s="52">
        <v>0</v>
      </c>
      <c r="J30" s="52">
        <v>0</v>
      </c>
      <c r="K30" s="52">
        <v>1</v>
      </c>
      <c r="L30" s="52">
        <v>0</v>
      </c>
      <c r="M30" s="52">
        <v>0</v>
      </c>
      <c r="N30" s="52">
        <v>0</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0</v>
      </c>
      <c r="AX30" s="52">
        <v>1</v>
      </c>
      <c r="AY30" s="52">
        <v>0</v>
      </c>
      <c r="AZ30" s="52">
        <v>0</v>
      </c>
      <c r="BA30" s="52">
        <v>0</v>
      </c>
      <c r="BB30" s="52">
        <v>0</v>
      </c>
      <c r="BC30" s="52">
        <v>0</v>
      </c>
      <c r="BD30" s="52">
        <v>0</v>
      </c>
      <c r="BE30" s="52">
        <v>0</v>
      </c>
      <c r="BF30" s="52">
        <v>0</v>
      </c>
      <c r="BG30" s="52">
        <v>0</v>
      </c>
      <c r="BH30" s="52">
        <v>0</v>
      </c>
      <c r="BI30" s="52">
        <v>1</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272205</v>
      </c>
      <c r="B31" s="52" t="s">
        <v>188</v>
      </c>
      <c r="C31" s="52" t="s">
        <v>419</v>
      </c>
      <c r="D31" s="52">
        <v>1</v>
      </c>
      <c r="E31" s="52">
        <v>1.3787778513125999</v>
      </c>
      <c r="F31" s="52">
        <v>16.2339972815838</v>
      </c>
      <c r="G31" s="52">
        <v>0</v>
      </c>
      <c r="H31" s="52">
        <v>0</v>
      </c>
      <c r="I31" s="52">
        <v>0</v>
      </c>
      <c r="J31" s="52">
        <v>0</v>
      </c>
      <c r="K31" s="52">
        <v>0</v>
      </c>
      <c r="L31" s="52">
        <v>0</v>
      </c>
      <c r="M31" s="52">
        <v>1</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1</v>
      </c>
      <c r="AV31" s="52">
        <v>0</v>
      </c>
      <c r="AW31" s="52">
        <v>0</v>
      </c>
      <c r="AX31" s="52">
        <v>0</v>
      </c>
      <c r="AY31" s="52">
        <v>0</v>
      </c>
      <c r="AZ31" s="52">
        <v>0</v>
      </c>
      <c r="BA31" s="52">
        <v>0</v>
      </c>
      <c r="BB31" s="52">
        <v>0</v>
      </c>
      <c r="BC31" s="52">
        <v>1</v>
      </c>
      <c r="BD31" s="52">
        <v>0</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272221</v>
      </c>
      <c r="B32" s="52" t="s">
        <v>189</v>
      </c>
      <c r="C32" s="52" t="s">
        <v>419</v>
      </c>
      <c r="D32" s="52">
        <v>2</v>
      </c>
      <c r="E32" s="52">
        <v>3.49815472338341</v>
      </c>
      <c r="F32" s="52">
        <v>41.1879507753209</v>
      </c>
      <c r="G32" s="52">
        <v>0</v>
      </c>
      <c r="H32" s="52">
        <v>0</v>
      </c>
      <c r="I32" s="52">
        <v>1</v>
      </c>
      <c r="J32" s="52">
        <v>1</v>
      </c>
      <c r="K32" s="52">
        <v>0</v>
      </c>
      <c r="L32" s="52">
        <v>0</v>
      </c>
      <c r="M32" s="52">
        <v>0</v>
      </c>
      <c r="N32" s="52">
        <v>0</v>
      </c>
      <c r="O32" s="52">
        <v>0</v>
      </c>
      <c r="P32" s="52">
        <v>1</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1</v>
      </c>
      <c r="AV32" s="52">
        <v>1</v>
      </c>
      <c r="AW32" s="52">
        <v>0</v>
      </c>
      <c r="AX32" s="52">
        <v>0</v>
      </c>
      <c r="AY32" s="52">
        <v>0</v>
      </c>
      <c r="AZ32" s="52">
        <v>0</v>
      </c>
      <c r="BA32" s="52">
        <v>0</v>
      </c>
      <c r="BB32" s="52">
        <v>0</v>
      </c>
      <c r="BC32" s="52">
        <v>0</v>
      </c>
      <c r="BD32" s="52">
        <v>0</v>
      </c>
      <c r="BE32" s="52">
        <v>0</v>
      </c>
      <c r="BF32" s="52">
        <v>0</v>
      </c>
      <c r="BG32" s="52">
        <v>0</v>
      </c>
      <c r="BH32" s="52">
        <v>1</v>
      </c>
      <c r="BI32" s="52">
        <v>1</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272272</v>
      </c>
      <c r="B33" s="52" t="s">
        <v>193</v>
      </c>
      <c r="C33" s="52" t="s">
        <v>419</v>
      </c>
      <c r="D33" s="52">
        <v>1</v>
      </c>
      <c r="E33" s="52">
        <v>0.40530298424587302</v>
      </c>
      <c r="F33" s="52">
        <v>4.7721157822498004</v>
      </c>
      <c r="G33" s="52">
        <v>0</v>
      </c>
      <c r="H33" s="52">
        <v>0</v>
      </c>
      <c r="I33" s="52">
        <v>0</v>
      </c>
      <c r="J33" s="52">
        <v>0</v>
      </c>
      <c r="K33" s="52">
        <v>0</v>
      </c>
      <c r="L33" s="52">
        <v>0</v>
      </c>
      <c r="M33" s="52">
        <v>1</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1</v>
      </c>
      <c r="AS33" s="52">
        <v>0</v>
      </c>
      <c r="AT33" s="52">
        <v>0</v>
      </c>
      <c r="AU33" s="52">
        <v>0</v>
      </c>
      <c r="AV33" s="52">
        <v>0</v>
      </c>
      <c r="AW33" s="52">
        <v>0</v>
      </c>
      <c r="AX33" s="52">
        <v>0</v>
      </c>
      <c r="AY33" s="52">
        <v>0</v>
      </c>
      <c r="AZ33" s="52">
        <v>0</v>
      </c>
      <c r="BA33" s="52">
        <v>0</v>
      </c>
      <c r="BB33" s="52">
        <v>0</v>
      </c>
      <c r="BC33" s="52">
        <v>0</v>
      </c>
      <c r="BD33" s="52">
        <v>0</v>
      </c>
      <c r="BE33" s="52">
        <v>1</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273210</v>
      </c>
      <c r="B34" s="52" t="s">
        <v>531</v>
      </c>
      <c r="C34" s="52" t="s">
        <v>419</v>
      </c>
      <c r="D34" s="52">
        <v>1</v>
      </c>
      <c r="E34" s="52">
        <v>10.334849111203001</v>
      </c>
      <c r="F34" s="52">
        <v>121.68451372868</v>
      </c>
      <c r="G34" s="52">
        <v>0</v>
      </c>
      <c r="H34" s="52">
        <v>0</v>
      </c>
      <c r="I34" s="52">
        <v>0</v>
      </c>
      <c r="J34" s="52">
        <v>0</v>
      </c>
      <c r="K34" s="52">
        <v>0</v>
      </c>
      <c r="L34" s="52">
        <v>0</v>
      </c>
      <c r="M34" s="52">
        <v>0</v>
      </c>
      <c r="N34" s="52">
        <v>1</v>
      </c>
      <c r="O34" s="52">
        <v>0</v>
      </c>
      <c r="P34" s="52">
        <v>0</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1</v>
      </c>
      <c r="AW34" s="52">
        <v>0</v>
      </c>
      <c r="AX34" s="52">
        <v>0</v>
      </c>
      <c r="AY34" s="52">
        <v>0</v>
      </c>
      <c r="AZ34" s="52">
        <v>0</v>
      </c>
      <c r="BA34" s="52">
        <v>0</v>
      </c>
      <c r="BB34" s="52">
        <v>0</v>
      </c>
      <c r="BC34" s="52">
        <v>1</v>
      </c>
      <c r="BD34" s="52">
        <v>0</v>
      </c>
      <c r="BE34" s="52">
        <v>0</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row r="36" spans="1:74" s="52" customFormat="1" x14ac:dyDescent="0.2"/>
    <row r="37" spans="1:74" s="52" customFormat="1" x14ac:dyDescent="0.2"/>
    <row r="38" spans="1:74" s="52" customFormat="1" x14ac:dyDescent="0.2"/>
    <row r="39" spans="1:74" s="52" customFormat="1" x14ac:dyDescent="0.2"/>
    <row r="40" spans="1:74" s="52" customFormat="1" x14ac:dyDescent="0.2"/>
    <row r="41" spans="1:74" s="52" customFormat="1" x14ac:dyDescent="0.2"/>
    <row r="42" spans="1:74" s="52" customFormat="1" x14ac:dyDescent="0.2"/>
    <row r="85" spans="1:75" x14ac:dyDescent="0.2">
      <c r="B85" s="52">
        <v>271004</v>
      </c>
      <c r="C85" t="s">
        <v>395</v>
      </c>
      <c r="D85">
        <f>IFERROR(VLOOKUP($B85,$A$8:$BW$70,D$88,FALSE),0)</f>
        <v>15</v>
      </c>
      <c r="E85">
        <f t="shared" ref="E85:BP85" si="0">IFERROR(VLOOKUP($B85,$A$8:$BW$70,E88,FALSE),0)</f>
        <v>1.06063584411764</v>
      </c>
      <c r="F85">
        <f t="shared" si="0"/>
        <v>12.488131712998101</v>
      </c>
      <c r="G85">
        <f t="shared" si="0"/>
        <v>0</v>
      </c>
      <c r="H85">
        <f t="shared" si="0"/>
        <v>2</v>
      </c>
      <c r="I85">
        <f t="shared" si="0"/>
        <v>1</v>
      </c>
      <c r="J85">
        <f t="shared" si="0"/>
        <v>7</v>
      </c>
      <c r="K85">
        <f t="shared" si="0"/>
        <v>3</v>
      </c>
      <c r="L85">
        <f t="shared" si="0"/>
        <v>0</v>
      </c>
      <c r="M85">
        <f t="shared" si="0"/>
        <v>1</v>
      </c>
      <c r="N85">
        <f t="shared" si="0"/>
        <v>1</v>
      </c>
      <c r="O85">
        <f t="shared" si="0"/>
        <v>0</v>
      </c>
      <c r="P85">
        <f t="shared" si="0"/>
        <v>11</v>
      </c>
      <c r="Q85">
        <f t="shared" si="0"/>
        <v>4</v>
      </c>
      <c r="R85">
        <f t="shared" si="0"/>
        <v>0</v>
      </c>
      <c r="S85">
        <f t="shared" si="0"/>
        <v>6</v>
      </c>
      <c r="T85">
        <f t="shared" si="0"/>
        <v>9</v>
      </c>
      <c r="U85">
        <f t="shared" si="0"/>
        <v>1</v>
      </c>
      <c r="V85">
        <f t="shared" si="0"/>
        <v>8</v>
      </c>
      <c r="W85">
        <f t="shared" si="0"/>
        <v>0</v>
      </c>
      <c r="X85">
        <f t="shared" si="0"/>
        <v>0</v>
      </c>
      <c r="Y85">
        <f t="shared" si="0"/>
        <v>7</v>
      </c>
      <c r="Z85">
        <f t="shared" si="0"/>
        <v>1</v>
      </c>
      <c r="AA85">
        <f t="shared" si="0"/>
        <v>0</v>
      </c>
      <c r="AB85">
        <f t="shared" si="0"/>
        <v>12</v>
      </c>
      <c r="AC85">
        <f t="shared" si="0"/>
        <v>1</v>
      </c>
      <c r="AD85">
        <f t="shared" si="0"/>
        <v>0</v>
      </c>
      <c r="AE85">
        <f t="shared" si="0"/>
        <v>1</v>
      </c>
      <c r="AF85">
        <f t="shared" si="0"/>
        <v>0</v>
      </c>
      <c r="AG85">
        <f t="shared" si="0"/>
        <v>1</v>
      </c>
      <c r="AH85">
        <f t="shared" si="0"/>
        <v>0</v>
      </c>
      <c r="AI85">
        <f t="shared" si="0"/>
        <v>9</v>
      </c>
      <c r="AJ85">
        <f t="shared" si="0"/>
        <v>1</v>
      </c>
      <c r="AK85">
        <f t="shared" si="0"/>
        <v>0</v>
      </c>
      <c r="AL85">
        <f t="shared" si="0"/>
        <v>4</v>
      </c>
      <c r="AM85">
        <f t="shared" si="0"/>
        <v>0</v>
      </c>
      <c r="AN85">
        <f t="shared" si="0"/>
        <v>1</v>
      </c>
      <c r="AO85">
        <f t="shared" si="0"/>
        <v>0</v>
      </c>
      <c r="AP85">
        <f t="shared" si="0"/>
        <v>2</v>
      </c>
      <c r="AQ85">
        <f t="shared" si="0"/>
        <v>1</v>
      </c>
      <c r="AR85">
        <f t="shared" si="0"/>
        <v>0</v>
      </c>
      <c r="AS85">
        <f t="shared" si="0"/>
        <v>1</v>
      </c>
      <c r="AT85">
        <f t="shared" si="0"/>
        <v>1</v>
      </c>
      <c r="AU85">
        <f t="shared" si="0"/>
        <v>1</v>
      </c>
      <c r="AV85">
        <f t="shared" si="0"/>
        <v>1</v>
      </c>
      <c r="AW85">
        <f t="shared" si="0"/>
        <v>0</v>
      </c>
      <c r="AX85">
        <f t="shared" si="0"/>
        <v>3</v>
      </c>
      <c r="AY85">
        <f t="shared" si="0"/>
        <v>1</v>
      </c>
      <c r="AZ85">
        <f t="shared" si="0"/>
        <v>0</v>
      </c>
      <c r="BA85">
        <f t="shared" si="0"/>
        <v>3</v>
      </c>
      <c r="BB85">
        <f t="shared" si="0"/>
        <v>1</v>
      </c>
      <c r="BC85">
        <f t="shared" si="0"/>
        <v>3</v>
      </c>
      <c r="BD85">
        <f t="shared" si="0"/>
        <v>0</v>
      </c>
      <c r="BE85">
        <f t="shared" si="0"/>
        <v>1</v>
      </c>
      <c r="BF85">
        <f t="shared" si="0"/>
        <v>2</v>
      </c>
      <c r="BG85">
        <f t="shared" si="0"/>
        <v>1</v>
      </c>
      <c r="BH85">
        <f t="shared" si="0"/>
        <v>3</v>
      </c>
      <c r="BI85">
        <f t="shared" si="0"/>
        <v>5</v>
      </c>
      <c r="BJ85">
        <f t="shared" si="0"/>
        <v>0</v>
      </c>
      <c r="BK85">
        <f t="shared" si="0"/>
        <v>6</v>
      </c>
      <c r="BL85">
        <f t="shared" si="0"/>
        <v>16</v>
      </c>
      <c r="BM85">
        <f t="shared" si="0"/>
        <v>2</v>
      </c>
      <c r="BN85">
        <f t="shared" si="0"/>
        <v>0</v>
      </c>
      <c r="BO85">
        <f t="shared" si="0"/>
        <v>0</v>
      </c>
      <c r="BP85">
        <f t="shared" si="0"/>
        <v>0</v>
      </c>
      <c r="BQ85">
        <f t="shared" ref="BQ85:BW85" si="1">IFERROR(VLOOKUP($B85,$A$8:$BW$70,BQ88,FALSE),0)</f>
        <v>0</v>
      </c>
      <c r="BR85">
        <f t="shared" si="1"/>
        <v>1</v>
      </c>
      <c r="BS85">
        <f t="shared" si="1"/>
        <v>6</v>
      </c>
      <c r="BT85">
        <f t="shared" si="1"/>
        <v>8</v>
      </c>
      <c r="BU85">
        <f t="shared" si="1"/>
        <v>1</v>
      </c>
      <c r="BV85">
        <f t="shared" si="1"/>
        <v>0</v>
      </c>
      <c r="BW85">
        <f t="shared" si="1"/>
        <v>0</v>
      </c>
    </row>
    <row r="86" spans="1:75" x14ac:dyDescent="0.2">
      <c r="B86" s="52">
        <v>271403</v>
      </c>
      <c r="C86" t="s">
        <v>396</v>
      </c>
      <c r="D86">
        <f>IFERROR(VLOOKUP($B86,$A$8:$BW$70,D$88,FALSE),0)</f>
        <v>1</v>
      </c>
      <c r="E86">
        <f t="shared" ref="E86:BP86" si="2">IFERROR(VLOOKUP($B86,$A$8:$BW$70,E$88,FALSE),0)</f>
        <v>0.233624117484896</v>
      </c>
      <c r="F86">
        <f t="shared" si="2"/>
        <v>2.7507355768382902</v>
      </c>
      <c r="G86">
        <f t="shared" si="2"/>
        <v>0</v>
      </c>
      <c r="H86">
        <f t="shared" si="2"/>
        <v>0</v>
      </c>
      <c r="I86">
        <f t="shared" si="2"/>
        <v>0</v>
      </c>
      <c r="J86">
        <f t="shared" si="2"/>
        <v>0</v>
      </c>
      <c r="K86">
        <f t="shared" si="2"/>
        <v>0</v>
      </c>
      <c r="L86">
        <f t="shared" si="2"/>
        <v>0</v>
      </c>
      <c r="M86">
        <f t="shared" si="2"/>
        <v>0</v>
      </c>
      <c r="N86">
        <f t="shared" si="2"/>
        <v>1</v>
      </c>
      <c r="O86">
        <f t="shared" si="2"/>
        <v>0</v>
      </c>
      <c r="P86">
        <f t="shared" si="2"/>
        <v>1</v>
      </c>
      <c r="Q86">
        <f t="shared" si="2"/>
        <v>0</v>
      </c>
      <c r="R86">
        <f t="shared" si="2"/>
        <v>0</v>
      </c>
      <c r="S86" t="str">
        <f t="shared" si="2"/>
        <v xml:space="preserve"> </v>
      </c>
      <c r="T86" t="str">
        <f t="shared" si="2"/>
        <v xml:space="preserve"> </v>
      </c>
      <c r="U86" t="str">
        <f t="shared" si="2"/>
        <v xml:space="preserve"> </v>
      </c>
      <c r="V86" t="str">
        <f t="shared" si="2"/>
        <v xml:space="preserve"> </v>
      </c>
      <c r="W86" t="str">
        <f t="shared" si="2"/>
        <v xml:space="preserve"> </v>
      </c>
      <c r="X86" t="str">
        <f t="shared" si="2"/>
        <v xml:space="preserve"> </v>
      </c>
      <c r="Y86" t="str">
        <f t="shared" si="2"/>
        <v xml:space="preserve"> </v>
      </c>
      <c r="Z86" t="str">
        <f t="shared" si="2"/>
        <v xml:space="preserve"> </v>
      </c>
      <c r="AA86" t="str">
        <f t="shared" si="2"/>
        <v xml:space="preserve"> </v>
      </c>
      <c r="AB86" t="str">
        <f t="shared" si="2"/>
        <v xml:space="preserve"> </v>
      </c>
      <c r="AC86" t="str">
        <f t="shared" si="2"/>
        <v xml:space="preserve"> </v>
      </c>
      <c r="AD86" t="str">
        <f t="shared" si="2"/>
        <v xml:space="preserve"> </v>
      </c>
      <c r="AE86" t="str">
        <f t="shared" si="2"/>
        <v xml:space="preserve"> </v>
      </c>
      <c r="AF86" t="str">
        <f t="shared" si="2"/>
        <v xml:space="preserve"> </v>
      </c>
      <c r="AG86" t="str">
        <f t="shared" si="2"/>
        <v xml:space="preserve"> </v>
      </c>
      <c r="AH86" t="str">
        <f t="shared" si="2"/>
        <v xml:space="preserve"> </v>
      </c>
      <c r="AI86" t="str">
        <f t="shared" si="2"/>
        <v xml:space="preserve"> </v>
      </c>
      <c r="AJ86" t="str">
        <f t="shared" si="2"/>
        <v xml:space="preserve"> </v>
      </c>
      <c r="AK86" t="str">
        <f t="shared" si="2"/>
        <v xml:space="preserve"> </v>
      </c>
      <c r="AL86" t="str">
        <f t="shared" si="2"/>
        <v xml:space="preserve"> </v>
      </c>
      <c r="AM86" t="str">
        <f t="shared" si="2"/>
        <v xml:space="preserve"> </v>
      </c>
      <c r="AN86" t="str">
        <f t="shared" si="2"/>
        <v xml:space="preserve"> </v>
      </c>
      <c r="AO86" t="str">
        <f t="shared" si="2"/>
        <v xml:space="preserve"> </v>
      </c>
      <c r="AP86">
        <f t="shared" si="2"/>
        <v>0</v>
      </c>
      <c r="AQ86">
        <f t="shared" si="2"/>
        <v>0</v>
      </c>
      <c r="AR86">
        <f t="shared" si="2"/>
        <v>0</v>
      </c>
      <c r="AS86">
        <f t="shared" si="2"/>
        <v>0</v>
      </c>
      <c r="AT86">
        <f t="shared" si="2"/>
        <v>0</v>
      </c>
      <c r="AU86">
        <f t="shared" si="2"/>
        <v>0</v>
      </c>
      <c r="AV86">
        <f t="shared" si="2"/>
        <v>0</v>
      </c>
      <c r="AW86">
        <f t="shared" si="2"/>
        <v>1</v>
      </c>
      <c r="AX86">
        <f t="shared" si="2"/>
        <v>0</v>
      </c>
      <c r="AY86">
        <f t="shared" si="2"/>
        <v>0</v>
      </c>
      <c r="AZ86">
        <f t="shared" si="2"/>
        <v>0</v>
      </c>
      <c r="BA86">
        <f t="shared" si="2"/>
        <v>0</v>
      </c>
      <c r="BB86">
        <f t="shared" si="2"/>
        <v>0</v>
      </c>
      <c r="BC86">
        <f t="shared" si="2"/>
        <v>0</v>
      </c>
      <c r="BD86">
        <f t="shared" si="2"/>
        <v>0</v>
      </c>
      <c r="BE86">
        <f t="shared" si="2"/>
        <v>1</v>
      </c>
      <c r="BF86">
        <f t="shared" si="2"/>
        <v>0</v>
      </c>
      <c r="BG86">
        <f t="shared" si="2"/>
        <v>0</v>
      </c>
      <c r="BH86">
        <f t="shared" si="2"/>
        <v>0</v>
      </c>
      <c r="BI86">
        <f t="shared" si="2"/>
        <v>0</v>
      </c>
      <c r="BJ86">
        <f t="shared" si="2"/>
        <v>0</v>
      </c>
      <c r="BK86" t="str">
        <f t="shared" si="2"/>
        <v xml:space="preserve"> </v>
      </c>
      <c r="BL86" t="str">
        <f t="shared" si="2"/>
        <v xml:space="preserve"> </v>
      </c>
      <c r="BM86" t="str">
        <f t="shared" si="2"/>
        <v xml:space="preserve"> </v>
      </c>
      <c r="BN86" t="str">
        <f t="shared" si="2"/>
        <v xml:space="preserve"> </v>
      </c>
      <c r="BO86" t="str">
        <f t="shared" si="2"/>
        <v xml:space="preserve"> </v>
      </c>
      <c r="BP86" t="str">
        <f t="shared" si="2"/>
        <v xml:space="preserve"> </v>
      </c>
      <c r="BQ86" t="str">
        <f t="shared" ref="BQ86:BW86" si="3">IFERROR(VLOOKUP($B86,$A$8:$BW$70,BQ$88,FALSE),0)</f>
        <v xml:space="preserve"> </v>
      </c>
      <c r="BR86" t="str">
        <f t="shared" si="3"/>
        <v xml:space="preserve"> </v>
      </c>
      <c r="BS86" t="str">
        <f t="shared" si="3"/>
        <v xml:space="preserve"> </v>
      </c>
      <c r="BT86" t="str">
        <f t="shared" si="3"/>
        <v xml:space="preserve"> </v>
      </c>
      <c r="BU86" t="str">
        <f t="shared" si="3"/>
        <v xml:space="preserve"> </v>
      </c>
      <c r="BV86">
        <f t="shared" si="3"/>
        <v>0</v>
      </c>
      <c r="BW86">
        <f t="shared" si="3"/>
        <v>0</v>
      </c>
    </row>
    <row r="87" spans="1:75" x14ac:dyDescent="0.2">
      <c r="C87" t="s">
        <v>397</v>
      </c>
      <c r="D87">
        <f>SUM(D8:D83)</f>
        <v>47</v>
      </c>
      <c r="G87">
        <f t="shared" ref="G87:BR87" si="4">SUM(G8:G83)</f>
        <v>1</v>
      </c>
      <c r="H87">
        <f t="shared" si="4"/>
        <v>4</v>
      </c>
      <c r="I87">
        <f t="shared" si="4"/>
        <v>4</v>
      </c>
      <c r="J87">
        <f t="shared" si="4"/>
        <v>16</v>
      </c>
      <c r="K87">
        <f t="shared" si="4"/>
        <v>9</v>
      </c>
      <c r="L87">
        <f t="shared" si="4"/>
        <v>0</v>
      </c>
      <c r="M87">
        <f t="shared" si="4"/>
        <v>7</v>
      </c>
      <c r="N87">
        <f t="shared" si="4"/>
        <v>6</v>
      </c>
      <c r="O87">
        <f t="shared" si="4"/>
        <v>0</v>
      </c>
      <c r="P87">
        <f t="shared" si="4"/>
        <v>34</v>
      </c>
      <c r="Q87">
        <f t="shared" si="4"/>
        <v>13</v>
      </c>
      <c r="R87">
        <f t="shared" si="4"/>
        <v>0</v>
      </c>
      <c r="S87">
        <f t="shared" si="4"/>
        <v>6</v>
      </c>
      <c r="T87">
        <f t="shared" si="4"/>
        <v>9</v>
      </c>
      <c r="U87">
        <f t="shared" si="4"/>
        <v>1</v>
      </c>
      <c r="V87">
        <f t="shared" si="4"/>
        <v>8</v>
      </c>
      <c r="W87">
        <f t="shared" si="4"/>
        <v>0</v>
      </c>
      <c r="X87">
        <f t="shared" si="4"/>
        <v>0</v>
      </c>
      <c r="Y87">
        <f t="shared" si="4"/>
        <v>7</v>
      </c>
      <c r="Z87">
        <f t="shared" si="4"/>
        <v>1</v>
      </c>
      <c r="AA87">
        <f t="shared" si="4"/>
        <v>0</v>
      </c>
      <c r="AB87">
        <f t="shared" si="4"/>
        <v>12</v>
      </c>
      <c r="AC87">
        <f t="shared" si="4"/>
        <v>1</v>
      </c>
      <c r="AD87">
        <f t="shared" si="4"/>
        <v>0</v>
      </c>
      <c r="AE87">
        <f t="shared" si="4"/>
        <v>1</v>
      </c>
      <c r="AF87">
        <f t="shared" si="4"/>
        <v>0</v>
      </c>
      <c r="AG87">
        <f t="shared" si="4"/>
        <v>1</v>
      </c>
      <c r="AH87">
        <f t="shared" si="4"/>
        <v>0</v>
      </c>
      <c r="AI87">
        <f t="shared" si="4"/>
        <v>9</v>
      </c>
      <c r="AJ87">
        <f t="shared" si="4"/>
        <v>1</v>
      </c>
      <c r="AK87">
        <f t="shared" si="4"/>
        <v>0</v>
      </c>
      <c r="AL87">
        <f t="shared" si="4"/>
        <v>4</v>
      </c>
      <c r="AM87">
        <f t="shared" si="4"/>
        <v>0</v>
      </c>
      <c r="AN87">
        <f t="shared" si="4"/>
        <v>1</v>
      </c>
      <c r="AO87">
        <f t="shared" si="4"/>
        <v>0</v>
      </c>
      <c r="AP87">
        <f t="shared" si="4"/>
        <v>5</v>
      </c>
      <c r="AQ87">
        <f t="shared" si="4"/>
        <v>2</v>
      </c>
      <c r="AR87">
        <f t="shared" si="4"/>
        <v>2</v>
      </c>
      <c r="AS87">
        <f t="shared" si="4"/>
        <v>2</v>
      </c>
      <c r="AT87">
        <f t="shared" si="4"/>
        <v>3</v>
      </c>
      <c r="AU87">
        <f t="shared" si="4"/>
        <v>5</v>
      </c>
      <c r="AV87">
        <f t="shared" si="4"/>
        <v>4</v>
      </c>
      <c r="AW87">
        <f t="shared" si="4"/>
        <v>4</v>
      </c>
      <c r="AX87">
        <f t="shared" si="4"/>
        <v>9</v>
      </c>
      <c r="AY87">
        <f t="shared" si="4"/>
        <v>3</v>
      </c>
      <c r="AZ87">
        <f t="shared" si="4"/>
        <v>0</v>
      </c>
      <c r="BA87">
        <f t="shared" si="4"/>
        <v>6</v>
      </c>
      <c r="BB87">
        <f t="shared" si="4"/>
        <v>2</v>
      </c>
      <c r="BC87">
        <f t="shared" si="4"/>
        <v>10</v>
      </c>
      <c r="BD87">
        <f t="shared" si="4"/>
        <v>1</v>
      </c>
      <c r="BE87">
        <f t="shared" si="4"/>
        <v>6</v>
      </c>
      <c r="BF87">
        <f t="shared" si="4"/>
        <v>5</v>
      </c>
      <c r="BG87">
        <f t="shared" si="4"/>
        <v>4</v>
      </c>
      <c r="BH87">
        <f t="shared" si="4"/>
        <v>7</v>
      </c>
      <c r="BI87">
        <f t="shared" si="4"/>
        <v>14</v>
      </c>
      <c r="BJ87">
        <f t="shared" si="4"/>
        <v>0</v>
      </c>
      <c r="BK87">
        <f t="shared" si="4"/>
        <v>6</v>
      </c>
      <c r="BL87">
        <f t="shared" si="4"/>
        <v>16</v>
      </c>
      <c r="BM87">
        <f t="shared" si="4"/>
        <v>2</v>
      </c>
      <c r="BN87">
        <f t="shared" si="4"/>
        <v>0</v>
      </c>
      <c r="BO87">
        <f t="shared" si="4"/>
        <v>0</v>
      </c>
      <c r="BP87">
        <f t="shared" si="4"/>
        <v>0</v>
      </c>
      <c r="BQ87">
        <f t="shared" si="4"/>
        <v>0</v>
      </c>
      <c r="BR87">
        <f t="shared" si="4"/>
        <v>1</v>
      </c>
      <c r="BS87">
        <f t="shared" ref="BS87:BW87" si="5">SUM(BS8:BS83)</f>
        <v>6</v>
      </c>
      <c r="BT87">
        <f t="shared" si="5"/>
        <v>8</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31</v>
      </c>
      <c r="E90">
        <v>0.68027330309116196</v>
      </c>
      <c r="F90">
        <v>8.0096695363959398</v>
      </c>
      <c r="G90">
        <v>1</v>
      </c>
      <c r="H90">
        <v>2</v>
      </c>
      <c r="I90">
        <v>3</v>
      </c>
      <c r="J90">
        <v>9</v>
      </c>
      <c r="K90">
        <v>6</v>
      </c>
      <c r="L90">
        <v>0</v>
      </c>
      <c r="M90">
        <v>6</v>
      </c>
      <c r="N90">
        <v>4</v>
      </c>
      <c r="O90">
        <v>0</v>
      </c>
      <c r="P90">
        <v>22</v>
      </c>
      <c r="Q90">
        <v>9</v>
      </c>
      <c r="R90">
        <v>0</v>
      </c>
      <c r="S90">
        <v>9</v>
      </c>
      <c r="T90">
        <v>22</v>
      </c>
      <c r="U90">
        <v>2</v>
      </c>
      <c r="V90">
        <v>20</v>
      </c>
      <c r="W90">
        <v>2</v>
      </c>
      <c r="X90">
        <v>0</v>
      </c>
      <c r="Y90">
        <v>16</v>
      </c>
      <c r="Z90">
        <v>2</v>
      </c>
      <c r="AA90">
        <v>0</v>
      </c>
      <c r="AB90">
        <v>23</v>
      </c>
      <c r="AC90">
        <v>3</v>
      </c>
      <c r="AD90">
        <v>0</v>
      </c>
      <c r="AE90">
        <v>1</v>
      </c>
      <c r="AF90">
        <v>0</v>
      </c>
      <c r="AG90">
        <v>4</v>
      </c>
      <c r="AH90">
        <v>0</v>
      </c>
      <c r="AI90">
        <v>20</v>
      </c>
      <c r="AJ90">
        <v>1</v>
      </c>
      <c r="AK90">
        <v>0</v>
      </c>
      <c r="AL90">
        <v>7</v>
      </c>
      <c r="AM90">
        <v>1</v>
      </c>
      <c r="AN90">
        <v>2</v>
      </c>
      <c r="AO90">
        <v>0</v>
      </c>
      <c r="AP90">
        <v>3</v>
      </c>
      <c r="AQ90">
        <v>1</v>
      </c>
      <c r="AR90">
        <v>2</v>
      </c>
      <c r="AS90">
        <v>1</v>
      </c>
      <c r="AT90">
        <v>2</v>
      </c>
      <c r="AU90">
        <v>4</v>
      </c>
      <c r="AV90">
        <v>3</v>
      </c>
      <c r="AW90">
        <v>3</v>
      </c>
      <c r="AX90">
        <v>6</v>
      </c>
      <c r="AY90">
        <v>2</v>
      </c>
      <c r="AZ90">
        <v>0</v>
      </c>
      <c r="BA90">
        <v>3</v>
      </c>
      <c r="BB90">
        <v>1</v>
      </c>
      <c r="BC90">
        <v>7</v>
      </c>
      <c r="BD90">
        <v>1</v>
      </c>
      <c r="BE90">
        <v>4</v>
      </c>
      <c r="BF90">
        <v>3</v>
      </c>
      <c r="BG90">
        <v>3</v>
      </c>
      <c r="BH90">
        <v>4</v>
      </c>
      <c r="BI90">
        <v>9</v>
      </c>
      <c r="BJ90">
        <v>0</v>
      </c>
      <c r="BK90">
        <v>10</v>
      </c>
      <c r="BL90">
        <v>31</v>
      </c>
      <c r="BM90">
        <v>3</v>
      </c>
      <c r="BN90">
        <v>0</v>
      </c>
      <c r="BO90">
        <v>0</v>
      </c>
      <c r="BP90">
        <v>1</v>
      </c>
      <c r="BQ90">
        <v>2</v>
      </c>
      <c r="BR90">
        <v>1</v>
      </c>
      <c r="BS90">
        <v>12</v>
      </c>
      <c r="BT90">
        <v>17</v>
      </c>
      <c r="BU90">
        <v>2</v>
      </c>
      <c r="BV90">
        <v>0</v>
      </c>
    </row>
    <row r="91" spans="1:75" x14ac:dyDescent="0.2">
      <c r="B91" t="s">
        <v>425</v>
      </c>
    </row>
    <row r="92" spans="1:75" x14ac:dyDescent="0.2">
      <c r="D92">
        <f>D87-D85-D86</f>
        <v>31</v>
      </c>
    </row>
    <row r="100" spans="1:6" s="147" customFormat="1" x14ac:dyDescent="0.2"/>
    <row r="101" spans="1:6" x14ac:dyDescent="0.2">
      <c r="A101" s="52">
        <v>271004</v>
      </c>
      <c r="B101" s="52" t="s">
        <v>172</v>
      </c>
      <c r="C101" s="52" t="s">
        <v>419</v>
      </c>
      <c r="D101" s="52">
        <v>20</v>
      </c>
      <c r="E101" s="52">
        <v>1.4197073841110599</v>
      </c>
      <c r="F101" s="52">
        <v>16.715909522598</v>
      </c>
    </row>
    <row r="102" spans="1:6" x14ac:dyDescent="0.2">
      <c r="A102" s="52">
        <v>271021</v>
      </c>
      <c r="B102" s="52" t="s">
        <v>419</v>
      </c>
      <c r="C102" s="52" t="s">
        <v>500</v>
      </c>
      <c r="D102" s="52">
        <v>1</v>
      </c>
      <c r="E102" s="52">
        <v>1.82385234091448</v>
      </c>
      <c r="F102" s="52">
        <v>21.474390465606</v>
      </c>
    </row>
    <row r="103" spans="1:6" x14ac:dyDescent="0.2">
      <c r="A103" s="52">
        <v>271063</v>
      </c>
      <c r="B103" s="52" t="s">
        <v>419</v>
      </c>
      <c r="C103" s="52" t="s">
        <v>503</v>
      </c>
      <c r="D103" s="52">
        <v>1</v>
      </c>
      <c r="E103" s="52">
        <v>1.81738877580692</v>
      </c>
      <c r="F103" s="52">
        <v>21.398287199016998</v>
      </c>
    </row>
    <row r="104" spans="1:6" x14ac:dyDescent="0.2">
      <c r="A104" s="52">
        <v>271098</v>
      </c>
      <c r="B104" s="52" t="s">
        <v>419</v>
      </c>
      <c r="C104" s="52" t="s">
        <v>506</v>
      </c>
      <c r="D104" s="52">
        <v>1</v>
      </c>
      <c r="E104" s="52">
        <v>2.3133689592153099</v>
      </c>
      <c r="F104" s="52">
        <v>27.238053874631799</v>
      </c>
    </row>
    <row r="105" spans="1:6" x14ac:dyDescent="0.2">
      <c r="A105" s="52">
        <v>271136</v>
      </c>
      <c r="B105" s="52" t="s">
        <v>419</v>
      </c>
      <c r="C105" s="52" t="s">
        <v>508</v>
      </c>
      <c r="D105" s="52">
        <v>2</v>
      </c>
      <c r="E105" s="52">
        <v>4.0586886377011604</v>
      </c>
      <c r="F105" s="52">
        <v>47.787785572932997</v>
      </c>
    </row>
    <row r="106" spans="1:6" x14ac:dyDescent="0.2">
      <c r="A106" s="52">
        <v>271161</v>
      </c>
      <c r="B106" s="52" t="s">
        <v>419</v>
      </c>
      <c r="C106" s="52" t="s">
        <v>511</v>
      </c>
      <c r="D106" s="52">
        <v>1</v>
      </c>
      <c r="E106" s="52">
        <v>1.53827221265075</v>
      </c>
      <c r="F106" s="52">
        <v>18.111914761855601</v>
      </c>
    </row>
    <row r="107" spans="1:6" x14ac:dyDescent="0.2">
      <c r="A107" s="52">
        <v>271179</v>
      </c>
      <c r="B107" s="52" t="s">
        <v>419</v>
      </c>
      <c r="C107" s="52" t="s">
        <v>512</v>
      </c>
      <c r="D107" s="52">
        <v>2</v>
      </c>
      <c r="E107" s="52">
        <v>4.2769770326333303</v>
      </c>
      <c r="F107" s="52">
        <v>50.357955384231197</v>
      </c>
    </row>
    <row r="108" spans="1:6" x14ac:dyDescent="0.2">
      <c r="A108" s="52">
        <v>271195</v>
      </c>
      <c r="B108" s="52" t="s">
        <v>419</v>
      </c>
      <c r="C108" s="52" t="s">
        <v>527</v>
      </c>
      <c r="D108" s="52">
        <v>1</v>
      </c>
      <c r="E108" s="52">
        <v>1.6758559434231</v>
      </c>
      <c r="F108" s="52">
        <v>19.731852237078499</v>
      </c>
    </row>
    <row r="109" spans="1:6" x14ac:dyDescent="0.2">
      <c r="A109" s="52">
        <v>271209</v>
      </c>
      <c r="B109" s="52" t="s">
        <v>419</v>
      </c>
      <c r="C109" s="52" t="s">
        <v>514</v>
      </c>
      <c r="D109" s="52">
        <v>2</v>
      </c>
      <c r="E109" s="52">
        <v>2.4734108335394498</v>
      </c>
      <c r="F109" s="52">
        <v>29.122417878771</v>
      </c>
    </row>
    <row r="110" spans="1:6" x14ac:dyDescent="0.2">
      <c r="A110" s="52">
        <v>271217</v>
      </c>
      <c r="B110" s="52" t="s">
        <v>419</v>
      </c>
      <c r="C110" s="52" t="s">
        <v>515</v>
      </c>
      <c r="D110" s="52">
        <v>1</v>
      </c>
      <c r="E110" s="52">
        <v>1.4547993831650601</v>
      </c>
      <c r="F110" s="52">
        <v>17.1290895114596</v>
      </c>
    </row>
    <row r="111" spans="1:6" x14ac:dyDescent="0.2">
      <c r="A111" s="52">
        <v>271250</v>
      </c>
      <c r="B111" s="52" t="s">
        <v>419</v>
      </c>
      <c r="C111" s="52" t="s">
        <v>518</v>
      </c>
      <c r="D111" s="52">
        <v>1</v>
      </c>
      <c r="E111" s="52">
        <v>1.6223494865263901</v>
      </c>
      <c r="F111" s="52">
        <v>19.101856857488102</v>
      </c>
    </row>
    <row r="112" spans="1:6" x14ac:dyDescent="0.2">
      <c r="A112" s="52">
        <v>271268</v>
      </c>
      <c r="B112" s="52" t="s">
        <v>419</v>
      </c>
      <c r="C112" s="52" t="s">
        <v>519</v>
      </c>
      <c r="D112" s="52">
        <v>2</v>
      </c>
      <c r="E112" s="52">
        <v>1.9851116625310199</v>
      </c>
      <c r="F112" s="52">
        <v>23.373088929800701</v>
      </c>
    </row>
    <row r="113" spans="1:6" x14ac:dyDescent="0.2">
      <c r="A113" s="52">
        <v>271276</v>
      </c>
      <c r="B113" s="52" t="s">
        <v>419</v>
      </c>
      <c r="C113" s="52" t="s">
        <v>520</v>
      </c>
      <c r="D113" s="52">
        <v>3</v>
      </c>
      <c r="E113" s="52">
        <v>4.34738504789369</v>
      </c>
      <c r="F113" s="52">
        <v>51.186952983264398</v>
      </c>
    </row>
    <row r="114" spans="1:6" x14ac:dyDescent="0.2">
      <c r="A114" s="52">
        <v>271284</v>
      </c>
      <c r="B114" s="52" t="s">
        <v>419</v>
      </c>
      <c r="C114" s="52" t="s">
        <v>521</v>
      </c>
      <c r="D114" s="52">
        <v>2</v>
      </c>
      <c r="E114" s="52">
        <v>3.45811359903173</v>
      </c>
      <c r="F114" s="52">
        <v>40.716498827309103</v>
      </c>
    </row>
    <row r="115" spans="1:6" x14ac:dyDescent="0.2">
      <c r="A115" s="52">
        <v>271403</v>
      </c>
      <c r="B115" s="52" t="s">
        <v>173</v>
      </c>
      <c r="C115" s="52" t="s">
        <v>419</v>
      </c>
      <c r="D115" s="52">
        <v>4</v>
      </c>
      <c r="E115" s="52">
        <v>0.92949760654366298</v>
      </c>
      <c r="F115" s="52">
        <v>10.944084722207601</v>
      </c>
    </row>
    <row r="116" spans="1:6" x14ac:dyDescent="0.2">
      <c r="A116" s="52">
        <v>271411</v>
      </c>
      <c r="B116" s="52" t="s">
        <v>419</v>
      </c>
      <c r="C116" s="52" t="s">
        <v>522</v>
      </c>
      <c r="D116" s="52">
        <v>2</v>
      </c>
      <c r="E116" s="52">
        <v>2.6820077510023999</v>
      </c>
      <c r="F116" s="52">
        <v>31.5784783585766</v>
      </c>
    </row>
    <row r="117" spans="1:6" x14ac:dyDescent="0.2">
      <c r="A117" s="52">
        <v>271420</v>
      </c>
      <c r="B117" s="52" t="s">
        <v>419</v>
      </c>
      <c r="C117" s="52" t="s">
        <v>528</v>
      </c>
      <c r="D117" s="52">
        <v>2</v>
      </c>
      <c r="E117" s="52">
        <v>3.1990786653443801</v>
      </c>
      <c r="F117" s="52">
        <v>37.666571382280601</v>
      </c>
    </row>
    <row r="118" spans="1:6" x14ac:dyDescent="0.2">
      <c r="A118" s="52">
        <v>272027</v>
      </c>
      <c r="B118" s="52" t="s">
        <v>253</v>
      </c>
      <c r="C118" s="52" t="s">
        <v>419</v>
      </c>
      <c r="D118" s="52">
        <v>1</v>
      </c>
      <c r="E118" s="52">
        <v>1.0071609140992499</v>
      </c>
      <c r="F118" s="52">
        <v>11.858507536975001</v>
      </c>
    </row>
    <row r="119" spans="1:6" x14ac:dyDescent="0.2">
      <c r="A119" s="52">
        <v>272035</v>
      </c>
      <c r="B119" s="52" t="s">
        <v>174</v>
      </c>
      <c r="C119" s="52" t="s">
        <v>419</v>
      </c>
      <c r="D119" s="52">
        <v>2</v>
      </c>
      <c r="E119" s="52">
        <v>0.93222709051925001</v>
      </c>
      <c r="F119" s="52">
        <v>10.9762221948234</v>
      </c>
    </row>
    <row r="120" spans="1:6" x14ac:dyDescent="0.2">
      <c r="A120" s="52">
        <v>272043</v>
      </c>
      <c r="B120" s="52" t="s">
        <v>175</v>
      </c>
      <c r="C120" s="52" t="s">
        <v>419</v>
      </c>
      <c r="D120" s="52">
        <v>1</v>
      </c>
      <c r="E120" s="52">
        <v>1.85229777539037</v>
      </c>
      <c r="F120" s="52">
        <v>21.809312516693101</v>
      </c>
    </row>
    <row r="121" spans="1:6" x14ac:dyDescent="0.2">
      <c r="A121" s="52">
        <v>272051</v>
      </c>
      <c r="B121" s="52" t="s">
        <v>176</v>
      </c>
      <c r="C121" s="52" t="s">
        <v>419</v>
      </c>
      <c r="D121" s="52">
        <v>1</v>
      </c>
      <c r="E121" s="52">
        <v>0.50559184581471095</v>
      </c>
      <c r="F121" s="52">
        <v>5.9529362491086903</v>
      </c>
    </row>
    <row r="122" spans="1:6" x14ac:dyDescent="0.2">
      <c r="A122" s="52">
        <v>272078</v>
      </c>
      <c r="B122" s="52" t="s">
        <v>177</v>
      </c>
      <c r="C122" s="52" t="s">
        <v>419</v>
      </c>
      <c r="D122" s="52">
        <v>1</v>
      </c>
      <c r="E122" s="52">
        <v>0.54714173159415203</v>
      </c>
      <c r="F122" s="52">
        <v>6.4421526461892098</v>
      </c>
    </row>
    <row r="123" spans="1:6" x14ac:dyDescent="0.2">
      <c r="A123" s="52">
        <v>272108</v>
      </c>
      <c r="B123" s="52" t="s">
        <v>180</v>
      </c>
      <c r="C123" s="52" t="s">
        <v>419</v>
      </c>
      <c r="D123" s="52">
        <v>3</v>
      </c>
      <c r="E123" s="52">
        <v>1.4488064249735599</v>
      </c>
      <c r="F123" s="52">
        <v>17.0585272617855</v>
      </c>
    </row>
    <row r="124" spans="1:6" x14ac:dyDescent="0.2">
      <c r="A124" s="52">
        <v>272132</v>
      </c>
      <c r="B124" s="52" t="s">
        <v>183</v>
      </c>
      <c r="C124" s="52" t="s">
        <v>419</v>
      </c>
      <c r="D124" s="52">
        <v>1</v>
      </c>
      <c r="E124" s="52">
        <v>1.9449576971700899</v>
      </c>
      <c r="F124" s="52">
        <v>22.9003083699059</v>
      </c>
    </row>
    <row r="125" spans="1:6" x14ac:dyDescent="0.2">
      <c r="A125" s="52">
        <v>272141</v>
      </c>
      <c r="B125" s="52" t="s">
        <v>272</v>
      </c>
      <c r="C125" s="52" t="s">
        <v>419</v>
      </c>
      <c r="D125" s="52">
        <v>2</v>
      </c>
      <c r="E125" s="52">
        <v>3.4754200914035498</v>
      </c>
      <c r="F125" s="52">
        <v>40.920268818138602</v>
      </c>
    </row>
    <row r="126" spans="1:6" x14ac:dyDescent="0.2">
      <c r="A126" s="52">
        <v>272159</v>
      </c>
      <c r="B126" s="52" t="s">
        <v>184</v>
      </c>
      <c r="C126" s="52" t="s">
        <v>419</v>
      </c>
      <c r="D126" s="52">
        <v>1</v>
      </c>
      <c r="E126" s="52">
        <v>0.84362556522912902</v>
      </c>
      <c r="F126" s="52">
        <v>9.9330106873752193</v>
      </c>
    </row>
    <row r="127" spans="1:6" x14ac:dyDescent="0.2">
      <c r="A127" s="52">
        <v>272175</v>
      </c>
      <c r="B127" s="52" t="s">
        <v>186</v>
      </c>
      <c r="C127" s="52" t="s">
        <v>419</v>
      </c>
      <c r="D127" s="52">
        <v>3</v>
      </c>
      <c r="E127" s="52">
        <v>4.9111089283960299</v>
      </c>
      <c r="F127" s="52">
        <v>57.824347060146799</v>
      </c>
    </row>
    <row r="128" spans="1:6" x14ac:dyDescent="0.2">
      <c r="A128">
        <v>272191</v>
      </c>
      <c r="B128" t="s">
        <v>278</v>
      </c>
      <c r="C128" t="s">
        <v>419</v>
      </c>
      <c r="D128">
        <v>1</v>
      </c>
      <c r="E128">
        <v>1.04883369692902</v>
      </c>
      <c r="F128">
        <v>12.349170947712601</v>
      </c>
    </row>
    <row r="129" spans="1:6" x14ac:dyDescent="0.2">
      <c r="A129">
        <v>272256</v>
      </c>
      <c r="B129" t="s">
        <v>191</v>
      </c>
      <c r="C129" t="s">
        <v>419</v>
      </c>
      <c r="D129">
        <v>1</v>
      </c>
      <c r="E129">
        <v>3.3352232931994799</v>
      </c>
      <c r="F129">
        <v>39.269564581219697</v>
      </c>
    </row>
    <row r="178" spans="1:6" x14ac:dyDescent="0.2">
      <c r="B178">
        <v>271004</v>
      </c>
      <c r="C178" t="s">
        <v>249</v>
      </c>
      <c r="D178">
        <v>20</v>
      </c>
      <c r="E178">
        <v>1.4197073841110599</v>
      </c>
      <c r="F178">
        <v>16.715909522598</v>
      </c>
    </row>
    <row r="179" spans="1:6" x14ac:dyDescent="0.2">
      <c r="B179">
        <v>271403</v>
      </c>
      <c r="C179" t="s">
        <v>251</v>
      </c>
      <c r="D179">
        <v>4</v>
      </c>
      <c r="E179">
        <v>0.92949760654366298</v>
      </c>
      <c r="F179">
        <v>10.944084722207601</v>
      </c>
    </row>
    <row r="180" spans="1:6" x14ac:dyDescent="0.2">
      <c r="B180" s="52"/>
      <c r="C180" t="s">
        <v>397</v>
      </c>
      <c r="D180">
        <v>66</v>
      </c>
    </row>
    <row r="181" spans="1:6" x14ac:dyDescent="0.2">
      <c r="A181">
        <v>1</v>
      </c>
      <c r="B181" s="52">
        <v>2</v>
      </c>
      <c r="C181">
        <v>3</v>
      </c>
      <c r="D181">
        <v>4</v>
      </c>
      <c r="E181">
        <v>5</v>
      </c>
      <c r="F181">
        <v>6</v>
      </c>
    </row>
    <row r="183" spans="1:6" x14ac:dyDescent="0.2">
      <c r="A183">
        <v>270000</v>
      </c>
      <c r="B183" t="s">
        <v>313</v>
      </c>
      <c r="C183" t="s">
        <v>406</v>
      </c>
      <c r="D183">
        <v>42</v>
      </c>
      <c r="E183">
        <v>0.92046704497862197</v>
      </c>
      <c r="F183">
        <v>10.837757142490201</v>
      </c>
    </row>
  </sheetData>
  <phoneticPr fontId="14"/>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W183"/>
  <sheetViews>
    <sheetView topLeftCell="A79" workbookViewId="0">
      <selection activeCell="D178" sqref="D178"/>
    </sheetView>
  </sheetViews>
  <sheetFormatPr defaultRowHeight="13.2" x14ac:dyDescent="0.2"/>
  <cols>
    <col min="70" max="70" width="9.21875" customWidth="1"/>
  </cols>
  <sheetData>
    <row r="1" spans="1:74" x14ac:dyDescent="0.2">
      <c r="A1" s="145" t="s">
        <v>416</v>
      </c>
      <c r="B1" s="145"/>
      <c r="C1" s="145" t="str">
        <f>""&amp;市町村別自殺者集計表!Q7&amp;市町村別自殺者集計表!R7&amp;"年8月暫定値"</f>
        <v>令和5年8月暫定値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令和5年8月暫定値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令和5年8月暫定値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27</v>
      </c>
      <c r="E8" s="52">
        <v>0.98483104858609305</v>
      </c>
      <c r="F8" s="52">
        <v>11.595591378513699</v>
      </c>
      <c r="G8" s="52">
        <v>1</v>
      </c>
      <c r="H8" s="52">
        <v>2</v>
      </c>
      <c r="I8" s="52">
        <v>4</v>
      </c>
      <c r="J8" s="52">
        <v>6</v>
      </c>
      <c r="K8" s="52">
        <v>2</v>
      </c>
      <c r="L8" s="52">
        <v>5</v>
      </c>
      <c r="M8" s="52">
        <v>4</v>
      </c>
      <c r="N8" s="52">
        <v>3</v>
      </c>
      <c r="O8" s="52">
        <v>0</v>
      </c>
      <c r="P8" s="52">
        <v>13</v>
      </c>
      <c r="Q8" s="52">
        <v>14</v>
      </c>
      <c r="R8" s="52">
        <v>0</v>
      </c>
      <c r="S8" s="52">
        <v>5</v>
      </c>
      <c r="T8" s="52">
        <v>22</v>
      </c>
      <c r="U8" s="52">
        <v>0</v>
      </c>
      <c r="V8" s="52">
        <v>22</v>
      </c>
      <c r="W8" s="52">
        <v>1</v>
      </c>
      <c r="X8" s="52">
        <v>1</v>
      </c>
      <c r="Y8" s="52">
        <v>14</v>
      </c>
      <c r="Z8" s="52">
        <v>6</v>
      </c>
      <c r="AA8" s="52">
        <v>0</v>
      </c>
      <c r="AB8" s="52">
        <v>16</v>
      </c>
      <c r="AC8" s="52">
        <v>4</v>
      </c>
      <c r="AD8" s="52">
        <v>0</v>
      </c>
      <c r="AE8" s="52">
        <v>3</v>
      </c>
      <c r="AF8" s="52">
        <v>0</v>
      </c>
      <c r="AG8" s="52">
        <v>4</v>
      </c>
      <c r="AH8" s="52">
        <v>0</v>
      </c>
      <c r="AI8" s="52">
        <v>15</v>
      </c>
      <c r="AJ8" s="52">
        <v>1</v>
      </c>
      <c r="AK8" s="52">
        <v>0</v>
      </c>
      <c r="AL8" s="52">
        <v>10</v>
      </c>
      <c r="AM8" s="52">
        <v>1</v>
      </c>
      <c r="AN8" s="52">
        <v>0</v>
      </c>
      <c r="AO8" s="52">
        <v>0</v>
      </c>
      <c r="AP8" s="52">
        <v>2</v>
      </c>
      <c r="AQ8" s="52">
        <v>0</v>
      </c>
      <c r="AR8" s="52">
        <v>4</v>
      </c>
      <c r="AS8" s="52">
        <v>0</v>
      </c>
      <c r="AT8" s="52">
        <v>1</v>
      </c>
      <c r="AU8" s="52">
        <v>1</v>
      </c>
      <c r="AV8" s="52">
        <v>0</v>
      </c>
      <c r="AW8" s="52">
        <v>0</v>
      </c>
      <c r="AX8" s="52">
        <v>6</v>
      </c>
      <c r="AY8" s="52">
        <v>4</v>
      </c>
      <c r="AZ8" s="52">
        <v>3</v>
      </c>
      <c r="BA8" s="52">
        <v>0</v>
      </c>
      <c r="BB8" s="52">
        <v>6</v>
      </c>
      <c r="BC8" s="52">
        <v>2</v>
      </c>
      <c r="BD8" s="52">
        <v>10</v>
      </c>
      <c r="BE8" s="52">
        <v>5</v>
      </c>
      <c r="BF8" s="52">
        <v>2</v>
      </c>
      <c r="BG8" s="52">
        <v>2</v>
      </c>
      <c r="BH8" s="52">
        <v>2</v>
      </c>
      <c r="BI8" s="52">
        <v>4</v>
      </c>
      <c r="BJ8" s="52">
        <v>0</v>
      </c>
      <c r="BK8" s="52">
        <v>10</v>
      </c>
      <c r="BL8" s="52">
        <v>29</v>
      </c>
      <c r="BM8" s="52">
        <v>6</v>
      </c>
      <c r="BN8" s="52">
        <v>2</v>
      </c>
      <c r="BO8" s="52">
        <v>2</v>
      </c>
      <c r="BP8" s="52">
        <v>0</v>
      </c>
      <c r="BQ8" s="52">
        <v>1</v>
      </c>
      <c r="BR8" s="52">
        <v>0</v>
      </c>
      <c r="BS8" s="52">
        <v>6</v>
      </c>
      <c r="BT8" s="52">
        <v>20</v>
      </c>
      <c r="BU8" s="52">
        <v>1</v>
      </c>
      <c r="BV8" s="52">
        <v>0</v>
      </c>
    </row>
    <row r="9" spans="1:74" s="52" customFormat="1" x14ac:dyDescent="0.2">
      <c r="A9" s="52">
        <v>271021</v>
      </c>
      <c r="B9" s="52" t="s">
        <v>419</v>
      </c>
      <c r="C9" s="52" t="s">
        <v>500</v>
      </c>
      <c r="D9" s="52">
        <v>2</v>
      </c>
      <c r="E9" s="52">
        <v>1.89855994228378</v>
      </c>
      <c r="F9" s="52">
        <v>22.354012223663801</v>
      </c>
      <c r="G9" s="52">
        <v>0</v>
      </c>
      <c r="H9" s="52">
        <v>0</v>
      </c>
      <c r="I9" s="52">
        <v>0</v>
      </c>
      <c r="J9" s="52">
        <v>0</v>
      </c>
      <c r="K9" s="52">
        <v>1</v>
      </c>
      <c r="L9" s="52">
        <v>0</v>
      </c>
      <c r="M9" s="52">
        <v>1</v>
      </c>
      <c r="N9" s="52">
        <v>0</v>
      </c>
      <c r="O9" s="52">
        <v>0</v>
      </c>
      <c r="P9" s="52">
        <v>1</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1</v>
      </c>
      <c r="AQ9" s="52">
        <v>0</v>
      </c>
      <c r="AR9" s="52">
        <v>0</v>
      </c>
      <c r="AS9" s="52">
        <v>0</v>
      </c>
      <c r="AT9" s="52">
        <v>0</v>
      </c>
      <c r="AU9" s="52">
        <v>0</v>
      </c>
      <c r="AV9" s="52">
        <v>0</v>
      </c>
      <c r="AW9" s="52">
        <v>0</v>
      </c>
      <c r="AX9" s="52">
        <v>0</v>
      </c>
      <c r="AY9" s="52">
        <v>1</v>
      </c>
      <c r="AZ9" s="52">
        <v>0</v>
      </c>
      <c r="BA9" s="52">
        <v>0</v>
      </c>
      <c r="BB9" s="52">
        <v>0</v>
      </c>
      <c r="BC9" s="52">
        <v>1</v>
      </c>
      <c r="BD9" s="52">
        <v>1</v>
      </c>
      <c r="BE9" s="52">
        <v>0</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1.53212091498261</v>
      </c>
      <c r="F10" s="52">
        <v>18.039488192537199</v>
      </c>
      <c r="G10" s="52">
        <v>0</v>
      </c>
      <c r="H10" s="52">
        <v>0</v>
      </c>
      <c r="I10" s="52">
        <v>0</v>
      </c>
      <c r="J10" s="52">
        <v>0</v>
      </c>
      <c r="K10" s="52">
        <v>0</v>
      </c>
      <c r="L10" s="52">
        <v>1</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1</v>
      </c>
      <c r="AQ10" s="52">
        <v>0</v>
      </c>
      <c r="AR10" s="52">
        <v>0</v>
      </c>
      <c r="AS10" s="52">
        <v>0</v>
      </c>
      <c r="AT10" s="52">
        <v>0</v>
      </c>
      <c r="AU10" s="52">
        <v>0</v>
      </c>
      <c r="AV10" s="52">
        <v>0</v>
      </c>
      <c r="AW10" s="52">
        <v>0</v>
      </c>
      <c r="AX10" s="52">
        <v>0</v>
      </c>
      <c r="AY10" s="52">
        <v>0</v>
      </c>
      <c r="AZ10" s="52">
        <v>0</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271071</v>
      </c>
      <c r="B11" s="52" t="s">
        <v>419</v>
      </c>
      <c r="C11" s="52" t="s">
        <v>504</v>
      </c>
      <c r="D11" s="52">
        <v>1</v>
      </c>
      <c r="E11" s="52">
        <v>1.2618774212273001</v>
      </c>
      <c r="F11" s="52">
        <v>14.8575889918698</v>
      </c>
      <c r="G11" s="52">
        <v>0</v>
      </c>
      <c r="H11" s="52">
        <v>0</v>
      </c>
      <c r="I11" s="52">
        <v>0</v>
      </c>
      <c r="J11" s="52">
        <v>1</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1</v>
      </c>
      <c r="AS11" s="52">
        <v>0</v>
      </c>
      <c r="AT11" s="52">
        <v>0</v>
      </c>
      <c r="AU11" s="52">
        <v>0</v>
      </c>
      <c r="AV11" s="52">
        <v>0</v>
      </c>
      <c r="AW11" s="52">
        <v>0</v>
      </c>
      <c r="AX11" s="52">
        <v>0</v>
      </c>
      <c r="AY11" s="52">
        <v>0</v>
      </c>
      <c r="AZ11" s="52">
        <v>0</v>
      </c>
      <c r="BA11" s="52">
        <v>0</v>
      </c>
      <c r="BB11" s="52">
        <v>0</v>
      </c>
      <c r="BC11" s="52">
        <v>0</v>
      </c>
      <c r="BD11" s="52">
        <v>0</v>
      </c>
      <c r="BE11" s="52">
        <v>0</v>
      </c>
      <c r="BF11" s="52">
        <v>0</v>
      </c>
      <c r="BG11" s="52">
        <v>1</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271098</v>
      </c>
      <c r="B12" s="52" t="s">
        <v>419</v>
      </c>
      <c r="C12" s="52" t="s">
        <v>506</v>
      </c>
      <c r="D12" s="52">
        <v>1</v>
      </c>
      <c r="E12" s="52">
        <v>1.22589582337293</v>
      </c>
      <c r="F12" s="52">
        <v>14.4339346945522</v>
      </c>
      <c r="G12" s="52">
        <v>0</v>
      </c>
      <c r="H12" s="52">
        <v>0</v>
      </c>
      <c r="I12" s="52">
        <v>0</v>
      </c>
      <c r="J12" s="52">
        <v>0</v>
      </c>
      <c r="K12" s="52">
        <v>0</v>
      </c>
      <c r="L12" s="52">
        <v>1</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1</v>
      </c>
      <c r="BA12" s="52">
        <v>0</v>
      </c>
      <c r="BB12" s="52">
        <v>0</v>
      </c>
      <c r="BC12" s="52">
        <v>0</v>
      </c>
      <c r="BD12" s="52">
        <v>1</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271110</v>
      </c>
      <c r="B13" s="52" t="s">
        <v>419</v>
      </c>
      <c r="C13" s="52" t="s">
        <v>507</v>
      </c>
      <c r="D13" s="52">
        <v>1</v>
      </c>
      <c r="E13" s="52">
        <v>1.3551237227958901</v>
      </c>
      <c r="F13" s="52">
        <v>15.9554889942097</v>
      </c>
      <c r="G13" s="52">
        <v>0</v>
      </c>
      <c r="H13" s="52">
        <v>0</v>
      </c>
      <c r="I13" s="52">
        <v>1</v>
      </c>
      <c r="J13" s="52">
        <v>0</v>
      </c>
      <c r="K13" s="52">
        <v>0</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1</v>
      </c>
      <c r="BA13" s="52">
        <v>0</v>
      </c>
      <c r="BB13" s="52">
        <v>0</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271144</v>
      </c>
      <c r="B14" s="52" t="s">
        <v>419</v>
      </c>
      <c r="C14" s="52" t="s">
        <v>509</v>
      </c>
      <c r="D14" s="52">
        <v>2</v>
      </c>
      <c r="E14" s="52">
        <v>1.1685109664754201</v>
      </c>
      <c r="F14" s="52">
        <v>13.758274282694501</v>
      </c>
      <c r="G14" s="52">
        <v>0</v>
      </c>
      <c r="H14" s="52">
        <v>0</v>
      </c>
      <c r="I14" s="52">
        <v>0</v>
      </c>
      <c r="J14" s="52">
        <v>0</v>
      </c>
      <c r="K14" s="52">
        <v>0</v>
      </c>
      <c r="L14" s="52">
        <v>1</v>
      </c>
      <c r="M14" s="52">
        <v>1</v>
      </c>
      <c r="N14" s="52">
        <v>0</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0</v>
      </c>
      <c r="BA14" s="52">
        <v>0</v>
      </c>
      <c r="BB14" s="52">
        <v>2</v>
      </c>
      <c r="BC14" s="52">
        <v>0</v>
      </c>
      <c r="BD14" s="52">
        <v>2</v>
      </c>
      <c r="BE14" s="52">
        <v>0</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271152</v>
      </c>
      <c r="B15" s="52" t="s">
        <v>419</v>
      </c>
      <c r="C15" s="52" t="s">
        <v>510</v>
      </c>
      <c r="D15" s="52">
        <v>1</v>
      </c>
      <c r="E15" s="52">
        <v>1.1766782373360001</v>
      </c>
      <c r="F15" s="52">
        <v>13.854437310569001</v>
      </c>
      <c r="G15" s="52">
        <v>0</v>
      </c>
      <c r="H15" s="52">
        <v>0</v>
      </c>
      <c r="I15" s="52">
        <v>0</v>
      </c>
      <c r="J15" s="52">
        <v>0</v>
      </c>
      <c r="K15" s="52">
        <v>0</v>
      </c>
      <c r="L15" s="52">
        <v>0</v>
      </c>
      <c r="M15" s="52">
        <v>0</v>
      </c>
      <c r="N15" s="52">
        <v>1</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1</v>
      </c>
      <c r="AY15" s="52">
        <v>0</v>
      </c>
      <c r="AZ15" s="52">
        <v>0</v>
      </c>
      <c r="BA15" s="52">
        <v>0</v>
      </c>
      <c r="BB15" s="52">
        <v>0</v>
      </c>
      <c r="BC15" s="52">
        <v>0</v>
      </c>
      <c r="BD15" s="52">
        <v>1</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271179</v>
      </c>
      <c r="B16" s="52" t="s">
        <v>419</v>
      </c>
      <c r="C16" s="52" t="s">
        <v>512</v>
      </c>
      <c r="D16" s="52">
        <v>3</v>
      </c>
      <c r="E16" s="52">
        <v>3.3559674694886601</v>
      </c>
      <c r="F16" s="52">
        <v>39.513810527850403</v>
      </c>
      <c r="G16" s="52">
        <v>1</v>
      </c>
      <c r="H16" s="52">
        <v>0</v>
      </c>
      <c r="I16" s="52">
        <v>0</v>
      </c>
      <c r="J16" s="52">
        <v>1</v>
      </c>
      <c r="K16" s="52">
        <v>0</v>
      </c>
      <c r="L16" s="52">
        <v>0</v>
      </c>
      <c r="M16" s="52">
        <v>0</v>
      </c>
      <c r="N16" s="52">
        <v>1</v>
      </c>
      <c r="O16" s="52">
        <v>0</v>
      </c>
      <c r="P16" s="52">
        <v>1</v>
      </c>
      <c r="Q16" s="52">
        <v>2</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1</v>
      </c>
      <c r="AS16" s="52">
        <v>0</v>
      </c>
      <c r="AT16" s="52">
        <v>0</v>
      </c>
      <c r="AU16" s="52">
        <v>1</v>
      </c>
      <c r="AV16" s="52">
        <v>0</v>
      </c>
      <c r="AW16" s="52">
        <v>0</v>
      </c>
      <c r="AX16" s="52">
        <v>0</v>
      </c>
      <c r="AY16" s="52">
        <v>0</v>
      </c>
      <c r="AZ16" s="52">
        <v>1</v>
      </c>
      <c r="BA16" s="52">
        <v>0</v>
      </c>
      <c r="BB16" s="52">
        <v>0</v>
      </c>
      <c r="BC16" s="52">
        <v>0</v>
      </c>
      <c r="BD16" s="52">
        <v>0</v>
      </c>
      <c r="BE16" s="52">
        <v>0</v>
      </c>
      <c r="BF16" s="52">
        <v>1</v>
      </c>
      <c r="BG16" s="52">
        <v>0</v>
      </c>
      <c r="BH16" s="52">
        <v>2</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271187</v>
      </c>
      <c r="B17" s="52" t="s">
        <v>419</v>
      </c>
      <c r="C17" s="52" t="s">
        <v>513</v>
      </c>
      <c r="D17" s="52">
        <v>1</v>
      </c>
      <c r="E17" s="52">
        <v>0.58883105259438995</v>
      </c>
      <c r="F17" s="52">
        <v>6.9330107805468497</v>
      </c>
      <c r="G17" s="52">
        <v>0</v>
      </c>
      <c r="H17" s="52">
        <v>0</v>
      </c>
      <c r="I17" s="52">
        <v>1</v>
      </c>
      <c r="J17" s="52">
        <v>0</v>
      </c>
      <c r="K17" s="52">
        <v>0</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0</v>
      </c>
      <c r="AZ17" s="52">
        <v>0</v>
      </c>
      <c r="BA17" s="52">
        <v>0</v>
      </c>
      <c r="BB17" s="52">
        <v>1</v>
      </c>
      <c r="BC17" s="52">
        <v>0</v>
      </c>
      <c r="BD17" s="52">
        <v>0</v>
      </c>
      <c r="BE17" s="52">
        <v>1</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271195</v>
      </c>
      <c r="B18" s="52" t="s">
        <v>419</v>
      </c>
      <c r="C18" s="52" t="s">
        <v>527</v>
      </c>
      <c r="D18" s="52">
        <v>1</v>
      </c>
      <c r="E18" s="52">
        <v>0.89695752009184804</v>
      </c>
      <c r="F18" s="52">
        <v>10.560951446242701</v>
      </c>
      <c r="G18" s="52">
        <v>0</v>
      </c>
      <c r="H18" s="52">
        <v>0</v>
      </c>
      <c r="I18" s="52">
        <v>0</v>
      </c>
      <c r="J18" s="52">
        <v>1</v>
      </c>
      <c r="K18" s="52">
        <v>0</v>
      </c>
      <c r="L18" s="52">
        <v>0</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1</v>
      </c>
      <c r="AY18" s="52">
        <v>0</v>
      </c>
      <c r="AZ18" s="52">
        <v>0</v>
      </c>
      <c r="BA18" s="52">
        <v>0</v>
      </c>
      <c r="BB18" s="52">
        <v>0</v>
      </c>
      <c r="BC18" s="52">
        <v>0</v>
      </c>
      <c r="BD18" s="52">
        <v>1</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271209</v>
      </c>
      <c r="B19" s="52" t="s">
        <v>419</v>
      </c>
      <c r="C19" s="52" t="s">
        <v>514</v>
      </c>
      <c r="D19" s="52">
        <v>2</v>
      </c>
      <c r="E19" s="52">
        <v>1.3201320132013199</v>
      </c>
      <c r="F19" s="52">
        <v>15.5434898328543</v>
      </c>
      <c r="G19" s="52">
        <v>0</v>
      </c>
      <c r="H19" s="52">
        <v>0</v>
      </c>
      <c r="I19" s="52">
        <v>1</v>
      </c>
      <c r="J19" s="52">
        <v>0</v>
      </c>
      <c r="K19" s="52">
        <v>0</v>
      </c>
      <c r="L19" s="52">
        <v>0</v>
      </c>
      <c r="M19" s="52">
        <v>0</v>
      </c>
      <c r="N19" s="52">
        <v>1</v>
      </c>
      <c r="O19" s="52">
        <v>0</v>
      </c>
      <c r="P19" s="52">
        <v>1</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2</v>
      </c>
      <c r="AY19" s="52">
        <v>0</v>
      </c>
      <c r="AZ19" s="52">
        <v>0</v>
      </c>
      <c r="BA19" s="52">
        <v>0</v>
      </c>
      <c r="BB19" s="52">
        <v>0</v>
      </c>
      <c r="BC19" s="52">
        <v>0</v>
      </c>
      <c r="BD19" s="52">
        <v>0</v>
      </c>
      <c r="BE19" s="52">
        <v>2</v>
      </c>
      <c r="BF19" s="52">
        <v>0</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271217</v>
      </c>
      <c r="B20" s="52" t="s">
        <v>419</v>
      </c>
      <c r="C20" s="52" t="s">
        <v>515</v>
      </c>
      <c r="D20" s="52">
        <v>1</v>
      </c>
      <c r="E20" s="52">
        <v>0.76080340839926996</v>
      </c>
      <c r="F20" s="52">
        <v>8.9578465827655904</v>
      </c>
      <c r="G20" s="52">
        <v>0</v>
      </c>
      <c r="H20" s="52">
        <v>1</v>
      </c>
      <c r="I20" s="52">
        <v>0</v>
      </c>
      <c r="J20" s="52">
        <v>0</v>
      </c>
      <c r="K20" s="52">
        <v>0</v>
      </c>
      <c r="L20" s="52">
        <v>0</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0</v>
      </c>
      <c r="AY20" s="52">
        <v>1</v>
      </c>
      <c r="AZ20" s="52">
        <v>0</v>
      </c>
      <c r="BA20" s="52">
        <v>0</v>
      </c>
      <c r="BB20" s="52">
        <v>0</v>
      </c>
      <c r="BC20" s="52">
        <v>0</v>
      </c>
      <c r="BD20" s="52">
        <v>0</v>
      </c>
      <c r="BE20" s="52">
        <v>1</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271225</v>
      </c>
      <c r="B21" s="52" t="s">
        <v>419</v>
      </c>
      <c r="C21" s="52" t="s">
        <v>516</v>
      </c>
      <c r="D21" s="52">
        <v>3</v>
      </c>
      <c r="E21" s="52">
        <v>2.8605482717520898</v>
      </c>
      <c r="F21" s="52">
        <v>33.680649006113299</v>
      </c>
      <c r="G21" s="52">
        <v>0</v>
      </c>
      <c r="H21" s="52">
        <v>0</v>
      </c>
      <c r="I21" s="52">
        <v>0</v>
      </c>
      <c r="J21" s="52">
        <v>1</v>
      </c>
      <c r="K21" s="52">
        <v>0</v>
      </c>
      <c r="L21" s="52">
        <v>2</v>
      </c>
      <c r="M21" s="52">
        <v>0</v>
      </c>
      <c r="N21" s="52">
        <v>0</v>
      </c>
      <c r="O21" s="52">
        <v>0</v>
      </c>
      <c r="P21" s="52">
        <v>0</v>
      </c>
      <c r="Q21" s="52">
        <v>3</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0</v>
      </c>
      <c r="AX21" s="52">
        <v>0</v>
      </c>
      <c r="AY21" s="52">
        <v>1</v>
      </c>
      <c r="AZ21" s="52">
        <v>0</v>
      </c>
      <c r="BA21" s="52">
        <v>0</v>
      </c>
      <c r="BB21" s="52">
        <v>2</v>
      </c>
      <c r="BC21" s="52">
        <v>0</v>
      </c>
      <c r="BD21" s="52">
        <v>1</v>
      </c>
      <c r="BE21" s="52">
        <v>1</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271233</v>
      </c>
      <c r="B22" s="52" t="s">
        <v>419</v>
      </c>
      <c r="C22" s="52" t="s">
        <v>517</v>
      </c>
      <c r="D22" s="52">
        <v>2</v>
      </c>
      <c r="E22" s="52">
        <v>1.1037710337367601</v>
      </c>
      <c r="F22" s="52">
        <v>12.996013784319899</v>
      </c>
      <c r="G22" s="52">
        <v>0</v>
      </c>
      <c r="H22" s="52">
        <v>1</v>
      </c>
      <c r="I22" s="52">
        <v>0</v>
      </c>
      <c r="J22" s="52">
        <v>0</v>
      </c>
      <c r="K22" s="52">
        <v>0</v>
      </c>
      <c r="L22" s="52">
        <v>0</v>
      </c>
      <c r="M22" s="52">
        <v>1</v>
      </c>
      <c r="N22" s="52">
        <v>0</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1</v>
      </c>
      <c r="AS22" s="52">
        <v>0</v>
      </c>
      <c r="AT22" s="52">
        <v>1</v>
      </c>
      <c r="AU22" s="52">
        <v>0</v>
      </c>
      <c r="AV22" s="52">
        <v>0</v>
      </c>
      <c r="AW22" s="52">
        <v>0</v>
      </c>
      <c r="AX22" s="52">
        <v>0</v>
      </c>
      <c r="AY22" s="52">
        <v>0</v>
      </c>
      <c r="AZ22" s="52">
        <v>0</v>
      </c>
      <c r="BA22" s="52">
        <v>0</v>
      </c>
      <c r="BB22" s="52">
        <v>0</v>
      </c>
      <c r="BC22" s="52">
        <v>0</v>
      </c>
      <c r="BD22" s="52">
        <v>1</v>
      </c>
      <c r="BE22" s="52">
        <v>0</v>
      </c>
      <c r="BF22" s="52">
        <v>0</v>
      </c>
      <c r="BG22" s="52">
        <v>0</v>
      </c>
      <c r="BH22" s="52">
        <v>0</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271241</v>
      </c>
      <c r="B23" s="52" t="s">
        <v>419</v>
      </c>
      <c r="C23" s="52" t="s">
        <v>530</v>
      </c>
      <c r="D23" s="52">
        <v>2</v>
      </c>
      <c r="E23" s="52">
        <v>1.7828966722233599</v>
      </c>
      <c r="F23" s="52">
        <v>20.992170495533099</v>
      </c>
      <c r="G23" s="52">
        <v>0</v>
      </c>
      <c r="H23" s="52">
        <v>0</v>
      </c>
      <c r="I23" s="52">
        <v>0</v>
      </c>
      <c r="J23" s="52">
        <v>0</v>
      </c>
      <c r="K23" s="52">
        <v>1</v>
      </c>
      <c r="L23" s="52">
        <v>0</v>
      </c>
      <c r="M23" s="52">
        <v>1</v>
      </c>
      <c r="N23" s="52">
        <v>0</v>
      </c>
      <c r="O23" s="52">
        <v>0</v>
      </c>
      <c r="P23" s="52">
        <v>2</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1</v>
      </c>
      <c r="AS23" s="52">
        <v>0</v>
      </c>
      <c r="AT23" s="52">
        <v>0</v>
      </c>
      <c r="AU23" s="52">
        <v>0</v>
      </c>
      <c r="AV23" s="52">
        <v>0</v>
      </c>
      <c r="AW23" s="52">
        <v>0</v>
      </c>
      <c r="AX23" s="52">
        <v>1</v>
      </c>
      <c r="AY23" s="52">
        <v>0</v>
      </c>
      <c r="AZ23" s="52">
        <v>0</v>
      </c>
      <c r="BA23" s="52">
        <v>0</v>
      </c>
      <c r="BB23" s="52">
        <v>0</v>
      </c>
      <c r="BC23" s="52">
        <v>1</v>
      </c>
      <c r="BD23" s="52">
        <v>0</v>
      </c>
      <c r="BE23" s="52">
        <v>0</v>
      </c>
      <c r="BF23" s="52">
        <v>0</v>
      </c>
      <c r="BG23" s="52">
        <v>0</v>
      </c>
      <c r="BH23" s="52">
        <v>0</v>
      </c>
      <c r="BI23" s="52">
        <v>1</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271268</v>
      </c>
      <c r="B24" s="52" t="s">
        <v>419</v>
      </c>
      <c r="C24" s="52" t="s">
        <v>519</v>
      </c>
      <c r="D24" s="52">
        <v>3</v>
      </c>
      <c r="E24" s="52">
        <v>1.5759116648981399</v>
      </c>
      <c r="F24" s="52">
        <v>18.5550889576717</v>
      </c>
      <c r="G24" s="52">
        <v>0</v>
      </c>
      <c r="H24" s="52">
        <v>0</v>
      </c>
      <c r="I24" s="52">
        <v>1</v>
      </c>
      <c r="J24" s="52">
        <v>2</v>
      </c>
      <c r="K24" s="52">
        <v>0</v>
      </c>
      <c r="L24" s="52">
        <v>0</v>
      </c>
      <c r="M24" s="52">
        <v>0</v>
      </c>
      <c r="N24" s="52">
        <v>0</v>
      </c>
      <c r="O24" s="52">
        <v>0</v>
      </c>
      <c r="P24" s="52">
        <v>0</v>
      </c>
      <c r="Q24" s="52">
        <v>3</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1</v>
      </c>
      <c r="AY24" s="52">
        <v>1</v>
      </c>
      <c r="AZ24" s="52">
        <v>0</v>
      </c>
      <c r="BA24" s="52">
        <v>0</v>
      </c>
      <c r="BB24" s="52">
        <v>1</v>
      </c>
      <c r="BC24" s="52">
        <v>0</v>
      </c>
      <c r="BD24" s="52">
        <v>1</v>
      </c>
      <c r="BE24" s="52">
        <v>0</v>
      </c>
      <c r="BF24" s="52">
        <v>1</v>
      </c>
      <c r="BG24" s="52">
        <v>0</v>
      </c>
      <c r="BH24" s="52">
        <v>0</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271403</v>
      </c>
      <c r="B25" s="52" t="s">
        <v>173</v>
      </c>
      <c r="C25" s="52" t="s">
        <v>419</v>
      </c>
      <c r="D25" s="52">
        <v>8</v>
      </c>
      <c r="E25" s="52">
        <v>0.97391372098345796</v>
      </c>
      <c r="F25" s="52">
        <v>11.467048650289099</v>
      </c>
      <c r="G25" s="52">
        <v>0</v>
      </c>
      <c r="H25" s="52">
        <v>2</v>
      </c>
      <c r="I25" s="52">
        <v>2</v>
      </c>
      <c r="J25" s="52">
        <v>0</v>
      </c>
      <c r="K25" s="52">
        <v>1</v>
      </c>
      <c r="L25" s="52">
        <v>1</v>
      </c>
      <c r="M25" s="52">
        <v>1</v>
      </c>
      <c r="N25" s="52">
        <v>1</v>
      </c>
      <c r="O25" s="52">
        <v>0</v>
      </c>
      <c r="P25" s="52">
        <v>4</v>
      </c>
      <c r="Q25" s="52">
        <v>4</v>
      </c>
      <c r="R25" s="52">
        <v>0</v>
      </c>
      <c r="S25" s="52">
        <v>1</v>
      </c>
      <c r="T25" s="52">
        <v>7</v>
      </c>
      <c r="U25" s="52">
        <v>0</v>
      </c>
      <c r="V25" s="52">
        <v>7</v>
      </c>
      <c r="W25" s="52">
        <v>0</v>
      </c>
      <c r="X25" s="52">
        <v>0</v>
      </c>
      <c r="Y25" s="52">
        <v>4</v>
      </c>
      <c r="Z25" s="52">
        <v>3</v>
      </c>
      <c r="AA25" s="52">
        <v>0</v>
      </c>
      <c r="AB25" s="52">
        <v>4</v>
      </c>
      <c r="AC25" s="52">
        <v>1</v>
      </c>
      <c r="AD25" s="52">
        <v>0</v>
      </c>
      <c r="AE25" s="52">
        <v>0</v>
      </c>
      <c r="AF25" s="52">
        <v>0</v>
      </c>
      <c r="AG25" s="52">
        <v>3</v>
      </c>
      <c r="AH25" s="52">
        <v>0</v>
      </c>
      <c r="AI25" s="52">
        <v>7</v>
      </c>
      <c r="AJ25" s="52">
        <v>0</v>
      </c>
      <c r="AK25" s="52">
        <v>0</v>
      </c>
      <c r="AL25" s="52">
        <v>1</v>
      </c>
      <c r="AM25" s="52">
        <v>0</v>
      </c>
      <c r="AN25" s="52">
        <v>0</v>
      </c>
      <c r="AO25" s="52">
        <v>0</v>
      </c>
      <c r="AP25" s="52">
        <v>1</v>
      </c>
      <c r="AQ25" s="52">
        <v>1</v>
      </c>
      <c r="AR25" s="52">
        <v>0</v>
      </c>
      <c r="AS25" s="52">
        <v>1</v>
      </c>
      <c r="AT25" s="52">
        <v>0</v>
      </c>
      <c r="AU25" s="52">
        <v>1</v>
      </c>
      <c r="AV25" s="52">
        <v>1</v>
      </c>
      <c r="AW25" s="52">
        <v>0</v>
      </c>
      <c r="AX25" s="52">
        <v>0</v>
      </c>
      <c r="AY25" s="52">
        <v>0</v>
      </c>
      <c r="AZ25" s="52">
        <v>0</v>
      </c>
      <c r="BA25" s="52">
        <v>0</v>
      </c>
      <c r="BB25" s="52">
        <v>3</v>
      </c>
      <c r="BC25" s="52">
        <v>1</v>
      </c>
      <c r="BD25" s="52">
        <v>2</v>
      </c>
      <c r="BE25" s="52">
        <v>2</v>
      </c>
      <c r="BF25" s="52">
        <v>1</v>
      </c>
      <c r="BG25" s="52">
        <v>0</v>
      </c>
      <c r="BH25" s="52">
        <v>1</v>
      </c>
      <c r="BI25" s="52">
        <v>1</v>
      </c>
      <c r="BJ25" s="52">
        <v>0</v>
      </c>
      <c r="BK25" s="52">
        <v>3</v>
      </c>
      <c r="BL25" s="52">
        <v>7</v>
      </c>
      <c r="BM25" s="52">
        <v>0</v>
      </c>
      <c r="BN25" s="52">
        <v>0</v>
      </c>
      <c r="BO25" s="52">
        <v>0</v>
      </c>
      <c r="BP25" s="52">
        <v>0</v>
      </c>
      <c r="BQ25" s="52">
        <v>3</v>
      </c>
      <c r="BR25" s="52">
        <v>0</v>
      </c>
      <c r="BS25" s="52">
        <v>1</v>
      </c>
      <c r="BT25" s="52">
        <v>7</v>
      </c>
      <c r="BU25" s="52">
        <v>0</v>
      </c>
      <c r="BV25" s="52">
        <v>0</v>
      </c>
    </row>
    <row r="26" spans="1:74" s="52" customFormat="1" x14ac:dyDescent="0.2">
      <c r="A26" s="52">
        <v>271411</v>
      </c>
      <c r="B26" s="52" t="s">
        <v>419</v>
      </c>
      <c r="C26" s="52" t="s">
        <v>522</v>
      </c>
      <c r="D26" s="52">
        <v>3</v>
      </c>
      <c r="E26" s="52">
        <v>2.04379164225471</v>
      </c>
      <c r="F26" s="52">
        <v>24.063998368482899</v>
      </c>
      <c r="G26" s="52">
        <v>0</v>
      </c>
      <c r="H26" s="52">
        <v>1</v>
      </c>
      <c r="I26" s="52">
        <v>0</v>
      </c>
      <c r="J26" s="52">
        <v>0</v>
      </c>
      <c r="K26" s="52">
        <v>0</v>
      </c>
      <c r="L26" s="52">
        <v>0</v>
      </c>
      <c r="M26" s="52">
        <v>1</v>
      </c>
      <c r="N26" s="52">
        <v>1</v>
      </c>
      <c r="O26" s="52">
        <v>0</v>
      </c>
      <c r="P26" s="52">
        <v>1</v>
      </c>
      <c r="Q26" s="52">
        <v>2</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1</v>
      </c>
      <c r="AW26" s="52">
        <v>0</v>
      </c>
      <c r="AX26" s="52">
        <v>0</v>
      </c>
      <c r="AY26" s="52">
        <v>0</v>
      </c>
      <c r="AZ26" s="52">
        <v>0</v>
      </c>
      <c r="BA26" s="52">
        <v>0</v>
      </c>
      <c r="BB26" s="52">
        <v>2</v>
      </c>
      <c r="BC26" s="52">
        <v>1</v>
      </c>
      <c r="BD26" s="52">
        <v>0</v>
      </c>
      <c r="BE26" s="52">
        <v>0</v>
      </c>
      <c r="BF26" s="52">
        <v>0</v>
      </c>
      <c r="BG26" s="52">
        <v>0</v>
      </c>
      <c r="BH26" s="52">
        <v>1</v>
      </c>
      <c r="BI26" s="52">
        <v>1</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271420</v>
      </c>
      <c r="B27" s="52" t="s">
        <v>419</v>
      </c>
      <c r="C27" s="52" t="s">
        <v>528</v>
      </c>
      <c r="D27" s="52">
        <v>2</v>
      </c>
      <c r="E27" s="52">
        <v>1.66357518943962</v>
      </c>
      <c r="F27" s="52">
        <v>19.587256262756899</v>
      </c>
      <c r="G27" s="52">
        <v>0</v>
      </c>
      <c r="H27" s="52">
        <v>0</v>
      </c>
      <c r="I27" s="52">
        <v>1</v>
      </c>
      <c r="J27" s="52">
        <v>0</v>
      </c>
      <c r="K27" s="52">
        <v>1</v>
      </c>
      <c r="L27" s="52">
        <v>0</v>
      </c>
      <c r="M27" s="52">
        <v>0</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1</v>
      </c>
      <c r="AQ27" s="52">
        <v>0</v>
      </c>
      <c r="AR27" s="52">
        <v>0</v>
      </c>
      <c r="AS27" s="52">
        <v>0</v>
      </c>
      <c r="AT27" s="52">
        <v>0</v>
      </c>
      <c r="AU27" s="52">
        <v>1</v>
      </c>
      <c r="AV27" s="52">
        <v>0</v>
      </c>
      <c r="AW27" s="52">
        <v>0</v>
      </c>
      <c r="AX27" s="52">
        <v>0</v>
      </c>
      <c r="AY27" s="52">
        <v>0</v>
      </c>
      <c r="AZ27" s="52">
        <v>0</v>
      </c>
      <c r="BA27" s="52">
        <v>0</v>
      </c>
      <c r="BB27" s="52">
        <v>0</v>
      </c>
      <c r="BC27" s="52">
        <v>0</v>
      </c>
      <c r="BD27" s="52">
        <v>1</v>
      </c>
      <c r="BE27" s="52">
        <v>0</v>
      </c>
      <c r="BF27" s="52">
        <v>1</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271438</v>
      </c>
      <c r="B28" s="52" t="s">
        <v>419</v>
      </c>
      <c r="C28" s="52" t="s">
        <v>523</v>
      </c>
      <c r="D28" s="52">
        <v>1</v>
      </c>
      <c r="E28" s="52">
        <v>1.1610760853158699</v>
      </c>
      <c r="F28" s="52">
        <v>13.6707345529127</v>
      </c>
      <c r="G28" s="52">
        <v>0</v>
      </c>
      <c r="H28" s="52">
        <v>0</v>
      </c>
      <c r="I28" s="52">
        <v>1</v>
      </c>
      <c r="J28" s="52">
        <v>0</v>
      </c>
      <c r="K28" s="52">
        <v>0</v>
      </c>
      <c r="L28" s="52">
        <v>0</v>
      </c>
      <c r="M28" s="52">
        <v>0</v>
      </c>
      <c r="N28" s="52">
        <v>0</v>
      </c>
      <c r="O28" s="52">
        <v>0</v>
      </c>
      <c r="P28" s="52">
        <v>0</v>
      </c>
      <c r="Q28" s="52">
        <v>1</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1</v>
      </c>
      <c r="AR28" s="52">
        <v>0</v>
      </c>
      <c r="AS28" s="52">
        <v>0</v>
      </c>
      <c r="AT28" s="52">
        <v>0</v>
      </c>
      <c r="AU28" s="52">
        <v>0</v>
      </c>
      <c r="AV28" s="52">
        <v>0</v>
      </c>
      <c r="AW28" s="52">
        <v>0</v>
      </c>
      <c r="AX28" s="52">
        <v>0</v>
      </c>
      <c r="AY28" s="52">
        <v>0</v>
      </c>
      <c r="AZ28" s="52">
        <v>0</v>
      </c>
      <c r="BA28" s="52">
        <v>0</v>
      </c>
      <c r="BB28" s="52">
        <v>0</v>
      </c>
      <c r="BC28" s="52">
        <v>0</v>
      </c>
      <c r="BD28" s="52">
        <v>1</v>
      </c>
      <c r="BE28" s="52">
        <v>0</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271446</v>
      </c>
      <c r="B29" s="52" t="s">
        <v>419</v>
      </c>
      <c r="C29" s="52" t="s">
        <v>529</v>
      </c>
      <c r="D29" s="52">
        <v>2</v>
      </c>
      <c r="E29" s="52">
        <v>1.46911911617794</v>
      </c>
      <c r="F29" s="52">
        <v>17.297692819514499</v>
      </c>
      <c r="G29" s="52">
        <v>0</v>
      </c>
      <c r="H29" s="52">
        <v>1</v>
      </c>
      <c r="I29" s="52">
        <v>0</v>
      </c>
      <c r="J29" s="52">
        <v>0</v>
      </c>
      <c r="K29" s="52">
        <v>0</v>
      </c>
      <c r="L29" s="52">
        <v>1</v>
      </c>
      <c r="M29" s="52">
        <v>0</v>
      </c>
      <c r="N29" s="52">
        <v>0</v>
      </c>
      <c r="O29" s="52">
        <v>0</v>
      </c>
      <c r="P29" s="52">
        <v>1</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1</v>
      </c>
      <c r="AT29" s="52">
        <v>0</v>
      </c>
      <c r="AU29" s="52">
        <v>0</v>
      </c>
      <c r="AV29" s="52">
        <v>0</v>
      </c>
      <c r="AW29" s="52">
        <v>0</v>
      </c>
      <c r="AX29" s="52">
        <v>0</v>
      </c>
      <c r="AY29" s="52">
        <v>0</v>
      </c>
      <c r="AZ29" s="52">
        <v>0</v>
      </c>
      <c r="BA29" s="52">
        <v>0</v>
      </c>
      <c r="BB29" s="52">
        <v>1</v>
      </c>
      <c r="BC29" s="52">
        <v>0</v>
      </c>
      <c r="BD29" s="52">
        <v>0</v>
      </c>
      <c r="BE29" s="52">
        <v>2</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272027</v>
      </c>
      <c r="B30" s="52" t="s">
        <v>253</v>
      </c>
      <c r="C30" s="52" t="s">
        <v>419</v>
      </c>
      <c r="D30" s="52">
        <v>1</v>
      </c>
      <c r="E30" s="52">
        <v>0.527994255422501</v>
      </c>
      <c r="F30" s="52">
        <v>6.2167065557810597</v>
      </c>
      <c r="G30" s="52">
        <v>0</v>
      </c>
      <c r="H30" s="52">
        <v>0</v>
      </c>
      <c r="I30" s="52">
        <v>0</v>
      </c>
      <c r="J30" s="52">
        <v>1</v>
      </c>
      <c r="K30" s="52">
        <v>0</v>
      </c>
      <c r="L30" s="52">
        <v>0</v>
      </c>
      <c r="M30" s="52">
        <v>0</v>
      </c>
      <c r="N30" s="52">
        <v>0</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1</v>
      </c>
      <c r="AR30" s="52">
        <v>0</v>
      </c>
      <c r="AS30" s="52">
        <v>0</v>
      </c>
      <c r="AT30" s="52">
        <v>0</v>
      </c>
      <c r="AU30" s="52">
        <v>0</v>
      </c>
      <c r="AV30" s="52">
        <v>0</v>
      </c>
      <c r="AW30" s="52">
        <v>0</v>
      </c>
      <c r="AX30" s="52">
        <v>0</v>
      </c>
      <c r="AY30" s="52">
        <v>0</v>
      </c>
      <c r="AZ30" s="52">
        <v>0</v>
      </c>
      <c r="BA30" s="52">
        <v>0</v>
      </c>
      <c r="BB30" s="52">
        <v>0</v>
      </c>
      <c r="BC30" s="52">
        <v>0</v>
      </c>
      <c r="BD30" s="52">
        <v>1</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272035</v>
      </c>
      <c r="B31" s="52" t="s">
        <v>174</v>
      </c>
      <c r="C31" s="52" t="s">
        <v>419</v>
      </c>
      <c r="D31" s="52">
        <v>2</v>
      </c>
      <c r="E31" s="52">
        <v>0.49056279817020099</v>
      </c>
      <c r="F31" s="52">
        <v>5.7759813332943004</v>
      </c>
      <c r="G31" s="52">
        <v>0</v>
      </c>
      <c r="H31" s="52">
        <v>0</v>
      </c>
      <c r="I31" s="52">
        <v>0</v>
      </c>
      <c r="J31" s="52">
        <v>0</v>
      </c>
      <c r="K31" s="52">
        <v>1</v>
      </c>
      <c r="L31" s="52">
        <v>1</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1</v>
      </c>
      <c r="AT31" s="52">
        <v>0</v>
      </c>
      <c r="AU31" s="52">
        <v>0</v>
      </c>
      <c r="AV31" s="52">
        <v>0</v>
      </c>
      <c r="AW31" s="52">
        <v>1</v>
      </c>
      <c r="AX31" s="52">
        <v>0</v>
      </c>
      <c r="AY31" s="52">
        <v>0</v>
      </c>
      <c r="AZ31" s="52">
        <v>0</v>
      </c>
      <c r="BA31" s="52">
        <v>0</v>
      </c>
      <c r="BB31" s="52">
        <v>0</v>
      </c>
      <c r="BC31" s="52">
        <v>1</v>
      </c>
      <c r="BD31" s="52">
        <v>0</v>
      </c>
      <c r="BE31" s="52">
        <v>0</v>
      </c>
      <c r="BF31" s="52">
        <v>0</v>
      </c>
      <c r="BG31" s="52">
        <v>0</v>
      </c>
      <c r="BH31" s="52">
        <v>0</v>
      </c>
      <c r="BI31" s="52">
        <v>1</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272051</v>
      </c>
      <c r="B32" s="52" t="s">
        <v>176</v>
      </c>
      <c r="C32" s="52" t="s">
        <v>419</v>
      </c>
      <c r="D32" s="52">
        <v>2</v>
      </c>
      <c r="E32" s="52">
        <v>0.52449936535576802</v>
      </c>
      <c r="F32" s="52">
        <v>6.1755570437050098</v>
      </c>
      <c r="G32" s="52">
        <v>0</v>
      </c>
      <c r="H32" s="52">
        <v>2</v>
      </c>
      <c r="I32" s="52">
        <v>0</v>
      </c>
      <c r="J32" s="52">
        <v>0</v>
      </c>
      <c r="K32" s="52">
        <v>0</v>
      </c>
      <c r="L32" s="52">
        <v>0</v>
      </c>
      <c r="M32" s="52">
        <v>0</v>
      </c>
      <c r="N32" s="52">
        <v>0</v>
      </c>
      <c r="O32" s="52">
        <v>0</v>
      </c>
      <c r="P32" s="52">
        <v>2</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1</v>
      </c>
      <c r="AS32" s="52">
        <v>0</v>
      </c>
      <c r="AT32" s="52">
        <v>0</v>
      </c>
      <c r="AU32" s="52">
        <v>0</v>
      </c>
      <c r="AV32" s="52">
        <v>0</v>
      </c>
      <c r="AW32" s="52">
        <v>0</v>
      </c>
      <c r="AX32" s="52">
        <v>0</v>
      </c>
      <c r="AY32" s="52">
        <v>0</v>
      </c>
      <c r="AZ32" s="52">
        <v>0</v>
      </c>
      <c r="BA32" s="52">
        <v>0</v>
      </c>
      <c r="BB32" s="52">
        <v>1</v>
      </c>
      <c r="BC32" s="52">
        <v>1</v>
      </c>
      <c r="BD32" s="52">
        <v>0</v>
      </c>
      <c r="BE32" s="52">
        <v>0</v>
      </c>
      <c r="BF32" s="52">
        <v>0</v>
      </c>
      <c r="BG32" s="52">
        <v>0</v>
      </c>
      <c r="BH32" s="52">
        <v>1</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272094</v>
      </c>
      <c r="B33" s="52" t="s">
        <v>179</v>
      </c>
      <c r="C33" s="52" t="s">
        <v>419</v>
      </c>
      <c r="D33" s="52">
        <v>1</v>
      </c>
      <c r="E33" s="52">
        <v>0.70415592828875995</v>
      </c>
      <c r="F33" s="52">
        <v>8.2908681879160504</v>
      </c>
      <c r="G33" s="52">
        <v>0</v>
      </c>
      <c r="H33" s="52">
        <v>0</v>
      </c>
      <c r="I33" s="52">
        <v>0</v>
      </c>
      <c r="J33" s="52">
        <v>0</v>
      </c>
      <c r="K33" s="52">
        <v>0</v>
      </c>
      <c r="L33" s="52">
        <v>0</v>
      </c>
      <c r="M33" s="52">
        <v>1</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1</v>
      </c>
      <c r="AX33" s="52">
        <v>0</v>
      </c>
      <c r="AY33" s="52">
        <v>0</v>
      </c>
      <c r="AZ33" s="52">
        <v>0</v>
      </c>
      <c r="BA33" s="52">
        <v>0</v>
      </c>
      <c r="BB33" s="52">
        <v>0</v>
      </c>
      <c r="BC33" s="52">
        <v>0</v>
      </c>
      <c r="BD33" s="52">
        <v>0</v>
      </c>
      <c r="BE33" s="52">
        <v>0</v>
      </c>
      <c r="BF33" s="52">
        <v>1</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272108</v>
      </c>
      <c r="B34" s="52" t="s">
        <v>180</v>
      </c>
      <c r="C34" s="52" t="s">
        <v>419</v>
      </c>
      <c r="D34" s="52">
        <v>11</v>
      </c>
      <c r="E34" s="52">
        <v>2.77601122517994</v>
      </c>
      <c r="F34" s="52">
        <v>32.685293457763798</v>
      </c>
      <c r="G34" s="52">
        <v>1</v>
      </c>
      <c r="H34" s="52">
        <v>1</v>
      </c>
      <c r="I34" s="52">
        <v>2</v>
      </c>
      <c r="J34" s="52">
        <v>3</v>
      </c>
      <c r="K34" s="52">
        <v>2</v>
      </c>
      <c r="L34" s="52">
        <v>1</v>
      </c>
      <c r="M34" s="52">
        <v>1</v>
      </c>
      <c r="N34" s="52">
        <v>0</v>
      </c>
      <c r="O34" s="52">
        <v>0</v>
      </c>
      <c r="P34" s="52">
        <v>8</v>
      </c>
      <c r="Q34" s="52">
        <v>3</v>
      </c>
      <c r="R34" s="52">
        <v>0</v>
      </c>
      <c r="S34" s="52">
        <v>4</v>
      </c>
      <c r="T34" s="52">
        <v>7</v>
      </c>
      <c r="U34" s="52">
        <v>0</v>
      </c>
      <c r="V34" s="52">
        <v>7</v>
      </c>
      <c r="W34" s="52">
        <v>0</v>
      </c>
      <c r="X34" s="52">
        <v>2</v>
      </c>
      <c r="Y34" s="52">
        <v>3</v>
      </c>
      <c r="Z34" s="52">
        <v>2</v>
      </c>
      <c r="AA34" s="52">
        <v>0</v>
      </c>
      <c r="AB34" s="52">
        <v>9</v>
      </c>
      <c r="AC34" s="52">
        <v>1</v>
      </c>
      <c r="AD34" s="52">
        <v>0</v>
      </c>
      <c r="AE34" s="52">
        <v>0</v>
      </c>
      <c r="AF34" s="52">
        <v>0</v>
      </c>
      <c r="AG34" s="52">
        <v>1</v>
      </c>
      <c r="AH34" s="52">
        <v>0</v>
      </c>
      <c r="AI34" s="52">
        <v>8</v>
      </c>
      <c r="AJ34" s="52">
        <v>2</v>
      </c>
      <c r="AK34" s="52">
        <v>0</v>
      </c>
      <c r="AL34" s="52">
        <v>1</v>
      </c>
      <c r="AM34" s="52">
        <v>0</v>
      </c>
      <c r="AN34" s="52">
        <v>0</v>
      </c>
      <c r="AO34" s="52">
        <v>0</v>
      </c>
      <c r="AP34" s="52">
        <v>1</v>
      </c>
      <c r="AQ34" s="52">
        <v>1</v>
      </c>
      <c r="AR34" s="52">
        <v>0</v>
      </c>
      <c r="AS34" s="52">
        <v>2</v>
      </c>
      <c r="AT34" s="52">
        <v>0</v>
      </c>
      <c r="AU34" s="52">
        <v>1</v>
      </c>
      <c r="AV34" s="52">
        <v>1</v>
      </c>
      <c r="AW34" s="52">
        <v>0</v>
      </c>
      <c r="AX34" s="52">
        <v>2</v>
      </c>
      <c r="AY34" s="52">
        <v>1</v>
      </c>
      <c r="AZ34" s="52">
        <v>1</v>
      </c>
      <c r="BA34" s="52">
        <v>0</v>
      </c>
      <c r="BB34" s="52">
        <v>1</v>
      </c>
      <c r="BC34" s="52">
        <v>1</v>
      </c>
      <c r="BD34" s="52">
        <v>1</v>
      </c>
      <c r="BE34" s="52">
        <v>3</v>
      </c>
      <c r="BF34" s="52">
        <v>0</v>
      </c>
      <c r="BG34" s="52">
        <v>2</v>
      </c>
      <c r="BH34" s="52">
        <v>2</v>
      </c>
      <c r="BI34" s="52">
        <v>2</v>
      </c>
      <c r="BJ34" s="52">
        <v>0</v>
      </c>
      <c r="BK34" s="52">
        <v>0</v>
      </c>
      <c r="BL34" s="52">
        <v>9</v>
      </c>
      <c r="BM34" s="52">
        <v>3</v>
      </c>
      <c r="BN34" s="52">
        <v>0</v>
      </c>
      <c r="BO34" s="52">
        <v>2</v>
      </c>
      <c r="BP34" s="52">
        <v>0</v>
      </c>
      <c r="BQ34" s="52">
        <v>1</v>
      </c>
      <c r="BR34" s="52">
        <v>0</v>
      </c>
      <c r="BS34" s="52">
        <v>3</v>
      </c>
      <c r="BT34" s="52">
        <v>8</v>
      </c>
      <c r="BU34" s="52">
        <v>0</v>
      </c>
      <c r="BV34" s="52">
        <v>0</v>
      </c>
    </row>
    <row r="35" spans="1:74" s="52" customFormat="1" x14ac:dyDescent="0.2">
      <c r="A35" s="52">
        <v>272124</v>
      </c>
      <c r="B35" s="52" t="s">
        <v>182</v>
      </c>
      <c r="C35" s="52" t="s">
        <v>419</v>
      </c>
      <c r="D35" s="52">
        <v>1</v>
      </c>
      <c r="E35" s="52">
        <v>0.38168230291834299</v>
      </c>
      <c r="F35" s="52">
        <v>4.4940013085546804</v>
      </c>
      <c r="G35" s="52">
        <v>0</v>
      </c>
      <c r="H35" s="52">
        <v>0</v>
      </c>
      <c r="I35" s="52">
        <v>0</v>
      </c>
      <c r="J35" s="52">
        <v>0</v>
      </c>
      <c r="K35" s="52">
        <v>0</v>
      </c>
      <c r="L35" s="52">
        <v>1</v>
      </c>
      <c r="M35" s="52">
        <v>0</v>
      </c>
      <c r="N35" s="52">
        <v>0</v>
      </c>
      <c r="O35" s="52">
        <v>0</v>
      </c>
      <c r="P35" s="52">
        <v>1</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1</v>
      </c>
      <c r="AT35" s="52">
        <v>0</v>
      </c>
      <c r="AU35" s="52">
        <v>0</v>
      </c>
      <c r="AV35" s="52">
        <v>0</v>
      </c>
      <c r="AW35" s="52">
        <v>0</v>
      </c>
      <c r="AX35" s="52">
        <v>0</v>
      </c>
      <c r="AY35" s="52">
        <v>0</v>
      </c>
      <c r="AZ35" s="52">
        <v>0</v>
      </c>
      <c r="BA35" s="52">
        <v>0</v>
      </c>
      <c r="BB35" s="52">
        <v>0</v>
      </c>
      <c r="BC35" s="52">
        <v>0</v>
      </c>
      <c r="BD35" s="52">
        <v>0</v>
      </c>
      <c r="BE35" s="52">
        <v>0</v>
      </c>
      <c r="BF35" s="52">
        <v>1</v>
      </c>
      <c r="BG35" s="52">
        <v>0</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272132</v>
      </c>
      <c r="B36" s="52" t="s">
        <v>183</v>
      </c>
      <c r="C36" s="52" t="s">
        <v>419</v>
      </c>
      <c r="D36" s="52">
        <v>1</v>
      </c>
      <c r="E36" s="52">
        <v>1.01476482825105</v>
      </c>
      <c r="F36" s="52">
        <v>11.9480374939237</v>
      </c>
      <c r="G36" s="52">
        <v>0</v>
      </c>
      <c r="H36" s="52">
        <v>0</v>
      </c>
      <c r="I36" s="52">
        <v>0</v>
      </c>
      <c r="J36" s="52">
        <v>0</v>
      </c>
      <c r="K36" s="52">
        <v>0</v>
      </c>
      <c r="L36" s="52">
        <v>1</v>
      </c>
      <c r="M36" s="52">
        <v>0</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0</v>
      </c>
      <c r="AW36" s="52">
        <v>0</v>
      </c>
      <c r="AX36" s="52">
        <v>1</v>
      </c>
      <c r="AY36" s="52">
        <v>0</v>
      </c>
      <c r="AZ36" s="52">
        <v>0</v>
      </c>
      <c r="BA36" s="52">
        <v>0</v>
      </c>
      <c r="BB36" s="52">
        <v>0</v>
      </c>
      <c r="BC36" s="52">
        <v>1</v>
      </c>
      <c r="BD36" s="52">
        <v>0</v>
      </c>
      <c r="BE36" s="52">
        <v>0</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272159</v>
      </c>
      <c r="B37" s="52" t="s">
        <v>184</v>
      </c>
      <c r="C37" s="52" t="s">
        <v>419</v>
      </c>
      <c r="D37" s="52">
        <v>2</v>
      </c>
      <c r="E37" s="52">
        <v>0.878950884224589</v>
      </c>
      <c r="F37" s="52">
        <v>10.3489378303863</v>
      </c>
      <c r="G37" s="52">
        <v>0</v>
      </c>
      <c r="H37" s="52">
        <v>0</v>
      </c>
      <c r="I37" s="52">
        <v>0</v>
      </c>
      <c r="J37" s="52">
        <v>0</v>
      </c>
      <c r="K37" s="52">
        <v>0</v>
      </c>
      <c r="L37" s="52">
        <v>0</v>
      </c>
      <c r="M37" s="52">
        <v>1</v>
      </c>
      <c r="N37" s="52">
        <v>1</v>
      </c>
      <c r="O37" s="52">
        <v>0</v>
      </c>
      <c r="P37" s="52">
        <v>1</v>
      </c>
      <c r="Q37" s="52">
        <v>1</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1</v>
      </c>
      <c r="AR37" s="52">
        <v>0</v>
      </c>
      <c r="AS37" s="52">
        <v>1</v>
      </c>
      <c r="AT37" s="52">
        <v>0</v>
      </c>
      <c r="AU37" s="52">
        <v>0</v>
      </c>
      <c r="AV37" s="52">
        <v>0</v>
      </c>
      <c r="AW37" s="52">
        <v>0</v>
      </c>
      <c r="AX37" s="52">
        <v>0</v>
      </c>
      <c r="AY37" s="52">
        <v>0</v>
      </c>
      <c r="AZ37" s="52">
        <v>0</v>
      </c>
      <c r="BA37" s="52">
        <v>0</v>
      </c>
      <c r="BB37" s="52">
        <v>0</v>
      </c>
      <c r="BC37" s="52">
        <v>0</v>
      </c>
      <c r="BD37" s="52">
        <v>0</v>
      </c>
      <c r="BE37" s="52">
        <v>0</v>
      </c>
      <c r="BF37" s="52">
        <v>2</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272167</v>
      </c>
      <c r="B38" s="52" t="s">
        <v>185</v>
      </c>
      <c r="C38" s="52" t="s">
        <v>419</v>
      </c>
      <c r="D38" s="52">
        <v>1</v>
      </c>
      <c r="E38" s="52">
        <v>0.99518331276621197</v>
      </c>
      <c r="F38" s="52">
        <v>11.717480940634401</v>
      </c>
      <c r="G38" s="52">
        <v>0</v>
      </c>
      <c r="H38" s="52">
        <v>0</v>
      </c>
      <c r="I38" s="52">
        <v>0</v>
      </c>
      <c r="J38" s="52">
        <v>0</v>
      </c>
      <c r="K38" s="52">
        <v>0</v>
      </c>
      <c r="L38" s="52">
        <v>0</v>
      </c>
      <c r="M38" s="52">
        <v>1</v>
      </c>
      <c r="N38" s="52">
        <v>0</v>
      </c>
      <c r="O38" s="52">
        <v>0</v>
      </c>
      <c r="P38" s="52">
        <v>0</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1</v>
      </c>
      <c r="AQ38" s="52">
        <v>0</v>
      </c>
      <c r="AR38" s="52">
        <v>0</v>
      </c>
      <c r="AS38" s="52">
        <v>0</v>
      </c>
      <c r="AT38" s="52">
        <v>0</v>
      </c>
      <c r="AU38" s="52">
        <v>0</v>
      </c>
      <c r="AV38" s="52">
        <v>0</v>
      </c>
      <c r="AW38" s="52">
        <v>0</v>
      </c>
      <c r="AX38" s="52">
        <v>0</v>
      </c>
      <c r="AY38" s="52">
        <v>0</v>
      </c>
      <c r="AZ38" s="52">
        <v>0</v>
      </c>
      <c r="BA38" s="52">
        <v>0</v>
      </c>
      <c r="BB38" s="52">
        <v>0</v>
      </c>
      <c r="BC38" s="52">
        <v>0</v>
      </c>
      <c r="BD38" s="52">
        <v>0</v>
      </c>
      <c r="BE38" s="52">
        <v>1</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272175</v>
      </c>
      <c r="B39" s="52" t="s">
        <v>186</v>
      </c>
      <c r="C39" s="52" t="s">
        <v>419</v>
      </c>
      <c r="D39" s="52">
        <v>1</v>
      </c>
      <c r="E39" s="52">
        <v>0.85494930150642101</v>
      </c>
      <c r="F39" s="52">
        <v>10.066338549995001</v>
      </c>
      <c r="G39" s="52">
        <v>0</v>
      </c>
      <c r="H39" s="52">
        <v>1</v>
      </c>
      <c r="I39" s="52">
        <v>0</v>
      </c>
      <c r="J39" s="52">
        <v>0</v>
      </c>
      <c r="K39" s="52">
        <v>0</v>
      </c>
      <c r="L39" s="52">
        <v>0</v>
      </c>
      <c r="M39" s="52">
        <v>0</v>
      </c>
      <c r="N39" s="52">
        <v>0</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1</v>
      </c>
      <c r="AQ39" s="52">
        <v>0</v>
      </c>
      <c r="AR39" s="52">
        <v>0</v>
      </c>
      <c r="AS39" s="52">
        <v>0</v>
      </c>
      <c r="AT39" s="52">
        <v>0</v>
      </c>
      <c r="AU39" s="52">
        <v>0</v>
      </c>
      <c r="AV39" s="52">
        <v>0</v>
      </c>
      <c r="AW39" s="52">
        <v>0</v>
      </c>
      <c r="AX39" s="52">
        <v>0</v>
      </c>
      <c r="AY39" s="52">
        <v>0</v>
      </c>
      <c r="AZ39" s="52">
        <v>0</v>
      </c>
      <c r="BA39" s="52">
        <v>0</v>
      </c>
      <c r="BB39" s="52">
        <v>0</v>
      </c>
      <c r="BC39" s="52">
        <v>0</v>
      </c>
      <c r="BD39" s="52">
        <v>0</v>
      </c>
      <c r="BE39" s="52">
        <v>0</v>
      </c>
      <c r="BF39" s="52">
        <v>1</v>
      </c>
      <c r="BG39" s="52">
        <v>0</v>
      </c>
      <c r="BH39" s="52">
        <v>0</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272183</v>
      </c>
      <c r="B40" s="52" t="s">
        <v>187</v>
      </c>
      <c r="C40" s="52" t="s">
        <v>419</v>
      </c>
      <c r="D40" s="52">
        <v>2</v>
      </c>
      <c r="E40" s="52">
        <v>1.7051170562859099</v>
      </c>
      <c r="F40" s="52">
        <v>20.076378243366399</v>
      </c>
      <c r="G40" s="52">
        <v>0</v>
      </c>
      <c r="H40" s="52">
        <v>0</v>
      </c>
      <c r="I40" s="52">
        <v>0</v>
      </c>
      <c r="J40" s="52">
        <v>0</v>
      </c>
      <c r="K40" s="52">
        <v>1</v>
      </c>
      <c r="L40" s="52">
        <v>0</v>
      </c>
      <c r="M40" s="52">
        <v>1</v>
      </c>
      <c r="N40" s="52">
        <v>0</v>
      </c>
      <c r="O40" s="52">
        <v>0</v>
      </c>
      <c r="P40" s="52">
        <v>1</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1</v>
      </c>
      <c r="AR40" s="52">
        <v>0</v>
      </c>
      <c r="AS40" s="52">
        <v>0</v>
      </c>
      <c r="AT40" s="52">
        <v>0</v>
      </c>
      <c r="AU40" s="52">
        <v>0</v>
      </c>
      <c r="AV40" s="52">
        <v>0</v>
      </c>
      <c r="AW40" s="52">
        <v>1</v>
      </c>
      <c r="AX40" s="52">
        <v>0</v>
      </c>
      <c r="AY40" s="52">
        <v>0</v>
      </c>
      <c r="AZ40" s="52">
        <v>0</v>
      </c>
      <c r="BA40" s="52">
        <v>0</v>
      </c>
      <c r="BB40" s="52">
        <v>0</v>
      </c>
      <c r="BC40" s="52">
        <v>0</v>
      </c>
      <c r="BD40" s="52">
        <v>2</v>
      </c>
      <c r="BE40" s="52">
        <v>0</v>
      </c>
      <c r="BF40" s="52">
        <v>0</v>
      </c>
      <c r="BG40" s="52">
        <v>0</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272191</v>
      </c>
      <c r="B41" s="52" t="s">
        <v>278</v>
      </c>
      <c r="C41" s="52" t="s">
        <v>419</v>
      </c>
      <c r="D41" s="52">
        <v>2</v>
      </c>
      <c r="E41" s="52">
        <v>1.0883702200140399</v>
      </c>
      <c r="F41" s="52">
        <v>12.814681622746001</v>
      </c>
      <c r="G41" s="52">
        <v>0</v>
      </c>
      <c r="H41" s="52">
        <v>0</v>
      </c>
      <c r="I41" s="52">
        <v>2</v>
      </c>
      <c r="J41" s="52">
        <v>0</v>
      </c>
      <c r="K41" s="52">
        <v>0</v>
      </c>
      <c r="L41" s="52">
        <v>0</v>
      </c>
      <c r="M41" s="52">
        <v>0</v>
      </c>
      <c r="N41" s="52">
        <v>0</v>
      </c>
      <c r="O41" s="52">
        <v>0</v>
      </c>
      <c r="P41" s="52">
        <v>0</v>
      </c>
      <c r="Q41" s="52">
        <v>2</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0</v>
      </c>
      <c r="AX41" s="52">
        <v>0</v>
      </c>
      <c r="AY41" s="52">
        <v>0</v>
      </c>
      <c r="AZ41" s="52">
        <v>0</v>
      </c>
      <c r="BA41" s="52">
        <v>0</v>
      </c>
      <c r="BB41" s="52">
        <v>2</v>
      </c>
      <c r="BC41" s="52">
        <v>0</v>
      </c>
      <c r="BD41" s="52">
        <v>0</v>
      </c>
      <c r="BE41" s="52">
        <v>0</v>
      </c>
      <c r="BF41" s="52">
        <v>0</v>
      </c>
      <c r="BG41" s="52">
        <v>1</v>
      </c>
      <c r="BH41" s="52">
        <v>1</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272205</v>
      </c>
      <c r="B42" s="52" t="s">
        <v>188</v>
      </c>
      <c r="C42" s="52" t="s">
        <v>419</v>
      </c>
      <c r="D42" s="52">
        <v>1</v>
      </c>
      <c r="E42" s="52">
        <v>0.71876257834512103</v>
      </c>
      <c r="F42" s="52">
        <v>8.4628497127732007</v>
      </c>
      <c r="G42" s="52">
        <v>0</v>
      </c>
      <c r="H42" s="52">
        <v>0</v>
      </c>
      <c r="I42" s="52">
        <v>0</v>
      </c>
      <c r="J42" s="52">
        <v>0</v>
      </c>
      <c r="K42" s="52">
        <v>0</v>
      </c>
      <c r="L42" s="52">
        <v>0</v>
      </c>
      <c r="M42" s="52">
        <v>1</v>
      </c>
      <c r="N42" s="52">
        <v>0</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1</v>
      </c>
      <c r="AZ42" s="52">
        <v>0</v>
      </c>
      <c r="BA42" s="52">
        <v>0</v>
      </c>
      <c r="BB42" s="52">
        <v>0</v>
      </c>
      <c r="BC42" s="52">
        <v>1</v>
      </c>
      <c r="BD42" s="52">
        <v>0</v>
      </c>
      <c r="BE42" s="52">
        <v>0</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272213</v>
      </c>
      <c r="B43" s="52" t="s">
        <v>281</v>
      </c>
      <c r="C43" s="52" t="s">
        <v>419</v>
      </c>
      <c r="D43" s="52">
        <v>1</v>
      </c>
      <c r="E43" s="52">
        <v>1.4875197096361501</v>
      </c>
      <c r="F43" s="52">
        <v>17.514344968296601</v>
      </c>
      <c r="G43" s="52">
        <v>0</v>
      </c>
      <c r="H43" s="52">
        <v>0</v>
      </c>
      <c r="I43" s="52">
        <v>0</v>
      </c>
      <c r="J43" s="52">
        <v>0</v>
      </c>
      <c r="K43" s="52">
        <v>0</v>
      </c>
      <c r="L43" s="52">
        <v>1</v>
      </c>
      <c r="M43" s="52">
        <v>0</v>
      </c>
      <c r="N43" s="52">
        <v>0</v>
      </c>
      <c r="O43" s="52">
        <v>0</v>
      </c>
      <c r="P43" s="52">
        <v>0</v>
      </c>
      <c r="Q43" s="52">
        <v>1</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0</v>
      </c>
      <c r="AV43" s="52">
        <v>0</v>
      </c>
      <c r="AW43" s="52">
        <v>0</v>
      </c>
      <c r="AX43" s="52">
        <v>0</v>
      </c>
      <c r="AY43" s="52">
        <v>1</v>
      </c>
      <c r="AZ43" s="52">
        <v>0</v>
      </c>
      <c r="BA43" s="52">
        <v>0</v>
      </c>
      <c r="BB43" s="52">
        <v>0</v>
      </c>
      <c r="BC43" s="52">
        <v>0</v>
      </c>
      <c r="BD43" s="52">
        <v>0</v>
      </c>
      <c r="BE43" s="52">
        <v>0</v>
      </c>
      <c r="BF43" s="52">
        <v>0</v>
      </c>
      <c r="BG43" s="52">
        <v>1</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272221</v>
      </c>
      <c r="B44" s="52" t="s">
        <v>189</v>
      </c>
      <c r="C44" s="52" t="s">
        <v>419</v>
      </c>
      <c r="D44" s="52">
        <v>1</v>
      </c>
      <c r="E44" s="52">
        <v>0.91775956534906999</v>
      </c>
      <c r="F44" s="52">
        <v>10.805878753303601</v>
      </c>
      <c r="G44" s="52">
        <v>0</v>
      </c>
      <c r="H44" s="52">
        <v>0</v>
      </c>
      <c r="I44" s="52">
        <v>1</v>
      </c>
      <c r="J44" s="52">
        <v>0</v>
      </c>
      <c r="K44" s="52">
        <v>0</v>
      </c>
      <c r="L44" s="52">
        <v>0</v>
      </c>
      <c r="M44" s="52">
        <v>0</v>
      </c>
      <c r="N44" s="52">
        <v>0</v>
      </c>
      <c r="O44" s="52">
        <v>0</v>
      </c>
      <c r="P44" s="52">
        <v>0</v>
      </c>
      <c r="Q44" s="52">
        <v>1</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0</v>
      </c>
      <c r="AT44" s="52">
        <v>0</v>
      </c>
      <c r="AU44" s="52">
        <v>0</v>
      </c>
      <c r="AV44" s="52">
        <v>0</v>
      </c>
      <c r="AW44" s="52">
        <v>0</v>
      </c>
      <c r="AX44" s="52">
        <v>0</v>
      </c>
      <c r="AY44" s="52">
        <v>0</v>
      </c>
      <c r="AZ44" s="52">
        <v>0</v>
      </c>
      <c r="BA44" s="52">
        <v>0</v>
      </c>
      <c r="BB44" s="52">
        <v>1</v>
      </c>
      <c r="BC44" s="52">
        <v>0</v>
      </c>
      <c r="BD44" s="52">
        <v>0</v>
      </c>
      <c r="BE44" s="52">
        <v>0</v>
      </c>
      <c r="BF44" s="52">
        <v>0</v>
      </c>
      <c r="BG44" s="52">
        <v>1</v>
      </c>
      <c r="BH44" s="52">
        <v>0</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272230</v>
      </c>
      <c r="B45" s="52" t="s">
        <v>171</v>
      </c>
      <c r="C45" s="52" t="s">
        <v>419</v>
      </c>
      <c r="D45" s="52">
        <v>1</v>
      </c>
      <c r="E45" s="52">
        <v>0.84791032500402796</v>
      </c>
      <c r="F45" s="52">
        <v>9.9834602782732293</v>
      </c>
      <c r="G45" s="52">
        <v>0</v>
      </c>
      <c r="H45" s="52">
        <v>0</v>
      </c>
      <c r="I45" s="52">
        <v>0</v>
      </c>
      <c r="J45" s="52">
        <v>0</v>
      </c>
      <c r="K45" s="52">
        <v>1</v>
      </c>
      <c r="L45" s="52">
        <v>0</v>
      </c>
      <c r="M45" s="52">
        <v>0</v>
      </c>
      <c r="N45" s="52">
        <v>0</v>
      </c>
      <c r="O45" s="52">
        <v>0</v>
      </c>
      <c r="P45" s="52">
        <v>1</v>
      </c>
      <c r="Q45" s="52">
        <v>0</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0</v>
      </c>
      <c r="AS45" s="52">
        <v>0</v>
      </c>
      <c r="AT45" s="52">
        <v>0</v>
      </c>
      <c r="AU45" s="52">
        <v>0</v>
      </c>
      <c r="AV45" s="52">
        <v>1</v>
      </c>
      <c r="AW45" s="52">
        <v>0</v>
      </c>
      <c r="AX45" s="52">
        <v>0</v>
      </c>
      <c r="AY45" s="52">
        <v>0</v>
      </c>
      <c r="AZ45" s="52">
        <v>0</v>
      </c>
      <c r="BA45" s="52">
        <v>0</v>
      </c>
      <c r="BB45" s="52">
        <v>0</v>
      </c>
      <c r="BC45" s="52">
        <v>0</v>
      </c>
      <c r="BD45" s="52">
        <v>0</v>
      </c>
      <c r="BE45" s="52">
        <v>0</v>
      </c>
      <c r="BF45" s="52">
        <v>0</v>
      </c>
      <c r="BG45" s="52">
        <v>0</v>
      </c>
      <c r="BH45" s="52">
        <v>1</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272256</v>
      </c>
      <c r="B46" s="52" t="s">
        <v>191</v>
      </c>
      <c r="C46" s="52" t="s">
        <v>419</v>
      </c>
      <c r="D46" s="52">
        <v>1</v>
      </c>
      <c r="E46" s="52">
        <v>1.75463222908478</v>
      </c>
      <c r="F46" s="52">
        <v>20.659379471482101</v>
      </c>
      <c r="G46" s="52">
        <v>0</v>
      </c>
      <c r="H46" s="52">
        <v>0</v>
      </c>
      <c r="I46" s="52">
        <v>0</v>
      </c>
      <c r="J46" s="52">
        <v>0</v>
      </c>
      <c r="K46" s="52">
        <v>1</v>
      </c>
      <c r="L46" s="52">
        <v>0</v>
      </c>
      <c r="M46" s="52">
        <v>0</v>
      </c>
      <c r="N46" s="52">
        <v>0</v>
      </c>
      <c r="O46" s="52">
        <v>0</v>
      </c>
      <c r="P46" s="52">
        <v>0</v>
      </c>
      <c r="Q46" s="52">
        <v>1</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0</v>
      </c>
      <c r="AS46" s="52">
        <v>0</v>
      </c>
      <c r="AT46" s="52">
        <v>0</v>
      </c>
      <c r="AU46" s="52">
        <v>0</v>
      </c>
      <c r="AV46" s="52">
        <v>1</v>
      </c>
      <c r="AW46" s="52">
        <v>0</v>
      </c>
      <c r="AX46" s="52">
        <v>0</v>
      </c>
      <c r="AY46" s="52">
        <v>0</v>
      </c>
      <c r="AZ46" s="52">
        <v>0</v>
      </c>
      <c r="BA46" s="52">
        <v>0</v>
      </c>
      <c r="BB46" s="52">
        <v>0</v>
      </c>
      <c r="BC46" s="52">
        <v>0</v>
      </c>
      <c r="BD46" s="52">
        <v>0</v>
      </c>
      <c r="BE46" s="52">
        <v>0</v>
      </c>
      <c r="BF46" s="52">
        <v>0</v>
      </c>
      <c r="BG46" s="52">
        <v>0</v>
      </c>
      <c r="BH46" s="52">
        <v>0</v>
      </c>
      <c r="BI46" s="52">
        <v>1</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272272</v>
      </c>
      <c r="B47" s="52" t="s">
        <v>193</v>
      </c>
      <c r="C47" s="52" t="s">
        <v>419</v>
      </c>
      <c r="D47" s="52">
        <v>3</v>
      </c>
      <c r="E47" s="52">
        <v>0.62482166548297702</v>
      </c>
      <c r="F47" s="52">
        <v>7.3567712226221396</v>
      </c>
      <c r="G47" s="52">
        <v>1</v>
      </c>
      <c r="H47" s="52">
        <v>0</v>
      </c>
      <c r="I47" s="52">
        <v>0</v>
      </c>
      <c r="J47" s="52">
        <v>1</v>
      </c>
      <c r="K47" s="52">
        <v>0</v>
      </c>
      <c r="L47" s="52">
        <v>0</v>
      </c>
      <c r="M47" s="52">
        <v>1</v>
      </c>
      <c r="N47" s="52">
        <v>0</v>
      </c>
      <c r="O47" s="52">
        <v>0</v>
      </c>
      <c r="P47" s="52">
        <v>2</v>
      </c>
      <c r="Q47" s="52">
        <v>1</v>
      </c>
      <c r="R47" s="52">
        <v>0</v>
      </c>
      <c r="S47" s="52">
        <v>1</v>
      </c>
      <c r="T47" s="52">
        <v>2</v>
      </c>
      <c r="U47" s="52">
        <v>0</v>
      </c>
      <c r="V47" s="52">
        <v>2</v>
      </c>
      <c r="W47" s="52">
        <v>0</v>
      </c>
      <c r="X47" s="52">
        <v>0</v>
      </c>
      <c r="Y47" s="52">
        <v>1</v>
      </c>
      <c r="Z47" s="52">
        <v>1</v>
      </c>
      <c r="AA47" s="52">
        <v>0</v>
      </c>
      <c r="AB47" s="52">
        <v>2</v>
      </c>
      <c r="AC47" s="52">
        <v>0</v>
      </c>
      <c r="AD47" s="52">
        <v>0</v>
      </c>
      <c r="AE47" s="52">
        <v>0</v>
      </c>
      <c r="AF47" s="52">
        <v>0</v>
      </c>
      <c r="AG47" s="52">
        <v>1</v>
      </c>
      <c r="AH47" s="52">
        <v>0</v>
      </c>
      <c r="AI47" s="52">
        <v>2</v>
      </c>
      <c r="AJ47" s="52">
        <v>0</v>
      </c>
      <c r="AK47" s="52">
        <v>0</v>
      </c>
      <c r="AL47" s="52">
        <v>0</v>
      </c>
      <c r="AM47" s="52">
        <v>1</v>
      </c>
      <c r="AN47" s="52">
        <v>0</v>
      </c>
      <c r="AO47" s="52">
        <v>0</v>
      </c>
      <c r="AP47" s="52">
        <v>0</v>
      </c>
      <c r="AQ47" s="52">
        <v>0</v>
      </c>
      <c r="AR47" s="52">
        <v>0</v>
      </c>
      <c r="AS47" s="52">
        <v>0</v>
      </c>
      <c r="AT47" s="52">
        <v>0</v>
      </c>
      <c r="AU47" s="52">
        <v>0</v>
      </c>
      <c r="AV47" s="52">
        <v>0</v>
      </c>
      <c r="AW47" s="52">
        <v>0</v>
      </c>
      <c r="AX47" s="52">
        <v>0</v>
      </c>
      <c r="AY47" s="52">
        <v>0</v>
      </c>
      <c r="AZ47" s="52">
        <v>0</v>
      </c>
      <c r="BA47" s="52">
        <v>1</v>
      </c>
      <c r="BB47" s="52">
        <v>2</v>
      </c>
      <c r="BC47" s="52">
        <v>0</v>
      </c>
      <c r="BD47" s="52">
        <v>1</v>
      </c>
      <c r="BE47" s="52">
        <v>1</v>
      </c>
      <c r="BF47" s="52">
        <v>0</v>
      </c>
      <c r="BG47" s="52">
        <v>0</v>
      </c>
      <c r="BH47" s="52">
        <v>1</v>
      </c>
      <c r="BI47" s="52">
        <v>0</v>
      </c>
      <c r="BJ47" s="52">
        <v>0</v>
      </c>
      <c r="BK47" s="52">
        <v>1</v>
      </c>
      <c r="BL47" s="52">
        <v>2</v>
      </c>
      <c r="BM47" s="52">
        <v>0</v>
      </c>
      <c r="BN47" s="52">
        <v>1</v>
      </c>
      <c r="BO47" s="52">
        <v>0</v>
      </c>
      <c r="BP47" s="52">
        <v>0</v>
      </c>
      <c r="BQ47" s="52">
        <v>1</v>
      </c>
      <c r="BR47" s="52">
        <v>0</v>
      </c>
      <c r="BS47" s="52">
        <v>0</v>
      </c>
      <c r="BT47" s="52">
        <v>3</v>
      </c>
      <c r="BU47" s="52">
        <v>0</v>
      </c>
      <c r="BV47" s="52">
        <v>0</v>
      </c>
    </row>
    <row r="48" spans="1:74" s="52" customFormat="1" x14ac:dyDescent="0.2">
      <c r="A48" s="52">
        <v>273414</v>
      </c>
      <c r="B48" s="52" t="s">
        <v>537</v>
      </c>
      <c r="C48" s="52" t="s">
        <v>419</v>
      </c>
      <c r="D48" s="52">
        <v>1</v>
      </c>
      <c r="E48" s="52">
        <v>5.9970014992503797</v>
      </c>
      <c r="F48" s="52">
        <v>70.6098563621415</v>
      </c>
      <c r="G48" s="52">
        <v>0</v>
      </c>
      <c r="H48" s="52">
        <v>0</v>
      </c>
      <c r="I48" s="52">
        <v>0</v>
      </c>
      <c r="J48" s="52">
        <v>0</v>
      </c>
      <c r="K48" s="52">
        <v>1</v>
      </c>
      <c r="L48" s="52">
        <v>0</v>
      </c>
      <c r="M48" s="52">
        <v>0</v>
      </c>
      <c r="N48" s="52">
        <v>0</v>
      </c>
      <c r="O48" s="52">
        <v>0</v>
      </c>
      <c r="P48" s="52">
        <v>1</v>
      </c>
      <c r="Q48" s="52">
        <v>0</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0</v>
      </c>
      <c r="AV48" s="52">
        <v>1</v>
      </c>
      <c r="AW48" s="52">
        <v>0</v>
      </c>
      <c r="AX48" s="52">
        <v>0</v>
      </c>
      <c r="AY48" s="52">
        <v>0</v>
      </c>
      <c r="AZ48" s="52">
        <v>0</v>
      </c>
      <c r="BA48" s="52">
        <v>0</v>
      </c>
      <c r="BB48" s="52">
        <v>0</v>
      </c>
      <c r="BC48" s="52">
        <v>0</v>
      </c>
      <c r="BD48" s="52">
        <v>0</v>
      </c>
      <c r="BE48" s="52">
        <v>1</v>
      </c>
      <c r="BF48" s="52">
        <v>0</v>
      </c>
      <c r="BG48" s="52">
        <v>0</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52" customFormat="1" x14ac:dyDescent="0.2"/>
    <row r="50" s="52" customFormat="1" x14ac:dyDescent="0.2"/>
    <row r="51" s="52" customFormat="1" x14ac:dyDescent="0.2"/>
    <row r="52" s="52" customFormat="1" x14ac:dyDescent="0.2"/>
    <row r="53" s="52" customFormat="1" x14ac:dyDescent="0.2"/>
    <row r="54" s="52" customFormat="1" x14ac:dyDescent="0.2"/>
    <row r="55" s="52" customFormat="1" x14ac:dyDescent="0.2"/>
    <row r="85" spans="1:75" x14ac:dyDescent="0.2">
      <c r="B85" s="52">
        <v>271004</v>
      </c>
      <c r="C85" t="s">
        <v>395</v>
      </c>
      <c r="D85">
        <f>IFERROR(VLOOKUP($B85,$A$8:$BW$70,D$88,FALSE),0)</f>
        <v>27</v>
      </c>
      <c r="E85">
        <f t="shared" ref="E85:BP85" si="0">IFERROR(VLOOKUP($B85,$A$8:$BW$70,E88,FALSE),0)</f>
        <v>0.98483104858609305</v>
      </c>
      <c r="F85">
        <f t="shared" si="0"/>
        <v>11.595591378513699</v>
      </c>
      <c r="G85">
        <f t="shared" si="0"/>
        <v>1</v>
      </c>
      <c r="H85">
        <f t="shared" si="0"/>
        <v>2</v>
      </c>
      <c r="I85">
        <f t="shared" si="0"/>
        <v>4</v>
      </c>
      <c r="J85">
        <f t="shared" si="0"/>
        <v>6</v>
      </c>
      <c r="K85">
        <f t="shared" si="0"/>
        <v>2</v>
      </c>
      <c r="L85">
        <f t="shared" si="0"/>
        <v>5</v>
      </c>
      <c r="M85">
        <f t="shared" si="0"/>
        <v>4</v>
      </c>
      <c r="N85">
        <f t="shared" si="0"/>
        <v>3</v>
      </c>
      <c r="O85">
        <f t="shared" si="0"/>
        <v>0</v>
      </c>
      <c r="P85">
        <f t="shared" si="0"/>
        <v>13</v>
      </c>
      <c r="Q85">
        <f t="shared" si="0"/>
        <v>14</v>
      </c>
      <c r="R85">
        <f t="shared" si="0"/>
        <v>0</v>
      </c>
      <c r="S85">
        <f t="shared" si="0"/>
        <v>5</v>
      </c>
      <c r="T85">
        <f t="shared" si="0"/>
        <v>22</v>
      </c>
      <c r="U85">
        <f t="shared" si="0"/>
        <v>0</v>
      </c>
      <c r="V85">
        <f t="shared" si="0"/>
        <v>22</v>
      </c>
      <c r="W85">
        <f t="shared" si="0"/>
        <v>1</v>
      </c>
      <c r="X85">
        <f t="shared" si="0"/>
        <v>1</v>
      </c>
      <c r="Y85">
        <f t="shared" si="0"/>
        <v>14</v>
      </c>
      <c r="Z85">
        <f t="shared" si="0"/>
        <v>6</v>
      </c>
      <c r="AA85">
        <f t="shared" si="0"/>
        <v>0</v>
      </c>
      <c r="AB85">
        <f t="shared" si="0"/>
        <v>16</v>
      </c>
      <c r="AC85">
        <f t="shared" si="0"/>
        <v>4</v>
      </c>
      <c r="AD85">
        <f t="shared" si="0"/>
        <v>0</v>
      </c>
      <c r="AE85">
        <f t="shared" si="0"/>
        <v>3</v>
      </c>
      <c r="AF85">
        <f t="shared" si="0"/>
        <v>0</v>
      </c>
      <c r="AG85">
        <f t="shared" si="0"/>
        <v>4</v>
      </c>
      <c r="AH85">
        <f t="shared" si="0"/>
        <v>0</v>
      </c>
      <c r="AI85">
        <f t="shared" si="0"/>
        <v>15</v>
      </c>
      <c r="AJ85">
        <f t="shared" si="0"/>
        <v>1</v>
      </c>
      <c r="AK85">
        <f t="shared" si="0"/>
        <v>0</v>
      </c>
      <c r="AL85">
        <f t="shared" si="0"/>
        <v>10</v>
      </c>
      <c r="AM85">
        <f t="shared" si="0"/>
        <v>1</v>
      </c>
      <c r="AN85">
        <f t="shared" si="0"/>
        <v>0</v>
      </c>
      <c r="AO85">
        <f t="shared" si="0"/>
        <v>0</v>
      </c>
      <c r="AP85">
        <f t="shared" si="0"/>
        <v>2</v>
      </c>
      <c r="AQ85">
        <f t="shared" si="0"/>
        <v>0</v>
      </c>
      <c r="AR85">
        <f t="shared" si="0"/>
        <v>4</v>
      </c>
      <c r="AS85">
        <f t="shared" si="0"/>
        <v>0</v>
      </c>
      <c r="AT85">
        <f t="shared" si="0"/>
        <v>1</v>
      </c>
      <c r="AU85">
        <f t="shared" si="0"/>
        <v>1</v>
      </c>
      <c r="AV85">
        <f t="shared" si="0"/>
        <v>0</v>
      </c>
      <c r="AW85">
        <f t="shared" si="0"/>
        <v>0</v>
      </c>
      <c r="AX85">
        <f t="shared" si="0"/>
        <v>6</v>
      </c>
      <c r="AY85">
        <f t="shared" si="0"/>
        <v>4</v>
      </c>
      <c r="AZ85">
        <f t="shared" si="0"/>
        <v>3</v>
      </c>
      <c r="BA85">
        <f t="shared" si="0"/>
        <v>0</v>
      </c>
      <c r="BB85">
        <f t="shared" si="0"/>
        <v>6</v>
      </c>
      <c r="BC85">
        <f t="shared" si="0"/>
        <v>2</v>
      </c>
      <c r="BD85">
        <f t="shared" si="0"/>
        <v>10</v>
      </c>
      <c r="BE85">
        <f t="shared" si="0"/>
        <v>5</v>
      </c>
      <c r="BF85">
        <f t="shared" si="0"/>
        <v>2</v>
      </c>
      <c r="BG85">
        <f t="shared" si="0"/>
        <v>2</v>
      </c>
      <c r="BH85">
        <f t="shared" si="0"/>
        <v>2</v>
      </c>
      <c r="BI85">
        <f t="shared" si="0"/>
        <v>4</v>
      </c>
      <c r="BJ85">
        <f t="shared" si="0"/>
        <v>0</v>
      </c>
      <c r="BK85">
        <f t="shared" si="0"/>
        <v>10</v>
      </c>
      <c r="BL85">
        <f t="shared" si="0"/>
        <v>29</v>
      </c>
      <c r="BM85">
        <f t="shared" si="0"/>
        <v>6</v>
      </c>
      <c r="BN85">
        <f t="shared" si="0"/>
        <v>2</v>
      </c>
      <c r="BO85">
        <f t="shared" si="0"/>
        <v>2</v>
      </c>
      <c r="BP85">
        <f t="shared" si="0"/>
        <v>0</v>
      </c>
      <c r="BQ85">
        <f t="shared" ref="BQ85:BW85" si="1">IFERROR(VLOOKUP($B85,$A$8:$BW$70,BQ88,FALSE),0)</f>
        <v>1</v>
      </c>
      <c r="BR85">
        <f t="shared" si="1"/>
        <v>0</v>
      </c>
      <c r="BS85">
        <f t="shared" si="1"/>
        <v>6</v>
      </c>
      <c r="BT85">
        <f t="shared" si="1"/>
        <v>20</v>
      </c>
      <c r="BU85">
        <f t="shared" si="1"/>
        <v>1</v>
      </c>
      <c r="BV85">
        <f t="shared" si="1"/>
        <v>0</v>
      </c>
      <c r="BW85">
        <f t="shared" si="1"/>
        <v>0</v>
      </c>
    </row>
    <row r="86" spans="1:75" x14ac:dyDescent="0.2">
      <c r="B86" s="52">
        <v>271403</v>
      </c>
      <c r="C86" t="s">
        <v>396</v>
      </c>
      <c r="D86">
        <f>IFERROR(VLOOKUP($B86,$A$8:$BW$70,D$88,FALSE),0)</f>
        <v>8</v>
      </c>
      <c r="E86">
        <f t="shared" ref="E86:BP86" si="2">IFERROR(VLOOKUP($B86,$A$8:$BW$70,E$88,FALSE),0)</f>
        <v>0.97391372098345796</v>
      </c>
      <c r="F86">
        <f t="shared" si="2"/>
        <v>11.467048650289099</v>
      </c>
      <c r="G86">
        <f t="shared" si="2"/>
        <v>0</v>
      </c>
      <c r="H86">
        <f t="shared" si="2"/>
        <v>2</v>
      </c>
      <c r="I86">
        <f t="shared" si="2"/>
        <v>2</v>
      </c>
      <c r="J86">
        <f t="shared" si="2"/>
        <v>0</v>
      </c>
      <c r="K86">
        <f t="shared" si="2"/>
        <v>1</v>
      </c>
      <c r="L86">
        <f t="shared" si="2"/>
        <v>1</v>
      </c>
      <c r="M86">
        <f t="shared" si="2"/>
        <v>1</v>
      </c>
      <c r="N86">
        <f t="shared" si="2"/>
        <v>1</v>
      </c>
      <c r="O86">
        <f t="shared" si="2"/>
        <v>0</v>
      </c>
      <c r="P86">
        <f t="shared" si="2"/>
        <v>4</v>
      </c>
      <c r="Q86">
        <f t="shared" si="2"/>
        <v>4</v>
      </c>
      <c r="R86">
        <f t="shared" si="2"/>
        <v>0</v>
      </c>
      <c r="S86">
        <f t="shared" si="2"/>
        <v>1</v>
      </c>
      <c r="T86">
        <f t="shared" si="2"/>
        <v>7</v>
      </c>
      <c r="U86">
        <f t="shared" si="2"/>
        <v>0</v>
      </c>
      <c r="V86">
        <f t="shared" si="2"/>
        <v>7</v>
      </c>
      <c r="W86">
        <f t="shared" si="2"/>
        <v>0</v>
      </c>
      <c r="X86">
        <f t="shared" si="2"/>
        <v>0</v>
      </c>
      <c r="Y86">
        <f t="shared" si="2"/>
        <v>4</v>
      </c>
      <c r="Z86">
        <f t="shared" si="2"/>
        <v>3</v>
      </c>
      <c r="AA86">
        <f t="shared" si="2"/>
        <v>0</v>
      </c>
      <c r="AB86">
        <f t="shared" si="2"/>
        <v>4</v>
      </c>
      <c r="AC86">
        <f t="shared" si="2"/>
        <v>1</v>
      </c>
      <c r="AD86">
        <f t="shared" si="2"/>
        <v>0</v>
      </c>
      <c r="AE86">
        <f t="shared" si="2"/>
        <v>0</v>
      </c>
      <c r="AF86">
        <f t="shared" si="2"/>
        <v>0</v>
      </c>
      <c r="AG86">
        <f t="shared" si="2"/>
        <v>3</v>
      </c>
      <c r="AH86">
        <f t="shared" si="2"/>
        <v>0</v>
      </c>
      <c r="AI86">
        <f t="shared" si="2"/>
        <v>7</v>
      </c>
      <c r="AJ86">
        <f t="shared" si="2"/>
        <v>0</v>
      </c>
      <c r="AK86">
        <f t="shared" si="2"/>
        <v>0</v>
      </c>
      <c r="AL86">
        <f t="shared" si="2"/>
        <v>1</v>
      </c>
      <c r="AM86">
        <f t="shared" si="2"/>
        <v>0</v>
      </c>
      <c r="AN86">
        <f t="shared" si="2"/>
        <v>0</v>
      </c>
      <c r="AO86">
        <f t="shared" si="2"/>
        <v>0</v>
      </c>
      <c r="AP86">
        <f t="shared" si="2"/>
        <v>1</v>
      </c>
      <c r="AQ86">
        <f t="shared" si="2"/>
        <v>1</v>
      </c>
      <c r="AR86">
        <f t="shared" si="2"/>
        <v>0</v>
      </c>
      <c r="AS86">
        <f t="shared" si="2"/>
        <v>1</v>
      </c>
      <c r="AT86">
        <f t="shared" si="2"/>
        <v>0</v>
      </c>
      <c r="AU86">
        <f t="shared" si="2"/>
        <v>1</v>
      </c>
      <c r="AV86">
        <f t="shared" si="2"/>
        <v>1</v>
      </c>
      <c r="AW86">
        <f t="shared" si="2"/>
        <v>0</v>
      </c>
      <c r="AX86">
        <f t="shared" si="2"/>
        <v>0</v>
      </c>
      <c r="AY86">
        <f t="shared" si="2"/>
        <v>0</v>
      </c>
      <c r="AZ86">
        <f t="shared" si="2"/>
        <v>0</v>
      </c>
      <c r="BA86">
        <f t="shared" si="2"/>
        <v>0</v>
      </c>
      <c r="BB86">
        <f t="shared" si="2"/>
        <v>3</v>
      </c>
      <c r="BC86">
        <f t="shared" si="2"/>
        <v>1</v>
      </c>
      <c r="BD86">
        <f t="shared" si="2"/>
        <v>2</v>
      </c>
      <c r="BE86">
        <f t="shared" si="2"/>
        <v>2</v>
      </c>
      <c r="BF86">
        <f t="shared" si="2"/>
        <v>1</v>
      </c>
      <c r="BG86">
        <f t="shared" si="2"/>
        <v>0</v>
      </c>
      <c r="BH86">
        <f t="shared" si="2"/>
        <v>1</v>
      </c>
      <c r="BI86">
        <f t="shared" si="2"/>
        <v>1</v>
      </c>
      <c r="BJ86">
        <f t="shared" si="2"/>
        <v>0</v>
      </c>
      <c r="BK86">
        <f t="shared" si="2"/>
        <v>3</v>
      </c>
      <c r="BL86">
        <f t="shared" si="2"/>
        <v>7</v>
      </c>
      <c r="BM86">
        <f t="shared" si="2"/>
        <v>0</v>
      </c>
      <c r="BN86">
        <f t="shared" si="2"/>
        <v>0</v>
      </c>
      <c r="BO86">
        <f t="shared" si="2"/>
        <v>0</v>
      </c>
      <c r="BP86">
        <f t="shared" si="2"/>
        <v>0</v>
      </c>
      <c r="BQ86">
        <f t="shared" ref="BQ86:BW86" si="3">IFERROR(VLOOKUP($B86,$A$8:$BW$70,BQ$88,FALSE),0)</f>
        <v>3</v>
      </c>
      <c r="BR86">
        <f t="shared" si="3"/>
        <v>0</v>
      </c>
      <c r="BS86">
        <f t="shared" si="3"/>
        <v>1</v>
      </c>
      <c r="BT86">
        <f t="shared" si="3"/>
        <v>7</v>
      </c>
      <c r="BU86">
        <f t="shared" si="3"/>
        <v>0</v>
      </c>
      <c r="BV86">
        <f t="shared" si="3"/>
        <v>0</v>
      </c>
      <c r="BW86">
        <f t="shared" si="3"/>
        <v>0</v>
      </c>
    </row>
    <row r="87" spans="1:75" x14ac:dyDescent="0.2">
      <c r="C87" t="s">
        <v>397</v>
      </c>
      <c r="D87">
        <f>SUM(D8:D83)</f>
        <v>106</v>
      </c>
      <c r="G87">
        <f t="shared" ref="G87:BR87" si="4">SUM(G8:G83)</f>
        <v>4</v>
      </c>
      <c r="H87">
        <f t="shared" si="4"/>
        <v>12</v>
      </c>
      <c r="I87">
        <f t="shared" si="4"/>
        <v>17</v>
      </c>
      <c r="J87">
        <f t="shared" si="4"/>
        <v>17</v>
      </c>
      <c r="K87">
        <f t="shared" si="4"/>
        <v>13</v>
      </c>
      <c r="L87">
        <f t="shared" si="4"/>
        <v>17</v>
      </c>
      <c r="M87">
        <f t="shared" si="4"/>
        <v>17</v>
      </c>
      <c r="N87">
        <f t="shared" si="4"/>
        <v>9</v>
      </c>
      <c r="O87">
        <f t="shared" si="4"/>
        <v>0</v>
      </c>
      <c r="P87">
        <f t="shared" si="4"/>
        <v>58</v>
      </c>
      <c r="Q87">
        <f t="shared" si="4"/>
        <v>48</v>
      </c>
      <c r="R87">
        <f t="shared" si="4"/>
        <v>0</v>
      </c>
      <c r="S87">
        <f t="shared" si="4"/>
        <v>11</v>
      </c>
      <c r="T87">
        <f t="shared" si="4"/>
        <v>38</v>
      </c>
      <c r="U87">
        <f t="shared" si="4"/>
        <v>0</v>
      </c>
      <c r="V87">
        <f t="shared" si="4"/>
        <v>38</v>
      </c>
      <c r="W87">
        <f t="shared" si="4"/>
        <v>1</v>
      </c>
      <c r="X87">
        <f t="shared" si="4"/>
        <v>3</v>
      </c>
      <c r="Y87">
        <f t="shared" si="4"/>
        <v>22</v>
      </c>
      <c r="Z87">
        <f t="shared" si="4"/>
        <v>12</v>
      </c>
      <c r="AA87">
        <f t="shared" si="4"/>
        <v>0</v>
      </c>
      <c r="AB87">
        <f t="shared" si="4"/>
        <v>31</v>
      </c>
      <c r="AC87">
        <f t="shared" si="4"/>
        <v>6</v>
      </c>
      <c r="AD87">
        <f t="shared" si="4"/>
        <v>0</v>
      </c>
      <c r="AE87">
        <f t="shared" si="4"/>
        <v>3</v>
      </c>
      <c r="AF87">
        <f t="shared" si="4"/>
        <v>0</v>
      </c>
      <c r="AG87">
        <f t="shared" si="4"/>
        <v>9</v>
      </c>
      <c r="AH87">
        <f t="shared" si="4"/>
        <v>0</v>
      </c>
      <c r="AI87">
        <f t="shared" si="4"/>
        <v>32</v>
      </c>
      <c r="AJ87">
        <f t="shared" si="4"/>
        <v>3</v>
      </c>
      <c r="AK87">
        <f t="shared" si="4"/>
        <v>0</v>
      </c>
      <c r="AL87">
        <f t="shared" si="4"/>
        <v>12</v>
      </c>
      <c r="AM87">
        <f t="shared" si="4"/>
        <v>2</v>
      </c>
      <c r="AN87">
        <f t="shared" si="4"/>
        <v>0</v>
      </c>
      <c r="AO87">
        <f t="shared" si="4"/>
        <v>0</v>
      </c>
      <c r="AP87">
        <f t="shared" si="4"/>
        <v>9</v>
      </c>
      <c r="AQ87">
        <f t="shared" si="4"/>
        <v>6</v>
      </c>
      <c r="AR87">
        <f t="shared" si="4"/>
        <v>9</v>
      </c>
      <c r="AS87">
        <f t="shared" si="4"/>
        <v>7</v>
      </c>
      <c r="AT87">
        <f t="shared" si="4"/>
        <v>2</v>
      </c>
      <c r="AU87">
        <f t="shared" si="4"/>
        <v>5</v>
      </c>
      <c r="AV87">
        <f t="shared" si="4"/>
        <v>6</v>
      </c>
      <c r="AW87">
        <f t="shared" si="4"/>
        <v>3</v>
      </c>
      <c r="AX87">
        <f t="shared" si="4"/>
        <v>15</v>
      </c>
      <c r="AY87">
        <f t="shared" si="4"/>
        <v>11</v>
      </c>
      <c r="AZ87">
        <f t="shared" si="4"/>
        <v>7</v>
      </c>
      <c r="BA87">
        <f t="shared" si="4"/>
        <v>1</v>
      </c>
      <c r="BB87">
        <f t="shared" si="4"/>
        <v>25</v>
      </c>
      <c r="BC87">
        <f t="shared" si="4"/>
        <v>11</v>
      </c>
      <c r="BD87">
        <f t="shared" si="4"/>
        <v>29</v>
      </c>
      <c r="BE87">
        <f t="shared" si="4"/>
        <v>20</v>
      </c>
      <c r="BF87">
        <f t="shared" si="4"/>
        <v>11</v>
      </c>
      <c r="BG87">
        <f t="shared" si="4"/>
        <v>9</v>
      </c>
      <c r="BH87">
        <f t="shared" si="4"/>
        <v>12</v>
      </c>
      <c r="BI87">
        <f t="shared" si="4"/>
        <v>14</v>
      </c>
      <c r="BJ87">
        <f t="shared" si="4"/>
        <v>0</v>
      </c>
      <c r="BK87">
        <f t="shared" si="4"/>
        <v>14</v>
      </c>
      <c r="BL87">
        <f t="shared" si="4"/>
        <v>47</v>
      </c>
      <c r="BM87">
        <f t="shared" si="4"/>
        <v>9</v>
      </c>
      <c r="BN87">
        <f t="shared" si="4"/>
        <v>3</v>
      </c>
      <c r="BO87">
        <f t="shared" si="4"/>
        <v>4</v>
      </c>
      <c r="BP87">
        <f t="shared" si="4"/>
        <v>0</v>
      </c>
      <c r="BQ87">
        <f t="shared" si="4"/>
        <v>6</v>
      </c>
      <c r="BR87">
        <f t="shared" si="4"/>
        <v>0</v>
      </c>
      <c r="BS87">
        <f t="shared" ref="BS87:BW87" si="5">SUM(BS8:BS83)</f>
        <v>10</v>
      </c>
      <c r="BT87">
        <f t="shared" si="5"/>
        <v>38</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71</v>
      </c>
      <c r="E90">
        <v>0.80824905819063098</v>
      </c>
      <c r="F90">
        <v>9.5164808464380695</v>
      </c>
      <c r="G90">
        <v>3</v>
      </c>
      <c r="H90">
        <v>8</v>
      </c>
      <c r="I90">
        <v>11</v>
      </c>
      <c r="J90">
        <v>11</v>
      </c>
      <c r="K90">
        <v>10</v>
      </c>
      <c r="L90">
        <v>11</v>
      </c>
      <c r="M90">
        <v>12</v>
      </c>
      <c r="N90">
        <v>5</v>
      </c>
      <c r="O90">
        <v>0</v>
      </c>
      <c r="P90">
        <v>41</v>
      </c>
      <c r="Q90">
        <v>30</v>
      </c>
      <c r="R90">
        <v>0</v>
      </c>
      <c r="S90">
        <v>18</v>
      </c>
      <c r="T90">
        <v>53</v>
      </c>
      <c r="U90">
        <v>0</v>
      </c>
      <c r="V90">
        <v>53</v>
      </c>
      <c r="W90">
        <v>4</v>
      </c>
      <c r="X90">
        <v>4</v>
      </c>
      <c r="Y90">
        <v>29</v>
      </c>
      <c r="Z90">
        <v>16</v>
      </c>
      <c r="AA90">
        <v>0</v>
      </c>
      <c r="AB90">
        <v>47</v>
      </c>
      <c r="AC90">
        <v>9</v>
      </c>
      <c r="AD90">
        <v>1</v>
      </c>
      <c r="AE90">
        <v>3</v>
      </c>
      <c r="AF90">
        <v>0</v>
      </c>
      <c r="AG90">
        <v>11</v>
      </c>
      <c r="AH90">
        <v>0</v>
      </c>
      <c r="AI90">
        <v>46</v>
      </c>
      <c r="AJ90">
        <v>3</v>
      </c>
      <c r="AK90">
        <v>2</v>
      </c>
      <c r="AL90">
        <v>16</v>
      </c>
      <c r="AM90">
        <v>2</v>
      </c>
      <c r="AN90">
        <v>2</v>
      </c>
      <c r="AO90">
        <v>0</v>
      </c>
      <c r="AP90">
        <v>6</v>
      </c>
      <c r="AQ90">
        <v>5</v>
      </c>
      <c r="AR90">
        <v>5</v>
      </c>
      <c r="AS90">
        <v>6</v>
      </c>
      <c r="AT90">
        <v>1</v>
      </c>
      <c r="AU90">
        <v>3</v>
      </c>
      <c r="AV90">
        <v>5</v>
      </c>
      <c r="AW90">
        <v>3</v>
      </c>
      <c r="AX90">
        <v>9</v>
      </c>
      <c r="AY90">
        <v>7</v>
      </c>
      <c r="AZ90">
        <v>4</v>
      </c>
      <c r="BA90">
        <v>1</v>
      </c>
      <c r="BB90">
        <v>16</v>
      </c>
      <c r="BC90">
        <v>8</v>
      </c>
      <c r="BD90">
        <v>17</v>
      </c>
      <c r="BE90">
        <v>13</v>
      </c>
      <c r="BF90">
        <v>8</v>
      </c>
      <c r="BG90">
        <v>7</v>
      </c>
      <c r="BH90">
        <v>9</v>
      </c>
      <c r="BI90">
        <v>9</v>
      </c>
      <c r="BJ90">
        <v>0</v>
      </c>
      <c r="BK90">
        <v>19</v>
      </c>
      <c r="BL90">
        <v>66</v>
      </c>
      <c r="BM90">
        <v>14</v>
      </c>
      <c r="BN90">
        <v>6</v>
      </c>
      <c r="BO90">
        <v>5</v>
      </c>
      <c r="BP90">
        <v>0</v>
      </c>
      <c r="BQ90">
        <v>8</v>
      </c>
      <c r="BR90">
        <v>0</v>
      </c>
      <c r="BS90">
        <v>15</v>
      </c>
      <c r="BT90">
        <v>55</v>
      </c>
      <c r="BU90">
        <v>1</v>
      </c>
      <c r="BV90">
        <v>0</v>
      </c>
    </row>
    <row r="91" spans="1:75" x14ac:dyDescent="0.2">
      <c r="B91" t="s">
        <v>425</v>
      </c>
    </row>
    <row r="92" spans="1:75" x14ac:dyDescent="0.2">
      <c r="D92">
        <f>D87-D85-D86</f>
        <v>71</v>
      </c>
    </row>
    <row r="100" spans="1:6" s="147" customFormat="1" x14ac:dyDescent="0.2"/>
    <row r="101" spans="1:6" x14ac:dyDescent="0.2">
      <c r="A101" s="52">
        <v>271004</v>
      </c>
      <c r="B101" s="52" t="s">
        <v>172</v>
      </c>
      <c r="C101" s="52" t="s">
        <v>419</v>
      </c>
      <c r="D101" s="52">
        <v>48</v>
      </c>
      <c r="E101" s="52">
        <v>1.7568279300504299</v>
      </c>
      <c r="F101" s="52">
        <v>20.6852320796261</v>
      </c>
    </row>
    <row r="102" spans="1:6" x14ac:dyDescent="0.2">
      <c r="A102" s="52">
        <v>271021</v>
      </c>
      <c r="B102" s="52" t="s">
        <v>419</v>
      </c>
      <c r="C102" s="52" t="s">
        <v>500</v>
      </c>
      <c r="D102" s="52">
        <v>1</v>
      </c>
      <c r="E102" s="52">
        <v>0.95022710427792201</v>
      </c>
      <c r="F102" s="52">
        <v>11.1881578406917</v>
      </c>
    </row>
    <row r="103" spans="1:6" x14ac:dyDescent="0.2">
      <c r="A103" s="52">
        <v>271047</v>
      </c>
      <c r="B103" s="52" t="s">
        <v>419</v>
      </c>
      <c r="C103" s="52" t="s">
        <v>502</v>
      </c>
      <c r="D103" s="52">
        <v>2</v>
      </c>
      <c r="E103" s="52">
        <v>3.0501288679446699</v>
      </c>
      <c r="F103" s="52">
        <v>35.912807638703399</v>
      </c>
    </row>
    <row r="104" spans="1:6" x14ac:dyDescent="0.2">
      <c r="A104" s="52">
        <v>271063</v>
      </c>
      <c r="B104" s="52" t="s">
        <v>419</v>
      </c>
      <c r="C104" s="52" t="s">
        <v>503</v>
      </c>
      <c r="D104" s="52">
        <v>2</v>
      </c>
      <c r="E104" s="52">
        <v>1.92646676363216</v>
      </c>
      <c r="F104" s="52">
        <v>22.68259253954</v>
      </c>
    </row>
    <row r="105" spans="1:6" x14ac:dyDescent="0.2">
      <c r="A105" s="52">
        <v>271071</v>
      </c>
      <c r="B105" s="52" t="s">
        <v>419</v>
      </c>
      <c r="C105" s="52" t="s">
        <v>504</v>
      </c>
      <c r="D105" s="52">
        <v>3</v>
      </c>
      <c r="E105" s="52">
        <v>3.77235118074592</v>
      </c>
      <c r="F105" s="52">
        <v>44.416392934589098</v>
      </c>
    </row>
    <row r="106" spans="1:6" x14ac:dyDescent="0.2">
      <c r="A106" s="52">
        <v>271098</v>
      </c>
      <c r="B106" s="52" t="s">
        <v>419</v>
      </c>
      <c r="C106" s="52" t="s">
        <v>506</v>
      </c>
      <c r="D106" s="52">
        <v>2</v>
      </c>
      <c r="E106" s="52">
        <v>2.4886765218256901</v>
      </c>
      <c r="F106" s="52">
        <v>29.302159047302499</v>
      </c>
    </row>
    <row r="107" spans="1:6" x14ac:dyDescent="0.2">
      <c r="A107" s="52">
        <v>271110</v>
      </c>
      <c r="B107" s="52" t="s">
        <v>419</v>
      </c>
      <c r="C107" s="52" t="s">
        <v>507</v>
      </c>
      <c r="D107" s="52">
        <v>4</v>
      </c>
      <c r="E107" s="52">
        <v>5.6128534343647001</v>
      </c>
      <c r="F107" s="52">
        <v>66.086822694939201</v>
      </c>
    </row>
    <row r="108" spans="1:6" x14ac:dyDescent="0.2">
      <c r="A108" s="52">
        <v>271136</v>
      </c>
      <c r="B108" s="52" t="s">
        <v>419</v>
      </c>
      <c r="C108" s="52" t="s">
        <v>508</v>
      </c>
      <c r="D108" s="52">
        <v>2</v>
      </c>
      <c r="E108" s="52">
        <v>2.0549915745345402</v>
      </c>
      <c r="F108" s="52">
        <v>24.1958685388745</v>
      </c>
    </row>
    <row r="109" spans="1:6" x14ac:dyDescent="0.2">
      <c r="A109" s="52">
        <v>271144</v>
      </c>
      <c r="B109" s="52" t="s">
        <v>419</v>
      </c>
      <c r="C109" s="52" t="s">
        <v>509</v>
      </c>
      <c r="D109" s="52">
        <v>2</v>
      </c>
      <c r="E109" s="52">
        <v>1.1694675414283899</v>
      </c>
      <c r="F109" s="52">
        <v>13.769537181334201</v>
      </c>
    </row>
    <row r="110" spans="1:6" x14ac:dyDescent="0.2">
      <c r="A110" s="52">
        <v>271152</v>
      </c>
      <c r="B110" s="52" t="s">
        <v>419</v>
      </c>
      <c r="C110" s="52" t="s">
        <v>510</v>
      </c>
      <c r="D110" s="52">
        <v>2</v>
      </c>
      <c r="E110" s="52">
        <v>2.3705108450871202</v>
      </c>
      <c r="F110" s="52">
        <v>27.9108534986064</v>
      </c>
    </row>
    <row r="111" spans="1:6" x14ac:dyDescent="0.2">
      <c r="A111" s="52">
        <v>271161</v>
      </c>
      <c r="B111" s="52" t="s">
        <v>419</v>
      </c>
      <c r="C111" s="52" t="s">
        <v>511</v>
      </c>
      <c r="D111" s="52">
        <v>1</v>
      </c>
      <c r="E111" s="52">
        <v>0.795544948289578</v>
      </c>
      <c r="F111" s="52">
        <v>9.3669001976030994</v>
      </c>
    </row>
    <row r="112" spans="1:6" x14ac:dyDescent="0.2">
      <c r="A112" s="52">
        <v>271179</v>
      </c>
      <c r="B112" s="52" t="s">
        <v>419</v>
      </c>
      <c r="C112" s="52" t="s">
        <v>512</v>
      </c>
      <c r="D112" s="52">
        <v>2</v>
      </c>
      <c r="E112" s="52">
        <v>2.22893378952178</v>
      </c>
      <c r="F112" s="52">
        <v>26.2438978443694</v>
      </c>
    </row>
    <row r="113" spans="1:6" x14ac:dyDescent="0.2">
      <c r="A113" s="52">
        <v>271187</v>
      </c>
      <c r="B113" s="52" t="s">
        <v>419</v>
      </c>
      <c r="C113" s="52" t="s">
        <v>513</v>
      </c>
      <c r="D113" s="52">
        <v>1</v>
      </c>
      <c r="E113" s="52">
        <v>0.58708185095165999</v>
      </c>
      <c r="F113" s="52">
        <v>6.9124153418501901</v>
      </c>
    </row>
    <row r="114" spans="1:6" x14ac:dyDescent="0.2">
      <c r="A114" s="52">
        <v>271209</v>
      </c>
      <c r="B114" s="52" t="s">
        <v>419</v>
      </c>
      <c r="C114" s="52" t="s">
        <v>514</v>
      </c>
      <c r="D114" s="52">
        <v>4</v>
      </c>
      <c r="E114" s="52">
        <v>2.6288636079838601</v>
      </c>
      <c r="F114" s="52">
        <v>30.952748932713199</v>
      </c>
    </row>
    <row r="115" spans="1:6" x14ac:dyDescent="0.2">
      <c r="A115" s="52">
        <v>271217</v>
      </c>
      <c r="B115" s="52" t="s">
        <v>419</v>
      </c>
      <c r="C115" s="52" t="s">
        <v>515</v>
      </c>
      <c r="D115" s="52">
        <v>3</v>
      </c>
      <c r="E115" s="52">
        <v>2.28642852243367</v>
      </c>
      <c r="F115" s="52">
        <v>26.9208519576868</v>
      </c>
    </row>
    <row r="116" spans="1:6" x14ac:dyDescent="0.2">
      <c r="A116" s="52">
        <v>271225</v>
      </c>
      <c r="B116" s="52" t="s">
        <v>419</v>
      </c>
      <c r="C116" s="52" t="s">
        <v>516</v>
      </c>
      <c r="D116" s="52">
        <v>2</v>
      </c>
      <c r="E116" s="52">
        <v>1.90936255930957</v>
      </c>
      <c r="F116" s="52">
        <v>22.4812043273547</v>
      </c>
    </row>
    <row r="117" spans="1:6" x14ac:dyDescent="0.2">
      <c r="A117" s="52">
        <v>271233</v>
      </c>
      <c r="B117" s="52" t="s">
        <v>419</v>
      </c>
      <c r="C117" s="52" t="s">
        <v>517</v>
      </c>
      <c r="D117" s="52">
        <v>4</v>
      </c>
      <c r="E117" s="52">
        <v>2.2201131147631998</v>
      </c>
      <c r="F117" s="52">
        <v>26.140041512534399</v>
      </c>
    </row>
    <row r="118" spans="1:6" x14ac:dyDescent="0.2">
      <c r="A118" s="52">
        <v>271241</v>
      </c>
      <c r="B118" s="52" t="s">
        <v>419</v>
      </c>
      <c r="C118" s="52" t="s">
        <v>530</v>
      </c>
      <c r="D118" s="52">
        <v>4</v>
      </c>
      <c r="E118" s="52">
        <v>3.5460678540083901</v>
      </c>
      <c r="F118" s="52">
        <v>41.752089248808403</v>
      </c>
    </row>
    <row r="119" spans="1:6" x14ac:dyDescent="0.2">
      <c r="A119" s="52">
        <v>271250</v>
      </c>
      <c r="B119" s="52" t="s">
        <v>419</v>
      </c>
      <c r="C119" s="52" t="s">
        <v>518</v>
      </c>
      <c r="D119" s="52">
        <v>4</v>
      </c>
      <c r="E119" s="52">
        <v>3.3617117836402302</v>
      </c>
      <c r="F119" s="52">
        <v>39.581445194473702</v>
      </c>
    </row>
    <row r="120" spans="1:6" x14ac:dyDescent="0.2">
      <c r="A120" s="52">
        <v>271268</v>
      </c>
      <c r="B120" s="52" t="s">
        <v>419</v>
      </c>
      <c r="C120" s="52" t="s">
        <v>519</v>
      </c>
      <c r="D120" s="52">
        <v>3</v>
      </c>
      <c r="E120" s="52">
        <v>1.5614265192679999</v>
      </c>
      <c r="F120" s="52">
        <v>18.384538049445801</v>
      </c>
    </row>
    <row r="121" spans="1:6" x14ac:dyDescent="0.2">
      <c r="A121" s="52">
        <v>271403</v>
      </c>
      <c r="B121" s="52" t="s">
        <v>173</v>
      </c>
      <c r="C121" s="52" t="s">
        <v>419</v>
      </c>
      <c r="D121" s="52">
        <v>17</v>
      </c>
      <c r="E121" s="52">
        <v>2.05771777311362</v>
      </c>
      <c r="F121" s="52">
        <v>24.227967328595799</v>
      </c>
    </row>
    <row r="122" spans="1:6" x14ac:dyDescent="0.2">
      <c r="A122" s="52">
        <v>271411</v>
      </c>
      <c r="B122" s="52" t="s">
        <v>419</v>
      </c>
      <c r="C122" s="52" t="s">
        <v>522</v>
      </c>
      <c r="D122" s="52">
        <v>4</v>
      </c>
      <c r="E122" s="52">
        <v>2.73309919783539</v>
      </c>
      <c r="F122" s="52">
        <v>32.180038942255301</v>
      </c>
    </row>
    <row r="123" spans="1:6" x14ac:dyDescent="0.2">
      <c r="A123" s="52">
        <v>271420</v>
      </c>
      <c r="B123" s="52" t="s">
        <v>419</v>
      </c>
      <c r="C123" s="52" t="s">
        <v>528</v>
      </c>
      <c r="D123" s="52">
        <v>3</v>
      </c>
      <c r="E123" s="52">
        <v>2.4730438223365301</v>
      </c>
      <c r="F123" s="52">
        <v>29.118096617833402</v>
      </c>
    </row>
    <row r="124" spans="1:6" x14ac:dyDescent="0.2">
      <c r="A124" s="52">
        <v>271438</v>
      </c>
      <c r="B124" s="52" t="s">
        <v>419</v>
      </c>
      <c r="C124" s="52" t="s">
        <v>523</v>
      </c>
      <c r="D124" s="52">
        <v>2</v>
      </c>
      <c r="E124" s="52">
        <v>2.3201856148491902</v>
      </c>
      <c r="F124" s="52">
        <v>27.318314497417902</v>
      </c>
    </row>
    <row r="125" spans="1:6" x14ac:dyDescent="0.2">
      <c r="A125" s="52">
        <v>271446</v>
      </c>
      <c r="B125" s="52" t="s">
        <v>419</v>
      </c>
      <c r="C125" s="52" t="s">
        <v>529</v>
      </c>
      <c r="D125" s="52">
        <v>2</v>
      </c>
      <c r="E125" s="52">
        <v>1.4613900742386201</v>
      </c>
      <c r="F125" s="52">
        <v>17.206689583777301</v>
      </c>
    </row>
    <row r="126" spans="1:6" x14ac:dyDescent="0.2">
      <c r="A126" s="52">
        <v>271454</v>
      </c>
      <c r="B126" s="52" t="s">
        <v>419</v>
      </c>
      <c r="C126" s="52" t="s">
        <v>524</v>
      </c>
      <c r="D126" s="52">
        <v>6</v>
      </c>
      <c r="E126" s="52">
        <v>4.3264446719833902</v>
      </c>
      <c r="F126" s="52">
        <v>50.940396944320497</v>
      </c>
    </row>
    <row r="127" spans="1:6" x14ac:dyDescent="0.2">
      <c r="A127" s="52">
        <v>272027</v>
      </c>
      <c r="B127" s="52" t="s">
        <v>253</v>
      </c>
      <c r="C127" s="52" t="s">
        <v>419</v>
      </c>
      <c r="D127" s="52">
        <v>2</v>
      </c>
      <c r="E127" s="52">
        <v>1.0479269385338501</v>
      </c>
      <c r="F127" s="52">
        <v>12.3384945988662</v>
      </c>
    </row>
    <row r="128" spans="1:6" x14ac:dyDescent="0.2">
      <c r="A128" s="52">
        <v>272051</v>
      </c>
      <c r="B128" s="52" t="s">
        <v>176</v>
      </c>
      <c r="C128" s="52" t="s">
        <v>419</v>
      </c>
      <c r="D128" s="52">
        <v>7</v>
      </c>
      <c r="E128" s="52">
        <v>1.84760431705946</v>
      </c>
      <c r="F128" s="52">
        <v>21.7540508298936</v>
      </c>
    </row>
    <row r="129" spans="1:6" x14ac:dyDescent="0.2">
      <c r="A129" s="52">
        <v>272060</v>
      </c>
      <c r="B129" s="52" t="s">
        <v>262</v>
      </c>
      <c r="C129" s="52" t="s">
        <v>419</v>
      </c>
      <c r="D129" s="52">
        <v>1</v>
      </c>
      <c r="E129" s="52">
        <v>1.3548850380045301</v>
      </c>
      <c r="F129" s="52">
        <v>15.952678673279101</v>
      </c>
    </row>
    <row r="130" spans="1:6" x14ac:dyDescent="0.2">
      <c r="A130" s="52">
        <v>272078</v>
      </c>
      <c r="B130" s="52" t="s">
        <v>177</v>
      </c>
      <c r="C130" s="52" t="s">
        <v>419</v>
      </c>
      <c r="D130" s="52">
        <v>1</v>
      </c>
      <c r="E130" s="52">
        <v>0.28576245709991099</v>
      </c>
      <c r="F130" s="52">
        <v>3.36462247875702</v>
      </c>
    </row>
    <row r="131" spans="1:6" x14ac:dyDescent="0.2">
      <c r="A131" s="52">
        <v>272094</v>
      </c>
      <c r="B131" s="52" t="s">
        <v>179</v>
      </c>
      <c r="C131" s="52" t="s">
        <v>419</v>
      </c>
      <c r="D131" s="52">
        <v>1</v>
      </c>
      <c r="E131" s="52">
        <v>0.70099190354351404</v>
      </c>
      <c r="F131" s="52">
        <v>8.2536143481736293</v>
      </c>
    </row>
    <row r="132" spans="1:6" x14ac:dyDescent="0.2">
      <c r="A132" s="52">
        <v>272108</v>
      </c>
      <c r="B132" s="52" t="s">
        <v>180</v>
      </c>
      <c r="C132" s="52" t="s">
        <v>419</v>
      </c>
      <c r="D132" s="52">
        <v>8</v>
      </c>
      <c r="E132" s="52">
        <v>2.01166261400469</v>
      </c>
      <c r="F132" s="52">
        <v>23.685704971345601</v>
      </c>
    </row>
    <row r="133" spans="1:6" x14ac:dyDescent="0.2">
      <c r="A133" s="52">
        <v>272116</v>
      </c>
      <c r="B133" s="52" t="s">
        <v>181</v>
      </c>
      <c r="C133" s="52" t="s">
        <v>419</v>
      </c>
      <c r="D133" s="52">
        <v>1</v>
      </c>
      <c r="E133" s="52">
        <v>0.35272870929510702</v>
      </c>
      <c r="F133" s="52">
        <v>4.1530960933133603</v>
      </c>
    </row>
    <row r="134" spans="1:6" x14ac:dyDescent="0.2">
      <c r="A134" s="52">
        <v>272124</v>
      </c>
      <c r="B134" s="52" t="s">
        <v>182</v>
      </c>
      <c r="C134" s="52" t="s">
        <v>419</v>
      </c>
      <c r="D134" s="52">
        <v>5</v>
      </c>
      <c r="E134" s="52">
        <v>1.8961443800176701</v>
      </c>
      <c r="F134" s="52">
        <v>22.3255709260145</v>
      </c>
    </row>
    <row r="135" spans="1:6" x14ac:dyDescent="0.2">
      <c r="A135" s="52">
        <v>272132</v>
      </c>
      <c r="B135" s="52" t="s">
        <v>183</v>
      </c>
      <c r="C135" s="52" t="s">
        <v>419</v>
      </c>
      <c r="D135" s="52">
        <v>4</v>
      </c>
      <c r="E135" s="52">
        <v>4.0469445568595699</v>
      </c>
      <c r="F135" s="52">
        <v>47.649508492056199</v>
      </c>
    </row>
    <row r="136" spans="1:6" x14ac:dyDescent="0.2">
      <c r="A136" s="52">
        <v>272141</v>
      </c>
      <c r="B136" s="52" t="s">
        <v>272</v>
      </c>
      <c r="C136" s="52" t="s">
        <v>419</v>
      </c>
      <c r="D136" s="52">
        <v>3</v>
      </c>
      <c r="E136" s="52">
        <v>2.7525713604125199</v>
      </c>
      <c r="F136" s="52">
        <v>32.409307953244202</v>
      </c>
    </row>
    <row r="137" spans="1:6" x14ac:dyDescent="0.2">
      <c r="A137" s="52">
        <v>272159</v>
      </c>
      <c r="B137" s="52" t="s">
        <v>184</v>
      </c>
      <c r="C137" s="52" t="s">
        <v>419</v>
      </c>
      <c r="D137" s="52">
        <v>4</v>
      </c>
      <c r="E137" s="52">
        <v>1.74537584487099</v>
      </c>
      <c r="F137" s="52">
        <v>20.5503930121907</v>
      </c>
    </row>
    <row r="138" spans="1:6" x14ac:dyDescent="0.2">
      <c r="A138" s="52">
        <v>272167</v>
      </c>
      <c r="B138" s="52" t="s">
        <v>185</v>
      </c>
      <c r="C138" s="52" t="s">
        <v>419</v>
      </c>
      <c r="D138" s="52">
        <v>1</v>
      </c>
      <c r="E138" s="52">
        <v>0.98195172725308799</v>
      </c>
      <c r="F138" s="52">
        <v>11.5616896918509</v>
      </c>
    </row>
    <row r="139" spans="1:6" x14ac:dyDescent="0.2">
      <c r="A139" s="52">
        <v>272175</v>
      </c>
      <c r="B139" s="52" t="s">
        <v>186</v>
      </c>
      <c r="C139" s="52" t="s">
        <v>419</v>
      </c>
      <c r="D139" s="52">
        <v>1</v>
      </c>
      <c r="E139" s="52">
        <v>0.84888922844458004</v>
      </c>
      <c r="F139" s="52">
        <v>9.9949860768474803</v>
      </c>
    </row>
    <row r="140" spans="1:6" x14ac:dyDescent="0.2">
      <c r="A140" s="52">
        <v>272183</v>
      </c>
      <c r="B140" s="52" t="s">
        <v>187</v>
      </c>
      <c r="C140" s="52" t="s">
        <v>419</v>
      </c>
      <c r="D140" s="52">
        <v>2</v>
      </c>
      <c r="E140" s="52">
        <v>1.69024559268462</v>
      </c>
      <c r="F140" s="52">
        <v>19.9012787525769</v>
      </c>
    </row>
    <row r="141" spans="1:6" x14ac:dyDescent="0.2">
      <c r="A141" s="52">
        <v>272191</v>
      </c>
      <c r="B141" s="52" t="s">
        <v>278</v>
      </c>
      <c r="C141" s="52" t="s">
        <v>419</v>
      </c>
      <c r="D141" s="52">
        <v>2</v>
      </c>
      <c r="E141" s="52">
        <v>1.0833355902824799</v>
      </c>
      <c r="F141" s="52">
        <v>12.755402917842099</v>
      </c>
    </row>
    <row r="142" spans="1:6" x14ac:dyDescent="0.2">
      <c r="A142" s="52">
        <v>272205</v>
      </c>
      <c r="B142" s="52" t="s">
        <v>188</v>
      </c>
      <c r="C142" s="52" t="s">
        <v>419</v>
      </c>
      <c r="D142" s="52">
        <v>1</v>
      </c>
      <c r="E142" s="52">
        <v>0.71877291088653394</v>
      </c>
      <c r="F142" s="52">
        <v>8.4629713701156497</v>
      </c>
    </row>
    <row r="143" spans="1:6" x14ac:dyDescent="0.2">
      <c r="A143" s="52">
        <v>272213</v>
      </c>
      <c r="B143" s="52" t="s">
        <v>281</v>
      </c>
      <c r="C143" s="52" t="s">
        <v>419</v>
      </c>
      <c r="D143" s="52">
        <v>2</v>
      </c>
      <c r="E143" s="52">
        <v>2.9516374208592202</v>
      </c>
      <c r="F143" s="52">
        <v>34.753150277858602</v>
      </c>
    </row>
    <row r="144" spans="1:6" x14ac:dyDescent="0.2">
      <c r="A144" s="52">
        <v>272221</v>
      </c>
      <c r="B144" s="52" t="s">
        <v>189</v>
      </c>
      <c r="C144" s="52" t="s">
        <v>419</v>
      </c>
      <c r="D144" s="52">
        <v>3</v>
      </c>
      <c r="E144" s="52">
        <v>2.73810067083466</v>
      </c>
      <c r="F144" s="52">
        <v>32.238927253375898</v>
      </c>
    </row>
    <row r="145" spans="1:6" x14ac:dyDescent="0.2">
      <c r="A145" s="52">
        <v>272230</v>
      </c>
      <c r="B145" s="52" t="s">
        <v>171</v>
      </c>
      <c r="C145" s="52" t="s">
        <v>419</v>
      </c>
      <c r="D145" s="52">
        <v>1</v>
      </c>
      <c r="E145" s="52">
        <v>0.839200745210262</v>
      </c>
      <c r="F145" s="52">
        <v>9.8809120000563109</v>
      </c>
    </row>
    <row r="146" spans="1:6" x14ac:dyDescent="0.2">
      <c r="A146" s="52">
        <v>272256</v>
      </c>
      <c r="B146" s="52" t="s">
        <v>191</v>
      </c>
      <c r="C146" s="52" t="s">
        <v>419</v>
      </c>
      <c r="D146" s="52">
        <v>1</v>
      </c>
      <c r="E146" s="52">
        <v>1.7474574494111099</v>
      </c>
      <c r="F146" s="52">
        <v>20.574902226937201</v>
      </c>
    </row>
    <row r="147" spans="1:6" x14ac:dyDescent="0.2">
      <c r="A147" s="52">
        <v>272264</v>
      </c>
      <c r="B147" s="52" t="s">
        <v>192</v>
      </c>
      <c r="C147" s="52" t="s">
        <v>419</v>
      </c>
      <c r="D147" s="52">
        <v>1</v>
      </c>
      <c r="E147" s="52">
        <v>1.57400994774287</v>
      </c>
      <c r="F147" s="52">
        <v>18.5326977718112</v>
      </c>
    </row>
    <row r="148" spans="1:6" x14ac:dyDescent="0.2">
      <c r="A148" s="52">
        <v>272272</v>
      </c>
      <c r="B148" s="52" t="s">
        <v>193</v>
      </c>
      <c r="C148" s="52" t="s">
        <v>419</v>
      </c>
      <c r="D148" s="52">
        <v>8</v>
      </c>
      <c r="E148" s="52">
        <v>1.65929318258655</v>
      </c>
      <c r="F148" s="52">
        <v>19.536839085293199</v>
      </c>
    </row>
    <row r="149" spans="1:6" x14ac:dyDescent="0.2">
      <c r="A149" s="52">
        <v>272302</v>
      </c>
      <c r="B149" s="52" t="s">
        <v>196</v>
      </c>
      <c r="C149" s="52" t="s">
        <v>419</v>
      </c>
      <c r="D149" s="52">
        <v>1</v>
      </c>
      <c r="E149" s="52">
        <v>1.2914724076920101</v>
      </c>
      <c r="F149" s="52">
        <v>15.206046090567201</v>
      </c>
    </row>
    <row r="150" spans="1:6" x14ac:dyDescent="0.2">
      <c r="A150" s="52">
        <v>272329</v>
      </c>
      <c r="B150" s="52" t="s">
        <v>198</v>
      </c>
      <c r="C150" s="52" t="s">
        <v>419</v>
      </c>
      <c r="D150" s="52">
        <v>1</v>
      </c>
      <c r="E150" s="52">
        <v>1.9120824489952</v>
      </c>
      <c r="F150" s="52">
        <v>22.513228834943501</v>
      </c>
    </row>
    <row r="151" spans="1:6" x14ac:dyDescent="0.2">
      <c r="A151" s="52">
        <v>273414</v>
      </c>
      <c r="B151" s="52" t="s">
        <v>537</v>
      </c>
      <c r="C151" s="52" t="s">
        <v>419</v>
      </c>
      <c r="D151" s="52">
        <v>1</v>
      </c>
      <c r="E151" s="52">
        <v>5.9548621449413401</v>
      </c>
      <c r="F151" s="52">
        <v>70.113699448502899</v>
      </c>
    </row>
    <row r="152" spans="1:6" x14ac:dyDescent="0.2">
      <c r="A152" s="52"/>
      <c r="B152" s="52"/>
      <c r="C152" s="52"/>
      <c r="D152" s="52"/>
      <c r="E152" s="52"/>
      <c r="F152" s="52"/>
    </row>
    <row r="153" spans="1:6" x14ac:dyDescent="0.2">
      <c r="A153" s="52"/>
      <c r="B153" s="52"/>
      <c r="C153" s="52"/>
      <c r="D153" s="52"/>
      <c r="E153" s="52"/>
      <c r="F153" s="52"/>
    </row>
    <row r="154" spans="1:6" x14ac:dyDescent="0.2">
      <c r="A154" s="52"/>
      <c r="B154" s="52"/>
      <c r="C154" s="52"/>
      <c r="D154" s="52"/>
      <c r="E154" s="52"/>
      <c r="F154" s="52"/>
    </row>
    <row r="155" spans="1:6" x14ac:dyDescent="0.2">
      <c r="A155" s="52"/>
      <c r="B155" s="52"/>
      <c r="C155" s="52"/>
      <c r="D155" s="52"/>
      <c r="E155" s="52"/>
      <c r="F155" s="52"/>
    </row>
    <row r="178" spans="1:6" x14ac:dyDescent="0.2">
      <c r="B178">
        <v>271004</v>
      </c>
      <c r="C178" t="s">
        <v>249</v>
      </c>
      <c r="D178">
        <v>48</v>
      </c>
      <c r="E178">
        <v>1.7568279300504299</v>
      </c>
      <c r="F178">
        <v>20.6852320796261</v>
      </c>
    </row>
    <row r="179" spans="1:6" x14ac:dyDescent="0.2">
      <c r="B179">
        <v>271403</v>
      </c>
      <c r="C179" t="s">
        <v>251</v>
      </c>
      <c r="D179">
        <v>17</v>
      </c>
      <c r="E179">
        <v>2.05771777311362</v>
      </c>
      <c r="F179">
        <v>24.227967328595799</v>
      </c>
    </row>
    <row r="180" spans="1:6" x14ac:dyDescent="0.2">
      <c r="B180" s="52"/>
      <c r="C180" t="s">
        <v>397</v>
      </c>
      <c r="D180">
        <v>193</v>
      </c>
    </row>
    <row r="181" spans="1:6" x14ac:dyDescent="0.2">
      <c r="A181">
        <v>1</v>
      </c>
      <c r="B181" s="52">
        <v>2</v>
      </c>
      <c r="C181">
        <v>3</v>
      </c>
      <c r="D181">
        <v>4</v>
      </c>
      <c r="E181">
        <v>5</v>
      </c>
      <c r="F181">
        <v>6</v>
      </c>
    </row>
    <row r="183" spans="1:6" x14ac:dyDescent="0.2">
      <c r="A183">
        <v>270000</v>
      </c>
      <c r="B183" t="s">
        <v>313</v>
      </c>
      <c r="C183" t="s">
        <v>406</v>
      </c>
      <c r="D183">
        <v>128</v>
      </c>
      <c r="E183">
        <v>1.45442100238468</v>
      </c>
      <c r="F183">
        <v>17.124634382916401</v>
      </c>
    </row>
  </sheetData>
  <phoneticPr fontId="14"/>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BW183"/>
  <sheetViews>
    <sheetView topLeftCell="A79"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""&amp;市町村別自殺者集計表!Q7&amp;市町村別自殺者集計表!R7&amp;"年8月暫定値"</f>
        <v>令和5年8月暫定値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令和5年8月暫定値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令和5年8月暫定値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17</v>
      </c>
      <c r="E8" s="52">
        <v>1.2807560378229901</v>
      </c>
      <c r="F8" s="52">
        <v>15.079869477593199</v>
      </c>
      <c r="G8" s="52">
        <v>0</v>
      </c>
      <c r="H8" s="52">
        <v>1</v>
      </c>
      <c r="I8" s="52">
        <v>3</v>
      </c>
      <c r="J8" s="52">
        <v>4</v>
      </c>
      <c r="K8" s="52">
        <v>1</v>
      </c>
      <c r="L8" s="52">
        <v>4</v>
      </c>
      <c r="M8" s="52">
        <v>3</v>
      </c>
      <c r="N8" s="52">
        <v>1</v>
      </c>
      <c r="O8" s="52">
        <v>0</v>
      </c>
      <c r="P8" s="52">
        <v>7</v>
      </c>
      <c r="Q8" s="52">
        <v>10</v>
      </c>
      <c r="R8" s="52">
        <v>0</v>
      </c>
      <c r="S8" s="52">
        <v>4</v>
      </c>
      <c r="T8" s="52">
        <v>13</v>
      </c>
      <c r="U8" s="52">
        <v>0</v>
      </c>
      <c r="V8" s="52">
        <v>13</v>
      </c>
      <c r="W8" s="52">
        <v>0</v>
      </c>
      <c r="X8" s="52">
        <v>0</v>
      </c>
      <c r="Y8" s="52">
        <v>9</v>
      </c>
      <c r="Z8" s="52">
        <v>4</v>
      </c>
      <c r="AA8" s="52">
        <v>0</v>
      </c>
      <c r="AB8" s="52">
        <v>8</v>
      </c>
      <c r="AC8" s="52">
        <v>3</v>
      </c>
      <c r="AD8" s="52">
        <v>0</v>
      </c>
      <c r="AE8" s="52">
        <v>3</v>
      </c>
      <c r="AF8" s="52">
        <v>0</v>
      </c>
      <c r="AG8" s="52">
        <v>3</v>
      </c>
      <c r="AH8" s="52">
        <v>0</v>
      </c>
      <c r="AI8" s="52">
        <v>10</v>
      </c>
      <c r="AJ8" s="52">
        <v>0</v>
      </c>
      <c r="AK8" s="52">
        <v>0</v>
      </c>
      <c r="AL8" s="52">
        <v>6</v>
      </c>
      <c r="AM8" s="52">
        <v>1</v>
      </c>
      <c r="AN8" s="52">
        <v>0</v>
      </c>
      <c r="AO8" s="52">
        <v>0</v>
      </c>
      <c r="AP8" s="52">
        <v>1</v>
      </c>
      <c r="AQ8" s="52">
        <v>0</v>
      </c>
      <c r="AR8" s="52">
        <v>3</v>
      </c>
      <c r="AS8" s="52">
        <v>0</v>
      </c>
      <c r="AT8" s="52">
        <v>0</v>
      </c>
      <c r="AU8" s="52">
        <v>0</v>
      </c>
      <c r="AV8" s="52">
        <v>0</v>
      </c>
      <c r="AW8" s="52">
        <v>0</v>
      </c>
      <c r="AX8" s="52">
        <v>2</v>
      </c>
      <c r="AY8" s="52">
        <v>4</v>
      </c>
      <c r="AZ8" s="52">
        <v>1</v>
      </c>
      <c r="BA8" s="52">
        <v>0</v>
      </c>
      <c r="BB8" s="52">
        <v>6</v>
      </c>
      <c r="BC8" s="52">
        <v>1</v>
      </c>
      <c r="BD8" s="52">
        <v>6</v>
      </c>
      <c r="BE8" s="52">
        <v>3</v>
      </c>
      <c r="BF8" s="52">
        <v>1</v>
      </c>
      <c r="BG8" s="52">
        <v>2</v>
      </c>
      <c r="BH8" s="52">
        <v>1</v>
      </c>
      <c r="BI8" s="52">
        <v>3</v>
      </c>
      <c r="BJ8" s="52">
        <v>0</v>
      </c>
      <c r="BK8" s="52">
        <v>5</v>
      </c>
      <c r="BL8" s="52">
        <v>18</v>
      </c>
      <c r="BM8" s="52">
        <v>6</v>
      </c>
      <c r="BN8" s="52">
        <v>1</v>
      </c>
      <c r="BO8" s="52">
        <v>2</v>
      </c>
      <c r="BP8" s="52">
        <v>0</v>
      </c>
      <c r="BQ8" s="52">
        <v>1</v>
      </c>
      <c r="BR8" s="52">
        <v>0</v>
      </c>
      <c r="BS8" s="52">
        <v>1</v>
      </c>
      <c r="BT8" s="52">
        <v>15</v>
      </c>
      <c r="BU8" s="52">
        <v>1</v>
      </c>
      <c r="BV8" s="52">
        <v>0</v>
      </c>
    </row>
    <row r="9" spans="1:74" s="52" customFormat="1" x14ac:dyDescent="0.2">
      <c r="A9" s="52">
        <v>271021</v>
      </c>
      <c r="B9" s="52" t="s">
        <v>419</v>
      </c>
      <c r="C9" s="52" t="s">
        <v>500</v>
      </c>
      <c r="D9" s="52">
        <v>1</v>
      </c>
      <c r="E9" s="52">
        <v>1.98153212063568</v>
      </c>
      <c r="F9" s="52">
        <v>23.330942710710399</v>
      </c>
      <c r="G9" s="52">
        <v>0</v>
      </c>
      <c r="H9" s="52">
        <v>0</v>
      </c>
      <c r="I9" s="52">
        <v>0</v>
      </c>
      <c r="J9" s="52">
        <v>0</v>
      </c>
      <c r="K9" s="52">
        <v>0</v>
      </c>
      <c r="L9" s="52">
        <v>0</v>
      </c>
      <c r="M9" s="52">
        <v>1</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1</v>
      </c>
      <c r="AZ9" s="52">
        <v>0</v>
      </c>
      <c r="BA9" s="52">
        <v>0</v>
      </c>
      <c r="BB9" s="52">
        <v>0</v>
      </c>
      <c r="BC9" s="52">
        <v>1</v>
      </c>
      <c r="BD9" s="52">
        <v>0</v>
      </c>
      <c r="BE9" s="52">
        <v>0</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271047</v>
      </c>
      <c r="B10" s="52" t="s">
        <v>419</v>
      </c>
      <c r="C10" s="52" t="s">
        <v>502</v>
      </c>
      <c r="D10" s="52">
        <v>1</v>
      </c>
      <c r="E10" s="52">
        <v>3.1274433150899101</v>
      </c>
      <c r="F10" s="52">
        <v>36.823122903478001</v>
      </c>
      <c r="G10" s="52">
        <v>0</v>
      </c>
      <c r="H10" s="52">
        <v>0</v>
      </c>
      <c r="I10" s="52">
        <v>0</v>
      </c>
      <c r="J10" s="52">
        <v>0</v>
      </c>
      <c r="K10" s="52">
        <v>0</v>
      </c>
      <c r="L10" s="52">
        <v>1</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1</v>
      </c>
      <c r="AQ10" s="52">
        <v>0</v>
      </c>
      <c r="AR10" s="52">
        <v>0</v>
      </c>
      <c r="AS10" s="52">
        <v>0</v>
      </c>
      <c r="AT10" s="52">
        <v>0</v>
      </c>
      <c r="AU10" s="52">
        <v>0</v>
      </c>
      <c r="AV10" s="52">
        <v>0</v>
      </c>
      <c r="AW10" s="52">
        <v>0</v>
      </c>
      <c r="AX10" s="52">
        <v>0</v>
      </c>
      <c r="AY10" s="52">
        <v>0</v>
      </c>
      <c r="AZ10" s="52">
        <v>0</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271071</v>
      </c>
      <c r="B11" s="52" t="s">
        <v>419</v>
      </c>
      <c r="C11" s="52" t="s">
        <v>504</v>
      </c>
      <c r="D11" s="52">
        <v>1</v>
      </c>
      <c r="E11" s="52">
        <v>2.58571650204272</v>
      </c>
      <c r="F11" s="52">
        <v>30.444726556309401</v>
      </c>
      <c r="G11" s="52">
        <v>0</v>
      </c>
      <c r="H11" s="52">
        <v>0</v>
      </c>
      <c r="I11" s="52">
        <v>0</v>
      </c>
      <c r="J11" s="52">
        <v>1</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1</v>
      </c>
      <c r="AS11" s="52">
        <v>0</v>
      </c>
      <c r="AT11" s="52">
        <v>0</v>
      </c>
      <c r="AU11" s="52">
        <v>0</v>
      </c>
      <c r="AV11" s="52">
        <v>0</v>
      </c>
      <c r="AW11" s="52">
        <v>0</v>
      </c>
      <c r="AX11" s="52">
        <v>0</v>
      </c>
      <c r="AY11" s="52">
        <v>0</v>
      </c>
      <c r="AZ11" s="52">
        <v>0</v>
      </c>
      <c r="BA11" s="52">
        <v>0</v>
      </c>
      <c r="BB11" s="52">
        <v>0</v>
      </c>
      <c r="BC11" s="52">
        <v>0</v>
      </c>
      <c r="BD11" s="52">
        <v>0</v>
      </c>
      <c r="BE11" s="52">
        <v>0</v>
      </c>
      <c r="BF11" s="52">
        <v>0</v>
      </c>
      <c r="BG11" s="52">
        <v>1</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1</v>
      </c>
      <c r="E12" s="52">
        <v>2.6497787434749198</v>
      </c>
      <c r="F12" s="52">
        <v>31.1990077860757</v>
      </c>
      <c r="G12" s="52">
        <v>0</v>
      </c>
      <c r="H12" s="52">
        <v>0</v>
      </c>
      <c r="I12" s="52">
        <v>1</v>
      </c>
      <c r="J12" s="52">
        <v>0</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1</v>
      </c>
      <c r="BA12" s="52">
        <v>0</v>
      </c>
      <c r="BB12" s="52">
        <v>0</v>
      </c>
      <c r="BC12" s="52">
        <v>0</v>
      </c>
      <c r="BD12" s="52">
        <v>0</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271144</v>
      </c>
      <c r="B13" s="52" t="s">
        <v>419</v>
      </c>
      <c r="C13" s="52" t="s">
        <v>509</v>
      </c>
      <c r="D13" s="52">
        <v>2</v>
      </c>
      <c r="E13" s="52">
        <v>2.3651005759019901</v>
      </c>
      <c r="F13" s="52">
        <v>27.8471519420718</v>
      </c>
      <c r="G13" s="52">
        <v>0</v>
      </c>
      <c r="H13" s="52">
        <v>0</v>
      </c>
      <c r="I13" s="52">
        <v>0</v>
      </c>
      <c r="J13" s="52">
        <v>0</v>
      </c>
      <c r="K13" s="52">
        <v>0</v>
      </c>
      <c r="L13" s="52">
        <v>1</v>
      </c>
      <c r="M13" s="52">
        <v>1</v>
      </c>
      <c r="N13" s="52">
        <v>0</v>
      </c>
      <c r="O13" s="52">
        <v>0</v>
      </c>
      <c r="P13" s="52">
        <v>1</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2</v>
      </c>
      <c r="BC13" s="52">
        <v>0</v>
      </c>
      <c r="BD13" s="52">
        <v>2</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271179</v>
      </c>
      <c r="B14" s="52" t="s">
        <v>419</v>
      </c>
      <c r="C14" s="52" t="s">
        <v>512</v>
      </c>
      <c r="D14" s="52">
        <v>1</v>
      </c>
      <c r="E14" s="52">
        <v>2.3378687988030098</v>
      </c>
      <c r="F14" s="52">
        <v>27.526519727841901</v>
      </c>
      <c r="G14" s="52">
        <v>0</v>
      </c>
      <c r="H14" s="52">
        <v>0</v>
      </c>
      <c r="I14" s="52">
        <v>0</v>
      </c>
      <c r="J14" s="52">
        <v>0</v>
      </c>
      <c r="K14" s="52">
        <v>0</v>
      </c>
      <c r="L14" s="52">
        <v>0</v>
      </c>
      <c r="M14" s="52">
        <v>0</v>
      </c>
      <c r="N14" s="52">
        <v>1</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1</v>
      </c>
      <c r="AS14" s="52">
        <v>0</v>
      </c>
      <c r="AT14" s="52">
        <v>0</v>
      </c>
      <c r="AU14" s="52">
        <v>0</v>
      </c>
      <c r="AV14" s="52">
        <v>0</v>
      </c>
      <c r="AW14" s="52">
        <v>0</v>
      </c>
      <c r="AX14" s="52">
        <v>0</v>
      </c>
      <c r="AY14" s="52">
        <v>0</v>
      </c>
      <c r="AZ14" s="52">
        <v>0</v>
      </c>
      <c r="BA14" s="52">
        <v>0</v>
      </c>
      <c r="BB14" s="52">
        <v>0</v>
      </c>
      <c r="BC14" s="52">
        <v>0</v>
      </c>
      <c r="BD14" s="52">
        <v>0</v>
      </c>
      <c r="BE14" s="52">
        <v>0</v>
      </c>
      <c r="BF14" s="52">
        <v>0</v>
      </c>
      <c r="BG14" s="52">
        <v>0</v>
      </c>
      <c r="BH14" s="52">
        <v>1</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271187</v>
      </c>
      <c r="B15" s="52" t="s">
        <v>419</v>
      </c>
      <c r="C15" s="52" t="s">
        <v>513</v>
      </c>
      <c r="D15" s="52">
        <v>1</v>
      </c>
      <c r="E15" s="52">
        <v>1.23658307365089</v>
      </c>
      <c r="F15" s="52">
        <v>14.559768447825</v>
      </c>
      <c r="G15" s="52">
        <v>0</v>
      </c>
      <c r="H15" s="52">
        <v>0</v>
      </c>
      <c r="I15" s="52">
        <v>1</v>
      </c>
      <c r="J15" s="52">
        <v>0</v>
      </c>
      <c r="K15" s="52">
        <v>0</v>
      </c>
      <c r="L15" s="52">
        <v>0</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0</v>
      </c>
      <c r="BB15" s="52">
        <v>1</v>
      </c>
      <c r="BC15" s="52">
        <v>0</v>
      </c>
      <c r="BD15" s="52">
        <v>0</v>
      </c>
      <c r="BE15" s="52">
        <v>1</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271217</v>
      </c>
      <c r="B16" s="52" t="s">
        <v>419</v>
      </c>
      <c r="C16" s="52" t="s">
        <v>515</v>
      </c>
      <c r="D16" s="52">
        <v>1</v>
      </c>
      <c r="E16" s="52">
        <v>1.5985165766169001</v>
      </c>
      <c r="F16" s="52">
        <v>18.8212435633925</v>
      </c>
      <c r="G16" s="52">
        <v>0</v>
      </c>
      <c r="H16" s="52">
        <v>1</v>
      </c>
      <c r="I16" s="52">
        <v>0</v>
      </c>
      <c r="J16" s="52">
        <v>0</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1</v>
      </c>
      <c r="AZ16" s="52">
        <v>0</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271225</v>
      </c>
      <c r="B17" s="52" t="s">
        <v>419</v>
      </c>
      <c r="C17" s="52" t="s">
        <v>516</v>
      </c>
      <c r="D17" s="52">
        <v>3</v>
      </c>
      <c r="E17" s="52">
        <v>4.9434795504729303</v>
      </c>
      <c r="F17" s="52">
        <v>58.205485029761903</v>
      </c>
      <c r="G17" s="52">
        <v>0</v>
      </c>
      <c r="H17" s="52">
        <v>0</v>
      </c>
      <c r="I17" s="52">
        <v>0</v>
      </c>
      <c r="J17" s="52">
        <v>1</v>
      </c>
      <c r="K17" s="52">
        <v>0</v>
      </c>
      <c r="L17" s="52">
        <v>2</v>
      </c>
      <c r="M17" s="52">
        <v>0</v>
      </c>
      <c r="N17" s="52">
        <v>0</v>
      </c>
      <c r="O17" s="52">
        <v>0</v>
      </c>
      <c r="P17" s="52">
        <v>0</v>
      </c>
      <c r="Q17" s="52">
        <v>3</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1</v>
      </c>
      <c r="AZ17" s="52">
        <v>0</v>
      </c>
      <c r="BA17" s="52">
        <v>0</v>
      </c>
      <c r="BB17" s="52">
        <v>2</v>
      </c>
      <c r="BC17" s="52">
        <v>0</v>
      </c>
      <c r="BD17" s="52">
        <v>1</v>
      </c>
      <c r="BE17" s="52">
        <v>1</v>
      </c>
      <c r="BF17" s="52">
        <v>0</v>
      </c>
      <c r="BG17" s="52">
        <v>0</v>
      </c>
      <c r="BH17" s="52">
        <v>0</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271233</v>
      </c>
      <c r="B18" s="52" t="s">
        <v>419</v>
      </c>
      <c r="C18" s="52" t="s">
        <v>517</v>
      </c>
      <c r="D18" s="52">
        <v>1</v>
      </c>
      <c r="E18" s="52">
        <v>1.10947155869659</v>
      </c>
      <c r="F18" s="52">
        <v>13.0631328685244</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1</v>
      </c>
      <c r="AS18" s="52">
        <v>0</v>
      </c>
      <c r="AT18" s="52">
        <v>0</v>
      </c>
      <c r="AU18" s="52">
        <v>0</v>
      </c>
      <c r="AV18" s="52">
        <v>0</v>
      </c>
      <c r="AW18" s="52">
        <v>0</v>
      </c>
      <c r="AX18" s="52">
        <v>0</v>
      </c>
      <c r="AY18" s="52">
        <v>0</v>
      </c>
      <c r="AZ18" s="52">
        <v>0</v>
      </c>
      <c r="BA18" s="52">
        <v>0</v>
      </c>
      <c r="BB18" s="52">
        <v>0</v>
      </c>
      <c r="BC18" s="52">
        <v>0</v>
      </c>
      <c r="BD18" s="52">
        <v>1</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271241</v>
      </c>
      <c r="B19" s="52" t="s">
        <v>419</v>
      </c>
      <c r="C19" s="52" t="s">
        <v>530</v>
      </c>
      <c r="D19" s="52">
        <v>1</v>
      </c>
      <c r="E19" s="52">
        <v>1.8749414080810001</v>
      </c>
      <c r="F19" s="52">
        <v>22.075923030631099</v>
      </c>
      <c r="G19" s="52">
        <v>0</v>
      </c>
      <c r="H19" s="52">
        <v>0</v>
      </c>
      <c r="I19" s="52">
        <v>0</v>
      </c>
      <c r="J19" s="52">
        <v>0</v>
      </c>
      <c r="K19" s="52">
        <v>1</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1</v>
      </c>
      <c r="AY19" s="52">
        <v>0</v>
      </c>
      <c r="AZ19" s="52">
        <v>0</v>
      </c>
      <c r="BA19" s="52">
        <v>0</v>
      </c>
      <c r="BB19" s="52">
        <v>0</v>
      </c>
      <c r="BC19" s="52">
        <v>0</v>
      </c>
      <c r="BD19" s="52">
        <v>0</v>
      </c>
      <c r="BE19" s="52">
        <v>0</v>
      </c>
      <c r="BF19" s="52">
        <v>0</v>
      </c>
      <c r="BG19" s="52">
        <v>0</v>
      </c>
      <c r="BH19" s="52">
        <v>0</v>
      </c>
      <c r="BI19" s="52">
        <v>1</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271268</v>
      </c>
      <c r="B20" s="52" t="s">
        <v>419</v>
      </c>
      <c r="C20" s="52" t="s">
        <v>519</v>
      </c>
      <c r="D20" s="52">
        <v>3</v>
      </c>
      <c r="E20" s="52">
        <v>3.3202000973925401</v>
      </c>
      <c r="F20" s="52">
        <v>39.092678566073403</v>
      </c>
      <c r="G20" s="52">
        <v>0</v>
      </c>
      <c r="H20" s="52">
        <v>0</v>
      </c>
      <c r="I20" s="52">
        <v>1</v>
      </c>
      <c r="J20" s="52">
        <v>2</v>
      </c>
      <c r="K20" s="52">
        <v>0</v>
      </c>
      <c r="L20" s="52">
        <v>0</v>
      </c>
      <c r="M20" s="52">
        <v>0</v>
      </c>
      <c r="N20" s="52">
        <v>0</v>
      </c>
      <c r="O20" s="52">
        <v>0</v>
      </c>
      <c r="P20" s="52">
        <v>0</v>
      </c>
      <c r="Q20" s="52">
        <v>3</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1</v>
      </c>
      <c r="AY20" s="52">
        <v>1</v>
      </c>
      <c r="AZ20" s="52">
        <v>0</v>
      </c>
      <c r="BA20" s="52">
        <v>0</v>
      </c>
      <c r="BB20" s="52">
        <v>1</v>
      </c>
      <c r="BC20" s="52">
        <v>0</v>
      </c>
      <c r="BD20" s="52">
        <v>1</v>
      </c>
      <c r="BE20" s="52">
        <v>0</v>
      </c>
      <c r="BF20" s="52">
        <v>1</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271403</v>
      </c>
      <c r="B21" s="52" t="s">
        <v>173</v>
      </c>
      <c r="C21" s="52" t="s">
        <v>419</v>
      </c>
      <c r="D21" s="52">
        <v>4</v>
      </c>
      <c r="E21" s="52">
        <v>1.0168026640229799</v>
      </c>
      <c r="F21" s="52">
        <v>11.9720313667222</v>
      </c>
      <c r="G21" s="52">
        <v>0</v>
      </c>
      <c r="H21" s="52">
        <v>2</v>
      </c>
      <c r="I21" s="52">
        <v>2</v>
      </c>
      <c r="J21" s="52">
        <v>0</v>
      </c>
      <c r="K21" s="52">
        <v>0</v>
      </c>
      <c r="L21" s="52">
        <v>0</v>
      </c>
      <c r="M21" s="52">
        <v>0</v>
      </c>
      <c r="N21" s="52">
        <v>0</v>
      </c>
      <c r="O21" s="52">
        <v>0</v>
      </c>
      <c r="P21" s="52">
        <v>2</v>
      </c>
      <c r="Q21" s="52">
        <v>2</v>
      </c>
      <c r="R21" s="52">
        <v>0</v>
      </c>
      <c r="S21" s="52">
        <v>1</v>
      </c>
      <c r="T21" s="52">
        <v>3</v>
      </c>
      <c r="U21" s="52">
        <v>0</v>
      </c>
      <c r="V21" s="52">
        <v>3</v>
      </c>
      <c r="W21" s="52">
        <v>0</v>
      </c>
      <c r="X21" s="52">
        <v>0</v>
      </c>
      <c r="Y21" s="52">
        <v>1</v>
      </c>
      <c r="Z21" s="52">
        <v>2</v>
      </c>
      <c r="AA21" s="52">
        <v>0</v>
      </c>
      <c r="AB21" s="52">
        <v>1</v>
      </c>
      <c r="AC21" s="52">
        <v>1</v>
      </c>
      <c r="AD21" s="52">
        <v>0</v>
      </c>
      <c r="AE21" s="52">
        <v>0</v>
      </c>
      <c r="AF21" s="52">
        <v>0</v>
      </c>
      <c r="AG21" s="52">
        <v>2</v>
      </c>
      <c r="AH21" s="52">
        <v>0</v>
      </c>
      <c r="AI21" s="52">
        <v>4</v>
      </c>
      <c r="AJ21" s="52">
        <v>0</v>
      </c>
      <c r="AK21" s="52">
        <v>0</v>
      </c>
      <c r="AL21" s="52">
        <v>0</v>
      </c>
      <c r="AM21" s="52">
        <v>0</v>
      </c>
      <c r="AN21" s="52">
        <v>0</v>
      </c>
      <c r="AO21" s="52">
        <v>0</v>
      </c>
      <c r="AP21" s="52">
        <v>0</v>
      </c>
      <c r="AQ21" s="52">
        <v>1</v>
      </c>
      <c r="AR21" s="52">
        <v>0</v>
      </c>
      <c r="AS21" s="52">
        <v>1</v>
      </c>
      <c r="AT21" s="52">
        <v>0</v>
      </c>
      <c r="AU21" s="52">
        <v>1</v>
      </c>
      <c r="AV21" s="52">
        <v>1</v>
      </c>
      <c r="AW21" s="52">
        <v>0</v>
      </c>
      <c r="AX21" s="52">
        <v>0</v>
      </c>
      <c r="AY21" s="52">
        <v>0</v>
      </c>
      <c r="AZ21" s="52">
        <v>0</v>
      </c>
      <c r="BA21" s="52">
        <v>0</v>
      </c>
      <c r="BB21" s="52">
        <v>0</v>
      </c>
      <c r="BC21" s="52">
        <v>0</v>
      </c>
      <c r="BD21" s="52">
        <v>2</v>
      </c>
      <c r="BE21" s="52">
        <v>1</v>
      </c>
      <c r="BF21" s="52">
        <v>0</v>
      </c>
      <c r="BG21" s="52">
        <v>0</v>
      </c>
      <c r="BH21" s="52">
        <v>1</v>
      </c>
      <c r="BI21" s="52">
        <v>0</v>
      </c>
      <c r="BJ21" s="52">
        <v>0</v>
      </c>
      <c r="BK21" s="52">
        <v>2</v>
      </c>
      <c r="BL21" s="52">
        <v>1</v>
      </c>
      <c r="BM21" s="52">
        <v>0</v>
      </c>
      <c r="BN21" s="52">
        <v>0</v>
      </c>
      <c r="BO21" s="52">
        <v>0</v>
      </c>
      <c r="BP21" s="52">
        <v>0</v>
      </c>
      <c r="BQ21" s="52">
        <v>3</v>
      </c>
      <c r="BR21" s="52">
        <v>0</v>
      </c>
      <c r="BS21" s="52">
        <v>0</v>
      </c>
      <c r="BT21" s="52">
        <v>4</v>
      </c>
      <c r="BU21" s="52">
        <v>0</v>
      </c>
      <c r="BV21" s="52">
        <v>0</v>
      </c>
    </row>
    <row r="22" spans="1:74" s="52" customFormat="1" x14ac:dyDescent="0.2">
      <c r="A22" s="52">
        <v>271411</v>
      </c>
      <c r="B22" s="52" t="s">
        <v>419</v>
      </c>
      <c r="C22" s="52" t="s">
        <v>522</v>
      </c>
      <c r="D22" s="52">
        <v>1</v>
      </c>
      <c r="E22" s="52">
        <v>1.38761690672439</v>
      </c>
      <c r="F22" s="52">
        <v>16.3380700307872</v>
      </c>
      <c r="G22" s="52">
        <v>0</v>
      </c>
      <c r="H22" s="52">
        <v>1</v>
      </c>
      <c r="I22" s="52">
        <v>0</v>
      </c>
      <c r="J22" s="52">
        <v>0</v>
      </c>
      <c r="K22" s="52">
        <v>0</v>
      </c>
      <c r="L22" s="52">
        <v>0</v>
      </c>
      <c r="M22" s="52">
        <v>0</v>
      </c>
      <c r="N22" s="52">
        <v>0</v>
      </c>
      <c r="O22" s="52">
        <v>0</v>
      </c>
      <c r="P22" s="52">
        <v>0</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1</v>
      </c>
      <c r="AW22" s="52">
        <v>0</v>
      </c>
      <c r="AX22" s="52">
        <v>0</v>
      </c>
      <c r="AY22" s="52">
        <v>0</v>
      </c>
      <c r="AZ22" s="52">
        <v>0</v>
      </c>
      <c r="BA22" s="52">
        <v>0</v>
      </c>
      <c r="BB22" s="52">
        <v>0</v>
      </c>
      <c r="BC22" s="52">
        <v>0</v>
      </c>
      <c r="BD22" s="52">
        <v>0</v>
      </c>
      <c r="BE22" s="52">
        <v>0</v>
      </c>
      <c r="BF22" s="52">
        <v>0</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271420</v>
      </c>
      <c r="B23" s="52" t="s">
        <v>419</v>
      </c>
      <c r="C23" s="52" t="s">
        <v>528</v>
      </c>
      <c r="D23" s="52">
        <v>1</v>
      </c>
      <c r="E23" s="52">
        <v>1.7151776066411699</v>
      </c>
      <c r="F23" s="52">
        <v>20.1948331104525</v>
      </c>
      <c r="G23" s="52">
        <v>0</v>
      </c>
      <c r="H23" s="52">
        <v>0</v>
      </c>
      <c r="I23" s="52">
        <v>1</v>
      </c>
      <c r="J23" s="52">
        <v>0</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1</v>
      </c>
      <c r="AV23" s="52">
        <v>0</v>
      </c>
      <c r="AW23" s="52">
        <v>0</v>
      </c>
      <c r="AX23" s="52">
        <v>0</v>
      </c>
      <c r="AY23" s="52">
        <v>0</v>
      </c>
      <c r="AZ23" s="52">
        <v>0</v>
      </c>
      <c r="BA23" s="52">
        <v>0</v>
      </c>
      <c r="BB23" s="52">
        <v>0</v>
      </c>
      <c r="BC23" s="52">
        <v>0</v>
      </c>
      <c r="BD23" s="52">
        <v>1</v>
      </c>
      <c r="BE23" s="52">
        <v>0</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271438</v>
      </c>
      <c r="B24" s="52" t="s">
        <v>419</v>
      </c>
      <c r="C24" s="52" t="s">
        <v>523</v>
      </c>
      <c r="D24" s="52">
        <v>1</v>
      </c>
      <c r="E24" s="52">
        <v>2.4336229344625302</v>
      </c>
      <c r="F24" s="52">
        <v>28.653947454155698</v>
      </c>
      <c r="G24" s="52">
        <v>0</v>
      </c>
      <c r="H24" s="52">
        <v>0</v>
      </c>
      <c r="I24" s="52">
        <v>1</v>
      </c>
      <c r="J24" s="52">
        <v>0</v>
      </c>
      <c r="K24" s="52">
        <v>0</v>
      </c>
      <c r="L24" s="52">
        <v>0</v>
      </c>
      <c r="M24" s="52">
        <v>0</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1</v>
      </c>
      <c r="AR24" s="52">
        <v>0</v>
      </c>
      <c r="AS24" s="52">
        <v>0</v>
      </c>
      <c r="AT24" s="52">
        <v>0</v>
      </c>
      <c r="AU24" s="52">
        <v>0</v>
      </c>
      <c r="AV24" s="52">
        <v>0</v>
      </c>
      <c r="AW24" s="52">
        <v>0</v>
      </c>
      <c r="AX24" s="52">
        <v>0</v>
      </c>
      <c r="AY24" s="52">
        <v>0</v>
      </c>
      <c r="AZ24" s="52">
        <v>0</v>
      </c>
      <c r="BA24" s="52">
        <v>0</v>
      </c>
      <c r="BB24" s="52">
        <v>0</v>
      </c>
      <c r="BC24" s="52">
        <v>0</v>
      </c>
      <c r="BD24" s="52">
        <v>1</v>
      </c>
      <c r="BE24" s="52">
        <v>0</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271446</v>
      </c>
      <c r="B25" s="52" t="s">
        <v>419</v>
      </c>
      <c r="C25" s="52" t="s">
        <v>529</v>
      </c>
      <c r="D25" s="52">
        <v>1</v>
      </c>
      <c r="E25" s="52">
        <v>1.5239488562763801</v>
      </c>
      <c r="F25" s="52">
        <v>17.943268791641302</v>
      </c>
      <c r="G25" s="52">
        <v>0</v>
      </c>
      <c r="H25" s="52">
        <v>1</v>
      </c>
      <c r="I25" s="52">
        <v>0</v>
      </c>
      <c r="J25" s="52">
        <v>0</v>
      </c>
      <c r="K25" s="52">
        <v>0</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1</v>
      </c>
      <c r="AT25" s="52">
        <v>0</v>
      </c>
      <c r="AU25" s="52">
        <v>0</v>
      </c>
      <c r="AV25" s="52">
        <v>0</v>
      </c>
      <c r="AW25" s="52">
        <v>0</v>
      </c>
      <c r="AX25" s="52">
        <v>0</v>
      </c>
      <c r="AY25" s="52">
        <v>0</v>
      </c>
      <c r="AZ25" s="52">
        <v>0</v>
      </c>
      <c r="BA25" s="52">
        <v>0</v>
      </c>
      <c r="BB25" s="52">
        <v>0</v>
      </c>
      <c r="BC25" s="52">
        <v>0</v>
      </c>
      <c r="BD25" s="52">
        <v>0</v>
      </c>
      <c r="BE25" s="52">
        <v>1</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272027</v>
      </c>
      <c r="B26" s="52" t="s">
        <v>253</v>
      </c>
      <c r="C26" s="52" t="s">
        <v>419</v>
      </c>
      <c r="D26" s="52">
        <v>1</v>
      </c>
      <c r="E26" s="52">
        <v>1.1006427753808199</v>
      </c>
      <c r="F26" s="52">
        <v>12.9591810649677</v>
      </c>
      <c r="G26" s="52">
        <v>0</v>
      </c>
      <c r="H26" s="52">
        <v>0</v>
      </c>
      <c r="I26" s="52">
        <v>0</v>
      </c>
      <c r="J26" s="52">
        <v>1</v>
      </c>
      <c r="K26" s="52">
        <v>0</v>
      </c>
      <c r="L26" s="52">
        <v>0</v>
      </c>
      <c r="M26" s="52">
        <v>0</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1</v>
      </c>
      <c r="AR26" s="52">
        <v>0</v>
      </c>
      <c r="AS26" s="52">
        <v>0</v>
      </c>
      <c r="AT26" s="52">
        <v>0</v>
      </c>
      <c r="AU26" s="52">
        <v>0</v>
      </c>
      <c r="AV26" s="52">
        <v>0</v>
      </c>
      <c r="AW26" s="52">
        <v>0</v>
      </c>
      <c r="AX26" s="52">
        <v>0</v>
      </c>
      <c r="AY26" s="52">
        <v>0</v>
      </c>
      <c r="AZ26" s="52">
        <v>0</v>
      </c>
      <c r="BA26" s="52">
        <v>0</v>
      </c>
      <c r="BB26" s="52">
        <v>0</v>
      </c>
      <c r="BC26" s="52">
        <v>0</v>
      </c>
      <c r="BD26" s="52">
        <v>1</v>
      </c>
      <c r="BE26" s="52">
        <v>0</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272035</v>
      </c>
      <c r="B27" s="52" t="s">
        <v>174</v>
      </c>
      <c r="C27" s="52" t="s">
        <v>419</v>
      </c>
      <c r="D27" s="52">
        <v>1</v>
      </c>
      <c r="E27" s="52">
        <v>0.51645156459001496</v>
      </c>
      <c r="F27" s="52">
        <v>6.0808006798501699</v>
      </c>
      <c r="G27" s="52">
        <v>0</v>
      </c>
      <c r="H27" s="52">
        <v>0</v>
      </c>
      <c r="I27" s="52">
        <v>0</v>
      </c>
      <c r="J27" s="52">
        <v>0</v>
      </c>
      <c r="K27" s="52">
        <v>0</v>
      </c>
      <c r="L27" s="52">
        <v>1</v>
      </c>
      <c r="M27" s="52">
        <v>0</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1</v>
      </c>
      <c r="AX27" s="52">
        <v>0</v>
      </c>
      <c r="AY27" s="52">
        <v>0</v>
      </c>
      <c r="AZ27" s="52">
        <v>0</v>
      </c>
      <c r="BA27" s="52">
        <v>0</v>
      </c>
      <c r="BB27" s="52">
        <v>0</v>
      </c>
      <c r="BC27" s="52">
        <v>1</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272051</v>
      </c>
      <c r="B28" s="52" t="s">
        <v>176</v>
      </c>
      <c r="C28" s="52" t="s">
        <v>419</v>
      </c>
      <c r="D28" s="52">
        <v>2</v>
      </c>
      <c r="E28" s="52">
        <v>1.0984303430397999</v>
      </c>
      <c r="F28" s="52">
        <v>12.9331314583718</v>
      </c>
      <c r="G28" s="52">
        <v>0</v>
      </c>
      <c r="H28" s="52">
        <v>2</v>
      </c>
      <c r="I28" s="52">
        <v>0</v>
      </c>
      <c r="J28" s="52">
        <v>0</v>
      </c>
      <c r="K28" s="52">
        <v>0</v>
      </c>
      <c r="L28" s="52">
        <v>0</v>
      </c>
      <c r="M28" s="52">
        <v>0</v>
      </c>
      <c r="N28" s="52">
        <v>0</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1</v>
      </c>
      <c r="AS28" s="52">
        <v>0</v>
      </c>
      <c r="AT28" s="52">
        <v>0</v>
      </c>
      <c r="AU28" s="52">
        <v>0</v>
      </c>
      <c r="AV28" s="52">
        <v>0</v>
      </c>
      <c r="AW28" s="52">
        <v>0</v>
      </c>
      <c r="AX28" s="52">
        <v>0</v>
      </c>
      <c r="AY28" s="52">
        <v>0</v>
      </c>
      <c r="AZ28" s="52">
        <v>0</v>
      </c>
      <c r="BA28" s="52">
        <v>0</v>
      </c>
      <c r="BB28" s="52">
        <v>1</v>
      </c>
      <c r="BC28" s="52">
        <v>1</v>
      </c>
      <c r="BD28" s="52">
        <v>0</v>
      </c>
      <c r="BE28" s="52">
        <v>0</v>
      </c>
      <c r="BF28" s="52">
        <v>0</v>
      </c>
      <c r="BG28" s="52">
        <v>0</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272094</v>
      </c>
      <c r="B29" s="52" t="s">
        <v>179</v>
      </c>
      <c r="C29" s="52" t="s">
        <v>419</v>
      </c>
      <c r="D29" s="52">
        <v>1</v>
      </c>
      <c r="E29" s="52">
        <v>1.45188454614089</v>
      </c>
      <c r="F29" s="52">
        <v>17.094769656175</v>
      </c>
      <c r="G29" s="52">
        <v>0</v>
      </c>
      <c r="H29" s="52">
        <v>0</v>
      </c>
      <c r="I29" s="52">
        <v>0</v>
      </c>
      <c r="J29" s="52">
        <v>0</v>
      </c>
      <c r="K29" s="52">
        <v>0</v>
      </c>
      <c r="L29" s="52">
        <v>0</v>
      </c>
      <c r="M29" s="52">
        <v>1</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1</v>
      </c>
      <c r="AX29" s="52">
        <v>0</v>
      </c>
      <c r="AY29" s="52">
        <v>0</v>
      </c>
      <c r="AZ29" s="52">
        <v>0</v>
      </c>
      <c r="BA29" s="52">
        <v>0</v>
      </c>
      <c r="BB29" s="52">
        <v>0</v>
      </c>
      <c r="BC29" s="52">
        <v>0</v>
      </c>
      <c r="BD29" s="52">
        <v>0</v>
      </c>
      <c r="BE29" s="52">
        <v>0</v>
      </c>
      <c r="BF29" s="52">
        <v>1</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272108</v>
      </c>
      <c r="B30" s="52" t="s">
        <v>180</v>
      </c>
      <c r="C30" s="52" t="s">
        <v>419</v>
      </c>
      <c r="D30" s="52">
        <v>8</v>
      </c>
      <c r="E30" s="52">
        <v>4.2161848797069696</v>
      </c>
      <c r="F30" s="52">
        <v>49.642176809453098</v>
      </c>
      <c r="G30" s="52">
        <v>0</v>
      </c>
      <c r="H30" s="52">
        <v>1</v>
      </c>
      <c r="I30" s="52">
        <v>1</v>
      </c>
      <c r="J30" s="52">
        <v>2</v>
      </c>
      <c r="K30" s="52">
        <v>2</v>
      </c>
      <c r="L30" s="52">
        <v>1</v>
      </c>
      <c r="M30" s="52">
        <v>1</v>
      </c>
      <c r="N30" s="52">
        <v>0</v>
      </c>
      <c r="O30" s="52">
        <v>0</v>
      </c>
      <c r="P30" s="52">
        <v>5</v>
      </c>
      <c r="Q30" s="52">
        <v>3</v>
      </c>
      <c r="R30" s="52">
        <v>0</v>
      </c>
      <c r="S30" s="52">
        <v>4</v>
      </c>
      <c r="T30" s="52">
        <v>4</v>
      </c>
      <c r="U30" s="52">
        <v>0</v>
      </c>
      <c r="V30" s="52">
        <v>4</v>
      </c>
      <c r="W30" s="52">
        <v>0</v>
      </c>
      <c r="X30" s="52">
        <v>0</v>
      </c>
      <c r="Y30" s="52">
        <v>3</v>
      </c>
      <c r="Z30" s="52">
        <v>1</v>
      </c>
      <c r="AA30" s="52">
        <v>0</v>
      </c>
      <c r="AB30" s="52">
        <v>7</v>
      </c>
      <c r="AC30" s="52">
        <v>0</v>
      </c>
      <c r="AD30" s="52">
        <v>0</v>
      </c>
      <c r="AE30" s="52">
        <v>0</v>
      </c>
      <c r="AF30" s="52">
        <v>0</v>
      </c>
      <c r="AG30" s="52">
        <v>1</v>
      </c>
      <c r="AH30" s="52">
        <v>0</v>
      </c>
      <c r="AI30" s="52">
        <v>7</v>
      </c>
      <c r="AJ30" s="52">
        <v>1</v>
      </c>
      <c r="AK30" s="52">
        <v>0</v>
      </c>
      <c r="AL30" s="52">
        <v>0</v>
      </c>
      <c r="AM30" s="52">
        <v>0</v>
      </c>
      <c r="AN30" s="52">
        <v>0</v>
      </c>
      <c r="AO30" s="52">
        <v>0</v>
      </c>
      <c r="AP30" s="52">
        <v>1</v>
      </c>
      <c r="AQ30" s="52">
        <v>1</v>
      </c>
      <c r="AR30" s="52">
        <v>0</v>
      </c>
      <c r="AS30" s="52">
        <v>1</v>
      </c>
      <c r="AT30" s="52">
        <v>0</v>
      </c>
      <c r="AU30" s="52">
        <v>1</v>
      </c>
      <c r="AV30" s="52">
        <v>0</v>
      </c>
      <c r="AW30" s="52">
        <v>0</v>
      </c>
      <c r="AX30" s="52">
        <v>2</v>
      </c>
      <c r="AY30" s="52">
        <v>0</v>
      </c>
      <c r="AZ30" s="52">
        <v>1</v>
      </c>
      <c r="BA30" s="52">
        <v>0</v>
      </c>
      <c r="BB30" s="52">
        <v>1</v>
      </c>
      <c r="BC30" s="52">
        <v>1</v>
      </c>
      <c r="BD30" s="52">
        <v>0</v>
      </c>
      <c r="BE30" s="52">
        <v>2</v>
      </c>
      <c r="BF30" s="52">
        <v>0</v>
      </c>
      <c r="BG30" s="52">
        <v>1</v>
      </c>
      <c r="BH30" s="52">
        <v>2</v>
      </c>
      <c r="BI30" s="52">
        <v>2</v>
      </c>
      <c r="BJ30" s="52">
        <v>0</v>
      </c>
      <c r="BK30" s="52">
        <v>0</v>
      </c>
      <c r="BL30" s="52">
        <v>6</v>
      </c>
      <c r="BM30" s="52">
        <v>2</v>
      </c>
      <c r="BN30" s="52">
        <v>0</v>
      </c>
      <c r="BO30" s="52">
        <v>2</v>
      </c>
      <c r="BP30" s="52">
        <v>0</v>
      </c>
      <c r="BQ30" s="52">
        <v>1</v>
      </c>
      <c r="BR30" s="52">
        <v>0</v>
      </c>
      <c r="BS30" s="52">
        <v>1</v>
      </c>
      <c r="BT30" s="52">
        <v>7</v>
      </c>
      <c r="BU30" s="52">
        <v>0</v>
      </c>
      <c r="BV30" s="52">
        <v>0</v>
      </c>
    </row>
    <row r="31" spans="1:74" s="52" customFormat="1" x14ac:dyDescent="0.2">
      <c r="A31" s="52">
        <v>272132</v>
      </c>
      <c r="B31" s="52" t="s">
        <v>183</v>
      </c>
      <c r="C31" s="52" t="s">
        <v>419</v>
      </c>
      <c r="D31" s="52">
        <v>1</v>
      </c>
      <c r="E31" s="52">
        <v>2.1125570390400501</v>
      </c>
      <c r="F31" s="52">
        <v>24.873655459665201</v>
      </c>
      <c r="G31" s="52">
        <v>0</v>
      </c>
      <c r="H31" s="52">
        <v>0</v>
      </c>
      <c r="I31" s="52">
        <v>0</v>
      </c>
      <c r="J31" s="52">
        <v>0</v>
      </c>
      <c r="K31" s="52">
        <v>0</v>
      </c>
      <c r="L31" s="52">
        <v>1</v>
      </c>
      <c r="M31" s="52">
        <v>0</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0</v>
      </c>
      <c r="AX31" s="52">
        <v>1</v>
      </c>
      <c r="AY31" s="52">
        <v>0</v>
      </c>
      <c r="AZ31" s="52">
        <v>0</v>
      </c>
      <c r="BA31" s="52">
        <v>0</v>
      </c>
      <c r="BB31" s="52">
        <v>0</v>
      </c>
      <c r="BC31" s="52">
        <v>1</v>
      </c>
      <c r="BD31" s="52">
        <v>0</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272159</v>
      </c>
      <c r="B32" s="52" t="s">
        <v>184</v>
      </c>
      <c r="C32" s="52" t="s">
        <v>419</v>
      </c>
      <c r="D32" s="52">
        <v>2</v>
      </c>
      <c r="E32" s="52">
        <v>1.82247291349632</v>
      </c>
      <c r="F32" s="52">
        <v>21.458148820198598</v>
      </c>
      <c r="G32" s="52">
        <v>0</v>
      </c>
      <c r="H32" s="52">
        <v>0</v>
      </c>
      <c r="I32" s="52">
        <v>0</v>
      </c>
      <c r="J32" s="52">
        <v>0</v>
      </c>
      <c r="K32" s="52">
        <v>0</v>
      </c>
      <c r="L32" s="52">
        <v>0</v>
      </c>
      <c r="M32" s="52">
        <v>1</v>
      </c>
      <c r="N32" s="52">
        <v>1</v>
      </c>
      <c r="O32" s="52">
        <v>0</v>
      </c>
      <c r="P32" s="52">
        <v>1</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1</v>
      </c>
      <c r="AR32" s="52">
        <v>0</v>
      </c>
      <c r="AS32" s="52">
        <v>1</v>
      </c>
      <c r="AT32" s="52">
        <v>0</v>
      </c>
      <c r="AU32" s="52">
        <v>0</v>
      </c>
      <c r="AV32" s="52">
        <v>0</v>
      </c>
      <c r="AW32" s="52">
        <v>0</v>
      </c>
      <c r="AX32" s="52">
        <v>0</v>
      </c>
      <c r="AY32" s="52">
        <v>0</v>
      </c>
      <c r="AZ32" s="52">
        <v>0</v>
      </c>
      <c r="BA32" s="52">
        <v>0</v>
      </c>
      <c r="BB32" s="52">
        <v>0</v>
      </c>
      <c r="BC32" s="52">
        <v>0</v>
      </c>
      <c r="BD32" s="52">
        <v>0</v>
      </c>
      <c r="BE32" s="52">
        <v>0</v>
      </c>
      <c r="BF32" s="52">
        <v>2</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272175</v>
      </c>
      <c r="B33" s="52" t="s">
        <v>186</v>
      </c>
      <c r="C33" s="52" t="s">
        <v>419</v>
      </c>
      <c r="D33" s="52">
        <v>1</v>
      </c>
      <c r="E33" s="52">
        <v>1.77853662006901</v>
      </c>
      <c r="F33" s="52">
        <v>20.940834397586698</v>
      </c>
      <c r="G33" s="52">
        <v>0</v>
      </c>
      <c r="H33" s="52">
        <v>1</v>
      </c>
      <c r="I33" s="52">
        <v>0</v>
      </c>
      <c r="J33" s="52">
        <v>0</v>
      </c>
      <c r="K33" s="52">
        <v>0</v>
      </c>
      <c r="L33" s="52">
        <v>0</v>
      </c>
      <c r="M33" s="52">
        <v>0</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1</v>
      </c>
      <c r="AQ33" s="52">
        <v>0</v>
      </c>
      <c r="AR33" s="52">
        <v>0</v>
      </c>
      <c r="AS33" s="52">
        <v>0</v>
      </c>
      <c r="AT33" s="52">
        <v>0</v>
      </c>
      <c r="AU33" s="52">
        <v>0</v>
      </c>
      <c r="AV33" s="52">
        <v>0</v>
      </c>
      <c r="AW33" s="52">
        <v>0</v>
      </c>
      <c r="AX33" s="52">
        <v>0</v>
      </c>
      <c r="AY33" s="52">
        <v>0</v>
      </c>
      <c r="AZ33" s="52">
        <v>0</v>
      </c>
      <c r="BA33" s="52">
        <v>0</v>
      </c>
      <c r="BB33" s="52">
        <v>0</v>
      </c>
      <c r="BC33" s="52">
        <v>0</v>
      </c>
      <c r="BD33" s="52">
        <v>0</v>
      </c>
      <c r="BE33" s="52">
        <v>0</v>
      </c>
      <c r="BF33" s="52">
        <v>1</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272183</v>
      </c>
      <c r="B34" s="52" t="s">
        <v>187</v>
      </c>
      <c r="C34" s="52" t="s">
        <v>419</v>
      </c>
      <c r="D34" s="52">
        <v>2</v>
      </c>
      <c r="E34" s="52">
        <v>3.5017683930384802</v>
      </c>
      <c r="F34" s="52">
        <v>41.230498821259602</v>
      </c>
      <c r="G34" s="52">
        <v>0</v>
      </c>
      <c r="H34" s="52">
        <v>0</v>
      </c>
      <c r="I34" s="52">
        <v>0</v>
      </c>
      <c r="J34" s="52">
        <v>0</v>
      </c>
      <c r="K34" s="52">
        <v>1</v>
      </c>
      <c r="L34" s="52">
        <v>0</v>
      </c>
      <c r="M34" s="52">
        <v>1</v>
      </c>
      <c r="N34" s="52">
        <v>0</v>
      </c>
      <c r="O34" s="52">
        <v>0</v>
      </c>
      <c r="P34" s="52">
        <v>1</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1</v>
      </c>
      <c r="AR34" s="52">
        <v>0</v>
      </c>
      <c r="AS34" s="52">
        <v>0</v>
      </c>
      <c r="AT34" s="52">
        <v>0</v>
      </c>
      <c r="AU34" s="52">
        <v>0</v>
      </c>
      <c r="AV34" s="52">
        <v>0</v>
      </c>
      <c r="AW34" s="52">
        <v>1</v>
      </c>
      <c r="AX34" s="52">
        <v>0</v>
      </c>
      <c r="AY34" s="52">
        <v>0</v>
      </c>
      <c r="AZ34" s="52">
        <v>0</v>
      </c>
      <c r="BA34" s="52">
        <v>0</v>
      </c>
      <c r="BB34" s="52">
        <v>0</v>
      </c>
      <c r="BC34" s="52">
        <v>0</v>
      </c>
      <c r="BD34" s="52">
        <v>2</v>
      </c>
      <c r="BE34" s="52">
        <v>0</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272191</v>
      </c>
      <c r="B35" s="52" t="s">
        <v>278</v>
      </c>
      <c r="C35" s="52" t="s">
        <v>419</v>
      </c>
      <c r="D35" s="52">
        <v>1</v>
      </c>
      <c r="E35" s="52">
        <v>1.1269891358247299</v>
      </c>
      <c r="F35" s="52">
        <v>13.2693882121299</v>
      </c>
      <c r="G35" s="52">
        <v>0</v>
      </c>
      <c r="H35" s="52">
        <v>0</v>
      </c>
      <c r="I35" s="52">
        <v>1</v>
      </c>
      <c r="J35" s="52">
        <v>0</v>
      </c>
      <c r="K35" s="52">
        <v>0</v>
      </c>
      <c r="L35" s="52">
        <v>0</v>
      </c>
      <c r="M35" s="52">
        <v>0</v>
      </c>
      <c r="N35" s="52">
        <v>0</v>
      </c>
      <c r="O35" s="52">
        <v>0</v>
      </c>
      <c r="P35" s="52">
        <v>0</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0</v>
      </c>
      <c r="AX35" s="52">
        <v>0</v>
      </c>
      <c r="AY35" s="52">
        <v>0</v>
      </c>
      <c r="AZ35" s="52">
        <v>0</v>
      </c>
      <c r="BA35" s="52">
        <v>0</v>
      </c>
      <c r="BB35" s="52">
        <v>1</v>
      </c>
      <c r="BC35" s="52">
        <v>0</v>
      </c>
      <c r="BD35" s="52">
        <v>0</v>
      </c>
      <c r="BE35" s="52">
        <v>0</v>
      </c>
      <c r="BF35" s="52">
        <v>0</v>
      </c>
      <c r="BG35" s="52">
        <v>0</v>
      </c>
      <c r="BH35" s="52">
        <v>1</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272205</v>
      </c>
      <c r="B36" s="52" t="s">
        <v>188</v>
      </c>
      <c r="C36" s="52" t="s">
        <v>419</v>
      </c>
      <c r="D36" s="52">
        <v>1</v>
      </c>
      <c r="E36" s="52">
        <v>1.5015015015015001</v>
      </c>
      <c r="F36" s="52">
        <v>17.678969291872502</v>
      </c>
      <c r="G36" s="52">
        <v>0</v>
      </c>
      <c r="H36" s="52">
        <v>0</v>
      </c>
      <c r="I36" s="52">
        <v>0</v>
      </c>
      <c r="J36" s="52">
        <v>0</v>
      </c>
      <c r="K36" s="52">
        <v>0</v>
      </c>
      <c r="L36" s="52">
        <v>0</v>
      </c>
      <c r="M36" s="52">
        <v>1</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0</v>
      </c>
      <c r="AW36" s="52">
        <v>0</v>
      </c>
      <c r="AX36" s="52">
        <v>0</v>
      </c>
      <c r="AY36" s="52">
        <v>1</v>
      </c>
      <c r="AZ36" s="52">
        <v>0</v>
      </c>
      <c r="BA36" s="52">
        <v>0</v>
      </c>
      <c r="BB36" s="52">
        <v>0</v>
      </c>
      <c r="BC36" s="52">
        <v>1</v>
      </c>
      <c r="BD36" s="52">
        <v>0</v>
      </c>
      <c r="BE36" s="52">
        <v>0</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272213</v>
      </c>
      <c r="B37" s="52" t="s">
        <v>281</v>
      </c>
      <c r="C37" s="52" t="s">
        <v>419</v>
      </c>
      <c r="D37" s="52">
        <v>1</v>
      </c>
      <c r="E37" s="52">
        <v>3.1001984126984099</v>
      </c>
      <c r="F37" s="52">
        <v>36.502336149513603</v>
      </c>
      <c r="G37" s="52">
        <v>0</v>
      </c>
      <c r="H37" s="52">
        <v>0</v>
      </c>
      <c r="I37" s="52">
        <v>0</v>
      </c>
      <c r="J37" s="52">
        <v>0</v>
      </c>
      <c r="K37" s="52">
        <v>0</v>
      </c>
      <c r="L37" s="52">
        <v>1</v>
      </c>
      <c r="M37" s="52">
        <v>0</v>
      </c>
      <c r="N37" s="52">
        <v>0</v>
      </c>
      <c r="O37" s="52">
        <v>0</v>
      </c>
      <c r="P37" s="52">
        <v>0</v>
      </c>
      <c r="Q37" s="52">
        <v>1</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0</v>
      </c>
      <c r="AW37" s="52">
        <v>0</v>
      </c>
      <c r="AX37" s="52">
        <v>0</v>
      </c>
      <c r="AY37" s="52">
        <v>1</v>
      </c>
      <c r="AZ37" s="52">
        <v>0</v>
      </c>
      <c r="BA37" s="52">
        <v>0</v>
      </c>
      <c r="BB37" s="52">
        <v>0</v>
      </c>
      <c r="BC37" s="52">
        <v>0</v>
      </c>
      <c r="BD37" s="52">
        <v>0</v>
      </c>
      <c r="BE37" s="52">
        <v>0</v>
      </c>
      <c r="BF37" s="52">
        <v>0</v>
      </c>
      <c r="BG37" s="52">
        <v>1</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272221</v>
      </c>
      <c r="B38" s="52" t="s">
        <v>189</v>
      </c>
      <c r="C38" s="52" t="s">
        <v>419</v>
      </c>
      <c r="D38" s="52">
        <v>1</v>
      </c>
      <c r="E38" s="52">
        <v>1.93094925465359</v>
      </c>
      <c r="F38" s="52">
        <v>22.735370256405101</v>
      </c>
      <c r="G38" s="52">
        <v>0</v>
      </c>
      <c r="H38" s="52">
        <v>0</v>
      </c>
      <c r="I38" s="52">
        <v>1</v>
      </c>
      <c r="J38" s="52">
        <v>0</v>
      </c>
      <c r="K38" s="52">
        <v>0</v>
      </c>
      <c r="L38" s="52">
        <v>0</v>
      </c>
      <c r="M38" s="52">
        <v>0</v>
      </c>
      <c r="N38" s="52">
        <v>0</v>
      </c>
      <c r="O38" s="52">
        <v>0</v>
      </c>
      <c r="P38" s="52">
        <v>0</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0</v>
      </c>
      <c r="AU38" s="52">
        <v>0</v>
      </c>
      <c r="AV38" s="52">
        <v>0</v>
      </c>
      <c r="AW38" s="52">
        <v>0</v>
      </c>
      <c r="AX38" s="52">
        <v>0</v>
      </c>
      <c r="AY38" s="52">
        <v>0</v>
      </c>
      <c r="AZ38" s="52">
        <v>0</v>
      </c>
      <c r="BA38" s="52">
        <v>0</v>
      </c>
      <c r="BB38" s="52">
        <v>1</v>
      </c>
      <c r="BC38" s="52">
        <v>0</v>
      </c>
      <c r="BD38" s="52">
        <v>0</v>
      </c>
      <c r="BE38" s="52">
        <v>0</v>
      </c>
      <c r="BF38" s="52">
        <v>0</v>
      </c>
      <c r="BG38" s="52">
        <v>1</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272230</v>
      </c>
      <c r="B39" s="52" t="s">
        <v>171</v>
      </c>
      <c r="C39" s="52" t="s">
        <v>419</v>
      </c>
      <c r="D39" s="52">
        <v>1</v>
      </c>
      <c r="E39" s="52">
        <v>1.72312782162181</v>
      </c>
      <c r="F39" s="52">
        <v>20.288440480385798</v>
      </c>
      <c r="G39" s="52">
        <v>0</v>
      </c>
      <c r="H39" s="52">
        <v>0</v>
      </c>
      <c r="I39" s="52">
        <v>0</v>
      </c>
      <c r="J39" s="52">
        <v>0</v>
      </c>
      <c r="K39" s="52">
        <v>1</v>
      </c>
      <c r="L39" s="52">
        <v>0</v>
      </c>
      <c r="M39" s="52">
        <v>0</v>
      </c>
      <c r="N39" s="52">
        <v>0</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1</v>
      </c>
      <c r="AW39" s="52">
        <v>0</v>
      </c>
      <c r="AX39" s="52">
        <v>0</v>
      </c>
      <c r="AY39" s="52">
        <v>0</v>
      </c>
      <c r="AZ39" s="52">
        <v>0</v>
      </c>
      <c r="BA39" s="52">
        <v>0</v>
      </c>
      <c r="BB39" s="52">
        <v>0</v>
      </c>
      <c r="BC39" s="52">
        <v>0</v>
      </c>
      <c r="BD39" s="52">
        <v>0</v>
      </c>
      <c r="BE39" s="52">
        <v>0</v>
      </c>
      <c r="BF39" s="52">
        <v>0</v>
      </c>
      <c r="BG39" s="52">
        <v>0</v>
      </c>
      <c r="BH39" s="52">
        <v>1</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272256</v>
      </c>
      <c r="B40" s="52" t="s">
        <v>191</v>
      </c>
      <c r="C40" s="52" t="s">
        <v>419</v>
      </c>
      <c r="D40" s="52">
        <v>1</v>
      </c>
      <c r="E40" s="52">
        <v>3.6852773171181101</v>
      </c>
      <c r="F40" s="52">
        <v>43.391168411229401</v>
      </c>
      <c r="G40" s="52">
        <v>0</v>
      </c>
      <c r="H40" s="52">
        <v>0</v>
      </c>
      <c r="I40" s="52">
        <v>0</v>
      </c>
      <c r="J40" s="52">
        <v>0</v>
      </c>
      <c r="K40" s="52">
        <v>1</v>
      </c>
      <c r="L40" s="52">
        <v>0</v>
      </c>
      <c r="M40" s="52">
        <v>0</v>
      </c>
      <c r="N40" s="52">
        <v>0</v>
      </c>
      <c r="O40" s="52">
        <v>0</v>
      </c>
      <c r="P40" s="52">
        <v>0</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1</v>
      </c>
      <c r="AW40" s="52">
        <v>0</v>
      </c>
      <c r="AX40" s="52">
        <v>0</v>
      </c>
      <c r="AY40" s="52">
        <v>0</v>
      </c>
      <c r="AZ40" s="52">
        <v>0</v>
      </c>
      <c r="BA40" s="52">
        <v>0</v>
      </c>
      <c r="BB40" s="52">
        <v>0</v>
      </c>
      <c r="BC40" s="52">
        <v>0</v>
      </c>
      <c r="BD40" s="52">
        <v>0</v>
      </c>
      <c r="BE40" s="52">
        <v>0</v>
      </c>
      <c r="BF40" s="52">
        <v>0</v>
      </c>
      <c r="BG40" s="52">
        <v>0</v>
      </c>
      <c r="BH40" s="52">
        <v>0</v>
      </c>
      <c r="BI40" s="52">
        <v>1</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272272</v>
      </c>
      <c r="B41" s="52" t="s">
        <v>193</v>
      </c>
      <c r="C41" s="52" t="s">
        <v>419</v>
      </c>
      <c r="D41" s="52">
        <v>2</v>
      </c>
      <c r="E41" s="52">
        <v>0.85686865917192201</v>
      </c>
      <c r="F41" s="52">
        <v>10.0889374386371</v>
      </c>
      <c r="G41" s="52">
        <v>1</v>
      </c>
      <c r="H41" s="52">
        <v>0</v>
      </c>
      <c r="I41" s="52">
        <v>0</v>
      </c>
      <c r="J41" s="52">
        <v>1</v>
      </c>
      <c r="K41" s="52">
        <v>0</v>
      </c>
      <c r="L41" s="52">
        <v>0</v>
      </c>
      <c r="M41" s="52">
        <v>0</v>
      </c>
      <c r="N41" s="52">
        <v>0</v>
      </c>
      <c r="O41" s="52">
        <v>0</v>
      </c>
      <c r="P41" s="52">
        <v>2</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0</v>
      </c>
      <c r="AX41" s="52">
        <v>0</v>
      </c>
      <c r="AY41" s="52">
        <v>0</v>
      </c>
      <c r="AZ41" s="52">
        <v>0</v>
      </c>
      <c r="BA41" s="52">
        <v>1</v>
      </c>
      <c r="BB41" s="52">
        <v>1</v>
      </c>
      <c r="BC41" s="52">
        <v>0</v>
      </c>
      <c r="BD41" s="52">
        <v>1</v>
      </c>
      <c r="BE41" s="52">
        <v>0</v>
      </c>
      <c r="BF41" s="52">
        <v>0</v>
      </c>
      <c r="BG41" s="52">
        <v>0</v>
      </c>
      <c r="BH41" s="52">
        <v>1</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row r="43" spans="1:74" s="52" customFormat="1" x14ac:dyDescent="0.2"/>
    <row r="44" spans="1:74" s="52" customFormat="1" x14ac:dyDescent="0.2"/>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51" s="52" customFormat="1" x14ac:dyDescent="0.2"/>
    <row r="52" s="52" customFormat="1" x14ac:dyDescent="0.2"/>
    <row r="85" spans="1:75" x14ac:dyDescent="0.2">
      <c r="B85" s="52">
        <v>271004</v>
      </c>
      <c r="C85" t="s">
        <v>395</v>
      </c>
      <c r="D85">
        <f>IFERROR(VLOOKUP($B85,$A$8:$BW$70,D$88,FALSE),0)</f>
        <v>17</v>
      </c>
      <c r="E85">
        <f t="shared" ref="E85:BP85" si="0">IFERROR(VLOOKUP($B85,$A$8:$BW$70,E88,FALSE),0)</f>
        <v>1.2807560378229901</v>
      </c>
      <c r="F85">
        <f t="shared" si="0"/>
        <v>15.079869477593199</v>
      </c>
      <c r="G85">
        <f t="shared" si="0"/>
        <v>0</v>
      </c>
      <c r="H85">
        <f t="shared" si="0"/>
        <v>1</v>
      </c>
      <c r="I85">
        <f t="shared" si="0"/>
        <v>3</v>
      </c>
      <c r="J85">
        <f t="shared" si="0"/>
        <v>4</v>
      </c>
      <c r="K85">
        <f t="shared" si="0"/>
        <v>1</v>
      </c>
      <c r="L85">
        <f t="shared" si="0"/>
        <v>4</v>
      </c>
      <c r="M85">
        <f t="shared" si="0"/>
        <v>3</v>
      </c>
      <c r="N85">
        <f t="shared" si="0"/>
        <v>1</v>
      </c>
      <c r="O85">
        <f t="shared" si="0"/>
        <v>0</v>
      </c>
      <c r="P85">
        <f t="shared" si="0"/>
        <v>7</v>
      </c>
      <c r="Q85">
        <f t="shared" si="0"/>
        <v>10</v>
      </c>
      <c r="R85">
        <f t="shared" si="0"/>
        <v>0</v>
      </c>
      <c r="S85">
        <f t="shared" si="0"/>
        <v>4</v>
      </c>
      <c r="T85">
        <f t="shared" si="0"/>
        <v>13</v>
      </c>
      <c r="U85">
        <f t="shared" si="0"/>
        <v>0</v>
      </c>
      <c r="V85">
        <f t="shared" si="0"/>
        <v>13</v>
      </c>
      <c r="W85">
        <f t="shared" si="0"/>
        <v>0</v>
      </c>
      <c r="X85">
        <f t="shared" si="0"/>
        <v>0</v>
      </c>
      <c r="Y85">
        <f t="shared" si="0"/>
        <v>9</v>
      </c>
      <c r="Z85">
        <f t="shared" si="0"/>
        <v>4</v>
      </c>
      <c r="AA85">
        <f t="shared" si="0"/>
        <v>0</v>
      </c>
      <c r="AB85">
        <f t="shared" si="0"/>
        <v>8</v>
      </c>
      <c r="AC85">
        <f t="shared" si="0"/>
        <v>3</v>
      </c>
      <c r="AD85">
        <f t="shared" si="0"/>
        <v>0</v>
      </c>
      <c r="AE85">
        <f t="shared" si="0"/>
        <v>3</v>
      </c>
      <c r="AF85">
        <f t="shared" si="0"/>
        <v>0</v>
      </c>
      <c r="AG85">
        <f t="shared" si="0"/>
        <v>3</v>
      </c>
      <c r="AH85">
        <f t="shared" si="0"/>
        <v>0</v>
      </c>
      <c r="AI85">
        <f t="shared" si="0"/>
        <v>10</v>
      </c>
      <c r="AJ85">
        <f t="shared" si="0"/>
        <v>0</v>
      </c>
      <c r="AK85">
        <f t="shared" si="0"/>
        <v>0</v>
      </c>
      <c r="AL85">
        <f t="shared" si="0"/>
        <v>6</v>
      </c>
      <c r="AM85">
        <f t="shared" si="0"/>
        <v>1</v>
      </c>
      <c r="AN85">
        <f t="shared" si="0"/>
        <v>0</v>
      </c>
      <c r="AO85">
        <f t="shared" si="0"/>
        <v>0</v>
      </c>
      <c r="AP85">
        <f t="shared" si="0"/>
        <v>1</v>
      </c>
      <c r="AQ85">
        <f t="shared" si="0"/>
        <v>0</v>
      </c>
      <c r="AR85">
        <f t="shared" si="0"/>
        <v>3</v>
      </c>
      <c r="AS85">
        <f t="shared" si="0"/>
        <v>0</v>
      </c>
      <c r="AT85">
        <f t="shared" si="0"/>
        <v>0</v>
      </c>
      <c r="AU85">
        <f t="shared" si="0"/>
        <v>0</v>
      </c>
      <c r="AV85">
        <f t="shared" si="0"/>
        <v>0</v>
      </c>
      <c r="AW85">
        <f t="shared" si="0"/>
        <v>0</v>
      </c>
      <c r="AX85">
        <f t="shared" si="0"/>
        <v>2</v>
      </c>
      <c r="AY85">
        <f t="shared" si="0"/>
        <v>4</v>
      </c>
      <c r="AZ85">
        <f t="shared" si="0"/>
        <v>1</v>
      </c>
      <c r="BA85">
        <f t="shared" si="0"/>
        <v>0</v>
      </c>
      <c r="BB85">
        <f t="shared" si="0"/>
        <v>6</v>
      </c>
      <c r="BC85">
        <f t="shared" si="0"/>
        <v>1</v>
      </c>
      <c r="BD85">
        <f t="shared" si="0"/>
        <v>6</v>
      </c>
      <c r="BE85">
        <f t="shared" si="0"/>
        <v>3</v>
      </c>
      <c r="BF85">
        <f t="shared" si="0"/>
        <v>1</v>
      </c>
      <c r="BG85">
        <f t="shared" si="0"/>
        <v>2</v>
      </c>
      <c r="BH85">
        <f t="shared" si="0"/>
        <v>1</v>
      </c>
      <c r="BI85">
        <f t="shared" si="0"/>
        <v>3</v>
      </c>
      <c r="BJ85">
        <f t="shared" si="0"/>
        <v>0</v>
      </c>
      <c r="BK85">
        <f t="shared" si="0"/>
        <v>5</v>
      </c>
      <c r="BL85">
        <f t="shared" si="0"/>
        <v>18</v>
      </c>
      <c r="BM85">
        <f t="shared" si="0"/>
        <v>6</v>
      </c>
      <c r="BN85">
        <f t="shared" si="0"/>
        <v>1</v>
      </c>
      <c r="BO85">
        <f t="shared" si="0"/>
        <v>2</v>
      </c>
      <c r="BP85">
        <f t="shared" si="0"/>
        <v>0</v>
      </c>
      <c r="BQ85">
        <f t="shared" ref="BQ85:BW85" si="1">IFERROR(VLOOKUP($B85,$A$8:$BW$70,BQ88,FALSE),0)</f>
        <v>1</v>
      </c>
      <c r="BR85">
        <f t="shared" si="1"/>
        <v>0</v>
      </c>
      <c r="BS85">
        <f t="shared" si="1"/>
        <v>1</v>
      </c>
      <c r="BT85">
        <f t="shared" si="1"/>
        <v>15</v>
      </c>
      <c r="BU85">
        <f t="shared" si="1"/>
        <v>1</v>
      </c>
      <c r="BV85">
        <f t="shared" si="1"/>
        <v>0</v>
      </c>
      <c r="BW85">
        <f t="shared" si="1"/>
        <v>0</v>
      </c>
    </row>
    <row r="86" spans="1:75" x14ac:dyDescent="0.2">
      <c r="B86" s="52">
        <v>271403</v>
      </c>
      <c r="C86" t="s">
        <v>396</v>
      </c>
      <c r="D86">
        <f>IFERROR(VLOOKUP($B86,$A$8:$BW$70,D$88,FALSE),0)</f>
        <v>4</v>
      </c>
      <c r="E86">
        <f t="shared" ref="E86:BP86" si="2">IFERROR(VLOOKUP($B86,$A$8:$BW$70,E$88,FALSE),0)</f>
        <v>1.0168026640229799</v>
      </c>
      <c r="F86">
        <f t="shared" si="2"/>
        <v>11.9720313667222</v>
      </c>
      <c r="G86">
        <f t="shared" si="2"/>
        <v>0</v>
      </c>
      <c r="H86">
        <f t="shared" si="2"/>
        <v>2</v>
      </c>
      <c r="I86">
        <f t="shared" si="2"/>
        <v>2</v>
      </c>
      <c r="J86">
        <f t="shared" si="2"/>
        <v>0</v>
      </c>
      <c r="K86">
        <f t="shared" si="2"/>
        <v>0</v>
      </c>
      <c r="L86">
        <f t="shared" si="2"/>
        <v>0</v>
      </c>
      <c r="M86">
        <f t="shared" si="2"/>
        <v>0</v>
      </c>
      <c r="N86">
        <f t="shared" si="2"/>
        <v>0</v>
      </c>
      <c r="O86">
        <f t="shared" si="2"/>
        <v>0</v>
      </c>
      <c r="P86">
        <f t="shared" si="2"/>
        <v>2</v>
      </c>
      <c r="Q86">
        <f t="shared" si="2"/>
        <v>2</v>
      </c>
      <c r="R86">
        <f t="shared" si="2"/>
        <v>0</v>
      </c>
      <c r="S86">
        <f t="shared" si="2"/>
        <v>1</v>
      </c>
      <c r="T86">
        <f t="shared" si="2"/>
        <v>3</v>
      </c>
      <c r="U86">
        <f t="shared" si="2"/>
        <v>0</v>
      </c>
      <c r="V86">
        <f t="shared" si="2"/>
        <v>3</v>
      </c>
      <c r="W86">
        <f t="shared" si="2"/>
        <v>0</v>
      </c>
      <c r="X86">
        <f t="shared" si="2"/>
        <v>0</v>
      </c>
      <c r="Y86">
        <f t="shared" si="2"/>
        <v>1</v>
      </c>
      <c r="Z86">
        <f t="shared" si="2"/>
        <v>2</v>
      </c>
      <c r="AA86">
        <f t="shared" si="2"/>
        <v>0</v>
      </c>
      <c r="AB86">
        <f t="shared" si="2"/>
        <v>1</v>
      </c>
      <c r="AC86">
        <f t="shared" si="2"/>
        <v>1</v>
      </c>
      <c r="AD86">
        <f t="shared" si="2"/>
        <v>0</v>
      </c>
      <c r="AE86">
        <f t="shared" si="2"/>
        <v>0</v>
      </c>
      <c r="AF86">
        <f t="shared" si="2"/>
        <v>0</v>
      </c>
      <c r="AG86">
        <f t="shared" si="2"/>
        <v>2</v>
      </c>
      <c r="AH86">
        <f t="shared" si="2"/>
        <v>0</v>
      </c>
      <c r="AI86">
        <f t="shared" si="2"/>
        <v>4</v>
      </c>
      <c r="AJ86">
        <f t="shared" si="2"/>
        <v>0</v>
      </c>
      <c r="AK86">
        <f t="shared" si="2"/>
        <v>0</v>
      </c>
      <c r="AL86">
        <f t="shared" si="2"/>
        <v>0</v>
      </c>
      <c r="AM86">
        <f t="shared" si="2"/>
        <v>0</v>
      </c>
      <c r="AN86">
        <f t="shared" si="2"/>
        <v>0</v>
      </c>
      <c r="AO86">
        <f t="shared" si="2"/>
        <v>0</v>
      </c>
      <c r="AP86">
        <f t="shared" si="2"/>
        <v>0</v>
      </c>
      <c r="AQ86">
        <f t="shared" si="2"/>
        <v>1</v>
      </c>
      <c r="AR86">
        <f t="shared" si="2"/>
        <v>0</v>
      </c>
      <c r="AS86">
        <f t="shared" si="2"/>
        <v>1</v>
      </c>
      <c r="AT86">
        <f t="shared" si="2"/>
        <v>0</v>
      </c>
      <c r="AU86">
        <f t="shared" si="2"/>
        <v>1</v>
      </c>
      <c r="AV86">
        <f t="shared" si="2"/>
        <v>1</v>
      </c>
      <c r="AW86">
        <f t="shared" si="2"/>
        <v>0</v>
      </c>
      <c r="AX86">
        <f t="shared" si="2"/>
        <v>0</v>
      </c>
      <c r="AY86">
        <f t="shared" si="2"/>
        <v>0</v>
      </c>
      <c r="AZ86">
        <f t="shared" si="2"/>
        <v>0</v>
      </c>
      <c r="BA86">
        <f t="shared" si="2"/>
        <v>0</v>
      </c>
      <c r="BB86">
        <f t="shared" si="2"/>
        <v>0</v>
      </c>
      <c r="BC86">
        <f t="shared" si="2"/>
        <v>0</v>
      </c>
      <c r="BD86">
        <f t="shared" si="2"/>
        <v>2</v>
      </c>
      <c r="BE86">
        <f t="shared" si="2"/>
        <v>1</v>
      </c>
      <c r="BF86">
        <f t="shared" si="2"/>
        <v>0</v>
      </c>
      <c r="BG86">
        <f t="shared" si="2"/>
        <v>0</v>
      </c>
      <c r="BH86">
        <f t="shared" si="2"/>
        <v>1</v>
      </c>
      <c r="BI86">
        <f t="shared" si="2"/>
        <v>0</v>
      </c>
      <c r="BJ86">
        <f t="shared" si="2"/>
        <v>0</v>
      </c>
      <c r="BK86">
        <f t="shared" si="2"/>
        <v>2</v>
      </c>
      <c r="BL86">
        <f t="shared" si="2"/>
        <v>1</v>
      </c>
      <c r="BM86">
        <f t="shared" si="2"/>
        <v>0</v>
      </c>
      <c r="BN86">
        <f t="shared" si="2"/>
        <v>0</v>
      </c>
      <c r="BO86">
        <f t="shared" si="2"/>
        <v>0</v>
      </c>
      <c r="BP86">
        <f t="shared" si="2"/>
        <v>0</v>
      </c>
      <c r="BQ86">
        <f t="shared" ref="BQ86:BW86" si="3">IFERROR(VLOOKUP($B86,$A$8:$BW$70,BQ$88,FALSE),0)</f>
        <v>3</v>
      </c>
      <c r="BR86">
        <f t="shared" si="3"/>
        <v>0</v>
      </c>
      <c r="BS86">
        <f t="shared" si="3"/>
        <v>0</v>
      </c>
      <c r="BT86">
        <f t="shared" si="3"/>
        <v>4</v>
      </c>
      <c r="BU86">
        <f t="shared" si="3"/>
        <v>0</v>
      </c>
      <c r="BV86">
        <f t="shared" si="3"/>
        <v>0</v>
      </c>
      <c r="BW86">
        <f t="shared" si="3"/>
        <v>0</v>
      </c>
    </row>
    <row r="87" spans="1:75" x14ac:dyDescent="0.2">
      <c r="C87" t="s">
        <v>397</v>
      </c>
      <c r="D87">
        <f>SUM(D8:D83)</f>
        <v>69</v>
      </c>
      <c r="G87">
        <f t="shared" ref="G87:BR87" si="4">SUM(G8:G83)</f>
        <v>1</v>
      </c>
      <c r="H87">
        <f t="shared" si="4"/>
        <v>10</v>
      </c>
      <c r="I87">
        <f t="shared" si="4"/>
        <v>13</v>
      </c>
      <c r="J87">
        <f t="shared" si="4"/>
        <v>12</v>
      </c>
      <c r="K87">
        <f t="shared" si="4"/>
        <v>7</v>
      </c>
      <c r="L87">
        <f t="shared" si="4"/>
        <v>12</v>
      </c>
      <c r="M87">
        <f t="shared" si="4"/>
        <v>11</v>
      </c>
      <c r="N87">
        <f t="shared" si="4"/>
        <v>3</v>
      </c>
      <c r="O87">
        <f t="shared" si="4"/>
        <v>0</v>
      </c>
      <c r="P87">
        <f t="shared" si="4"/>
        <v>36</v>
      </c>
      <c r="Q87">
        <f t="shared" si="4"/>
        <v>33</v>
      </c>
      <c r="R87">
        <f t="shared" si="4"/>
        <v>0</v>
      </c>
      <c r="S87">
        <f t="shared" si="4"/>
        <v>9</v>
      </c>
      <c r="T87">
        <f t="shared" si="4"/>
        <v>20</v>
      </c>
      <c r="U87">
        <f t="shared" si="4"/>
        <v>0</v>
      </c>
      <c r="V87">
        <f t="shared" si="4"/>
        <v>20</v>
      </c>
      <c r="W87">
        <f t="shared" si="4"/>
        <v>0</v>
      </c>
      <c r="X87">
        <f t="shared" si="4"/>
        <v>0</v>
      </c>
      <c r="Y87">
        <f t="shared" si="4"/>
        <v>13</v>
      </c>
      <c r="Z87">
        <f t="shared" si="4"/>
        <v>7</v>
      </c>
      <c r="AA87">
        <f t="shared" si="4"/>
        <v>0</v>
      </c>
      <c r="AB87">
        <f t="shared" si="4"/>
        <v>16</v>
      </c>
      <c r="AC87">
        <f t="shared" si="4"/>
        <v>4</v>
      </c>
      <c r="AD87">
        <f t="shared" si="4"/>
        <v>0</v>
      </c>
      <c r="AE87">
        <f t="shared" si="4"/>
        <v>3</v>
      </c>
      <c r="AF87">
        <f t="shared" si="4"/>
        <v>0</v>
      </c>
      <c r="AG87">
        <f t="shared" si="4"/>
        <v>6</v>
      </c>
      <c r="AH87">
        <f t="shared" si="4"/>
        <v>0</v>
      </c>
      <c r="AI87">
        <f t="shared" si="4"/>
        <v>21</v>
      </c>
      <c r="AJ87">
        <f t="shared" si="4"/>
        <v>1</v>
      </c>
      <c r="AK87">
        <f t="shared" si="4"/>
        <v>0</v>
      </c>
      <c r="AL87">
        <f t="shared" si="4"/>
        <v>6</v>
      </c>
      <c r="AM87">
        <f t="shared" si="4"/>
        <v>1</v>
      </c>
      <c r="AN87">
        <f t="shared" si="4"/>
        <v>0</v>
      </c>
      <c r="AO87">
        <f t="shared" si="4"/>
        <v>0</v>
      </c>
      <c r="AP87">
        <f t="shared" si="4"/>
        <v>4</v>
      </c>
      <c r="AQ87">
        <f t="shared" si="4"/>
        <v>6</v>
      </c>
      <c r="AR87">
        <f t="shared" si="4"/>
        <v>7</v>
      </c>
      <c r="AS87">
        <f t="shared" si="4"/>
        <v>4</v>
      </c>
      <c r="AT87">
        <f t="shared" si="4"/>
        <v>0</v>
      </c>
      <c r="AU87">
        <f t="shared" si="4"/>
        <v>3</v>
      </c>
      <c r="AV87">
        <f t="shared" si="4"/>
        <v>4</v>
      </c>
      <c r="AW87">
        <f t="shared" si="4"/>
        <v>3</v>
      </c>
      <c r="AX87">
        <f t="shared" si="4"/>
        <v>7</v>
      </c>
      <c r="AY87">
        <f t="shared" si="4"/>
        <v>10</v>
      </c>
      <c r="AZ87">
        <f t="shared" si="4"/>
        <v>3</v>
      </c>
      <c r="BA87">
        <f t="shared" si="4"/>
        <v>1</v>
      </c>
      <c r="BB87">
        <f t="shared" si="4"/>
        <v>17</v>
      </c>
      <c r="BC87">
        <f t="shared" si="4"/>
        <v>7</v>
      </c>
      <c r="BD87">
        <f t="shared" si="4"/>
        <v>20</v>
      </c>
      <c r="BE87">
        <f t="shared" si="4"/>
        <v>10</v>
      </c>
      <c r="BF87">
        <f t="shared" si="4"/>
        <v>6</v>
      </c>
      <c r="BG87">
        <f t="shared" si="4"/>
        <v>7</v>
      </c>
      <c r="BH87">
        <f t="shared" si="4"/>
        <v>10</v>
      </c>
      <c r="BI87">
        <f t="shared" si="4"/>
        <v>9</v>
      </c>
      <c r="BJ87">
        <f t="shared" si="4"/>
        <v>0</v>
      </c>
      <c r="BK87">
        <f t="shared" si="4"/>
        <v>7</v>
      </c>
      <c r="BL87">
        <f t="shared" si="4"/>
        <v>25</v>
      </c>
      <c r="BM87">
        <f t="shared" si="4"/>
        <v>8</v>
      </c>
      <c r="BN87">
        <f t="shared" si="4"/>
        <v>1</v>
      </c>
      <c r="BO87">
        <f t="shared" si="4"/>
        <v>4</v>
      </c>
      <c r="BP87">
        <f t="shared" si="4"/>
        <v>0</v>
      </c>
      <c r="BQ87">
        <f t="shared" si="4"/>
        <v>5</v>
      </c>
      <c r="BR87">
        <f t="shared" si="4"/>
        <v>0</v>
      </c>
      <c r="BS87">
        <f t="shared" ref="BS87:BW87" si="5">SUM(BS8:BS83)</f>
        <v>2</v>
      </c>
      <c r="BT87">
        <f t="shared" si="5"/>
        <v>26</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48</v>
      </c>
      <c r="E90">
        <v>1.1354418962447399</v>
      </c>
      <c r="F90">
        <v>13.3689126493332</v>
      </c>
      <c r="G90">
        <v>1</v>
      </c>
      <c r="H90">
        <v>7</v>
      </c>
      <c r="I90">
        <v>8</v>
      </c>
      <c r="J90">
        <v>8</v>
      </c>
      <c r="K90">
        <v>6</v>
      </c>
      <c r="L90">
        <v>8</v>
      </c>
      <c r="M90">
        <v>8</v>
      </c>
      <c r="N90">
        <v>2</v>
      </c>
      <c r="O90">
        <v>0</v>
      </c>
      <c r="P90">
        <v>27</v>
      </c>
      <c r="Q90">
        <v>21</v>
      </c>
      <c r="R90">
        <v>0</v>
      </c>
      <c r="S90">
        <v>17</v>
      </c>
      <c r="T90">
        <v>31</v>
      </c>
      <c r="U90">
        <v>0</v>
      </c>
      <c r="V90">
        <v>31</v>
      </c>
      <c r="W90">
        <v>1</v>
      </c>
      <c r="X90">
        <v>1</v>
      </c>
      <c r="Y90">
        <v>17</v>
      </c>
      <c r="Z90">
        <v>12</v>
      </c>
      <c r="AA90">
        <v>0</v>
      </c>
      <c r="AB90">
        <v>30</v>
      </c>
      <c r="AC90">
        <v>5</v>
      </c>
      <c r="AD90">
        <v>1</v>
      </c>
      <c r="AE90">
        <v>3</v>
      </c>
      <c r="AF90">
        <v>0</v>
      </c>
      <c r="AG90">
        <v>9</v>
      </c>
      <c r="AH90">
        <v>0</v>
      </c>
      <c r="AI90">
        <v>34</v>
      </c>
      <c r="AJ90">
        <v>1</v>
      </c>
      <c r="AK90">
        <v>2</v>
      </c>
      <c r="AL90">
        <v>7</v>
      </c>
      <c r="AM90">
        <v>2</v>
      </c>
      <c r="AN90">
        <v>2</v>
      </c>
      <c r="AO90">
        <v>0</v>
      </c>
      <c r="AP90">
        <v>3</v>
      </c>
      <c r="AQ90">
        <v>5</v>
      </c>
      <c r="AR90">
        <v>4</v>
      </c>
      <c r="AS90">
        <v>3</v>
      </c>
      <c r="AT90">
        <v>0</v>
      </c>
      <c r="AU90">
        <v>2</v>
      </c>
      <c r="AV90">
        <v>3</v>
      </c>
      <c r="AW90">
        <v>3</v>
      </c>
      <c r="AX90">
        <v>5</v>
      </c>
      <c r="AY90">
        <v>6</v>
      </c>
      <c r="AZ90">
        <v>2</v>
      </c>
      <c r="BA90">
        <v>1</v>
      </c>
      <c r="BB90">
        <v>11</v>
      </c>
      <c r="BC90">
        <v>6</v>
      </c>
      <c r="BD90">
        <v>12</v>
      </c>
      <c r="BE90">
        <v>6</v>
      </c>
      <c r="BF90">
        <v>5</v>
      </c>
      <c r="BG90">
        <v>5</v>
      </c>
      <c r="BH90">
        <v>8</v>
      </c>
      <c r="BI90">
        <v>6</v>
      </c>
      <c r="BJ90">
        <v>0</v>
      </c>
      <c r="BK90">
        <v>11</v>
      </c>
      <c r="BL90">
        <v>39</v>
      </c>
      <c r="BM90">
        <v>12</v>
      </c>
      <c r="BN90">
        <v>5</v>
      </c>
      <c r="BO90">
        <v>5</v>
      </c>
      <c r="BP90">
        <v>0</v>
      </c>
      <c r="BQ90">
        <v>8</v>
      </c>
      <c r="BR90">
        <v>0</v>
      </c>
      <c r="BS90">
        <v>6</v>
      </c>
      <c r="BT90">
        <v>41</v>
      </c>
      <c r="BU90">
        <v>1</v>
      </c>
      <c r="BV90">
        <v>0</v>
      </c>
    </row>
    <row r="91" spans="1:75" x14ac:dyDescent="0.2">
      <c r="B91" t="s">
        <v>425</v>
      </c>
    </row>
    <row r="92" spans="1:75" x14ac:dyDescent="0.2">
      <c r="D92">
        <f>D87-D85-D86</f>
        <v>48</v>
      </c>
    </row>
    <row r="100" spans="1:6" s="147" customFormat="1" x14ac:dyDescent="0.2"/>
    <row r="101" spans="1:6" x14ac:dyDescent="0.2">
      <c r="A101" s="52">
        <v>271004</v>
      </c>
      <c r="B101" s="52" t="s">
        <v>172</v>
      </c>
      <c r="C101" s="52" t="s">
        <v>419</v>
      </c>
      <c r="D101" s="52">
        <v>31</v>
      </c>
      <c r="E101" s="52">
        <v>2.3423521446878501</v>
      </c>
      <c r="F101" s="52">
        <v>27.579307510034301</v>
      </c>
    </row>
    <row r="102" spans="1:6" x14ac:dyDescent="0.2">
      <c r="A102" s="52">
        <v>271021</v>
      </c>
      <c r="B102" s="52" t="s">
        <v>419</v>
      </c>
      <c r="C102" s="52" t="s">
        <v>500</v>
      </c>
      <c r="D102" s="52">
        <v>1</v>
      </c>
      <c r="E102" s="52">
        <v>1.9837727389950199</v>
      </c>
      <c r="F102" s="52">
        <v>23.357324184941401</v>
      </c>
    </row>
    <row r="103" spans="1:6" x14ac:dyDescent="0.2">
      <c r="A103" s="52">
        <v>271047</v>
      </c>
      <c r="B103" s="52" t="s">
        <v>419</v>
      </c>
      <c r="C103" s="52" t="s">
        <v>502</v>
      </c>
      <c r="D103" s="52">
        <v>2</v>
      </c>
      <c r="E103" s="52">
        <v>6.2278134147101003</v>
      </c>
      <c r="F103" s="52">
        <v>73.327480528038194</v>
      </c>
    </row>
    <row r="104" spans="1:6" x14ac:dyDescent="0.2">
      <c r="A104" s="52">
        <v>271063</v>
      </c>
      <c r="B104" s="52" t="s">
        <v>419</v>
      </c>
      <c r="C104" s="52" t="s">
        <v>503</v>
      </c>
      <c r="D104" s="52">
        <v>2</v>
      </c>
      <c r="E104" s="52">
        <v>4.0989486196790503</v>
      </c>
      <c r="F104" s="52">
        <v>48.261814392995298</v>
      </c>
    </row>
    <row r="105" spans="1:6" x14ac:dyDescent="0.2">
      <c r="A105" s="52">
        <v>271071</v>
      </c>
      <c r="B105" s="52" t="s">
        <v>419</v>
      </c>
      <c r="C105" s="52" t="s">
        <v>504</v>
      </c>
      <c r="D105" s="52">
        <v>2</v>
      </c>
      <c r="E105" s="52">
        <v>5.1390102266303499</v>
      </c>
      <c r="F105" s="52">
        <v>60.5077010554864</v>
      </c>
    </row>
    <row r="106" spans="1:6" x14ac:dyDescent="0.2">
      <c r="A106" s="52">
        <v>271110</v>
      </c>
      <c r="B106" s="52" t="s">
        <v>419</v>
      </c>
      <c r="C106" s="52" t="s">
        <v>507</v>
      </c>
      <c r="D106" s="52">
        <v>2</v>
      </c>
      <c r="E106" s="52">
        <v>5.4948074070003798</v>
      </c>
      <c r="F106" s="52">
        <v>64.696925921133598</v>
      </c>
    </row>
    <row r="107" spans="1:6" x14ac:dyDescent="0.2">
      <c r="A107" s="52">
        <v>271136</v>
      </c>
      <c r="B107" s="52" t="s">
        <v>419</v>
      </c>
      <c r="C107" s="52" t="s">
        <v>508</v>
      </c>
      <c r="D107" s="52">
        <v>2</v>
      </c>
      <c r="E107" s="52">
        <v>4.1625907965117497</v>
      </c>
      <c r="F107" s="52">
        <v>49.011149700864102</v>
      </c>
    </row>
    <row r="108" spans="1:6" x14ac:dyDescent="0.2">
      <c r="A108" s="52">
        <v>271144</v>
      </c>
      <c r="B108" s="52" t="s">
        <v>419</v>
      </c>
      <c r="C108" s="52" t="s">
        <v>509</v>
      </c>
      <c r="D108" s="52">
        <v>1</v>
      </c>
      <c r="E108" s="52">
        <v>1.1833339250003001</v>
      </c>
      <c r="F108" s="52">
        <v>13.932802665326101</v>
      </c>
    </row>
    <row r="109" spans="1:6" x14ac:dyDescent="0.2">
      <c r="A109" s="52">
        <v>271152</v>
      </c>
      <c r="B109" s="52" t="s">
        <v>419</v>
      </c>
      <c r="C109" s="52" t="s">
        <v>510</v>
      </c>
      <c r="D109" s="52">
        <v>1</v>
      </c>
      <c r="E109" s="52">
        <v>2.50381832294249</v>
      </c>
      <c r="F109" s="52">
        <v>29.480441544322801</v>
      </c>
    </row>
    <row r="110" spans="1:6" x14ac:dyDescent="0.2">
      <c r="A110" s="52">
        <v>271179</v>
      </c>
      <c r="B110" s="52" t="s">
        <v>419</v>
      </c>
      <c r="C110" s="52" t="s">
        <v>512</v>
      </c>
      <c r="D110" s="52">
        <v>2</v>
      </c>
      <c r="E110" s="52">
        <v>4.6547350292084602</v>
      </c>
      <c r="F110" s="52">
        <v>54.8057511503577</v>
      </c>
    </row>
    <row r="111" spans="1:6" x14ac:dyDescent="0.2">
      <c r="A111" s="52">
        <v>271209</v>
      </c>
      <c r="B111" s="52" t="s">
        <v>419</v>
      </c>
      <c r="C111" s="52" t="s">
        <v>514</v>
      </c>
      <c r="D111" s="52">
        <v>2</v>
      </c>
      <c r="E111" s="52">
        <v>2.80516711783104</v>
      </c>
      <c r="F111" s="52">
        <v>33.028580580913903</v>
      </c>
    </row>
    <row r="112" spans="1:6" x14ac:dyDescent="0.2">
      <c r="A112" s="52">
        <v>271217</v>
      </c>
      <c r="B112" s="52" t="s">
        <v>419</v>
      </c>
      <c r="C112" s="52" t="s">
        <v>515</v>
      </c>
      <c r="D112" s="52">
        <v>3</v>
      </c>
      <c r="E112" s="52">
        <v>4.8022282339005304</v>
      </c>
      <c r="F112" s="52">
        <v>56.542364689473999</v>
      </c>
    </row>
    <row r="113" spans="1:6" x14ac:dyDescent="0.2">
      <c r="A113" s="52">
        <v>271225</v>
      </c>
      <c r="B113" s="52" t="s">
        <v>419</v>
      </c>
      <c r="C113" s="52" t="s">
        <v>516</v>
      </c>
      <c r="D113" s="52">
        <v>2</v>
      </c>
      <c r="E113" s="52">
        <v>3.2924520536669699</v>
      </c>
      <c r="F113" s="52">
        <v>38.765967728659497</v>
      </c>
    </row>
    <row r="114" spans="1:6" x14ac:dyDescent="0.2">
      <c r="A114" s="52">
        <v>271233</v>
      </c>
      <c r="B114" s="52" t="s">
        <v>419</v>
      </c>
      <c r="C114" s="52" t="s">
        <v>517</v>
      </c>
      <c r="D114" s="52">
        <v>2</v>
      </c>
      <c r="E114" s="52">
        <v>2.2341126663017601</v>
      </c>
      <c r="F114" s="52">
        <v>26.304874941940099</v>
      </c>
    </row>
    <row r="115" spans="1:6" x14ac:dyDescent="0.2">
      <c r="A115" s="52">
        <v>271241</v>
      </c>
      <c r="B115" s="52" t="s">
        <v>419</v>
      </c>
      <c r="C115" s="52" t="s">
        <v>530</v>
      </c>
      <c r="D115" s="52">
        <v>2</v>
      </c>
      <c r="E115" s="52">
        <v>3.72245384157236</v>
      </c>
      <c r="F115" s="52">
        <v>43.828892005610101</v>
      </c>
    </row>
    <row r="116" spans="1:6" x14ac:dyDescent="0.2">
      <c r="A116" s="52">
        <v>271250</v>
      </c>
      <c r="B116" s="52" t="s">
        <v>419</v>
      </c>
      <c r="C116" s="52" t="s">
        <v>518</v>
      </c>
      <c r="D116" s="52">
        <v>4</v>
      </c>
      <c r="E116" s="52">
        <v>6.9749598939806097</v>
      </c>
      <c r="F116" s="52">
        <v>82.124527783965306</v>
      </c>
    </row>
    <row r="117" spans="1:6" x14ac:dyDescent="0.2">
      <c r="A117" s="52">
        <v>271268</v>
      </c>
      <c r="B117" s="52" t="s">
        <v>419</v>
      </c>
      <c r="C117" s="52" t="s">
        <v>519</v>
      </c>
      <c r="D117" s="52">
        <v>1</v>
      </c>
      <c r="E117" s="52">
        <v>1.09430741283841</v>
      </c>
      <c r="F117" s="52">
        <v>12.8845872801942</v>
      </c>
    </row>
    <row r="118" spans="1:6" x14ac:dyDescent="0.2">
      <c r="A118" s="52">
        <v>271403</v>
      </c>
      <c r="B118" s="52" t="s">
        <v>173</v>
      </c>
      <c r="C118" s="52" t="s">
        <v>419</v>
      </c>
      <c r="D118" s="52">
        <v>13</v>
      </c>
      <c r="E118" s="52">
        <v>3.28433775118868</v>
      </c>
      <c r="F118" s="52">
        <v>38.670428360769897</v>
      </c>
    </row>
    <row r="119" spans="1:6" x14ac:dyDescent="0.2">
      <c r="A119" s="52">
        <v>271411</v>
      </c>
      <c r="B119" s="52" t="s">
        <v>419</v>
      </c>
      <c r="C119" s="52" t="s">
        <v>522</v>
      </c>
      <c r="D119" s="52">
        <v>3</v>
      </c>
      <c r="E119" s="52">
        <v>4.1792624994775904</v>
      </c>
      <c r="F119" s="52">
        <v>49.207445558365201</v>
      </c>
    </row>
    <row r="120" spans="1:6" x14ac:dyDescent="0.2">
      <c r="A120" s="52">
        <v>271420</v>
      </c>
      <c r="B120" s="52" t="s">
        <v>419</v>
      </c>
      <c r="C120" s="52" t="s">
        <v>528</v>
      </c>
      <c r="D120" s="52">
        <v>3</v>
      </c>
      <c r="E120" s="52">
        <v>5.1029086579350196</v>
      </c>
      <c r="F120" s="52">
        <v>60.082634198267201</v>
      </c>
    </row>
    <row r="121" spans="1:6" x14ac:dyDescent="0.2">
      <c r="A121" s="52">
        <v>271438</v>
      </c>
      <c r="B121" s="52" t="s">
        <v>419</v>
      </c>
      <c r="C121" s="52" t="s">
        <v>523</v>
      </c>
      <c r="D121" s="52">
        <v>2</v>
      </c>
      <c r="E121" s="52">
        <v>4.8658248789626102</v>
      </c>
      <c r="F121" s="52">
        <v>57.291163897462901</v>
      </c>
    </row>
    <row r="122" spans="1:6" x14ac:dyDescent="0.2">
      <c r="A122" s="52">
        <v>271446</v>
      </c>
      <c r="B122" s="52" t="s">
        <v>419</v>
      </c>
      <c r="C122" s="52" t="s">
        <v>529</v>
      </c>
      <c r="D122" s="52">
        <v>1</v>
      </c>
      <c r="E122" s="52">
        <v>1.5161852778409499</v>
      </c>
      <c r="F122" s="52">
        <v>17.851858916514399</v>
      </c>
    </row>
    <row r="123" spans="1:6" x14ac:dyDescent="0.2">
      <c r="A123" s="52">
        <v>271454</v>
      </c>
      <c r="B123" s="52" t="s">
        <v>419</v>
      </c>
      <c r="C123" s="52" t="s">
        <v>524</v>
      </c>
      <c r="D123" s="52">
        <v>4</v>
      </c>
      <c r="E123" s="52">
        <v>6.1993397703144604</v>
      </c>
      <c r="F123" s="52">
        <v>72.992226327896105</v>
      </c>
    </row>
    <row r="124" spans="1:6" x14ac:dyDescent="0.2">
      <c r="A124" s="52">
        <v>272027</v>
      </c>
      <c r="B124" s="52" t="s">
        <v>253</v>
      </c>
      <c r="C124" s="52" t="s">
        <v>419</v>
      </c>
      <c r="D124" s="52">
        <v>2</v>
      </c>
      <c r="E124" s="52">
        <v>2.1842645581232798</v>
      </c>
      <c r="F124" s="52">
        <v>25.7179536682257</v>
      </c>
    </row>
    <row r="125" spans="1:6" x14ac:dyDescent="0.2">
      <c r="A125" s="52">
        <v>272051</v>
      </c>
      <c r="B125" s="52" t="s">
        <v>176</v>
      </c>
      <c r="C125" s="52" t="s">
        <v>419</v>
      </c>
      <c r="D125" s="52">
        <v>5</v>
      </c>
      <c r="E125" s="52">
        <v>2.76119526620684</v>
      </c>
      <c r="F125" s="52">
        <v>32.510847489209503</v>
      </c>
    </row>
    <row r="126" spans="1:6" x14ac:dyDescent="0.2">
      <c r="A126" s="52">
        <v>272060</v>
      </c>
      <c r="B126" s="52" t="s">
        <v>262</v>
      </c>
      <c r="C126" s="52" t="s">
        <v>419</v>
      </c>
      <c r="D126" s="52">
        <v>1</v>
      </c>
      <c r="E126" s="52">
        <v>2.83502962605959</v>
      </c>
      <c r="F126" s="52">
        <v>33.380187532637102</v>
      </c>
    </row>
    <row r="127" spans="1:6" x14ac:dyDescent="0.2">
      <c r="A127" s="52">
        <v>272078</v>
      </c>
      <c r="B127" s="52" t="s">
        <v>177</v>
      </c>
      <c r="C127" s="52" t="s">
        <v>419</v>
      </c>
      <c r="D127" s="52">
        <v>1</v>
      </c>
      <c r="E127" s="52">
        <v>0.59818272089392399</v>
      </c>
      <c r="F127" s="52">
        <v>7.04311913310588</v>
      </c>
    </row>
    <row r="128" spans="1:6" x14ac:dyDescent="0.2">
      <c r="A128" s="52">
        <v>272108</v>
      </c>
      <c r="B128" s="52" t="s">
        <v>180</v>
      </c>
      <c r="C128" s="52" t="s">
        <v>419</v>
      </c>
      <c r="D128" s="52">
        <v>7</v>
      </c>
      <c r="E128" s="52">
        <v>3.6723430597962401</v>
      </c>
      <c r="F128" s="52">
        <v>43.238877962117002</v>
      </c>
    </row>
    <row r="129" spans="1:6" x14ac:dyDescent="0.2">
      <c r="A129" s="52">
        <v>272124</v>
      </c>
      <c r="B129" s="52" t="s">
        <v>182</v>
      </c>
      <c r="C129" s="52" t="s">
        <v>419</v>
      </c>
      <c r="D129" s="52">
        <v>5</v>
      </c>
      <c r="E129" s="52">
        <v>3.9726680438582598</v>
      </c>
      <c r="F129" s="52">
        <v>46.774962451879503</v>
      </c>
    </row>
    <row r="130" spans="1:6" x14ac:dyDescent="0.2">
      <c r="A130" s="52">
        <v>272132</v>
      </c>
      <c r="B130" s="52" t="s">
        <v>183</v>
      </c>
      <c r="C130" s="52" t="s">
        <v>419</v>
      </c>
      <c r="D130" s="52">
        <v>4</v>
      </c>
      <c r="E130" s="52">
        <v>8.4343700579862908</v>
      </c>
      <c r="F130" s="52">
        <v>99.307905521451502</v>
      </c>
    </row>
    <row r="131" spans="1:6" x14ac:dyDescent="0.2">
      <c r="A131" s="52">
        <v>272141</v>
      </c>
      <c r="B131" s="52" t="s">
        <v>272</v>
      </c>
      <c r="C131" s="52" t="s">
        <v>419</v>
      </c>
      <c r="D131" s="52">
        <v>2</v>
      </c>
      <c r="E131" s="52">
        <v>3.88787372186151</v>
      </c>
      <c r="F131" s="52">
        <v>45.776577692885603</v>
      </c>
    </row>
    <row r="132" spans="1:6" x14ac:dyDescent="0.2">
      <c r="A132" s="52">
        <v>272159</v>
      </c>
      <c r="B132" s="52" t="s">
        <v>184</v>
      </c>
      <c r="C132" s="52" t="s">
        <v>419</v>
      </c>
      <c r="D132" s="52">
        <v>3</v>
      </c>
      <c r="E132" s="52">
        <v>2.7114722390433901</v>
      </c>
      <c r="F132" s="52">
        <v>31.925398943575399</v>
      </c>
    </row>
    <row r="133" spans="1:6" x14ac:dyDescent="0.2">
      <c r="A133" s="52">
        <v>272167</v>
      </c>
      <c r="B133" s="52" t="s">
        <v>185</v>
      </c>
      <c r="C133" s="52" t="s">
        <v>419</v>
      </c>
      <c r="D133" s="52">
        <v>1</v>
      </c>
      <c r="E133" s="52">
        <v>2.08537526327863</v>
      </c>
      <c r="F133" s="52">
        <v>24.553611970861301</v>
      </c>
    </row>
    <row r="134" spans="1:6" x14ac:dyDescent="0.2">
      <c r="A134" s="52">
        <v>272175</v>
      </c>
      <c r="B134" s="52" t="s">
        <v>186</v>
      </c>
      <c r="C134" s="52" t="s">
        <v>419</v>
      </c>
      <c r="D134" s="52">
        <v>1</v>
      </c>
      <c r="E134" s="52">
        <v>1.76320197478621</v>
      </c>
      <c r="F134" s="52">
        <v>20.7602813160312</v>
      </c>
    </row>
    <row r="135" spans="1:6" x14ac:dyDescent="0.2">
      <c r="A135" s="52">
        <v>272183</v>
      </c>
      <c r="B135" s="52" t="s">
        <v>187</v>
      </c>
      <c r="C135" s="52" t="s">
        <v>419</v>
      </c>
      <c r="D135" s="52">
        <v>2</v>
      </c>
      <c r="E135" s="52">
        <v>3.46897006278836</v>
      </c>
      <c r="F135" s="52">
        <v>40.844324932830702</v>
      </c>
    </row>
    <row r="136" spans="1:6" x14ac:dyDescent="0.2">
      <c r="A136" s="52">
        <v>272205</v>
      </c>
      <c r="B136" s="52" t="s">
        <v>188</v>
      </c>
      <c r="C136" s="52" t="s">
        <v>419</v>
      </c>
      <c r="D136" s="52">
        <v>1</v>
      </c>
      <c r="E136" s="52">
        <v>1.50394032364796</v>
      </c>
      <c r="F136" s="52">
        <v>17.707684455854999</v>
      </c>
    </row>
    <row r="137" spans="1:6" x14ac:dyDescent="0.2">
      <c r="A137" s="52">
        <v>272213</v>
      </c>
      <c r="B137" s="52" t="s">
        <v>281</v>
      </c>
      <c r="C137" s="52" t="s">
        <v>419</v>
      </c>
      <c r="D137" s="52">
        <v>2</v>
      </c>
      <c r="E137" s="52">
        <v>6.1449595968906499</v>
      </c>
      <c r="F137" s="52">
        <v>72.351943640809296</v>
      </c>
    </row>
    <row r="138" spans="1:6" x14ac:dyDescent="0.2">
      <c r="A138" s="52">
        <v>272221</v>
      </c>
      <c r="B138" s="52" t="s">
        <v>189</v>
      </c>
      <c r="C138" s="52" t="s">
        <v>419</v>
      </c>
      <c r="D138" s="52">
        <v>1</v>
      </c>
      <c r="E138" s="52">
        <v>1.9208974432854999</v>
      </c>
      <c r="F138" s="52">
        <v>22.6170182838454</v>
      </c>
    </row>
    <row r="139" spans="1:6" x14ac:dyDescent="0.2">
      <c r="A139" s="52">
        <v>272256</v>
      </c>
      <c r="B139" s="52" t="s">
        <v>191</v>
      </c>
      <c r="C139" s="52" t="s">
        <v>419</v>
      </c>
      <c r="D139" s="52">
        <v>1</v>
      </c>
      <c r="E139" s="52">
        <v>3.6706676944536198</v>
      </c>
      <c r="F139" s="52">
        <v>43.219151886308801</v>
      </c>
    </row>
    <row r="140" spans="1:6" x14ac:dyDescent="0.2">
      <c r="A140" s="52">
        <v>272272</v>
      </c>
      <c r="B140" s="52" t="s">
        <v>193</v>
      </c>
      <c r="C140" s="52" t="s">
        <v>419</v>
      </c>
      <c r="D140" s="52">
        <v>5</v>
      </c>
      <c r="E140" s="52">
        <v>2.1319779638757699</v>
      </c>
      <c r="F140" s="52">
        <v>25.102321187569501</v>
      </c>
    </row>
    <row r="141" spans="1:6" x14ac:dyDescent="0.2">
      <c r="A141" s="52">
        <v>272329</v>
      </c>
      <c r="B141" s="52" t="s">
        <v>198</v>
      </c>
      <c r="C141" s="52" t="s">
        <v>419</v>
      </c>
      <c r="D141" s="52">
        <v>1</v>
      </c>
      <c r="E141" s="52">
        <v>4.0083373416706696</v>
      </c>
      <c r="F141" s="52">
        <v>47.194939668057899</v>
      </c>
    </row>
    <row r="142" spans="1:6" x14ac:dyDescent="0.2">
      <c r="A142" s="52">
        <v>273414</v>
      </c>
      <c r="B142" s="52" t="s">
        <v>537</v>
      </c>
      <c r="C142" s="52" t="s">
        <v>419</v>
      </c>
      <c r="D142" s="52">
        <v>1</v>
      </c>
      <c r="E142" s="52">
        <v>12.3152709359606</v>
      </c>
      <c r="F142" s="52">
        <v>145.00238360082599</v>
      </c>
    </row>
    <row r="143" spans="1:6" x14ac:dyDescent="0.2">
      <c r="A143" s="52"/>
      <c r="B143" s="52"/>
      <c r="C143" s="52"/>
      <c r="D143" s="52"/>
      <c r="E143" s="52"/>
      <c r="F143" s="52"/>
    </row>
    <row r="144" spans="1:6" x14ac:dyDescent="0.2">
      <c r="A144" s="52"/>
      <c r="B144" s="52"/>
      <c r="C144" s="52"/>
      <c r="D144" s="52"/>
      <c r="E144" s="52"/>
      <c r="F144" s="52"/>
    </row>
    <row r="145" spans="1:6" x14ac:dyDescent="0.2">
      <c r="A145" s="52"/>
      <c r="B145" s="52"/>
      <c r="C145" s="52"/>
      <c r="D145" s="52"/>
      <c r="E145" s="52"/>
      <c r="F145" s="52"/>
    </row>
    <row r="178" spans="1:6" x14ac:dyDescent="0.2">
      <c r="B178">
        <v>271004</v>
      </c>
      <c r="C178" t="s">
        <v>249</v>
      </c>
      <c r="D178">
        <v>31</v>
      </c>
      <c r="E178">
        <v>2.3423521446878501</v>
      </c>
      <c r="F178">
        <v>27.579307510034301</v>
      </c>
    </row>
    <row r="179" spans="1:6" x14ac:dyDescent="0.2">
      <c r="B179">
        <v>271403</v>
      </c>
      <c r="C179" t="s">
        <v>251</v>
      </c>
      <c r="D179">
        <v>13</v>
      </c>
      <c r="E179">
        <v>3.28433775118868</v>
      </c>
      <c r="F179">
        <v>38.670428360769897</v>
      </c>
    </row>
    <row r="180" spans="1:6" x14ac:dyDescent="0.2">
      <c r="B180" s="52"/>
      <c r="C180" t="s">
        <v>397</v>
      </c>
      <c r="D180">
        <v>134</v>
      </c>
    </row>
    <row r="181" spans="1:6" x14ac:dyDescent="0.2">
      <c r="A181">
        <v>1</v>
      </c>
      <c r="B181" s="52">
        <v>2</v>
      </c>
      <c r="C181">
        <v>3</v>
      </c>
      <c r="D181">
        <v>4</v>
      </c>
      <c r="E181">
        <v>5</v>
      </c>
      <c r="F181">
        <v>6</v>
      </c>
    </row>
    <row r="183" spans="1:6" x14ac:dyDescent="0.2">
      <c r="A183">
        <v>270000</v>
      </c>
      <c r="B183" t="s">
        <v>313</v>
      </c>
      <c r="C183" t="s">
        <v>406</v>
      </c>
      <c r="D183">
        <v>90</v>
      </c>
      <c r="E183">
        <v>2.12371739267912</v>
      </c>
      <c r="F183">
        <v>25.005059623480001</v>
      </c>
    </row>
  </sheetData>
  <phoneticPr fontId="14"/>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BW183"/>
  <sheetViews>
    <sheetView topLeftCell="A79"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""&amp;市町村別自殺者集計表!Q7&amp;市町村別自殺者集計表!R7&amp;"年8月暫定値"</f>
        <v>令和5年8月暫定値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令和5年8月暫定値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令和5年8月暫定値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10</v>
      </c>
      <c r="E8" s="52">
        <v>0.70709056274509496</v>
      </c>
      <c r="F8" s="52">
        <v>8.3254211419986994</v>
      </c>
      <c r="G8" s="52">
        <v>1</v>
      </c>
      <c r="H8" s="52">
        <v>1</v>
      </c>
      <c r="I8" s="52">
        <v>1</v>
      </c>
      <c r="J8" s="52">
        <v>2</v>
      </c>
      <c r="K8" s="52">
        <v>1</v>
      </c>
      <c r="L8" s="52">
        <v>1</v>
      </c>
      <c r="M8" s="52">
        <v>1</v>
      </c>
      <c r="N8" s="52">
        <v>2</v>
      </c>
      <c r="O8" s="52">
        <v>0</v>
      </c>
      <c r="P8" s="52">
        <v>6</v>
      </c>
      <c r="Q8" s="52">
        <v>4</v>
      </c>
      <c r="R8" s="52">
        <v>0</v>
      </c>
      <c r="S8" s="52">
        <v>1</v>
      </c>
      <c r="T8" s="52">
        <v>9</v>
      </c>
      <c r="U8" s="52">
        <v>0</v>
      </c>
      <c r="V8" s="52">
        <v>9</v>
      </c>
      <c r="W8" s="52">
        <v>1</v>
      </c>
      <c r="X8" s="52">
        <v>1</v>
      </c>
      <c r="Y8" s="52">
        <v>5</v>
      </c>
      <c r="Z8" s="52">
        <v>2</v>
      </c>
      <c r="AA8" s="52">
        <v>0</v>
      </c>
      <c r="AB8" s="52">
        <v>8</v>
      </c>
      <c r="AC8" s="52">
        <v>1</v>
      </c>
      <c r="AD8" s="52">
        <v>0</v>
      </c>
      <c r="AE8" s="52">
        <v>0</v>
      </c>
      <c r="AF8" s="52">
        <v>0</v>
      </c>
      <c r="AG8" s="52">
        <v>1</v>
      </c>
      <c r="AH8" s="52">
        <v>0</v>
      </c>
      <c r="AI8" s="52">
        <v>5</v>
      </c>
      <c r="AJ8" s="52">
        <v>1</v>
      </c>
      <c r="AK8" s="52">
        <v>0</v>
      </c>
      <c r="AL8" s="52">
        <v>4</v>
      </c>
      <c r="AM8" s="52">
        <v>0</v>
      </c>
      <c r="AN8" s="52">
        <v>0</v>
      </c>
      <c r="AO8" s="52">
        <v>0</v>
      </c>
      <c r="AP8" s="52">
        <v>1</v>
      </c>
      <c r="AQ8" s="52">
        <v>0</v>
      </c>
      <c r="AR8" s="52">
        <v>1</v>
      </c>
      <c r="AS8" s="52">
        <v>0</v>
      </c>
      <c r="AT8" s="52">
        <v>1</v>
      </c>
      <c r="AU8" s="52">
        <v>1</v>
      </c>
      <c r="AV8" s="52">
        <v>0</v>
      </c>
      <c r="AW8" s="52">
        <v>0</v>
      </c>
      <c r="AX8" s="52">
        <v>4</v>
      </c>
      <c r="AY8" s="52">
        <v>0</v>
      </c>
      <c r="AZ8" s="52">
        <v>2</v>
      </c>
      <c r="BA8" s="52">
        <v>0</v>
      </c>
      <c r="BB8" s="52">
        <v>0</v>
      </c>
      <c r="BC8" s="52">
        <v>1</v>
      </c>
      <c r="BD8" s="52">
        <v>4</v>
      </c>
      <c r="BE8" s="52">
        <v>2</v>
      </c>
      <c r="BF8" s="52">
        <v>1</v>
      </c>
      <c r="BG8" s="52">
        <v>0</v>
      </c>
      <c r="BH8" s="52">
        <v>1</v>
      </c>
      <c r="BI8" s="52">
        <v>1</v>
      </c>
      <c r="BJ8" s="52">
        <v>0</v>
      </c>
      <c r="BK8" s="52">
        <v>5</v>
      </c>
      <c r="BL8" s="52">
        <v>11</v>
      </c>
      <c r="BM8" s="52">
        <v>0</v>
      </c>
      <c r="BN8" s="52">
        <v>1</v>
      </c>
      <c r="BO8" s="52">
        <v>0</v>
      </c>
      <c r="BP8" s="52">
        <v>0</v>
      </c>
      <c r="BQ8" s="52">
        <v>0</v>
      </c>
      <c r="BR8" s="52">
        <v>0</v>
      </c>
      <c r="BS8" s="52">
        <v>5</v>
      </c>
      <c r="BT8" s="52">
        <v>5</v>
      </c>
      <c r="BU8" s="52">
        <v>0</v>
      </c>
      <c r="BV8" s="52">
        <v>0</v>
      </c>
    </row>
    <row r="9" spans="1:74" s="52" customFormat="1" x14ac:dyDescent="0.2">
      <c r="A9" s="52">
        <v>271021</v>
      </c>
      <c r="B9" s="52" t="s">
        <v>419</v>
      </c>
      <c r="C9" s="52" t="s">
        <v>500</v>
      </c>
      <c r="D9" s="52">
        <v>1</v>
      </c>
      <c r="E9" s="52">
        <v>1.82225704757913</v>
      </c>
      <c r="F9" s="52">
        <v>21.455607173109101</v>
      </c>
      <c r="G9" s="52">
        <v>0</v>
      </c>
      <c r="H9" s="52">
        <v>0</v>
      </c>
      <c r="I9" s="52">
        <v>0</v>
      </c>
      <c r="J9" s="52">
        <v>0</v>
      </c>
      <c r="K9" s="52">
        <v>1</v>
      </c>
      <c r="L9" s="52">
        <v>0</v>
      </c>
      <c r="M9" s="52">
        <v>0</v>
      </c>
      <c r="N9" s="52">
        <v>0</v>
      </c>
      <c r="O9" s="52">
        <v>0</v>
      </c>
      <c r="P9" s="52">
        <v>0</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1</v>
      </c>
      <c r="AQ9" s="52">
        <v>0</v>
      </c>
      <c r="AR9" s="52">
        <v>0</v>
      </c>
      <c r="AS9" s="52">
        <v>0</v>
      </c>
      <c r="AT9" s="52">
        <v>0</v>
      </c>
      <c r="AU9" s="52">
        <v>0</v>
      </c>
      <c r="AV9" s="52">
        <v>0</v>
      </c>
      <c r="AW9" s="52">
        <v>0</v>
      </c>
      <c r="AX9" s="52">
        <v>0</v>
      </c>
      <c r="AY9" s="52">
        <v>0</v>
      </c>
      <c r="AZ9" s="52">
        <v>0</v>
      </c>
      <c r="BA9" s="52">
        <v>0</v>
      </c>
      <c r="BB9" s="52">
        <v>0</v>
      </c>
      <c r="BC9" s="52">
        <v>0</v>
      </c>
      <c r="BD9" s="52">
        <v>1</v>
      </c>
      <c r="BE9" s="52">
        <v>0</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271098</v>
      </c>
      <c r="B10" s="52" t="s">
        <v>419</v>
      </c>
      <c r="C10" s="52" t="s">
        <v>506</v>
      </c>
      <c r="D10" s="52">
        <v>1</v>
      </c>
      <c r="E10" s="52">
        <v>2.2727789267937899</v>
      </c>
      <c r="F10" s="52">
        <v>26.760138976765599</v>
      </c>
      <c r="G10" s="52">
        <v>0</v>
      </c>
      <c r="H10" s="52">
        <v>0</v>
      </c>
      <c r="I10" s="52">
        <v>0</v>
      </c>
      <c r="J10" s="52">
        <v>0</v>
      </c>
      <c r="K10" s="52">
        <v>0</v>
      </c>
      <c r="L10" s="52">
        <v>1</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0</v>
      </c>
      <c r="AX10" s="52">
        <v>0</v>
      </c>
      <c r="AY10" s="52">
        <v>0</v>
      </c>
      <c r="AZ10" s="52">
        <v>1</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271152</v>
      </c>
      <c r="B11" s="52" t="s">
        <v>419</v>
      </c>
      <c r="C11" s="52" t="s">
        <v>510</v>
      </c>
      <c r="D11" s="52">
        <v>1</v>
      </c>
      <c r="E11" s="52">
        <v>2.2273203109339201</v>
      </c>
      <c r="F11" s="52">
        <v>26.2249004351896</v>
      </c>
      <c r="G11" s="52">
        <v>0</v>
      </c>
      <c r="H11" s="52">
        <v>0</v>
      </c>
      <c r="I11" s="52">
        <v>0</v>
      </c>
      <c r="J11" s="52">
        <v>0</v>
      </c>
      <c r="K11" s="52">
        <v>0</v>
      </c>
      <c r="L11" s="52">
        <v>0</v>
      </c>
      <c r="M11" s="52">
        <v>0</v>
      </c>
      <c r="N11" s="52">
        <v>1</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1</v>
      </c>
      <c r="AY11" s="52">
        <v>0</v>
      </c>
      <c r="AZ11" s="52">
        <v>0</v>
      </c>
      <c r="BA11" s="52">
        <v>0</v>
      </c>
      <c r="BB11" s="52">
        <v>0</v>
      </c>
      <c r="BC11" s="52">
        <v>0</v>
      </c>
      <c r="BD11" s="52">
        <v>1</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271179</v>
      </c>
      <c r="B12" s="52" t="s">
        <v>419</v>
      </c>
      <c r="C12" s="52" t="s">
        <v>512</v>
      </c>
      <c r="D12" s="52">
        <v>2</v>
      </c>
      <c r="E12" s="52">
        <v>4.2900963126622198</v>
      </c>
      <c r="F12" s="52">
        <v>50.512424326506803</v>
      </c>
      <c r="G12" s="52">
        <v>1</v>
      </c>
      <c r="H12" s="52">
        <v>0</v>
      </c>
      <c r="I12" s="52">
        <v>0</v>
      </c>
      <c r="J12" s="52">
        <v>1</v>
      </c>
      <c r="K12" s="52">
        <v>0</v>
      </c>
      <c r="L12" s="52">
        <v>0</v>
      </c>
      <c r="M12" s="52">
        <v>0</v>
      </c>
      <c r="N12" s="52">
        <v>0</v>
      </c>
      <c r="O12" s="52">
        <v>0</v>
      </c>
      <c r="P12" s="52">
        <v>0</v>
      </c>
      <c r="Q12" s="52">
        <v>2</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1</v>
      </c>
      <c r="AV12" s="52">
        <v>0</v>
      </c>
      <c r="AW12" s="52">
        <v>0</v>
      </c>
      <c r="AX12" s="52">
        <v>0</v>
      </c>
      <c r="AY12" s="52">
        <v>0</v>
      </c>
      <c r="AZ12" s="52">
        <v>1</v>
      </c>
      <c r="BA12" s="52">
        <v>0</v>
      </c>
      <c r="BB12" s="52">
        <v>0</v>
      </c>
      <c r="BC12" s="52">
        <v>0</v>
      </c>
      <c r="BD12" s="52">
        <v>0</v>
      </c>
      <c r="BE12" s="52">
        <v>0</v>
      </c>
      <c r="BF12" s="52">
        <v>1</v>
      </c>
      <c r="BG12" s="52">
        <v>0</v>
      </c>
      <c r="BH12" s="52">
        <v>1</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271195</v>
      </c>
      <c r="B13" s="52" t="s">
        <v>419</v>
      </c>
      <c r="C13" s="52" t="s">
        <v>527</v>
      </c>
      <c r="D13" s="52">
        <v>1</v>
      </c>
      <c r="E13" s="52">
        <v>1.6706204684419801</v>
      </c>
      <c r="F13" s="52">
        <v>19.670208741332999</v>
      </c>
      <c r="G13" s="52">
        <v>0</v>
      </c>
      <c r="H13" s="52">
        <v>0</v>
      </c>
      <c r="I13" s="52">
        <v>0</v>
      </c>
      <c r="J13" s="52">
        <v>1</v>
      </c>
      <c r="K13" s="52">
        <v>0</v>
      </c>
      <c r="L13" s="52">
        <v>0</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1</v>
      </c>
      <c r="AY13" s="52">
        <v>0</v>
      </c>
      <c r="AZ13" s="52">
        <v>0</v>
      </c>
      <c r="BA13" s="52">
        <v>0</v>
      </c>
      <c r="BB13" s="52">
        <v>0</v>
      </c>
      <c r="BC13" s="52">
        <v>0</v>
      </c>
      <c r="BD13" s="52">
        <v>1</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271209</v>
      </c>
      <c r="B14" s="52" t="s">
        <v>419</v>
      </c>
      <c r="C14" s="52" t="s">
        <v>514</v>
      </c>
      <c r="D14" s="52">
        <v>2</v>
      </c>
      <c r="E14" s="52">
        <v>2.4803740404052901</v>
      </c>
      <c r="F14" s="52">
        <v>29.204404024126799</v>
      </c>
      <c r="G14" s="52">
        <v>0</v>
      </c>
      <c r="H14" s="52">
        <v>0</v>
      </c>
      <c r="I14" s="52">
        <v>1</v>
      </c>
      <c r="J14" s="52">
        <v>0</v>
      </c>
      <c r="K14" s="52">
        <v>0</v>
      </c>
      <c r="L14" s="52">
        <v>0</v>
      </c>
      <c r="M14" s="52">
        <v>0</v>
      </c>
      <c r="N14" s="52">
        <v>1</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2</v>
      </c>
      <c r="AY14" s="52">
        <v>0</v>
      </c>
      <c r="AZ14" s="52">
        <v>0</v>
      </c>
      <c r="BA14" s="52">
        <v>0</v>
      </c>
      <c r="BB14" s="52">
        <v>0</v>
      </c>
      <c r="BC14" s="52">
        <v>0</v>
      </c>
      <c r="BD14" s="52">
        <v>0</v>
      </c>
      <c r="BE14" s="52">
        <v>2</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271233</v>
      </c>
      <c r="B15" s="52" t="s">
        <v>419</v>
      </c>
      <c r="C15" s="52" t="s">
        <v>517</v>
      </c>
      <c r="D15" s="52">
        <v>1</v>
      </c>
      <c r="E15" s="52">
        <v>1.0981287885443201</v>
      </c>
      <c r="F15" s="52">
        <v>12.929580897376701</v>
      </c>
      <c r="G15" s="52">
        <v>0</v>
      </c>
      <c r="H15" s="52">
        <v>1</v>
      </c>
      <c r="I15" s="52">
        <v>0</v>
      </c>
      <c r="J15" s="52">
        <v>0</v>
      </c>
      <c r="K15" s="52">
        <v>0</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1</v>
      </c>
      <c r="AU15" s="52">
        <v>0</v>
      </c>
      <c r="AV15" s="52">
        <v>0</v>
      </c>
      <c r="AW15" s="52">
        <v>0</v>
      </c>
      <c r="AX15" s="52">
        <v>0</v>
      </c>
      <c r="AY15" s="52">
        <v>0</v>
      </c>
      <c r="AZ15" s="52">
        <v>0</v>
      </c>
      <c r="BA15" s="52">
        <v>0</v>
      </c>
      <c r="BB15" s="52">
        <v>0</v>
      </c>
      <c r="BC15" s="52">
        <v>0</v>
      </c>
      <c r="BD15" s="52">
        <v>0</v>
      </c>
      <c r="BE15" s="52">
        <v>0</v>
      </c>
      <c r="BF15" s="52">
        <v>0</v>
      </c>
      <c r="BG15" s="52">
        <v>0</v>
      </c>
      <c r="BH15" s="52">
        <v>0</v>
      </c>
      <c r="BI15" s="52">
        <v>1</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271241</v>
      </c>
      <c r="B16" s="52" t="s">
        <v>419</v>
      </c>
      <c r="C16" s="52" t="s">
        <v>530</v>
      </c>
      <c r="D16" s="52">
        <v>1</v>
      </c>
      <c r="E16" s="52">
        <v>1.6994663675605901</v>
      </c>
      <c r="F16" s="52">
        <v>20.009845940632701</v>
      </c>
      <c r="G16" s="52">
        <v>0</v>
      </c>
      <c r="H16" s="52">
        <v>0</v>
      </c>
      <c r="I16" s="52">
        <v>0</v>
      </c>
      <c r="J16" s="52">
        <v>0</v>
      </c>
      <c r="K16" s="52">
        <v>0</v>
      </c>
      <c r="L16" s="52">
        <v>0</v>
      </c>
      <c r="M16" s="52">
        <v>1</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1</v>
      </c>
      <c r="AS16" s="52">
        <v>0</v>
      </c>
      <c r="AT16" s="52">
        <v>0</v>
      </c>
      <c r="AU16" s="52">
        <v>0</v>
      </c>
      <c r="AV16" s="52">
        <v>0</v>
      </c>
      <c r="AW16" s="52">
        <v>0</v>
      </c>
      <c r="AX16" s="52">
        <v>0</v>
      </c>
      <c r="AY16" s="52">
        <v>0</v>
      </c>
      <c r="AZ16" s="52">
        <v>0</v>
      </c>
      <c r="BA16" s="52">
        <v>0</v>
      </c>
      <c r="BB16" s="52">
        <v>0</v>
      </c>
      <c r="BC16" s="52">
        <v>1</v>
      </c>
      <c r="BD16" s="52">
        <v>0</v>
      </c>
      <c r="BE16" s="52">
        <v>0</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271403</v>
      </c>
      <c r="B17" s="52" t="s">
        <v>173</v>
      </c>
      <c r="C17" s="52" t="s">
        <v>419</v>
      </c>
      <c r="D17" s="52">
        <v>4</v>
      </c>
      <c r="E17" s="52">
        <v>0.93449646993958502</v>
      </c>
      <c r="F17" s="52">
        <v>11.0029423073532</v>
      </c>
      <c r="G17" s="52">
        <v>0</v>
      </c>
      <c r="H17" s="52">
        <v>0</v>
      </c>
      <c r="I17" s="52">
        <v>0</v>
      </c>
      <c r="J17" s="52">
        <v>0</v>
      </c>
      <c r="K17" s="52">
        <v>1</v>
      </c>
      <c r="L17" s="52">
        <v>1</v>
      </c>
      <c r="M17" s="52">
        <v>1</v>
      </c>
      <c r="N17" s="52">
        <v>1</v>
      </c>
      <c r="O17" s="52">
        <v>0</v>
      </c>
      <c r="P17" s="52">
        <v>2</v>
      </c>
      <c r="Q17" s="52">
        <v>2</v>
      </c>
      <c r="R17" s="52">
        <v>0</v>
      </c>
      <c r="S17" s="52">
        <v>0</v>
      </c>
      <c r="T17" s="52">
        <v>4</v>
      </c>
      <c r="U17" s="52">
        <v>0</v>
      </c>
      <c r="V17" s="52">
        <v>4</v>
      </c>
      <c r="W17" s="52">
        <v>0</v>
      </c>
      <c r="X17" s="52">
        <v>0</v>
      </c>
      <c r="Y17" s="52">
        <v>3</v>
      </c>
      <c r="Z17" s="52">
        <v>1</v>
      </c>
      <c r="AA17" s="52">
        <v>0</v>
      </c>
      <c r="AB17" s="52">
        <v>3</v>
      </c>
      <c r="AC17" s="52">
        <v>0</v>
      </c>
      <c r="AD17" s="52">
        <v>0</v>
      </c>
      <c r="AE17" s="52">
        <v>0</v>
      </c>
      <c r="AF17" s="52">
        <v>0</v>
      </c>
      <c r="AG17" s="52">
        <v>1</v>
      </c>
      <c r="AH17" s="52">
        <v>0</v>
      </c>
      <c r="AI17" s="52">
        <v>3</v>
      </c>
      <c r="AJ17" s="52">
        <v>0</v>
      </c>
      <c r="AK17" s="52">
        <v>0</v>
      </c>
      <c r="AL17" s="52">
        <v>1</v>
      </c>
      <c r="AM17" s="52">
        <v>0</v>
      </c>
      <c r="AN17" s="52">
        <v>0</v>
      </c>
      <c r="AO17" s="52">
        <v>0</v>
      </c>
      <c r="AP17" s="52">
        <v>1</v>
      </c>
      <c r="AQ17" s="52">
        <v>0</v>
      </c>
      <c r="AR17" s="52">
        <v>0</v>
      </c>
      <c r="AS17" s="52">
        <v>0</v>
      </c>
      <c r="AT17" s="52">
        <v>0</v>
      </c>
      <c r="AU17" s="52">
        <v>0</v>
      </c>
      <c r="AV17" s="52">
        <v>0</v>
      </c>
      <c r="AW17" s="52">
        <v>0</v>
      </c>
      <c r="AX17" s="52">
        <v>0</v>
      </c>
      <c r="AY17" s="52">
        <v>0</v>
      </c>
      <c r="AZ17" s="52">
        <v>0</v>
      </c>
      <c r="BA17" s="52">
        <v>0</v>
      </c>
      <c r="BB17" s="52">
        <v>3</v>
      </c>
      <c r="BC17" s="52">
        <v>1</v>
      </c>
      <c r="BD17" s="52">
        <v>0</v>
      </c>
      <c r="BE17" s="52">
        <v>1</v>
      </c>
      <c r="BF17" s="52">
        <v>1</v>
      </c>
      <c r="BG17" s="52">
        <v>0</v>
      </c>
      <c r="BH17" s="52">
        <v>0</v>
      </c>
      <c r="BI17" s="52">
        <v>1</v>
      </c>
      <c r="BJ17" s="52">
        <v>0</v>
      </c>
      <c r="BK17" s="52">
        <v>1</v>
      </c>
      <c r="BL17" s="52">
        <v>6</v>
      </c>
      <c r="BM17" s="52">
        <v>0</v>
      </c>
      <c r="BN17" s="52">
        <v>0</v>
      </c>
      <c r="BO17" s="52">
        <v>0</v>
      </c>
      <c r="BP17" s="52">
        <v>0</v>
      </c>
      <c r="BQ17" s="52">
        <v>0</v>
      </c>
      <c r="BR17" s="52">
        <v>0</v>
      </c>
      <c r="BS17" s="52">
        <v>1</v>
      </c>
      <c r="BT17" s="52">
        <v>3</v>
      </c>
      <c r="BU17" s="52">
        <v>0</v>
      </c>
      <c r="BV17" s="52">
        <v>0</v>
      </c>
    </row>
    <row r="18" spans="1:74" s="52" customFormat="1" x14ac:dyDescent="0.2">
      <c r="A18" s="52">
        <v>271411</v>
      </c>
      <c r="B18" s="52" t="s">
        <v>419</v>
      </c>
      <c r="C18" s="52" t="s">
        <v>522</v>
      </c>
      <c r="D18" s="52">
        <v>2</v>
      </c>
      <c r="E18" s="52">
        <v>2.67665952890792</v>
      </c>
      <c r="F18" s="52">
        <v>31.515507356496499</v>
      </c>
      <c r="G18" s="52">
        <v>0</v>
      </c>
      <c r="H18" s="52">
        <v>0</v>
      </c>
      <c r="I18" s="52">
        <v>0</v>
      </c>
      <c r="J18" s="52">
        <v>0</v>
      </c>
      <c r="K18" s="52">
        <v>0</v>
      </c>
      <c r="L18" s="52">
        <v>0</v>
      </c>
      <c r="M18" s="52">
        <v>1</v>
      </c>
      <c r="N18" s="52">
        <v>1</v>
      </c>
      <c r="O18" s="52">
        <v>0</v>
      </c>
      <c r="P18" s="52">
        <v>1</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0</v>
      </c>
      <c r="BB18" s="52">
        <v>2</v>
      </c>
      <c r="BC18" s="52">
        <v>1</v>
      </c>
      <c r="BD18" s="52">
        <v>0</v>
      </c>
      <c r="BE18" s="52">
        <v>0</v>
      </c>
      <c r="BF18" s="52">
        <v>0</v>
      </c>
      <c r="BG18" s="52">
        <v>0</v>
      </c>
      <c r="BH18" s="52">
        <v>0</v>
      </c>
      <c r="BI18" s="52">
        <v>1</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271420</v>
      </c>
      <c r="B19" s="52" t="s">
        <v>419</v>
      </c>
      <c r="C19" s="52" t="s">
        <v>528</v>
      </c>
      <c r="D19" s="52">
        <v>1</v>
      </c>
      <c r="E19" s="52">
        <v>1.6149870801033599</v>
      </c>
      <c r="F19" s="52">
        <v>19.015170459281499</v>
      </c>
      <c r="G19" s="52">
        <v>0</v>
      </c>
      <c r="H19" s="52">
        <v>0</v>
      </c>
      <c r="I19" s="52">
        <v>0</v>
      </c>
      <c r="J19" s="52">
        <v>0</v>
      </c>
      <c r="K19" s="52">
        <v>1</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1</v>
      </c>
      <c r="AQ19" s="52">
        <v>0</v>
      </c>
      <c r="AR19" s="52">
        <v>0</v>
      </c>
      <c r="AS19" s="52">
        <v>0</v>
      </c>
      <c r="AT19" s="52">
        <v>0</v>
      </c>
      <c r="AU19" s="52">
        <v>0</v>
      </c>
      <c r="AV19" s="52">
        <v>0</v>
      </c>
      <c r="AW19" s="52">
        <v>0</v>
      </c>
      <c r="AX19" s="52">
        <v>0</v>
      </c>
      <c r="AY19" s="52">
        <v>0</v>
      </c>
      <c r="AZ19" s="52">
        <v>0</v>
      </c>
      <c r="BA19" s="52">
        <v>0</v>
      </c>
      <c r="BB19" s="52">
        <v>0</v>
      </c>
      <c r="BC19" s="52">
        <v>0</v>
      </c>
      <c r="BD19" s="52">
        <v>0</v>
      </c>
      <c r="BE19" s="52">
        <v>0</v>
      </c>
      <c r="BF19" s="52">
        <v>1</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271446</v>
      </c>
      <c r="B20" s="52" t="s">
        <v>419</v>
      </c>
      <c r="C20" s="52" t="s">
        <v>529</v>
      </c>
      <c r="D20" s="52">
        <v>1</v>
      </c>
      <c r="E20" s="52">
        <v>1.41809776365983</v>
      </c>
      <c r="F20" s="52">
        <v>16.6969575398657</v>
      </c>
      <c r="G20" s="52">
        <v>0</v>
      </c>
      <c r="H20" s="52">
        <v>0</v>
      </c>
      <c r="I20" s="52">
        <v>0</v>
      </c>
      <c r="J20" s="52">
        <v>0</v>
      </c>
      <c r="K20" s="52">
        <v>0</v>
      </c>
      <c r="L20" s="52">
        <v>1</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0</v>
      </c>
      <c r="AY20" s="52">
        <v>0</v>
      </c>
      <c r="AZ20" s="52">
        <v>0</v>
      </c>
      <c r="BA20" s="52">
        <v>0</v>
      </c>
      <c r="BB20" s="52">
        <v>1</v>
      </c>
      <c r="BC20" s="52">
        <v>0</v>
      </c>
      <c r="BD20" s="52">
        <v>0</v>
      </c>
      <c r="BE20" s="52">
        <v>1</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272035</v>
      </c>
      <c r="B21" s="52" t="s">
        <v>174</v>
      </c>
      <c r="C21" s="52" t="s">
        <v>419</v>
      </c>
      <c r="D21" s="52">
        <v>1</v>
      </c>
      <c r="E21" s="52">
        <v>0.46714564666971897</v>
      </c>
      <c r="F21" s="52">
        <v>5.5002632591757203</v>
      </c>
      <c r="G21" s="52">
        <v>0</v>
      </c>
      <c r="H21" s="52">
        <v>0</v>
      </c>
      <c r="I21" s="52">
        <v>0</v>
      </c>
      <c r="J21" s="52">
        <v>0</v>
      </c>
      <c r="K21" s="52">
        <v>1</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0</v>
      </c>
      <c r="AV21" s="52">
        <v>0</v>
      </c>
      <c r="AW21" s="52">
        <v>0</v>
      </c>
      <c r="AX21" s="52">
        <v>0</v>
      </c>
      <c r="AY21" s="52">
        <v>0</v>
      </c>
      <c r="AZ21" s="52">
        <v>0</v>
      </c>
      <c r="BA21" s="52">
        <v>0</v>
      </c>
      <c r="BB21" s="52">
        <v>0</v>
      </c>
      <c r="BC21" s="52">
        <v>0</v>
      </c>
      <c r="BD21" s="52">
        <v>0</v>
      </c>
      <c r="BE21" s="52">
        <v>0</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272108</v>
      </c>
      <c r="B22" s="52" t="s">
        <v>180</v>
      </c>
      <c r="C22" s="52" t="s">
        <v>419</v>
      </c>
      <c r="D22" s="52">
        <v>3</v>
      </c>
      <c r="E22" s="52">
        <v>1.4527352583689701</v>
      </c>
      <c r="F22" s="52">
        <v>17.104786106602301</v>
      </c>
      <c r="G22" s="52">
        <v>1</v>
      </c>
      <c r="H22" s="52">
        <v>0</v>
      </c>
      <c r="I22" s="52">
        <v>1</v>
      </c>
      <c r="J22" s="52">
        <v>1</v>
      </c>
      <c r="K22" s="52">
        <v>0</v>
      </c>
      <c r="L22" s="52">
        <v>0</v>
      </c>
      <c r="M22" s="52">
        <v>0</v>
      </c>
      <c r="N22" s="52">
        <v>0</v>
      </c>
      <c r="O22" s="52">
        <v>0</v>
      </c>
      <c r="P22" s="52">
        <v>3</v>
      </c>
      <c r="Q22" s="52">
        <v>0</v>
      </c>
      <c r="R22" s="52">
        <v>0</v>
      </c>
      <c r="S22" s="52">
        <v>0</v>
      </c>
      <c r="T22" s="52">
        <v>3</v>
      </c>
      <c r="U22" s="52">
        <v>0</v>
      </c>
      <c r="V22" s="52">
        <v>3</v>
      </c>
      <c r="W22" s="52">
        <v>0</v>
      </c>
      <c r="X22" s="52">
        <v>2</v>
      </c>
      <c r="Y22" s="52">
        <v>0</v>
      </c>
      <c r="Z22" s="52">
        <v>1</v>
      </c>
      <c r="AA22" s="52">
        <v>0</v>
      </c>
      <c r="AB22" s="52">
        <v>2</v>
      </c>
      <c r="AC22" s="52">
        <v>1</v>
      </c>
      <c r="AD22" s="52">
        <v>0</v>
      </c>
      <c r="AE22" s="52">
        <v>0</v>
      </c>
      <c r="AF22" s="52">
        <v>0</v>
      </c>
      <c r="AG22" s="52">
        <v>0</v>
      </c>
      <c r="AH22" s="52">
        <v>0</v>
      </c>
      <c r="AI22" s="52">
        <v>1</v>
      </c>
      <c r="AJ22" s="52">
        <v>1</v>
      </c>
      <c r="AK22" s="52">
        <v>0</v>
      </c>
      <c r="AL22" s="52">
        <v>1</v>
      </c>
      <c r="AM22" s="52">
        <v>0</v>
      </c>
      <c r="AN22" s="52">
        <v>0</v>
      </c>
      <c r="AO22" s="52">
        <v>0</v>
      </c>
      <c r="AP22" s="52">
        <v>0</v>
      </c>
      <c r="AQ22" s="52">
        <v>0</v>
      </c>
      <c r="AR22" s="52">
        <v>0</v>
      </c>
      <c r="AS22" s="52">
        <v>1</v>
      </c>
      <c r="AT22" s="52">
        <v>0</v>
      </c>
      <c r="AU22" s="52">
        <v>0</v>
      </c>
      <c r="AV22" s="52">
        <v>1</v>
      </c>
      <c r="AW22" s="52">
        <v>0</v>
      </c>
      <c r="AX22" s="52">
        <v>0</v>
      </c>
      <c r="AY22" s="52">
        <v>1</v>
      </c>
      <c r="AZ22" s="52">
        <v>0</v>
      </c>
      <c r="BA22" s="52">
        <v>0</v>
      </c>
      <c r="BB22" s="52">
        <v>0</v>
      </c>
      <c r="BC22" s="52">
        <v>0</v>
      </c>
      <c r="BD22" s="52">
        <v>1</v>
      </c>
      <c r="BE22" s="52">
        <v>1</v>
      </c>
      <c r="BF22" s="52">
        <v>0</v>
      </c>
      <c r="BG22" s="52">
        <v>1</v>
      </c>
      <c r="BH22" s="52">
        <v>0</v>
      </c>
      <c r="BI22" s="52">
        <v>0</v>
      </c>
      <c r="BJ22" s="52">
        <v>0</v>
      </c>
      <c r="BK22" s="52">
        <v>0</v>
      </c>
      <c r="BL22" s="52">
        <v>3</v>
      </c>
      <c r="BM22" s="52">
        <v>1</v>
      </c>
      <c r="BN22" s="52">
        <v>0</v>
      </c>
      <c r="BO22" s="52">
        <v>0</v>
      </c>
      <c r="BP22" s="52">
        <v>0</v>
      </c>
      <c r="BQ22" s="52">
        <v>0</v>
      </c>
      <c r="BR22" s="52">
        <v>0</v>
      </c>
      <c r="BS22" s="52">
        <v>2</v>
      </c>
      <c r="BT22" s="52">
        <v>1</v>
      </c>
      <c r="BU22" s="52">
        <v>0</v>
      </c>
      <c r="BV22" s="52">
        <v>0</v>
      </c>
    </row>
    <row r="23" spans="1:74" s="52" customFormat="1" x14ac:dyDescent="0.2">
      <c r="A23" s="52">
        <v>272124</v>
      </c>
      <c r="B23" s="52" t="s">
        <v>182</v>
      </c>
      <c r="C23" s="52" t="s">
        <v>419</v>
      </c>
      <c r="D23" s="52">
        <v>1</v>
      </c>
      <c r="E23" s="52">
        <v>0.729964304745498</v>
      </c>
      <c r="F23" s="52">
        <v>8.5947410074873201</v>
      </c>
      <c r="G23" s="52">
        <v>0</v>
      </c>
      <c r="H23" s="52">
        <v>0</v>
      </c>
      <c r="I23" s="52">
        <v>0</v>
      </c>
      <c r="J23" s="52">
        <v>0</v>
      </c>
      <c r="K23" s="52">
        <v>0</v>
      </c>
      <c r="L23" s="52">
        <v>1</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1</v>
      </c>
      <c r="AT23" s="52">
        <v>0</v>
      </c>
      <c r="AU23" s="52">
        <v>0</v>
      </c>
      <c r="AV23" s="52">
        <v>0</v>
      </c>
      <c r="AW23" s="52">
        <v>0</v>
      </c>
      <c r="AX23" s="52">
        <v>0</v>
      </c>
      <c r="AY23" s="52">
        <v>0</v>
      </c>
      <c r="AZ23" s="52">
        <v>0</v>
      </c>
      <c r="BA23" s="52">
        <v>0</v>
      </c>
      <c r="BB23" s="52">
        <v>0</v>
      </c>
      <c r="BC23" s="52">
        <v>0</v>
      </c>
      <c r="BD23" s="52">
        <v>0</v>
      </c>
      <c r="BE23" s="52">
        <v>0</v>
      </c>
      <c r="BF23" s="52">
        <v>1</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272167</v>
      </c>
      <c r="B24" s="52" t="s">
        <v>185</v>
      </c>
      <c r="C24" s="52" t="s">
        <v>419</v>
      </c>
      <c r="D24" s="52">
        <v>1</v>
      </c>
      <c r="E24" s="52">
        <v>1.8824238088963301</v>
      </c>
      <c r="F24" s="52">
        <v>22.164022266037499</v>
      </c>
      <c r="G24" s="52">
        <v>0</v>
      </c>
      <c r="H24" s="52">
        <v>0</v>
      </c>
      <c r="I24" s="52">
        <v>0</v>
      </c>
      <c r="J24" s="52">
        <v>0</v>
      </c>
      <c r="K24" s="52">
        <v>0</v>
      </c>
      <c r="L24" s="52">
        <v>0</v>
      </c>
      <c r="M24" s="52">
        <v>1</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1</v>
      </c>
      <c r="AQ24" s="52">
        <v>0</v>
      </c>
      <c r="AR24" s="52">
        <v>0</v>
      </c>
      <c r="AS24" s="52">
        <v>0</v>
      </c>
      <c r="AT24" s="52">
        <v>0</v>
      </c>
      <c r="AU24" s="52">
        <v>0</v>
      </c>
      <c r="AV24" s="52">
        <v>0</v>
      </c>
      <c r="AW24" s="52">
        <v>0</v>
      </c>
      <c r="AX24" s="52">
        <v>0</v>
      </c>
      <c r="AY24" s="52">
        <v>0</v>
      </c>
      <c r="AZ24" s="52">
        <v>0</v>
      </c>
      <c r="BA24" s="52">
        <v>0</v>
      </c>
      <c r="BB24" s="52">
        <v>0</v>
      </c>
      <c r="BC24" s="52">
        <v>0</v>
      </c>
      <c r="BD24" s="52">
        <v>0</v>
      </c>
      <c r="BE24" s="52">
        <v>1</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272191</v>
      </c>
      <c r="B25" s="52" t="s">
        <v>278</v>
      </c>
      <c r="C25" s="52" t="s">
        <v>419</v>
      </c>
      <c r="D25" s="52">
        <v>1</v>
      </c>
      <c r="E25" s="52">
        <v>1.0523103473676501</v>
      </c>
      <c r="F25" s="52">
        <v>12.390105702877101</v>
      </c>
      <c r="G25" s="52">
        <v>0</v>
      </c>
      <c r="H25" s="52">
        <v>0</v>
      </c>
      <c r="I25" s="52">
        <v>1</v>
      </c>
      <c r="J25" s="52">
        <v>0</v>
      </c>
      <c r="K25" s="52">
        <v>0</v>
      </c>
      <c r="L25" s="52">
        <v>0</v>
      </c>
      <c r="M25" s="52">
        <v>0</v>
      </c>
      <c r="N25" s="52">
        <v>0</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0</v>
      </c>
      <c r="BA25" s="52">
        <v>0</v>
      </c>
      <c r="BB25" s="52">
        <v>1</v>
      </c>
      <c r="BC25" s="52">
        <v>0</v>
      </c>
      <c r="BD25" s="52">
        <v>0</v>
      </c>
      <c r="BE25" s="52">
        <v>0</v>
      </c>
      <c r="BF25" s="52">
        <v>0</v>
      </c>
      <c r="BG25" s="52">
        <v>1</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272272</v>
      </c>
      <c r="B26" s="52" t="s">
        <v>193</v>
      </c>
      <c r="C26" s="52" t="s">
        <v>419</v>
      </c>
      <c r="D26" s="52">
        <v>1</v>
      </c>
      <c r="E26" s="52">
        <v>0.40530298424587302</v>
      </c>
      <c r="F26" s="52">
        <v>4.7721157822498004</v>
      </c>
      <c r="G26" s="52">
        <v>0</v>
      </c>
      <c r="H26" s="52">
        <v>0</v>
      </c>
      <c r="I26" s="52">
        <v>0</v>
      </c>
      <c r="J26" s="52">
        <v>0</v>
      </c>
      <c r="K26" s="52">
        <v>0</v>
      </c>
      <c r="L26" s="52">
        <v>0</v>
      </c>
      <c r="M26" s="52">
        <v>1</v>
      </c>
      <c r="N26" s="52">
        <v>0</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0</v>
      </c>
      <c r="AY26" s="52">
        <v>0</v>
      </c>
      <c r="AZ26" s="52">
        <v>0</v>
      </c>
      <c r="BA26" s="52">
        <v>0</v>
      </c>
      <c r="BB26" s="52">
        <v>1</v>
      </c>
      <c r="BC26" s="52">
        <v>0</v>
      </c>
      <c r="BD26" s="52">
        <v>0</v>
      </c>
      <c r="BE26" s="52">
        <v>1</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273414</v>
      </c>
      <c r="B27" s="52" t="s">
        <v>537</v>
      </c>
      <c r="C27" s="52" t="s">
        <v>419</v>
      </c>
      <c r="D27" s="52">
        <v>1</v>
      </c>
      <c r="E27" s="52">
        <v>11.6009280742459</v>
      </c>
      <c r="F27" s="52">
        <v>136.591572487089</v>
      </c>
      <c r="G27" s="52">
        <v>0</v>
      </c>
      <c r="H27" s="52">
        <v>0</v>
      </c>
      <c r="I27" s="52">
        <v>0</v>
      </c>
      <c r="J27" s="52">
        <v>0</v>
      </c>
      <c r="K27" s="52">
        <v>1</v>
      </c>
      <c r="L27" s="52">
        <v>0</v>
      </c>
      <c r="M27" s="52">
        <v>0</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1</v>
      </c>
      <c r="AW27" s="52">
        <v>0</v>
      </c>
      <c r="AX27" s="52">
        <v>0</v>
      </c>
      <c r="AY27" s="52">
        <v>0</v>
      </c>
      <c r="AZ27" s="52">
        <v>0</v>
      </c>
      <c r="BA27" s="52">
        <v>0</v>
      </c>
      <c r="BB27" s="52">
        <v>0</v>
      </c>
      <c r="BC27" s="52">
        <v>0</v>
      </c>
      <c r="BD27" s="52">
        <v>0</v>
      </c>
      <c r="BE27" s="52">
        <v>1</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row r="29" spans="1:74" s="52" customFormat="1" x14ac:dyDescent="0.2"/>
    <row r="30" spans="1:74" s="52" customFormat="1" x14ac:dyDescent="0.2"/>
    <row r="31" spans="1:74" s="52" customFormat="1" x14ac:dyDescent="0.2"/>
    <row r="85" spans="1:75" x14ac:dyDescent="0.2">
      <c r="B85" s="52">
        <v>271004</v>
      </c>
      <c r="C85" t="s">
        <v>395</v>
      </c>
      <c r="D85">
        <f>IFERROR(VLOOKUP($B85,$A$8:$BW$70,D$88,FALSE),0)</f>
        <v>10</v>
      </c>
      <c r="E85">
        <f t="shared" ref="E85:BP85" si="0">IFERROR(VLOOKUP($B85,$A$8:$BW$70,E88,FALSE),0)</f>
        <v>0.70709056274509496</v>
      </c>
      <c r="F85">
        <f t="shared" si="0"/>
        <v>8.3254211419986994</v>
      </c>
      <c r="G85">
        <f t="shared" si="0"/>
        <v>1</v>
      </c>
      <c r="H85">
        <f t="shared" si="0"/>
        <v>1</v>
      </c>
      <c r="I85">
        <f t="shared" si="0"/>
        <v>1</v>
      </c>
      <c r="J85">
        <f t="shared" si="0"/>
        <v>2</v>
      </c>
      <c r="K85">
        <f t="shared" si="0"/>
        <v>1</v>
      </c>
      <c r="L85">
        <f t="shared" si="0"/>
        <v>1</v>
      </c>
      <c r="M85">
        <f t="shared" si="0"/>
        <v>1</v>
      </c>
      <c r="N85">
        <f t="shared" si="0"/>
        <v>2</v>
      </c>
      <c r="O85">
        <f t="shared" si="0"/>
        <v>0</v>
      </c>
      <c r="P85">
        <f t="shared" si="0"/>
        <v>6</v>
      </c>
      <c r="Q85">
        <f t="shared" si="0"/>
        <v>4</v>
      </c>
      <c r="R85">
        <f t="shared" si="0"/>
        <v>0</v>
      </c>
      <c r="S85">
        <f t="shared" si="0"/>
        <v>1</v>
      </c>
      <c r="T85">
        <f t="shared" si="0"/>
        <v>9</v>
      </c>
      <c r="U85">
        <f t="shared" si="0"/>
        <v>0</v>
      </c>
      <c r="V85">
        <f t="shared" si="0"/>
        <v>9</v>
      </c>
      <c r="W85">
        <f t="shared" si="0"/>
        <v>1</v>
      </c>
      <c r="X85">
        <f t="shared" si="0"/>
        <v>1</v>
      </c>
      <c r="Y85">
        <f t="shared" si="0"/>
        <v>5</v>
      </c>
      <c r="Z85">
        <f t="shared" si="0"/>
        <v>2</v>
      </c>
      <c r="AA85">
        <f t="shared" si="0"/>
        <v>0</v>
      </c>
      <c r="AB85">
        <f t="shared" si="0"/>
        <v>8</v>
      </c>
      <c r="AC85">
        <f t="shared" si="0"/>
        <v>1</v>
      </c>
      <c r="AD85">
        <f t="shared" si="0"/>
        <v>0</v>
      </c>
      <c r="AE85">
        <f t="shared" si="0"/>
        <v>0</v>
      </c>
      <c r="AF85">
        <f t="shared" si="0"/>
        <v>0</v>
      </c>
      <c r="AG85">
        <f t="shared" si="0"/>
        <v>1</v>
      </c>
      <c r="AH85">
        <f t="shared" si="0"/>
        <v>0</v>
      </c>
      <c r="AI85">
        <f t="shared" si="0"/>
        <v>5</v>
      </c>
      <c r="AJ85">
        <f t="shared" si="0"/>
        <v>1</v>
      </c>
      <c r="AK85">
        <f t="shared" si="0"/>
        <v>0</v>
      </c>
      <c r="AL85">
        <f t="shared" si="0"/>
        <v>4</v>
      </c>
      <c r="AM85">
        <f t="shared" si="0"/>
        <v>0</v>
      </c>
      <c r="AN85">
        <f t="shared" si="0"/>
        <v>0</v>
      </c>
      <c r="AO85">
        <f t="shared" si="0"/>
        <v>0</v>
      </c>
      <c r="AP85">
        <f t="shared" si="0"/>
        <v>1</v>
      </c>
      <c r="AQ85">
        <f t="shared" si="0"/>
        <v>0</v>
      </c>
      <c r="AR85">
        <f t="shared" si="0"/>
        <v>1</v>
      </c>
      <c r="AS85">
        <f t="shared" si="0"/>
        <v>0</v>
      </c>
      <c r="AT85">
        <f t="shared" si="0"/>
        <v>1</v>
      </c>
      <c r="AU85">
        <f t="shared" si="0"/>
        <v>1</v>
      </c>
      <c r="AV85">
        <f t="shared" si="0"/>
        <v>0</v>
      </c>
      <c r="AW85">
        <f t="shared" si="0"/>
        <v>0</v>
      </c>
      <c r="AX85">
        <f t="shared" si="0"/>
        <v>4</v>
      </c>
      <c r="AY85">
        <f t="shared" si="0"/>
        <v>0</v>
      </c>
      <c r="AZ85">
        <f t="shared" si="0"/>
        <v>2</v>
      </c>
      <c r="BA85">
        <f t="shared" si="0"/>
        <v>0</v>
      </c>
      <c r="BB85">
        <f t="shared" si="0"/>
        <v>0</v>
      </c>
      <c r="BC85">
        <f t="shared" si="0"/>
        <v>1</v>
      </c>
      <c r="BD85">
        <f t="shared" si="0"/>
        <v>4</v>
      </c>
      <c r="BE85">
        <f t="shared" si="0"/>
        <v>2</v>
      </c>
      <c r="BF85">
        <f t="shared" si="0"/>
        <v>1</v>
      </c>
      <c r="BG85">
        <f t="shared" si="0"/>
        <v>0</v>
      </c>
      <c r="BH85">
        <f t="shared" si="0"/>
        <v>1</v>
      </c>
      <c r="BI85">
        <f t="shared" si="0"/>
        <v>1</v>
      </c>
      <c r="BJ85">
        <f t="shared" si="0"/>
        <v>0</v>
      </c>
      <c r="BK85">
        <f t="shared" si="0"/>
        <v>5</v>
      </c>
      <c r="BL85">
        <f t="shared" si="0"/>
        <v>11</v>
      </c>
      <c r="BM85">
        <f t="shared" si="0"/>
        <v>0</v>
      </c>
      <c r="BN85">
        <f t="shared" si="0"/>
        <v>1</v>
      </c>
      <c r="BO85">
        <f t="shared" si="0"/>
        <v>0</v>
      </c>
      <c r="BP85">
        <f t="shared" si="0"/>
        <v>0</v>
      </c>
      <c r="BQ85">
        <f t="shared" ref="BQ85:BW85" si="1">IFERROR(VLOOKUP($B85,$A$8:$BW$70,BQ88,FALSE),0)</f>
        <v>0</v>
      </c>
      <c r="BR85">
        <f t="shared" si="1"/>
        <v>0</v>
      </c>
      <c r="BS85">
        <f t="shared" si="1"/>
        <v>5</v>
      </c>
      <c r="BT85">
        <f t="shared" si="1"/>
        <v>5</v>
      </c>
      <c r="BU85">
        <f t="shared" si="1"/>
        <v>0</v>
      </c>
      <c r="BV85">
        <f t="shared" si="1"/>
        <v>0</v>
      </c>
      <c r="BW85">
        <f t="shared" si="1"/>
        <v>0</v>
      </c>
    </row>
    <row r="86" spans="1:75" x14ac:dyDescent="0.2">
      <c r="B86" s="52">
        <v>271403</v>
      </c>
      <c r="C86" t="s">
        <v>396</v>
      </c>
      <c r="D86">
        <f>IFERROR(VLOOKUP($B86,$A$8:$BW$70,D$88,FALSE),0)</f>
        <v>4</v>
      </c>
      <c r="E86">
        <f t="shared" ref="E86:BP86" si="2">IFERROR(VLOOKUP($B86,$A$8:$BW$70,E$88,FALSE),0)</f>
        <v>0.93449646993958502</v>
      </c>
      <c r="F86">
        <f t="shared" si="2"/>
        <v>11.0029423073532</v>
      </c>
      <c r="G86">
        <f t="shared" si="2"/>
        <v>0</v>
      </c>
      <c r="H86">
        <f t="shared" si="2"/>
        <v>0</v>
      </c>
      <c r="I86">
        <f t="shared" si="2"/>
        <v>0</v>
      </c>
      <c r="J86">
        <f t="shared" si="2"/>
        <v>0</v>
      </c>
      <c r="K86">
        <f t="shared" si="2"/>
        <v>1</v>
      </c>
      <c r="L86">
        <f t="shared" si="2"/>
        <v>1</v>
      </c>
      <c r="M86">
        <f t="shared" si="2"/>
        <v>1</v>
      </c>
      <c r="N86">
        <f t="shared" si="2"/>
        <v>1</v>
      </c>
      <c r="O86">
        <f t="shared" si="2"/>
        <v>0</v>
      </c>
      <c r="P86">
        <f t="shared" si="2"/>
        <v>2</v>
      </c>
      <c r="Q86">
        <f t="shared" si="2"/>
        <v>2</v>
      </c>
      <c r="R86">
        <f t="shared" si="2"/>
        <v>0</v>
      </c>
      <c r="S86">
        <f t="shared" si="2"/>
        <v>0</v>
      </c>
      <c r="T86">
        <f t="shared" si="2"/>
        <v>4</v>
      </c>
      <c r="U86">
        <f t="shared" si="2"/>
        <v>0</v>
      </c>
      <c r="V86">
        <f t="shared" si="2"/>
        <v>4</v>
      </c>
      <c r="W86">
        <f t="shared" si="2"/>
        <v>0</v>
      </c>
      <c r="X86">
        <f t="shared" si="2"/>
        <v>0</v>
      </c>
      <c r="Y86">
        <f t="shared" si="2"/>
        <v>3</v>
      </c>
      <c r="Z86">
        <f t="shared" si="2"/>
        <v>1</v>
      </c>
      <c r="AA86">
        <f t="shared" si="2"/>
        <v>0</v>
      </c>
      <c r="AB86">
        <f t="shared" si="2"/>
        <v>3</v>
      </c>
      <c r="AC86">
        <f t="shared" si="2"/>
        <v>0</v>
      </c>
      <c r="AD86">
        <f t="shared" si="2"/>
        <v>0</v>
      </c>
      <c r="AE86">
        <f t="shared" si="2"/>
        <v>0</v>
      </c>
      <c r="AF86">
        <f t="shared" si="2"/>
        <v>0</v>
      </c>
      <c r="AG86">
        <f t="shared" si="2"/>
        <v>1</v>
      </c>
      <c r="AH86">
        <f t="shared" si="2"/>
        <v>0</v>
      </c>
      <c r="AI86">
        <f t="shared" si="2"/>
        <v>3</v>
      </c>
      <c r="AJ86">
        <f t="shared" si="2"/>
        <v>0</v>
      </c>
      <c r="AK86">
        <f t="shared" si="2"/>
        <v>0</v>
      </c>
      <c r="AL86">
        <f t="shared" si="2"/>
        <v>1</v>
      </c>
      <c r="AM86">
        <f t="shared" si="2"/>
        <v>0</v>
      </c>
      <c r="AN86">
        <f t="shared" si="2"/>
        <v>0</v>
      </c>
      <c r="AO86">
        <f t="shared" si="2"/>
        <v>0</v>
      </c>
      <c r="AP86">
        <f t="shared" si="2"/>
        <v>1</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3</v>
      </c>
      <c r="BC86">
        <f t="shared" si="2"/>
        <v>1</v>
      </c>
      <c r="BD86">
        <f t="shared" si="2"/>
        <v>0</v>
      </c>
      <c r="BE86">
        <f t="shared" si="2"/>
        <v>1</v>
      </c>
      <c r="BF86">
        <f t="shared" si="2"/>
        <v>1</v>
      </c>
      <c r="BG86">
        <f t="shared" si="2"/>
        <v>0</v>
      </c>
      <c r="BH86">
        <f t="shared" si="2"/>
        <v>0</v>
      </c>
      <c r="BI86">
        <f t="shared" si="2"/>
        <v>1</v>
      </c>
      <c r="BJ86">
        <f t="shared" si="2"/>
        <v>0</v>
      </c>
      <c r="BK86">
        <f t="shared" si="2"/>
        <v>1</v>
      </c>
      <c r="BL86">
        <f t="shared" si="2"/>
        <v>6</v>
      </c>
      <c r="BM86">
        <f t="shared" si="2"/>
        <v>0</v>
      </c>
      <c r="BN86">
        <f t="shared" si="2"/>
        <v>0</v>
      </c>
      <c r="BO86">
        <f t="shared" si="2"/>
        <v>0</v>
      </c>
      <c r="BP86">
        <f t="shared" si="2"/>
        <v>0</v>
      </c>
      <c r="BQ86">
        <f t="shared" ref="BQ86:BW86" si="3">IFERROR(VLOOKUP($B86,$A$8:$BW$70,BQ$88,FALSE),0)</f>
        <v>0</v>
      </c>
      <c r="BR86">
        <f t="shared" si="3"/>
        <v>0</v>
      </c>
      <c r="BS86">
        <f t="shared" si="3"/>
        <v>1</v>
      </c>
      <c r="BT86">
        <f t="shared" si="3"/>
        <v>3</v>
      </c>
      <c r="BU86">
        <f t="shared" si="3"/>
        <v>0</v>
      </c>
      <c r="BV86">
        <f t="shared" si="3"/>
        <v>0</v>
      </c>
      <c r="BW86">
        <f t="shared" si="3"/>
        <v>0</v>
      </c>
    </row>
    <row r="87" spans="1:75" x14ac:dyDescent="0.2">
      <c r="C87" t="s">
        <v>397</v>
      </c>
      <c r="D87">
        <f>SUM(D8:D83)</f>
        <v>37</v>
      </c>
      <c r="G87">
        <f t="shared" ref="G87:BR87" si="4">SUM(G8:G83)</f>
        <v>3</v>
      </c>
      <c r="H87">
        <f t="shared" si="4"/>
        <v>2</v>
      </c>
      <c r="I87">
        <f t="shared" si="4"/>
        <v>4</v>
      </c>
      <c r="J87">
        <f t="shared" si="4"/>
        <v>5</v>
      </c>
      <c r="K87">
        <f t="shared" si="4"/>
        <v>6</v>
      </c>
      <c r="L87">
        <f t="shared" si="4"/>
        <v>5</v>
      </c>
      <c r="M87">
        <f t="shared" si="4"/>
        <v>6</v>
      </c>
      <c r="N87">
        <f t="shared" si="4"/>
        <v>6</v>
      </c>
      <c r="O87">
        <f t="shared" si="4"/>
        <v>0</v>
      </c>
      <c r="P87">
        <f t="shared" si="4"/>
        <v>22</v>
      </c>
      <c r="Q87">
        <f t="shared" si="4"/>
        <v>15</v>
      </c>
      <c r="R87">
        <f t="shared" si="4"/>
        <v>0</v>
      </c>
      <c r="S87">
        <f t="shared" si="4"/>
        <v>1</v>
      </c>
      <c r="T87">
        <f t="shared" si="4"/>
        <v>16</v>
      </c>
      <c r="U87">
        <f t="shared" si="4"/>
        <v>0</v>
      </c>
      <c r="V87">
        <f t="shared" si="4"/>
        <v>16</v>
      </c>
      <c r="W87">
        <f t="shared" si="4"/>
        <v>1</v>
      </c>
      <c r="X87">
        <f t="shared" si="4"/>
        <v>3</v>
      </c>
      <c r="Y87">
        <f t="shared" si="4"/>
        <v>8</v>
      </c>
      <c r="Z87">
        <f t="shared" si="4"/>
        <v>4</v>
      </c>
      <c r="AA87">
        <f t="shared" si="4"/>
        <v>0</v>
      </c>
      <c r="AB87">
        <f t="shared" si="4"/>
        <v>13</v>
      </c>
      <c r="AC87">
        <f t="shared" si="4"/>
        <v>2</v>
      </c>
      <c r="AD87">
        <f t="shared" si="4"/>
        <v>0</v>
      </c>
      <c r="AE87">
        <f t="shared" si="4"/>
        <v>0</v>
      </c>
      <c r="AF87">
        <f t="shared" si="4"/>
        <v>0</v>
      </c>
      <c r="AG87">
        <f t="shared" si="4"/>
        <v>2</v>
      </c>
      <c r="AH87">
        <f t="shared" si="4"/>
        <v>0</v>
      </c>
      <c r="AI87">
        <f t="shared" si="4"/>
        <v>9</v>
      </c>
      <c r="AJ87">
        <f t="shared" si="4"/>
        <v>2</v>
      </c>
      <c r="AK87">
        <f t="shared" si="4"/>
        <v>0</v>
      </c>
      <c r="AL87">
        <f t="shared" si="4"/>
        <v>6</v>
      </c>
      <c r="AM87">
        <f t="shared" si="4"/>
        <v>0</v>
      </c>
      <c r="AN87">
        <f t="shared" si="4"/>
        <v>0</v>
      </c>
      <c r="AO87">
        <f t="shared" si="4"/>
        <v>0</v>
      </c>
      <c r="AP87">
        <f t="shared" si="4"/>
        <v>5</v>
      </c>
      <c r="AQ87">
        <f t="shared" si="4"/>
        <v>0</v>
      </c>
      <c r="AR87">
        <f t="shared" si="4"/>
        <v>2</v>
      </c>
      <c r="AS87">
        <f t="shared" si="4"/>
        <v>3</v>
      </c>
      <c r="AT87">
        <f t="shared" si="4"/>
        <v>2</v>
      </c>
      <c r="AU87">
        <f t="shared" si="4"/>
        <v>2</v>
      </c>
      <c r="AV87">
        <f t="shared" si="4"/>
        <v>2</v>
      </c>
      <c r="AW87">
        <f t="shared" si="4"/>
        <v>0</v>
      </c>
      <c r="AX87">
        <f t="shared" si="4"/>
        <v>8</v>
      </c>
      <c r="AY87">
        <f t="shared" si="4"/>
        <v>1</v>
      </c>
      <c r="AZ87">
        <f t="shared" si="4"/>
        <v>4</v>
      </c>
      <c r="BA87">
        <f t="shared" si="4"/>
        <v>0</v>
      </c>
      <c r="BB87">
        <f t="shared" si="4"/>
        <v>8</v>
      </c>
      <c r="BC87">
        <f t="shared" si="4"/>
        <v>4</v>
      </c>
      <c r="BD87">
        <f t="shared" si="4"/>
        <v>9</v>
      </c>
      <c r="BE87">
        <f t="shared" si="4"/>
        <v>10</v>
      </c>
      <c r="BF87">
        <f t="shared" si="4"/>
        <v>5</v>
      </c>
      <c r="BG87">
        <f t="shared" si="4"/>
        <v>2</v>
      </c>
      <c r="BH87">
        <f t="shared" si="4"/>
        <v>2</v>
      </c>
      <c r="BI87">
        <f t="shared" si="4"/>
        <v>5</v>
      </c>
      <c r="BJ87">
        <f t="shared" si="4"/>
        <v>0</v>
      </c>
      <c r="BK87">
        <f t="shared" si="4"/>
        <v>6</v>
      </c>
      <c r="BL87">
        <f t="shared" si="4"/>
        <v>20</v>
      </c>
      <c r="BM87">
        <f t="shared" si="4"/>
        <v>1</v>
      </c>
      <c r="BN87">
        <f t="shared" si="4"/>
        <v>1</v>
      </c>
      <c r="BO87">
        <f t="shared" si="4"/>
        <v>0</v>
      </c>
      <c r="BP87">
        <f t="shared" si="4"/>
        <v>0</v>
      </c>
      <c r="BQ87">
        <f t="shared" si="4"/>
        <v>0</v>
      </c>
      <c r="BR87">
        <f t="shared" si="4"/>
        <v>0</v>
      </c>
      <c r="BS87">
        <f t="shared" ref="BS87:BW87" si="5">SUM(BS8:BS83)</f>
        <v>8</v>
      </c>
      <c r="BT87">
        <f t="shared" si="5"/>
        <v>9</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23</v>
      </c>
      <c r="E90">
        <v>0.50471890229344296</v>
      </c>
      <c r="F90">
        <v>5.9426580431324698</v>
      </c>
      <c r="G90">
        <v>2</v>
      </c>
      <c r="H90">
        <v>1</v>
      </c>
      <c r="I90">
        <v>3</v>
      </c>
      <c r="J90">
        <v>3</v>
      </c>
      <c r="K90">
        <v>4</v>
      </c>
      <c r="L90">
        <v>3</v>
      </c>
      <c r="M90">
        <v>4</v>
      </c>
      <c r="N90">
        <v>3</v>
      </c>
      <c r="O90">
        <v>0</v>
      </c>
      <c r="P90">
        <v>14</v>
      </c>
      <c r="Q90">
        <v>9</v>
      </c>
      <c r="R90">
        <v>0</v>
      </c>
      <c r="S90">
        <v>1</v>
      </c>
      <c r="T90">
        <v>22</v>
      </c>
      <c r="U90">
        <v>0</v>
      </c>
      <c r="V90">
        <v>22</v>
      </c>
      <c r="W90">
        <v>3</v>
      </c>
      <c r="X90">
        <v>3</v>
      </c>
      <c r="Y90">
        <v>12</v>
      </c>
      <c r="Z90">
        <v>4</v>
      </c>
      <c r="AA90">
        <v>0</v>
      </c>
      <c r="AB90">
        <v>17</v>
      </c>
      <c r="AC90">
        <v>4</v>
      </c>
      <c r="AD90">
        <v>0</v>
      </c>
      <c r="AE90">
        <v>0</v>
      </c>
      <c r="AF90">
        <v>0</v>
      </c>
      <c r="AG90">
        <v>2</v>
      </c>
      <c r="AH90">
        <v>0</v>
      </c>
      <c r="AI90">
        <v>12</v>
      </c>
      <c r="AJ90">
        <v>2</v>
      </c>
      <c r="AK90">
        <v>0</v>
      </c>
      <c r="AL90">
        <v>9</v>
      </c>
      <c r="AM90">
        <v>0</v>
      </c>
      <c r="AN90">
        <v>0</v>
      </c>
      <c r="AO90">
        <v>0</v>
      </c>
      <c r="AP90">
        <v>3</v>
      </c>
      <c r="AQ90">
        <v>0</v>
      </c>
      <c r="AR90">
        <v>1</v>
      </c>
      <c r="AS90">
        <v>3</v>
      </c>
      <c r="AT90">
        <v>1</v>
      </c>
      <c r="AU90">
        <v>1</v>
      </c>
      <c r="AV90">
        <v>2</v>
      </c>
      <c r="AW90">
        <v>0</v>
      </c>
      <c r="AX90">
        <v>4</v>
      </c>
      <c r="AY90">
        <v>1</v>
      </c>
      <c r="AZ90">
        <v>2</v>
      </c>
      <c r="BA90">
        <v>0</v>
      </c>
      <c r="BB90">
        <v>5</v>
      </c>
      <c r="BC90">
        <v>2</v>
      </c>
      <c r="BD90">
        <v>5</v>
      </c>
      <c r="BE90">
        <v>7</v>
      </c>
      <c r="BF90">
        <v>3</v>
      </c>
      <c r="BG90">
        <v>2</v>
      </c>
      <c r="BH90">
        <v>1</v>
      </c>
      <c r="BI90">
        <v>3</v>
      </c>
      <c r="BJ90">
        <v>0</v>
      </c>
      <c r="BK90">
        <v>8</v>
      </c>
      <c r="BL90">
        <v>27</v>
      </c>
      <c r="BM90">
        <v>2</v>
      </c>
      <c r="BN90">
        <v>1</v>
      </c>
      <c r="BO90">
        <v>0</v>
      </c>
      <c r="BP90">
        <v>0</v>
      </c>
      <c r="BQ90">
        <v>0</v>
      </c>
      <c r="BR90">
        <v>0</v>
      </c>
      <c r="BS90">
        <v>9</v>
      </c>
      <c r="BT90">
        <v>14</v>
      </c>
      <c r="BU90">
        <v>0</v>
      </c>
      <c r="BV90">
        <v>0</v>
      </c>
    </row>
    <row r="91" spans="1:75" x14ac:dyDescent="0.2">
      <c r="B91" t="s">
        <v>425</v>
      </c>
    </row>
    <row r="92" spans="1:75" x14ac:dyDescent="0.2">
      <c r="D92">
        <f>D87-D85-D86</f>
        <v>23</v>
      </c>
    </row>
    <row r="100" spans="1:6" s="147" customFormat="1" x14ac:dyDescent="0.2"/>
    <row r="101" spans="1:6" x14ac:dyDescent="0.2">
      <c r="A101" s="52">
        <v>271004</v>
      </c>
      <c r="B101" s="52" t="s">
        <v>172</v>
      </c>
      <c r="C101" s="52" t="s">
        <v>419</v>
      </c>
      <c r="D101" s="52">
        <v>17</v>
      </c>
      <c r="E101" s="52">
        <v>1.2067512764943999</v>
      </c>
      <c r="F101" s="52">
        <v>14.208523094208299</v>
      </c>
    </row>
    <row r="102" spans="1:6" x14ac:dyDescent="0.2">
      <c r="A102" s="52">
        <v>271071</v>
      </c>
      <c r="B102" s="52" t="s">
        <v>419</v>
      </c>
      <c r="C102" s="52" t="s">
        <v>504</v>
      </c>
      <c r="D102" s="52">
        <v>1</v>
      </c>
      <c r="E102" s="52">
        <v>2.46256895193065</v>
      </c>
      <c r="F102" s="52">
        <v>28.9947634662803</v>
      </c>
    </row>
    <row r="103" spans="1:6" x14ac:dyDescent="0.2">
      <c r="A103" s="52">
        <v>271098</v>
      </c>
      <c r="B103" s="52" t="s">
        <v>419</v>
      </c>
      <c r="C103" s="52" t="s">
        <v>506</v>
      </c>
      <c r="D103" s="52">
        <v>2</v>
      </c>
      <c r="E103" s="52">
        <v>4.6267379184306101</v>
      </c>
      <c r="F103" s="52">
        <v>54.476107749263598</v>
      </c>
    </row>
    <row r="104" spans="1:6" x14ac:dyDescent="0.2">
      <c r="A104" s="52">
        <v>271110</v>
      </c>
      <c r="B104" s="52" t="s">
        <v>419</v>
      </c>
      <c r="C104" s="52" t="s">
        <v>507</v>
      </c>
      <c r="D104" s="52">
        <v>2</v>
      </c>
      <c r="E104" s="52">
        <v>5.7360828290360502</v>
      </c>
      <c r="F104" s="52">
        <v>67.537749438650295</v>
      </c>
    </row>
    <row r="105" spans="1:6" x14ac:dyDescent="0.2">
      <c r="A105" s="52">
        <v>271144</v>
      </c>
      <c r="B105" s="52" t="s">
        <v>419</v>
      </c>
      <c r="C105" s="52" t="s">
        <v>509</v>
      </c>
      <c r="D105" s="52">
        <v>1</v>
      </c>
      <c r="E105" s="52">
        <v>1.1559223682537501</v>
      </c>
      <c r="F105" s="52">
        <v>13.6100536907296</v>
      </c>
    </row>
    <row r="106" spans="1:6" x14ac:dyDescent="0.2">
      <c r="A106" s="52">
        <v>271152</v>
      </c>
      <c r="B106" s="52" t="s">
        <v>419</v>
      </c>
      <c r="C106" s="52" t="s">
        <v>510</v>
      </c>
      <c r="D106" s="52">
        <v>1</v>
      </c>
      <c r="E106" s="52">
        <v>2.2506808309513602</v>
      </c>
      <c r="F106" s="52">
        <v>26.499951719266001</v>
      </c>
    </row>
    <row r="107" spans="1:6" x14ac:dyDescent="0.2">
      <c r="A107" s="52">
        <v>271161</v>
      </c>
      <c r="B107" s="52" t="s">
        <v>419</v>
      </c>
      <c r="C107" s="52" t="s">
        <v>511</v>
      </c>
      <c r="D107" s="52">
        <v>1</v>
      </c>
      <c r="E107" s="52">
        <v>1.53827221265075</v>
      </c>
      <c r="F107" s="52">
        <v>18.111914761855601</v>
      </c>
    </row>
    <row r="108" spans="1:6" x14ac:dyDescent="0.2">
      <c r="A108" s="52">
        <v>271187</v>
      </c>
      <c r="B108" s="52" t="s">
        <v>419</v>
      </c>
      <c r="C108" s="52" t="s">
        <v>513</v>
      </c>
      <c r="D108" s="52">
        <v>1</v>
      </c>
      <c r="E108" s="52">
        <v>1.1211013699858701</v>
      </c>
      <c r="F108" s="52">
        <v>13.2000645175756</v>
      </c>
    </row>
    <row r="109" spans="1:6" x14ac:dyDescent="0.2">
      <c r="A109" s="52">
        <v>271209</v>
      </c>
      <c r="B109" s="52" t="s">
        <v>419</v>
      </c>
      <c r="C109" s="52" t="s">
        <v>514</v>
      </c>
      <c r="D109" s="52">
        <v>2</v>
      </c>
      <c r="E109" s="52">
        <v>2.4734108335394498</v>
      </c>
      <c r="F109" s="52">
        <v>29.122417878771</v>
      </c>
    </row>
    <row r="110" spans="1:6" x14ac:dyDescent="0.2">
      <c r="A110" s="52">
        <v>271233</v>
      </c>
      <c r="B110" s="52" t="s">
        <v>419</v>
      </c>
      <c r="C110" s="52" t="s">
        <v>517</v>
      </c>
      <c r="D110" s="52">
        <v>2</v>
      </c>
      <c r="E110" s="52">
        <v>2.2062879205736299</v>
      </c>
      <c r="F110" s="52">
        <v>25.977261000302502</v>
      </c>
    </row>
    <row r="111" spans="1:6" x14ac:dyDescent="0.2">
      <c r="A111" s="52">
        <v>271241</v>
      </c>
      <c r="B111" s="52" t="s">
        <v>419</v>
      </c>
      <c r="C111" s="52" t="s">
        <v>530</v>
      </c>
      <c r="D111" s="52">
        <v>2</v>
      </c>
      <c r="E111" s="52">
        <v>3.3856414944221598</v>
      </c>
      <c r="F111" s="52">
        <v>39.863198240777002</v>
      </c>
    </row>
    <row r="112" spans="1:6" x14ac:dyDescent="0.2">
      <c r="A112" s="52">
        <v>271268</v>
      </c>
      <c r="B112" s="52" t="s">
        <v>419</v>
      </c>
      <c r="C112" s="52" t="s">
        <v>519</v>
      </c>
      <c r="D112" s="52">
        <v>2</v>
      </c>
      <c r="E112" s="52">
        <v>1.9851116625310199</v>
      </c>
      <c r="F112" s="52">
        <v>23.373088929800701</v>
      </c>
    </row>
    <row r="113" spans="1:6" x14ac:dyDescent="0.2">
      <c r="A113" s="52">
        <v>271403</v>
      </c>
      <c r="B113" s="52" t="s">
        <v>173</v>
      </c>
      <c r="C113" s="52" t="s">
        <v>419</v>
      </c>
      <c r="D113" s="52">
        <v>4</v>
      </c>
      <c r="E113" s="52">
        <v>0.92949760654366298</v>
      </c>
      <c r="F113" s="52">
        <v>10.944084722207601</v>
      </c>
    </row>
    <row r="114" spans="1:6" x14ac:dyDescent="0.2">
      <c r="A114" s="52">
        <v>271411</v>
      </c>
      <c r="B114" s="52" t="s">
        <v>419</v>
      </c>
      <c r="C114" s="52" t="s">
        <v>522</v>
      </c>
      <c r="D114" s="52">
        <v>1</v>
      </c>
      <c r="E114" s="52">
        <v>1.3410038755011999</v>
      </c>
      <c r="F114" s="52">
        <v>15.7892391792883</v>
      </c>
    </row>
    <row r="115" spans="1:6" x14ac:dyDescent="0.2">
      <c r="A115" s="52">
        <v>271446</v>
      </c>
      <c r="B115" s="52" t="s">
        <v>419</v>
      </c>
      <c r="C115" s="52" t="s">
        <v>529</v>
      </c>
      <c r="D115" s="52">
        <v>1</v>
      </c>
      <c r="E115" s="52">
        <v>1.41041734249164</v>
      </c>
      <c r="F115" s="52">
        <v>16.606526774498398</v>
      </c>
    </row>
    <row r="116" spans="1:6" x14ac:dyDescent="0.2">
      <c r="A116" s="52">
        <v>271454</v>
      </c>
      <c r="B116" s="52" t="s">
        <v>419</v>
      </c>
      <c r="C116" s="52" t="s">
        <v>524</v>
      </c>
      <c r="D116" s="52">
        <v>2</v>
      </c>
      <c r="E116" s="52">
        <v>2.69690799498375</v>
      </c>
      <c r="F116" s="52">
        <v>31.7539167151313</v>
      </c>
    </row>
    <row r="117" spans="1:6" x14ac:dyDescent="0.2">
      <c r="A117" s="52">
        <v>272051</v>
      </c>
      <c r="B117" s="52" t="s">
        <v>176</v>
      </c>
      <c r="C117" s="52" t="s">
        <v>419</v>
      </c>
      <c r="D117" s="52">
        <v>2</v>
      </c>
      <c r="E117" s="52">
        <v>1.0111836916294199</v>
      </c>
      <c r="F117" s="52">
        <v>11.9058724982174</v>
      </c>
    </row>
    <row r="118" spans="1:6" x14ac:dyDescent="0.2">
      <c r="A118" s="52">
        <v>272094</v>
      </c>
      <c r="B118" s="52" t="s">
        <v>179</v>
      </c>
      <c r="C118" s="52" t="s">
        <v>419</v>
      </c>
      <c r="D118" s="52">
        <v>1</v>
      </c>
      <c r="E118" s="52">
        <v>1.36193394620361</v>
      </c>
      <c r="F118" s="52">
        <v>16.035673882719902</v>
      </c>
    </row>
    <row r="119" spans="1:6" x14ac:dyDescent="0.2">
      <c r="A119" s="52">
        <v>272108</v>
      </c>
      <c r="B119" s="52" t="s">
        <v>180</v>
      </c>
      <c r="C119" s="52" t="s">
        <v>419</v>
      </c>
      <c r="D119" s="52">
        <v>1</v>
      </c>
      <c r="E119" s="52">
        <v>0.482935474991186</v>
      </c>
      <c r="F119" s="52">
        <v>5.6861757539284801</v>
      </c>
    </row>
    <row r="120" spans="1:6" x14ac:dyDescent="0.2">
      <c r="A120" s="52">
        <v>272116</v>
      </c>
      <c r="B120" s="52" t="s">
        <v>181</v>
      </c>
      <c r="C120" s="52" t="s">
        <v>419</v>
      </c>
      <c r="D120" s="52">
        <v>1</v>
      </c>
      <c r="E120" s="52">
        <v>0.68267773514834595</v>
      </c>
      <c r="F120" s="52">
        <v>8.0379797848111707</v>
      </c>
    </row>
    <row r="121" spans="1:6" x14ac:dyDescent="0.2">
      <c r="A121" s="52">
        <v>272141</v>
      </c>
      <c r="B121" s="52" t="s">
        <v>272</v>
      </c>
      <c r="C121" s="52" t="s">
        <v>419</v>
      </c>
      <c r="D121" s="52">
        <v>1</v>
      </c>
      <c r="E121" s="52">
        <v>1.73771004570177</v>
      </c>
      <c r="F121" s="52">
        <v>20.460134409069301</v>
      </c>
    </row>
    <row r="122" spans="1:6" x14ac:dyDescent="0.2">
      <c r="A122" s="52">
        <v>272159</v>
      </c>
      <c r="B122" s="52" t="s">
        <v>184</v>
      </c>
      <c r="C122" s="52" t="s">
        <v>419</v>
      </c>
      <c r="D122" s="52">
        <v>1</v>
      </c>
      <c r="E122" s="52">
        <v>0.84362556522912902</v>
      </c>
      <c r="F122" s="52">
        <v>9.9330106873752193</v>
      </c>
    </row>
    <row r="123" spans="1:6" x14ac:dyDescent="0.2">
      <c r="A123" s="52">
        <v>272191</v>
      </c>
      <c r="B123" s="52" t="s">
        <v>278</v>
      </c>
      <c r="C123" s="52" t="s">
        <v>419</v>
      </c>
      <c r="D123" s="52">
        <v>2</v>
      </c>
      <c r="E123" s="52">
        <v>2.0976673938580301</v>
      </c>
      <c r="F123" s="52">
        <v>24.698341895425202</v>
      </c>
    </row>
    <row r="124" spans="1:6" x14ac:dyDescent="0.2">
      <c r="A124" s="52">
        <v>272221</v>
      </c>
      <c r="B124" s="52" t="s">
        <v>189</v>
      </c>
      <c r="C124" s="52" t="s">
        <v>419</v>
      </c>
      <c r="D124" s="52">
        <v>2</v>
      </c>
      <c r="E124" s="52">
        <v>3.4778979584738998</v>
      </c>
      <c r="F124" s="52">
        <v>40.949443704612001</v>
      </c>
    </row>
    <row r="125" spans="1:6" x14ac:dyDescent="0.2">
      <c r="A125" s="52">
        <v>272230</v>
      </c>
      <c r="B125" s="52" t="s">
        <v>171</v>
      </c>
      <c r="C125" s="52" t="s">
        <v>419</v>
      </c>
      <c r="D125" s="52">
        <v>1</v>
      </c>
      <c r="E125" s="52">
        <v>1.6518550332022901</v>
      </c>
      <c r="F125" s="52">
        <v>19.449260874801102</v>
      </c>
    </row>
    <row r="126" spans="1:6" x14ac:dyDescent="0.2">
      <c r="A126" s="52">
        <v>272264</v>
      </c>
      <c r="B126" s="52" t="s">
        <v>192</v>
      </c>
      <c r="C126" s="52" t="s">
        <v>419</v>
      </c>
      <c r="D126" s="52">
        <v>1</v>
      </c>
      <c r="E126" s="52">
        <v>2.9992202027472898</v>
      </c>
      <c r="F126" s="52">
        <v>35.313399161379301</v>
      </c>
    </row>
    <row r="127" spans="1:6" x14ac:dyDescent="0.2">
      <c r="A127" s="52">
        <v>272272</v>
      </c>
      <c r="B127" s="52" t="s">
        <v>193</v>
      </c>
      <c r="C127" s="52" t="s">
        <v>419</v>
      </c>
      <c r="D127" s="52">
        <v>3</v>
      </c>
      <c r="E127" s="52">
        <v>1.21158762403628</v>
      </c>
      <c r="F127" s="52">
        <v>14.2654671862337</v>
      </c>
    </row>
    <row r="128" spans="1:6" x14ac:dyDescent="0.2">
      <c r="A128" s="52">
        <v>272302</v>
      </c>
      <c r="B128" s="52" t="s">
        <v>196</v>
      </c>
      <c r="C128" s="52" t="s">
        <v>419</v>
      </c>
      <c r="D128" s="52">
        <v>1</v>
      </c>
      <c r="E128" s="52">
        <v>2.4931438544004001</v>
      </c>
      <c r="F128" s="52">
        <v>29.354758285682099</v>
      </c>
    </row>
    <row r="129" spans="1:6" x14ac:dyDescent="0.2">
      <c r="A129" s="52"/>
      <c r="B129" s="52"/>
      <c r="C129" s="52"/>
      <c r="D129" s="52"/>
      <c r="E129" s="52"/>
      <c r="F129" s="52"/>
    </row>
    <row r="130" spans="1:6" x14ac:dyDescent="0.2">
      <c r="A130" s="52"/>
      <c r="B130" s="52"/>
      <c r="C130" s="52"/>
      <c r="D130" s="52"/>
      <c r="E130" s="52"/>
      <c r="F130" s="52"/>
    </row>
    <row r="178" spans="1:6" x14ac:dyDescent="0.2">
      <c r="B178">
        <v>271004</v>
      </c>
      <c r="C178" t="s">
        <v>249</v>
      </c>
      <c r="D178">
        <v>17</v>
      </c>
      <c r="E178">
        <v>1.2067512764943999</v>
      </c>
      <c r="F178">
        <v>14.208523094208299</v>
      </c>
    </row>
    <row r="179" spans="1:6" x14ac:dyDescent="0.2">
      <c r="B179">
        <v>271403</v>
      </c>
      <c r="C179" t="s">
        <v>251</v>
      </c>
      <c r="D179">
        <v>4</v>
      </c>
      <c r="E179">
        <v>0.92949760654366298</v>
      </c>
      <c r="F179">
        <v>10.944084722207601</v>
      </c>
    </row>
    <row r="180" spans="1:6" x14ac:dyDescent="0.2">
      <c r="B180" s="52"/>
      <c r="C180" t="s">
        <v>397</v>
      </c>
      <c r="D180">
        <v>59</v>
      </c>
    </row>
    <row r="181" spans="1:6" x14ac:dyDescent="0.2">
      <c r="A181">
        <v>1</v>
      </c>
      <c r="B181" s="52">
        <v>2</v>
      </c>
      <c r="C181">
        <v>3</v>
      </c>
      <c r="D181">
        <v>4</v>
      </c>
      <c r="E181">
        <v>5</v>
      </c>
      <c r="F181">
        <v>6</v>
      </c>
    </row>
    <row r="183" spans="1:6" x14ac:dyDescent="0.2">
      <c r="A183">
        <v>270000</v>
      </c>
      <c r="B183" t="s">
        <v>313</v>
      </c>
      <c r="C183" t="s">
        <v>406</v>
      </c>
      <c r="D183">
        <v>38</v>
      </c>
      <c r="E183">
        <v>0.83280351688541998</v>
      </c>
      <c r="F183">
        <v>9.8055897955863998</v>
      </c>
    </row>
  </sheetData>
  <phoneticPr fontId="14"/>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BW183"/>
  <sheetViews>
    <sheetView topLeftCell="A79"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""&amp;市町村別自殺者集計表!Q7&amp;市町村別自殺者集計表!R7&amp;"年9月暫定値"</f>
        <v>令和5年9月暫定値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令和5年9月暫定値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令和5年9月暫定値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25</v>
      </c>
      <c r="E8" s="52">
        <v>0.91188060054267805</v>
      </c>
      <c r="F8" s="52">
        <v>11.0945473066026</v>
      </c>
      <c r="G8" s="52">
        <v>0</v>
      </c>
      <c r="H8" s="52">
        <v>5</v>
      </c>
      <c r="I8" s="52">
        <v>1</v>
      </c>
      <c r="J8" s="52">
        <v>4</v>
      </c>
      <c r="K8" s="52">
        <v>6</v>
      </c>
      <c r="L8" s="52">
        <v>1</v>
      </c>
      <c r="M8" s="52">
        <v>6</v>
      </c>
      <c r="N8" s="52">
        <v>2</v>
      </c>
      <c r="O8" s="52">
        <v>0</v>
      </c>
      <c r="P8" s="52">
        <v>11</v>
      </c>
      <c r="Q8" s="52">
        <v>14</v>
      </c>
      <c r="R8" s="52">
        <v>0</v>
      </c>
      <c r="S8" s="52">
        <v>7</v>
      </c>
      <c r="T8" s="52">
        <v>17</v>
      </c>
      <c r="U8" s="52">
        <v>0</v>
      </c>
      <c r="V8" s="52">
        <v>17</v>
      </c>
      <c r="W8" s="52">
        <v>1</v>
      </c>
      <c r="X8" s="52">
        <v>0</v>
      </c>
      <c r="Y8" s="52">
        <v>13</v>
      </c>
      <c r="Z8" s="52">
        <v>3</v>
      </c>
      <c r="AA8" s="52">
        <v>1</v>
      </c>
      <c r="AB8" s="52">
        <v>20</v>
      </c>
      <c r="AC8" s="52">
        <v>2</v>
      </c>
      <c r="AD8" s="52">
        <v>0</v>
      </c>
      <c r="AE8" s="52">
        <v>0</v>
      </c>
      <c r="AF8" s="52">
        <v>0</v>
      </c>
      <c r="AG8" s="52">
        <v>3</v>
      </c>
      <c r="AH8" s="52">
        <v>0</v>
      </c>
      <c r="AI8" s="52">
        <v>16</v>
      </c>
      <c r="AJ8" s="52">
        <v>0</v>
      </c>
      <c r="AK8" s="52">
        <v>1</v>
      </c>
      <c r="AL8" s="52">
        <v>5</v>
      </c>
      <c r="AM8" s="52">
        <v>0</v>
      </c>
      <c r="AN8" s="52">
        <v>3</v>
      </c>
      <c r="AO8" s="52">
        <v>0</v>
      </c>
      <c r="AP8" s="52">
        <v>1</v>
      </c>
      <c r="AQ8" s="52">
        <v>0</v>
      </c>
      <c r="AR8" s="52">
        <v>2</v>
      </c>
      <c r="AS8" s="52">
        <v>2</v>
      </c>
      <c r="AT8" s="52">
        <v>0</v>
      </c>
      <c r="AU8" s="52">
        <v>1</v>
      </c>
      <c r="AV8" s="52">
        <v>2</v>
      </c>
      <c r="AW8" s="52">
        <v>3</v>
      </c>
      <c r="AX8" s="52">
        <v>1</v>
      </c>
      <c r="AY8" s="52">
        <v>2</v>
      </c>
      <c r="AZ8" s="52">
        <v>0</v>
      </c>
      <c r="BA8" s="52">
        <v>1</v>
      </c>
      <c r="BB8" s="52">
        <v>10</v>
      </c>
      <c r="BC8" s="52">
        <v>4</v>
      </c>
      <c r="BD8" s="52">
        <v>2</v>
      </c>
      <c r="BE8" s="52">
        <v>4</v>
      </c>
      <c r="BF8" s="52">
        <v>3</v>
      </c>
      <c r="BG8" s="52">
        <v>4</v>
      </c>
      <c r="BH8" s="52">
        <v>5</v>
      </c>
      <c r="BI8" s="52">
        <v>3</v>
      </c>
      <c r="BJ8" s="52">
        <v>0</v>
      </c>
      <c r="BK8" s="52">
        <v>13</v>
      </c>
      <c r="BL8" s="52">
        <v>20</v>
      </c>
      <c r="BM8" s="52">
        <v>6</v>
      </c>
      <c r="BN8" s="52">
        <v>6</v>
      </c>
      <c r="BO8" s="52">
        <v>2</v>
      </c>
      <c r="BP8" s="52">
        <v>0</v>
      </c>
      <c r="BQ8" s="52">
        <v>3</v>
      </c>
      <c r="BR8" s="52">
        <v>0</v>
      </c>
      <c r="BS8" s="52">
        <v>9</v>
      </c>
      <c r="BT8" s="52">
        <v>16</v>
      </c>
      <c r="BU8" s="52">
        <v>0</v>
      </c>
      <c r="BV8" s="52">
        <v>0</v>
      </c>
    </row>
    <row r="9" spans="1:74" s="52" customFormat="1" x14ac:dyDescent="0.2">
      <c r="A9" s="52">
        <v>271021</v>
      </c>
      <c r="B9" s="52" t="s">
        <v>419</v>
      </c>
      <c r="C9" s="52" t="s">
        <v>500</v>
      </c>
      <c r="D9" s="52">
        <v>1</v>
      </c>
      <c r="E9" s="52">
        <v>0.949279971141889</v>
      </c>
      <c r="F9" s="52">
        <v>11.5495729822263</v>
      </c>
      <c r="G9" s="52">
        <v>0</v>
      </c>
      <c r="H9" s="52">
        <v>0</v>
      </c>
      <c r="I9" s="52">
        <v>0</v>
      </c>
      <c r="J9" s="52">
        <v>0</v>
      </c>
      <c r="K9" s="52">
        <v>0</v>
      </c>
      <c r="L9" s="52">
        <v>0</v>
      </c>
      <c r="M9" s="52">
        <v>1</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0</v>
      </c>
      <c r="AZ9" s="52">
        <v>0</v>
      </c>
      <c r="BA9" s="52">
        <v>0</v>
      </c>
      <c r="BB9" s="52">
        <v>1</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271071</v>
      </c>
      <c r="B10" s="52" t="s">
        <v>419</v>
      </c>
      <c r="C10" s="52" t="s">
        <v>504</v>
      </c>
      <c r="D10" s="52">
        <v>3</v>
      </c>
      <c r="E10" s="52">
        <v>3.7856322636819102</v>
      </c>
      <c r="F10" s="52">
        <v>46.058525874796501</v>
      </c>
      <c r="G10" s="52">
        <v>0</v>
      </c>
      <c r="H10" s="52">
        <v>0</v>
      </c>
      <c r="I10" s="52">
        <v>0</v>
      </c>
      <c r="J10" s="52">
        <v>0</v>
      </c>
      <c r="K10" s="52">
        <v>1</v>
      </c>
      <c r="L10" s="52">
        <v>0</v>
      </c>
      <c r="M10" s="52">
        <v>2</v>
      </c>
      <c r="N10" s="52">
        <v>0</v>
      </c>
      <c r="O10" s="52">
        <v>0</v>
      </c>
      <c r="P10" s="52">
        <v>2</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1</v>
      </c>
      <c r="AW10" s="52">
        <v>1</v>
      </c>
      <c r="AX10" s="52">
        <v>0</v>
      </c>
      <c r="AY10" s="52">
        <v>0</v>
      </c>
      <c r="AZ10" s="52">
        <v>0</v>
      </c>
      <c r="BA10" s="52">
        <v>0</v>
      </c>
      <c r="BB10" s="52">
        <v>1</v>
      </c>
      <c r="BC10" s="52">
        <v>1</v>
      </c>
      <c r="BD10" s="52">
        <v>0</v>
      </c>
      <c r="BE10" s="52">
        <v>0</v>
      </c>
      <c r="BF10" s="52">
        <v>0</v>
      </c>
      <c r="BG10" s="52">
        <v>0</v>
      </c>
      <c r="BH10" s="52">
        <v>1</v>
      </c>
      <c r="BI10" s="52">
        <v>1</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271110</v>
      </c>
      <c r="B11" s="52" t="s">
        <v>419</v>
      </c>
      <c r="C11" s="52" t="s">
        <v>507</v>
      </c>
      <c r="D11" s="52">
        <v>1</v>
      </c>
      <c r="E11" s="52">
        <v>1.3551237227958901</v>
      </c>
      <c r="F11" s="52">
        <v>16.487338627349999</v>
      </c>
      <c r="G11" s="52">
        <v>0</v>
      </c>
      <c r="H11" s="52">
        <v>1</v>
      </c>
      <c r="I11" s="52">
        <v>0</v>
      </c>
      <c r="J11" s="52">
        <v>0</v>
      </c>
      <c r="K11" s="52">
        <v>0</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1</v>
      </c>
      <c r="AX11" s="52">
        <v>0</v>
      </c>
      <c r="AY11" s="52">
        <v>0</v>
      </c>
      <c r="AZ11" s="52">
        <v>0</v>
      </c>
      <c r="BA11" s="52">
        <v>0</v>
      </c>
      <c r="BB11" s="52">
        <v>0</v>
      </c>
      <c r="BC11" s="52">
        <v>0</v>
      </c>
      <c r="BD11" s="52">
        <v>0</v>
      </c>
      <c r="BE11" s="52">
        <v>0</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271136</v>
      </c>
      <c r="B12" s="52" t="s">
        <v>419</v>
      </c>
      <c r="C12" s="52" t="s">
        <v>508</v>
      </c>
      <c r="D12" s="52">
        <v>1</v>
      </c>
      <c r="E12" s="52">
        <v>1.0273585584104701</v>
      </c>
      <c r="F12" s="52">
        <v>12.499529127327399</v>
      </c>
      <c r="G12" s="52">
        <v>0</v>
      </c>
      <c r="H12" s="52">
        <v>0</v>
      </c>
      <c r="I12" s="52">
        <v>0</v>
      </c>
      <c r="J12" s="52">
        <v>0</v>
      </c>
      <c r="K12" s="52">
        <v>1</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1</v>
      </c>
      <c r="AX12" s="52">
        <v>0</v>
      </c>
      <c r="AY12" s="52">
        <v>0</v>
      </c>
      <c r="AZ12" s="52">
        <v>0</v>
      </c>
      <c r="BA12" s="52">
        <v>0</v>
      </c>
      <c r="BB12" s="52">
        <v>0</v>
      </c>
      <c r="BC12" s="52">
        <v>0</v>
      </c>
      <c r="BD12" s="52">
        <v>0</v>
      </c>
      <c r="BE12" s="52">
        <v>0</v>
      </c>
      <c r="BF12" s="52">
        <v>0</v>
      </c>
      <c r="BG12" s="52">
        <v>0</v>
      </c>
      <c r="BH12" s="52">
        <v>0</v>
      </c>
      <c r="BI12" s="52">
        <v>1</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271144</v>
      </c>
      <c r="B13" s="52" t="s">
        <v>419</v>
      </c>
      <c r="C13" s="52" t="s">
        <v>509</v>
      </c>
      <c r="D13" s="52">
        <v>1</v>
      </c>
      <c r="E13" s="52">
        <v>0.58425548323771004</v>
      </c>
      <c r="F13" s="52">
        <v>7.1084417127254698</v>
      </c>
      <c r="G13" s="52">
        <v>0</v>
      </c>
      <c r="H13" s="52">
        <v>0</v>
      </c>
      <c r="I13" s="52">
        <v>0</v>
      </c>
      <c r="J13" s="52">
        <v>0</v>
      </c>
      <c r="K13" s="52">
        <v>0</v>
      </c>
      <c r="L13" s="52">
        <v>0</v>
      </c>
      <c r="M13" s="52">
        <v>0</v>
      </c>
      <c r="N13" s="52">
        <v>1</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1</v>
      </c>
      <c r="BC13" s="52">
        <v>0</v>
      </c>
      <c r="BD13" s="52">
        <v>0</v>
      </c>
      <c r="BE13" s="52">
        <v>0</v>
      </c>
      <c r="BF13" s="52">
        <v>0</v>
      </c>
      <c r="BG13" s="52">
        <v>0</v>
      </c>
      <c r="BH13" s="52">
        <v>1</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271161</v>
      </c>
      <c r="B14" s="52" t="s">
        <v>419</v>
      </c>
      <c r="C14" s="52" t="s">
        <v>511</v>
      </c>
      <c r="D14" s="52">
        <v>2</v>
      </c>
      <c r="E14" s="52">
        <v>1.58808302498055</v>
      </c>
      <c r="F14" s="52">
        <v>19.32167680393</v>
      </c>
      <c r="G14" s="52">
        <v>0</v>
      </c>
      <c r="H14" s="52">
        <v>1</v>
      </c>
      <c r="I14" s="52">
        <v>0</v>
      </c>
      <c r="J14" s="52">
        <v>0</v>
      </c>
      <c r="K14" s="52">
        <v>1</v>
      </c>
      <c r="L14" s="52">
        <v>0</v>
      </c>
      <c r="M14" s="52">
        <v>0</v>
      </c>
      <c r="N14" s="52">
        <v>0</v>
      </c>
      <c r="O14" s="52">
        <v>0</v>
      </c>
      <c r="P14" s="52">
        <v>0</v>
      </c>
      <c r="Q14" s="52">
        <v>2</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1</v>
      </c>
      <c r="AT14" s="52">
        <v>0</v>
      </c>
      <c r="AU14" s="52">
        <v>0</v>
      </c>
      <c r="AV14" s="52">
        <v>0</v>
      </c>
      <c r="AW14" s="52">
        <v>0</v>
      </c>
      <c r="AX14" s="52">
        <v>0</v>
      </c>
      <c r="AY14" s="52">
        <v>0</v>
      </c>
      <c r="AZ14" s="52">
        <v>0</v>
      </c>
      <c r="BA14" s="52">
        <v>0</v>
      </c>
      <c r="BB14" s="52">
        <v>1</v>
      </c>
      <c r="BC14" s="52">
        <v>0</v>
      </c>
      <c r="BD14" s="52">
        <v>0</v>
      </c>
      <c r="BE14" s="52">
        <v>0</v>
      </c>
      <c r="BF14" s="52">
        <v>1</v>
      </c>
      <c r="BG14" s="52">
        <v>1</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271179</v>
      </c>
      <c r="B15" s="52" t="s">
        <v>419</v>
      </c>
      <c r="C15" s="52" t="s">
        <v>512</v>
      </c>
      <c r="D15" s="52">
        <v>1</v>
      </c>
      <c r="E15" s="52">
        <v>1.11865582316289</v>
      </c>
      <c r="F15" s="52">
        <v>13.6103125151485</v>
      </c>
      <c r="G15" s="52">
        <v>0</v>
      </c>
      <c r="H15" s="52">
        <v>0</v>
      </c>
      <c r="I15" s="52">
        <v>0</v>
      </c>
      <c r="J15" s="52">
        <v>0</v>
      </c>
      <c r="K15" s="52">
        <v>0</v>
      </c>
      <c r="L15" s="52">
        <v>0</v>
      </c>
      <c r="M15" s="52">
        <v>1</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1</v>
      </c>
      <c r="AQ15" s="52">
        <v>0</v>
      </c>
      <c r="AR15" s="52">
        <v>0</v>
      </c>
      <c r="AS15" s="52">
        <v>0</v>
      </c>
      <c r="AT15" s="52">
        <v>0</v>
      </c>
      <c r="AU15" s="52">
        <v>0</v>
      </c>
      <c r="AV15" s="52">
        <v>0</v>
      </c>
      <c r="AW15" s="52">
        <v>0</v>
      </c>
      <c r="AX15" s="52">
        <v>0</v>
      </c>
      <c r="AY15" s="52">
        <v>0</v>
      </c>
      <c r="AZ15" s="52">
        <v>0</v>
      </c>
      <c r="BA15" s="52">
        <v>0</v>
      </c>
      <c r="BB15" s="52">
        <v>0</v>
      </c>
      <c r="BC15" s="52">
        <v>0</v>
      </c>
      <c r="BD15" s="52">
        <v>0</v>
      </c>
      <c r="BE15" s="52">
        <v>0</v>
      </c>
      <c r="BF15" s="52">
        <v>0</v>
      </c>
      <c r="BG15" s="52">
        <v>0</v>
      </c>
      <c r="BH15" s="52">
        <v>1</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271187</v>
      </c>
      <c r="B16" s="52" t="s">
        <v>419</v>
      </c>
      <c r="C16" s="52" t="s">
        <v>513</v>
      </c>
      <c r="D16" s="52">
        <v>1</v>
      </c>
      <c r="E16" s="52">
        <v>0.58883105259438995</v>
      </c>
      <c r="F16" s="52">
        <v>7.1641111398984103</v>
      </c>
      <c r="G16" s="52">
        <v>0</v>
      </c>
      <c r="H16" s="52">
        <v>0</v>
      </c>
      <c r="I16" s="52">
        <v>0</v>
      </c>
      <c r="J16" s="52">
        <v>0</v>
      </c>
      <c r="K16" s="52">
        <v>0</v>
      </c>
      <c r="L16" s="52">
        <v>0</v>
      </c>
      <c r="M16" s="52">
        <v>1</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0</v>
      </c>
      <c r="BA16" s="52">
        <v>0</v>
      </c>
      <c r="BB16" s="52">
        <v>1</v>
      </c>
      <c r="BC16" s="52">
        <v>0</v>
      </c>
      <c r="BD16" s="52">
        <v>0</v>
      </c>
      <c r="BE16" s="52">
        <v>0</v>
      </c>
      <c r="BF16" s="52">
        <v>0</v>
      </c>
      <c r="BG16" s="52">
        <v>1</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271195</v>
      </c>
      <c r="B17" s="52" t="s">
        <v>419</v>
      </c>
      <c r="C17" s="52" t="s">
        <v>527</v>
      </c>
      <c r="D17" s="52">
        <v>1</v>
      </c>
      <c r="E17" s="52">
        <v>0.89695752009184804</v>
      </c>
      <c r="F17" s="52">
        <v>10.9129831611175</v>
      </c>
      <c r="G17" s="52">
        <v>0</v>
      </c>
      <c r="H17" s="52">
        <v>0</v>
      </c>
      <c r="I17" s="52">
        <v>0</v>
      </c>
      <c r="J17" s="52">
        <v>0</v>
      </c>
      <c r="K17" s="52">
        <v>0</v>
      </c>
      <c r="L17" s="52">
        <v>1</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0</v>
      </c>
      <c r="AY17" s="52">
        <v>1</v>
      </c>
      <c r="AZ17" s="52">
        <v>0</v>
      </c>
      <c r="BA17" s="52">
        <v>0</v>
      </c>
      <c r="BB17" s="52">
        <v>0</v>
      </c>
      <c r="BC17" s="52">
        <v>0</v>
      </c>
      <c r="BD17" s="52">
        <v>0</v>
      </c>
      <c r="BE17" s="52">
        <v>0</v>
      </c>
      <c r="BF17" s="52">
        <v>0</v>
      </c>
      <c r="BG17" s="52">
        <v>1</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271209</v>
      </c>
      <c r="B18" s="52" t="s">
        <v>419</v>
      </c>
      <c r="C18" s="52" t="s">
        <v>514</v>
      </c>
      <c r="D18" s="52">
        <v>1</v>
      </c>
      <c r="E18" s="52">
        <v>0.66006600660065995</v>
      </c>
      <c r="F18" s="52">
        <v>8.0308030803080293</v>
      </c>
      <c r="G18" s="52">
        <v>0</v>
      </c>
      <c r="H18" s="52">
        <v>1</v>
      </c>
      <c r="I18" s="52">
        <v>0</v>
      </c>
      <c r="J18" s="52">
        <v>0</v>
      </c>
      <c r="K18" s="52">
        <v>0</v>
      </c>
      <c r="L18" s="52">
        <v>0</v>
      </c>
      <c r="M18" s="52">
        <v>0</v>
      </c>
      <c r="N18" s="52">
        <v>0</v>
      </c>
      <c r="O18" s="52">
        <v>0</v>
      </c>
      <c r="P18" s="52">
        <v>0</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0</v>
      </c>
      <c r="BB18" s="52">
        <v>1</v>
      </c>
      <c r="BC18" s="52">
        <v>0</v>
      </c>
      <c r="BD18" s="52">
        <v>1</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271225</v>
      </c>
      <c r="B19" s="52" t="s">
        <v>419</v>
      </c>
      <c r="C19" s="52" t="s">
        <v>516</v>
      </c>
      <c r="D19" s="52">
        <v>2</v>
      </c>
      <c r="E19" s="52">
        <v>1.9070321811680599</v>
      </c>
      <c r="F19" s="52">
        <v>23.202224870877998</v>
      </c>
      <c r="G19" s="52">
        <v>0</v>
      </c>
      <c r="H19" s="52">
        <v>0</v>
      </c>
      <c r="I19" s="52">
        <v>0</v>
      </c>
      <c r="J19" s="52">
        <v>1</v>
      </c>
      <c r="K19" s="52">
        <v>1</v>
      </c>
      <c r="L19" s="52">
        <v>0</v>
      </c>
      <c r="M19" s="52">
        <v>0</v>
      </c>
      <c r="N19" s="52">
        <v>0</v>
      </c>
      <c r="O19" s="52">
        <v>0</v>
      </c>
      <c r="P19" s="52">
        <v>0</v>
      </c>
      <c r="Q19" s="52">
        <v>2</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1</v>
      </c>
      <c r="AW19" s="52">
        <v>0</v>
      </c>
      <c r="AX19" s="52">
        <v>0</v>
      </c>
      <c r="AY19" s="52">
        <v>0</v>
      </c>
      <c r="AZ19" s="52">
        <v>0</v>
      </c>
      <c r="BA19" s="52">
        <v>0</v>
      </c>
      <c r="BB19" s="52">
        <v>1</v>
      </c>
      <c r="BC19" s="52">
        <v>0</v>
      </c>
      <c r="BD19" s="52">
        <v>0</v>
      </c>
      <c r="BE19" s="52">
        <v>1</v>
      </c>
      <c r="BF19" s="52">
        <v>0</v>
      </c>
      <c r="BG19" s="52">
        <v>0</v>
      </c>
      <c r="BH19" s="52">
        <v>0</v>
      </c>
      <c r="BI19" s="52">
        <v>1</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271233</v>
      </c>
      <c r="B20" s="52" t="s">
        <v>419</v>
      </c>
      <c r="C20" s="52" t="s">
        <v>517</v>
      </c>
      <c r="D20" s="52">
        <v>1</v>
      </c>
      <c r="E20" s="52">
        <v>0.55188551686838105</v>
      </c>
      <c r="F20" s="52">
        <v>6.7146071218986298</v>
      </c>
      <c r="G20" s="52">
        <v>0</v>
      </c>
      <c r="H20" s="52">
        <v>0</v>
      </c>
      <c r="I20" s="52">
        <v>0</v>
      </c>
      <c r="J20" s="52">
        <v>0</v>
      </c>
      <c r="K20" s="52">
        <v>1</v>
      </c>
      <c r="L20" s="52">
        <v>0</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1</v>
      </c>
      <c r="AT20" s="52">
        <v>0</v>
      </c>
      <c r="AU20" s="52">
        <v>0</v>
      </c>
      <c r="AV20" s="52">
        <v>0</v>
      </c>
      <c r="AW20" s="52">
        <v>0</v>
      </c>
      <c r="AX20" s="52">
        <v>0</v>
      </c>
      <c r="AY20" s="52">
        <v>0</v>
      </c>
      <c r="AZ20" s="52">
        <v>0</v>
      </c>
      <c r="BA20" s="52">
        <v>0</v>
      </c>
      <c r="BB20" s="52">
        <v>0</v>
      </c>
      <c r="BC20" s="52">
        <v>1</v>
      </c>
      <c r="BD20" s="52">
        <v>0</v>
      </c>
      <c r="BE20" s="52">
        <v>0</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271241</v>
      </c>
      <c r="B21" s="52" t="s">
        <v>419</v>
      </c>
      <c r="C21" s="52" t="s">
        <v>530</v>
      </c>
      <c r="D21" s="52">
        <v>1</v>
      </c>
      <c r="E21" s="52">
        <v>0.89144833611168095</v>
      </c>
      <c r="F21" s="52">
        <v>10.845954756025399</v>
      </c>
      <c r="G21" s="52">
        <v>0</v>
      </c>
      <c r="H21" s="52">
        <v>0</v>
      </c>
      <c r="I21" s="52">
        <v>0</v>
      </c>
      <c r="J21" s="52">
        <v>1</v>
      </c>
      <c r="K21" s="52">
        <v>0</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0</v>
      </c>
      <c r="AX21" s="52">
        <v>1</v>
      </c>
      <c r="AY21" s="52">
        <v>0</v>
      </c>
      <c r="AZ21" s="52">
        <v>0</v>
      </c>
      <c r="BA21" s="52">
        <v>0</v>
      </c>
      <c r="BB21" s="52">
        <v>0</v>
      </c>
      <c r="BC21" s="52">
        <v>1</v>
      </c>
      <c r="BD21" s="52">
        <v>0</v>
      </c>
      <c r="BE21" s="52">
        <v>0</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271250</v>
      </c>
      <c r="B22" s="52" t="s">
        <v>419</v>
      </c>
      <c r="C22" s="52" t="s">
        <v>518</v>
      </c>
      <c r="D22" s="52">
        <v>1</v>
      </c>
      <c r="E22" s="52">
        <v>0.84752226864760905</v>
      </c>
      <c r="F22" s="52">
        <v>10.3115209352126</v>
      </c>
      <c r="G22" s="52">
        <v>0</v>
      </c>
      <c r="H22" s="52">
        <v>0</v>
      </c>
      <c r="I22" s="52">
        <v>0</v>
      </c>
      <c r="J22" s="52">
        <v>0</v>
      </c>
      <c r="K22" s="52">
        <v>0</v>
      </c>
      <c r="L22" s="52">
        <v>0</v>
      </c>
      <c r="M22" s="52">
        <v>0</v>
      </c>
      <c r="N22" s="52">
        <v>1</v>
      </c>
      <c r="O22" s="52">
        <v>0</v>
      </c>
      <c r="P22" s="52">
        <v>0</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0</v>
      </c>
      <c r="AZ22" s="52">
        <v>0</v>
      </c>
      <c r="BA22" s="52">
        <v>0</v>
      </c>
      <c r="BB22" s="52">
        <v>1</v>
      </c>
      <c r="BC22" s="52">
        <v>0</v>
      </c>
      <c r="BD22" s="52">
        <v>1</v>
      </c>
      <c r="BE22" s="52">
        <v>0</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271268</v>
      </c>
      <c r="B23" s="52" t="s">
        <v>419</v>
      </c>
      <c r="C23" s="52" t="s">
        <v>519</v>
      </c>
      <c r="D23" s="52">
        <v>5</v>
      </c>
      <c r="E23" s="52">
        <v>2.6265194414969102</v>
      </c>
      <c r="F23" s="52">
        <v>31.9559865382124</v>
      </c>
      <c r="G23" s="52">
        <v>0</v>
      </c>
      <c r="H23" s="52">
        <v>0</v>
      </c>
      <c r="I23" s="52">
        <v>1</v>
      </c>
      <c r="J23" s="52">
        <v>2</v>
      </c>
      <c r="K23" s="52">
        <v>1</v>
      </c>
      <c r="L23" s="52">
        <v>0</v>
      </c>
      <c r="M23" s="52">
        <v>1</v>
      </c>
      <c r="N23" s="52">
        <v>0</v>
      </c>
      <c r="O23" s="52">
        <v>0</v>
      </c>
      <c r="P23" s="52">
        <v>3</v>
      </c>
      <c r="Q23" s="52">
        <v>2</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1</v>
      </c>
      <c r="AS23" s="52">
        <v>0</v>
      </c>
      <c r="AT23" s="52">
        <v>0</v>
      </c>
      <c r="AU23" s="52">
        <v>1</v>
      </c>
      <c r="AV23" s="52">
        <v>0</v>
      </c>
      <c r="AW23" s="52">
        <v>0</v>
      </c>
      <c r="AX23" s="52">
        <v>0</v>
      </c>
      <c r="AY23" s="52">
        <v>1</v>
      </c>
      <c r="AZ23" s="52">
        <v>0</v>
      </c>
      <c r="BA23" s="52">
        <v>0</v>
      </c>
      <c r="BB23" s="52">
        <v>2</v>
      </c>
      <c r="BC23" s="52">
        <v>1</v>
      </c>
      <c r="BD23" s="52">
        <v>0</v>
      </c>
      <c r="BE23" s="52">
        <v>2</v>
      </c>
      <c r="BF23" s="52">
        <v>0</v>
      </c>
      <c r="BG23" s="52">
        <v>1</v>
      </c>
      <c r="BH23" s="52">
        <v>1</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271276</v>
      </c>
      <c r="B24" s="52" t="s">
        <v>419</v>
      </c>
      <c r="C24" s="52" t="s">
        <v>520</v>
      </c>
      <c r="D24" s="52">
        <v>1</v>
      </c>
      <c r="E24" s="52">
        <v>0.73186618558662697</v>
      </c>
      <c r="F24" s="52">
        <v>8.9043719246372994</v>
      </c>
      <c r="G24" s="52">
        <v>0</v>
      </c>
      <c r="H24" s="52">
        <v>1</v>
      </c>
      <c r="I24" s="52">
        <v>0</v>
      </c>
      <c r="J24" s="52">
        <v>0</v>
      </c>
      <c r="K24" s="52">
        <v>0</v>
      </c>
      <c r="L24" s="52">
        <v>0</v>
      </c>
      <c r="M24" s="52">
        <v>0</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1</v>
      </c>
      <c r="AS24" s="52">
        <v>0</v>
      </c>
      <c r="AT24" s="52">
        <v>0</v>
      </c>
      <c r="AU24" s="52">
        <v>0</v>
      </c>
      <c r="AV24" s="52">
        <v>0</v>
      </c>
      <c r="AW24" s="52">
        <v>0</v>
      </c>
      <c r="AX24" s="52">
        <v>0</v>
      </c>
      <c r="AY24" s="52">
        <v>0</v>
      </c>
      <c r="AZ24" s="52">
        <v>0</v>
      </c>
      <c r="BA24" s="52">
        <v>0</v>
      </c>
      <c r="BB24" s="52">
        <v>0</v>
      </c>
      <c r="BC24" s="52">
        <v>0</v>
      </c>
      <c r="BD24" s="52">
        <v>0</v>
      </c>
      <c r="BE24" s="52">
        <v>0</v>
      </c>
      <c r="BF24" s="52">
        <v>1</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271284</v>
      </c>
      <c r="B25" s="52" t="s">
        <v>419</v>
      </c>
      <c r="C25" s="52" t="s">
        <v>521</v>
      </c>
      <c r="D25" s="52">
        <v>1</v>
      </c>
      <c r="E25" s="52">
        <v>0.889640140563142</v>
      </c>
      <c r="F25" s="52">
        <v>10.8239550435182</v>
      </c>
      <c r="G25" s="52">
        <v>0</v>
      </c>
      <c r="H25" s="52">
        <v>1</v>
      </c>
      <c r="I25" s="52">
        <v>0</v>
      </c>
      <c r="J25" s="52">
        <v>0</v>
      </c>
      <c r="K25" s="52">
        <v>0</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0</v>
      </c>
      <c r="BA25" s="52">
        <v>1</v>
      </c>
      <c r="BB25" s="52">
        <v>0</v>
      </c>
      <c r="BC25" s="52">
        <v>0</v>
      </c>
      <c r="BD25" s="52">
        <v>0</v>
      </c>
      <c r="BE25" s="52">
        <v>0</v>
      </c>
      <c r="BF25" s="52">
        <v>1</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271403</v>
      </c>
      <c r="B26" s="52" t="s">
        <v>173</v>
      </c>
      <c r="C26" s="52" t="s">
        <v>419</v>
      </c>
      <c r="D26" s="52">
        <v>7</v>
      </c>
      <c r="E26" s="52">
        <v>0.85217450586052601</v>
      </c>
      <c r="F26" s="52">
        <v>10.3681231546364</v>
      </c>
      <c r="G26" s="52">
        <v>0</v>
      </c>
      <c r="H26" s="52">
        <v>0</v>
      </c>
      <c r="I26" s="52">
        <v>2</v>
      </c>
      <c r="J26" s="52">
        <v>1</v>
      </c>
      <c r="K26" s="52">
        <v>3</v>
      </c>
      <c r="L26" s="52">
        <v>0</v>
      </c>
      <c r="M26" s="52">
        <v>0</v>
      </c>
      <c r="N26" s="52">
        <v>1</v>
      </c>
      <c r="O26" s="52">
        <v>0</v>
      </c>
      <c r="P26" s="52">
        <v>4</v>
      </c>
      <c r="Q26" s="52">
        <v>3</v>
      </c>
      <c r="R26" s="52">
        <v>0</v>
      </c>
      <c r="S26" s="52">
        <v>3</v>
      </c>
      <c r="T26" s="52">
        <v>4</v>
      </c>
      <c r="U26" s="52">
        <v>0</v>
      </c>
      <c r="V26" s="52">
        <v>4</v>
      </c>
      <c r="W26" s="52">
        <v>1</v>
      </c>
      <c r="X26" s="52">
        <v>1</v>
      </c>
      <c r="Y26" s="52">
        <v>1</v>
      </c>
      <c r="Z26" s="52">
        <v>1</v>
      </c>
      <c r="AA26" s="52">
        <v>0</v>
      </c>
      <c r="AB26" s="52">
        <v>5</v>
      </c>
      <c r="AC26" s="52">
        <v>1</v>
      </c>
      <c r="AD26" s="52">
        <v>0</v>
      </c>
      <c r="AE26" s="52">
        <v>0</v>
      </c>
      <c r="AF26" s="52">
        <v>0</v>
      </c>
      <c r="AG26" s="52">
        <v>1</v>
      </c>
      <c r="AH26" s="52">
        <v>0</v>
      </c>
      <c r="AI26" s="52">
        <v>5</v>
      </c>
      <c r="AJ26" s="52">
        <v>0</v>
      </c>
      <c r="AK26" s="52">
        <v>0</v>
      </c>
      <c r="AL26" s="52">
        <v>1</v>
      </c>
      <c r="AM26" s="52">
        <v>0</v>
      </c>
      <c r="AN26" s="52">
        <v>1</v>
      </c>
      <c r="AO26" s="52">
        <v>0</v>
      </c>
      <c r="AP26" s="52">
        <v>1</v>
      </c>
      <c r="AQ26" s="52">
        <v>0</v>
      </c>
      <c r="AR26" s="52">
        <v>2</v>
      </c>
      <c r="AS26" s="52">
        <v>1</v>
      </c>
      <c r="AT26" s="52">
        <v>0</v>
      </c>
      <c r="AU26" s="52">
        <v>2</v>
      </c>
      <c r="AV26" s="52">
        <v>0</v>
      </c>
      <c r="AW26" s="52">
        <v>0</v>
      </c>
      <c r="AX26" s="52">
        <v>0</v>
      </c>
      <c r="AY26" s="52">
        <v>0</v>
      </c>
      <c r="AZ26" s="52">
        <v>0</v>
      </c>
      <c r="BA26" s="52">
        <v>0</v>
      </c>
      <c r="BB26" s="52">
        <v>1</v>
      </c>
      <c r="BC26" s="52">
        <v>0</v>
      </c>
      <c r="BD26" s="52">
        <v>1</v>
      </c>
      <c r="BE26" s="52">
        <v>2</v>
      </c>
      <c r="BF26" s="52">
        <v>1</v>
      </c>
      <c r="BG26" s="52">
        <v>0</v>
      </c>
      <c r="BH26" s="52">
        <v>1</v>
      </c>
      <c r="BI26" s="52">
        <v>2</v>
      </c>
      <c r="BJ26" s="52">
        <v>0</v>
      </c>
      <c r="BK26" s="52">
        <v>0</v>
      </c>
      <c r="BL26" s="52">
        <v>10</v>
      </c>
      <c r="BM26" s="52">
        <v>2</v>
      </c>
      <c r="BN26" s="52">
        <v>0</v>
      </c>
      <c r="BO26" s="52">
        <v>0</v>
      </c>
      <c r="BP26" s="52">
        <v>0</v>
      </c>
      <c r="BQ26" s="52">
        <v>1</v>
      </c>
      <c r="BR26" s="52">
        <v>0</v>
      </c>
      <c r="BS26" s="52">
        <v>3</v>
      </c>
      <c r="BT26" s="52">
        <v>4</v>
      </c>
      <c r="BU26" s="52">
        <v>0</v>
      </c>
      <c r="BV26" s="52">
        <v>0</v>
      </c>
    </row>
    <row r="27" spans="1:74" s="52" customFormat="1" x14ac:dyDescent="0.2">
      <c r="A27" s="52">
        <v>271411</v>
      </c>
      <c r="B27" s="52" t="s">
        <v>419</v>
      </c>
      <c r="C27" s="52" t="s">
        <v>522</v>
      </c>
      <c r="D27" s="52">
        <v>4</v>
      </c>
      <c r="E27" s="52">
        <v>2.7250555230062798</v>
      </c>
      <c r="F27" s="52">
        <v>33.154842196576404</v>
      </c>
      <c r="G27" s="52">
        <v>0</v>
      </c>
      <c r="H27" s="52">
        <v>0</v>
      </c>
      <c r="I27" s="52">
        <v>1</v>
      </c>
      <c r="J27" s="52">
        <v>0</v>
      </c>
      <c r="K27" s="52">
        <v>2</v>
      </c>
      <c r="L27" s="52">
        <v>0</v>
      </c>
      <c r="M27" s="52">
        <v>0</v>
      </c>
      <c r="N27" s="52">
        <v>1</v>
      </c>
      <c r="O27" s="52">
        <v>0</v>
      </c>
      <c r="P27" s="52">
        <v>1</v>
      </c>
      <c r="Q27" s="52">
        <v>3</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1</v>
      </c>
      <c r="AQ27" s="52">
        <v>0</v>
      </c>
      <c r="AR27" s="52">
        <v>2</v>
      </c>
      <c r="AS27" s="52">
        <v>0</v>
      </c>
      <c r="AT27" s="52">
        <v>0</v>
      </c>
      <c r="AU27" s="52">
        <v>0</v>
      </c>
      <c r="AV27" s="52">
        <v>0</v>
      </c>
      <c r="AW27" s="52">
        <v>0</v>
      </c>
      <c r="AX27" s="52">
        <v>0</v>
      </c>
      <c r="AY27" s="52">
        <v>0</v>
      </c>
      <c r="AZ27" s="52">
        <v>0</v>
      </c>
      <c r="BA27" s="52">
        <v>0</v>
      </c>
      <c r="BB27" s="52">
        <v>1</v>
      </c>
      <c r="BC27" s="52">
        <v>0</v>
      </c>
      <c r="BD27" s="52">
        <v>1</v>
      </c>
      <c r="BE27" s="52">
        <v>0</v>
      </c>
      <c r="BF27" s="52">
        <v>1</v>
      </c>
      <c r="BG27" s="52">
        <v>0</v>
      </c>
      <c r="BH27" s="52">
        <v>0</v>
      </c>
      <c r="BI27" s="52">
        <v>2</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271420</v>
      </c>
      <c r="B28" s="52" t="s">
        <v>419</v>
      </c>
      <c r="C28" s="52" t="s">
        <v>528</v>
      </c>
      <c r="D28" s="52">
        <v>1</v>
      </c>
      <c r="E28" s="52">
        <v>0.83178759471981201</v>
      </c>
      <c r="F28" s="52">
        <v>10.1200824024244</v>
      </c>
      <c r="G28" s="52">
        <v>0</v>
      </c>
      <c r="H28" s="52">
        <v>0</v>
      </c>
      <c r="I28" s="52">
        <v>1</v>
      </c>
      <c r="J28" s="52">
        <v>0</v>
      </c>
      <c r="K28" s="52">
        <v>0</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1</v>
      </c>
      <c r="AT28" s="52">
        <v>0</v>
      </c>
      <c r="AU28" s="52">
        <v>0</v>
      </c>
      <c r="AV28" s="52">
        <v>0</v>
      </c>
      <c r="AW28" s="52">
        <v>0</v>
      </c>
      <c r="AX28" s="52">
        <v>0</v>
      </c>
      <c r="AY28" s="52">
        <v>0</v>
      </c>
      <c r="AZ28" s="52">
        <v>0</v>
      </c>
      <c r="BA28" s="52">
        <v>0</v>
      </c>
      <c r="BB28" s="52">
        <v>0</v>
      </c>
      <c r="BC28" s="52">
        <v>0</v>
      </c>
      <c r="BD28" s="52">
        <v>0</v>
      </c>
      <c r="BE28" s="52">
        <v>1</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271438</v>
      </c>
      <c r="B29" s="52" t="s">
        <v>419</v>
      </c>
      <c r="C29" s="52" t="s">
        <v>523</v>
      </c>
      <c r="D29" s="52">
        <v>2</v>
      </c>
      <c r="E29" s="52">
        <v>2.3221521706317398</v>
      </c>
      <c r="F29" s="52">
        <v>28.2528514093529</v>
      </c>
      <c r="G29" s="52">
        <v>0</v>
      </c>
      <c r="H29" s="52">
        <v>0</v>
      </c>
      <c r="I29" s="52">
        <v>0</v>
      </c>
      <c r="J29" s="52">
        <v>1</v>
      </c>
      <c r="K29" s="52">
        <v>1</v>
      </c>
      <c r="L29" s="52">
        <v>0</v>
      </c>
      <c r="M29" s="52">
        <v>0</v>
      </c>
      <c r="N29" s="52">
        <v>0</v>
      </c>
      <c r="O29" s="52">
        <v>0</v>
      </c>
      <c r="P29" s="52">
        <v>2</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2</v>
      </c>
      <c r="AV29" s="52">
        <v>0</v>
      </c>
      <c r="AW29" s="52">
        <v>0</v>
      </c>
      <c r="AX29" s="52">
        <v>0</v>
      </c>
      <c r="AY29" s="52">
        <v>0</v>
      </c>
      <c r="AZ29" s="52">
        <v>0</v>
      </c>
      <c r="BA29" s="52">
        <v>0</v>
      </c>
      <c r="BB29" s="52">
        <v>0</v>
      </c>
      <c r="BC29" s="52">
        <v>0</v>
      </c>
      <c r="BD29" s="52">
        <v>0</v>
      </c>
      <c r="BE29" s="52">
        <v>1</v>
      </c>
      <c r="BF29" s="52">
        <v>0</v>
      </c>
      <c r="BG29" s="52">
        <v>0</v>
      </c>
      <c r="BH29" s="52">
        <v>1</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272027</v>
      </c>
      <c r="B30" s="52" t="s">
        <v>253</v>
      </c>
      <c r="C30" s="52" t="s">
        <v>419</v>
      </c>
      <c r="D30" s="52">
        <v>3</v>
      </c>
      <c r="E30" s="52">
        <v>1.5839827662674999</v>
      </c>
      <c r="F30" s="52">
        <v>19.271790322921301</v>
      </c>
      <c r="G30" s="52">
        <v>0</v>
      </c>
      <c r="H30" s="52">
        <v>1</v>
      </c>
      <c r="I30" s="52">
        <v>0</v>
      </c>
      <c r="J30" s="52">
        <v>0</v>
      </c>
      <c r="K30" s="52">
        <v>0</v>
      </c>
      <c r="L30" s="52">
        <v>1</v>
      </c>
      <c r="M30" s="52">
        <v>1</v>
      </c>
      <c r="N30" s="52">
        <v>0</v>
      </c>
      <c r="O30" s="52">
        <v>0</v>
      </c>
      <c r="P30" s="52">
        <v>2</v>
      </c>
      <c r="Q30" s="52">
        <v>1</v>
      </c>
      <c r="R30" s="52">
        <v>0</v>
      </c>
      <c r="S30" s="52">
        <v>1</v>
      </c>
      <c r="T30" s="52">
        <v>2</v>
      </c>
      <c r="U30" s="52">
        <v>0</v>
      </c>
      <c r="V30" s="52">
        <v>2</v>
      </c>
      <c r="W30" s="52">
        <v>0</v>
      </c>
      <c r="X30" s="52">
        <v>0</v>
      </c>
      <c r="Y30" s="52">
        <v>1</v>
      </c>
      <c r="Z30" s="52">
        <v>1</v>
      </c>
      <c r="AA30" s="52">
        <v>0</v>
      </c>
      <c r="AB30" s="52">
        <v>3</v>
      </c>
      <c r="AC30" s="52">
        <v>0</v>
      </c>
      <c r="AD30" s="52">
        <v>0</v>
      </c>
      <c r="AE30" s="52">
        <v>0</v>
      </c>
      <c r="AF30" s="52">
        <v>0</v>
      </c>
      <c r="AG30" s="52">
        <v>0</v>
      </c>
      <c r="AH30" s="52">
        <v>0</v>
      </c>
      <c r="AI30" s="52">
        <v>3</v>
      </c>
      <c r="AJ30" s="52">
        <v>0</v>
      </c>
      <c r="AK30" s="52">
        <v>0</v>
      </c>
      <c r="AL30" s="52">
        <v>0</v>
      </c>
      <c r="AM30" s="52">
        <v>0</v>
      </c>
      <c r="AN30" s="52">
        <v>0</v>
      </c>
      <c r="AO30" s="52">
        <v>0</v>
      </c>
      <c r="AP30" s="52">
        <v>0</v>
      </c>
      <c r="AQ30" s="52">
        <v>1</v>
      </c>
      <c r="AR30" s="52">
        <v>0</v>
      </c>
      <c r="AS30" s="52">
        <v>0</v>
      </c>
      <c r="AT30" s="52">
        <v>1</v>
      </c>
      <c r="AU30" s="52">
        <v>0</v>
      </c>
      <c r="AV30" s="52">
        <v>0</v>
      </c>
      <c r="AW30" s="52">
        <v>0</v>
      </c>
      <c r="AX30" s="52">
        <v>0</v>
      </c>
      <c r="AY30" s="52">
        <v>0</v>
      </c>
      <c r="AZ30" s="52">
        <v>0</v>
      </c>
      <c r="BA30" s="52">
        <v>0</v>
      </c>
      <c r="BB30" s="52">
        <v>1</v>
      </c>
      <c r="BC30" s="52">
        <v>2</v>
      </c>
      <c r="BD30" s="52">
        <v>0</v>
      </c>
      <c r="BE30" s="52">
        <v>0</v>
      </c>
      <c r="BF30" s="52">
        <v>0</v>
      </c>
      <c r="BG30" s="52">
        <v>0</v>
      </c>
      <c r="BH30" s="52">
        <v>1</v>
      </c>
      <c r="BI30" s="52">
        <v>0</v>
      </c>
      <c r="BJ30" s="52">
        <v>0</v>
      </c>
      <c r="BK30" s="52">
        <v>0</v>
      </c>
      <c r="BL30" s="52">
        <v>2</v>
      </c>
      <c r="BM30" s="52">
        <v>0</v>
      </c>
      <c r="BN30" s="52">
        <v>0</v>
      </c>
      <c r="BO30" s="52">
        <v>0</v>
      </c>
      <c r="BP30" s="52">
        <v>0</v>
      </c>
      <c r="BQ30" s="52">
        <v>1</v>
      </c>
      <c r="BR30" s="52">
        <v>0</v>
      </c>
      <c r="BS30" s="52">
        <v>1</v>
      </c>
      <c r="BT30" s="52">
        <v>2</v>
      </c>
      <c r="BU30" s="52">
        <v>0</v>
      </c>
      <c r="BV30" s="52">
        <v>0</v>
      </c>
    </row>
    <row r="31" spans="1:74" s="52" customFormat="1" x14ac:dyDescent="0.2">
      <c r="A31" s="52">
        <v>272035</v>
      </c>
      <c r="B31" s="52" t="s">
        <v>174</v>
      </c>
      <c r="C31" s="52" t="s">
        <v>419</v>
      </c>
      <c r="D31" s="52">
        <v>7</v>
      </c>
      <c r="E31" s="52">
        <v>1.7169697935957</v>
      </c>
      <c r="F31" s="52">
        <v>20.889799155414401</v>
      </c>
      <c r="G31" s="52">
        <v>0</v>
      </c>
      <c r="H31" s="52">
        <v>1</v>
      </c>
      <c r="I31" s="52">
        <v>1</v>
      </c>
      <c r="J31" s="52">
        <v>1</v>
      </c>
      <c r="K31" s="52">
        <v>0</v>
      </c>
      <c r="L31" s="52">
        <v>1</v>
      </c>
      <c r="M31" s="52">
        <v>2</v>
      </c>
      <c r="N31" s="52">
        <v>1</v>
      </c>
      <c r="O31" s="52">
        <v>0</v>
      </c>
      <c r="P31" s="52">
        <v>5</v>
      </c>
      <c r="Q31" s="52">
        <v>2</v>
      </c>
      <c r="R31" s="52">
        <v>0</v>
      </c>
      <c r="S31" s="52">
        <v>3</v>
      </c>
      <c r="T31" s="52">
        <v>4</v>
      </c>
      <c r="U31" s="52">
        <v>0</v>
      </c>
      <c r="V31" s="52">
        <v>4</v>
      </c>
      <c r="W31" s="52">
        <v>0</v>
      </c>
      <c r="X31" s="52">
        <v>0</v>
      </c>
      <c r="Y31" s="52">
        <v>2</v>
      </c>
      <c r="Z31" s="52">
        <v>2</v>
      </c>
      <c r="AA31" s="52">
        <v>0</v>
      </c>
      <c r="AB31" s="52">
        <v>4</v>
      </c>
      <c r="AC31" s="52">
        <v>0</v>
      </c>
      <c r="AD31" s="52">
        <v>0</v>
      </c>
      <c r="AE31" s="52">
        <v>0</v>
      </c>
      <c r="AF31" s="52">
        <v>0</v>
      </c>
      <c r="AG31" s="52">
        <v>3</v>
      </c>
      <c r="AH31" s="52">
        <v>0</v>
      </c>
      <c r="AI31" s="52">
        <v>7</v>
      </c>
      <c r="AJ31" s="52">
        <v>0</v>
      </c>
      <c r="AK31" s="52">
        <v>0</v>
      </c>
      <c r="AL31" s="52">
        <v>0</v>
      </c>
      <c r="AM31" s="52">
        <v>0</v>
      </c>
      <c r="AN31" s="52">
        <v>0</v>
      </c>
      <c r="AO31" s="52">
        <v>0</v>
      </c>
      <c r="AP31" s="52">
        <v>1</v>
      </c>
      <c r="AQ31" s="52">
        <v>0</v>
      </c>
      <c r="AR31" s="52">
        <v>0</v>
      </c>
      <c r="AS31" s="52">
        <v>0</v>
      </c>
      <c r="AT31" s="52">
        <v>1</v>
      </c>
      <c r="AU31" s="52">
        <v>0</v>
      </c>
      <c r="AV31" s="52">
        <v>3</v>
      </c>
      <c r="AW31" s="52">
        <v>0</v>
      </c>
      <c r="AX31" s="52">
        <v>1</v>
      </c>
      <c r="AY31" s="52">
        <v>0</v>
      </c>
      <c r="AZ31" s="52">
        <v>0</v>
      </c>
      <c r="BA31" s="52">
        <v>0</v>
      </c>
      <c r="BB31" s="52">
        <v>1</v>
      </c>
      <c r="BC31" s="52">
        <v>1</v>
      </c>
      <c r="BD31" s="52">
        <v>1</v>
      </c>
      <c r="BE31" s="52">
        <v>1</v>
      </c>
      <c r="BF31" s="52">
        <v>0</v>
      </c>
      <c r="BG31" s="52">
        <v>3</v>
      </c>
      <c r="BH31" s="52">
        <v>0</v>
      </c>
      <c r="BI31" s="52">
        <v>1</v>
      </c>
      <c r="BJ31" s="52">
        <v>0</v>
      </c>
      <c r="BK31" s="52">
        <v>3</v>
      </c>
      <c r="BL31" s="52">
        <v>5</v>
      </c>
      <c r="BM31" s="52">
        <v>2</v>
      </c>
      <c r="BN31" s="52">
        <v>0</v>
      </c>
      <c r="BO31" s="52">
        <v>0</v>
      </c>
      <c r="BP31" s="52">
        <v>0</v>
      </c>
      <c r="BQ31" s="52">
        <v>0</v>
      </c>
      <c r="BR31" s="52">
        <v>1</v>
      </c>
      <c r="BS31" s="52">
        <v>2</v>
      </c>
      <c r="BT31" s="52">
        <v>5</v>
      </c>
      <c r="BU31" s="52">
        <v>0</v>
      </c>
      <c r="BV31" s="52">
        <v>0</v>
      </c>
    </row>
    <row r="32" spans="1:74" s="52" customFormat="1" x14ac:dyDescent="0.2">
      <c r="A32" s="52">
        <v>272043</v>
      </c>
      <c r="B32" s="52" t="s">
        <v>175</v>
      </c>
      <c r="C32" s="52" t="s">
        <v>419</v>
      </c>
      <c r="D32" s="52">
        <v>1</v>
      </c>
      <c r="E32" s="52">
        <v>0.97017676620680304</v>
      </c>
      <c r="F32" s="52">
        <v>11.8038173221828</v>
      </c>
      <c r="G32" s="52">
        <v>0</v>
      </c>
      <c r="H32" s="52">
        <v>1</v>
      </c>
      <c r="I32" s="52">
        <v>0</v>
      </c>
      <c r="J32" s="52">
        <v>0</v>
      </c>
      <c r="K32" s="52">
        <v>0</v>
      </c>
      <c r="L32" s="52">
        <v>0</v>
      </c>
      <c r="M32" s="52">
        <v>0</v>
      </c>
      <c r="N32" s="52">
        <v>0</v>
      </c>
      <c r="O32" s="52">
        <v>0</v>
      </c>
      <c r="P32" s="52">
        <v>1</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1</v>
      </c>
      <c r="AR32" s="52">
        <v>0</v>
      </c>
      <c r="AS32" s="52">
        <v>0</v>
      </c>
      <c r="AT32" s="52">
        <v>0</v>
      </c>
      <c r="AU32" s="52">
        <v>0</v>
      </c>
      <c r="AV32" s="52">
        <v>0</v>
      </c>
      <c r="AW32" s="52">
        <v>0</v>
      </c>
      <c r="AX32" s="52">
        <v>0</v>
      </c>
      <c r="AY32" s="52">
        <v>0</v>
      </c>
      <c r="AZ32" s="52">
        <v>0</v>
      </c>
      <c r="BA32" s="52">
        <v>0</v>
      </c>
      <c r="BB32" s="52">
        <v>0</v>
      </c>
      <c r="BC32" s="52">
        <v>0</v>
      </c>
      <c r="BD32" s="52">
        <v>0</v>
      </c>
      <c r="BE32" s="52">
        <v>0</v>
      </c>
      <c r="BF32" s="52">
        <v>1</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272051</v>
      </c>
      <c r="B33" s="52" t="s">
        <v>176</v>
      </c>
      <c r="C33" s="52" t="s">
        <v>419</v>
      </c>
      <c r="D33" s="52">
        <v>4</v>
      </c>
      <c r="E33" s="52">
        <v>1.04899873071154</v>
      </c>
      <c r="F33" s="52">
        <v>12.762817890323699</v>
      </c>
      <c r="G33" s="52">
        <v>0</v>
      </c>
      <c r="H33" s="52">
        <v>1</v>
      </c>
      <c r="I33" s="52">
        <v>1</v>
      </c>
      <c r="J33" s="52">
        <v>0</v>
      </c>
      <c r="K33" s="52">
        <v>0</v>
      </c>
      <c r="L33" s="52">
        <v>1</v>
      </c>
      <c r="M33" s="52">
        <v>1</v>
      </c>
      <c r="N33" s="52">
        <v>0</v>
      </c>
      <c r="O33" s="52">
        <v>0</v>
      </c>
      <c r="P33" s="52">
        <v>4</v>
      </c>
      <c r="Q33" s="52">
        <v>0</v>
      </c>
      <c r="R33" s="52">
        <v>0</v>
      </c>
      <c r="S33" s="52">
        <v>2</v>
      </c>
      <c r="T33" s="52">
        <v>2</v>
      </c>
      <c r="U33" s="52">
        <v>0</v>
      </c>
      <c r="V33" s="52">
        <v>2</v>
      </c>
      <c r="W33" s="52">
        <v>0</v>
      </c>
      <c r="X33" s="52">
        <v>0</v>
      </c>
      <c r="Y33" s="52">
        <v>1</v>
      </c>
      <c r="Z33" s="52">
        <v>1</v>
      </c>
      <c r="AA33" s="52">
        <v>0</v>
      </c>
      <c r="AB33" s="52">
        <v>1</v>
      </c>
      <c r="AC33" s="52">
        <v>1</v>
      </c>
      <c r="AD33" s="52">
        <v>0</v>
      </c>
      <c r="AE33" s="52">
        <v>0</v>
      </c>
      <c r="AF33" s="52">
        <v>0</v>
      </c>
      <c r="AG33" s="52">
        <v>2</v>
      </c>
      <c r="AH33" s="52">
        <v>0</v>
      </c>
      <c r="AI33" s="52">
        <v>2</v>
      </c>
      <c r="AJ33" s="52">
        <v>0</v>
      </c>
      <c r="AK33" s="52">
        <v>0</v>
      </c>
      <c r="AL33" s="52">
        <v>1</v>
      </c>
      <c r="AM33" s="52">
        <v>1</v>
      </c>
      <c r="AN33" s="52">
        <v>0</v>
      </c>
      <c r="AO33" s="52">
        <v>0</v>
      </c>
      <c r="AP33" s="52">
        <v>0</v>
      </c>
      <c r="AQ33" s="52">
        <v>0</v>
      </c>
      <c r="AR33" s="52">
        <v>0</v>
      </c>
      <c r="AS33" s="52">
        <v>1</v>
      </c>
      <c r="AT33" s="52">
        <v>0</v>
      </c>
      <c r="AU33" s="52">
        <v>1</v>
      </c>
      <c r="AV33" s="52">
        <v>1</v>
      </c>
      <c r="AW33" s="52">
        <v>0</v>
      </c>
      <c r="AX33" s="52">
        <v>0</v>
      </c>
      <c r="AY33" s="52">
        <v>0</v>
      </c>
      <c r="AZ33" s="52">
        <v>0</v>
      </c>
      <c r="BA33" s="52">
        <v>0</v>
      </c>
      <c r="BB33" s="52">
        <v>1</v>
      </c>
      <c r="BC33" s="52">
        <v>0</v>
      </c>
      <c r="BD33" s="52">
        <v>0</v>
      </c>
      <c r="BE33" s="52">
        <v>1</v>
      </c>
      <c r="BF33" s="52">
        <v>0</v>
      </c>
      <c r="BG33" s="52">
        <v>1</v>
      </c>
      <c r="BH33" s="52">
        <v>2</v>
      </c>
      <c r="BI33" s="52">
        <v>0</v>
      </c>
      <c r="BJ33" s="52">
        <v>0</v>
      </c>
      <c r="BK33" s="52">
        <v>3</v>
      </c>
      <c r="BL33" s="52">
        <v>4</v>
      </c>
      <c r="BM33" s="52">
        <v>0</v>
      </c>
      <c r="BN33" s="52">
        <v>0</v>
      </c>
      <c r="BO33" s="52">
        <v>0</v>
      </c>
      <c r="BP33" s="52">
        <v>0</v>
      </c>
      <c r="BQ33" s="52">
        <v>0</v>
      </c>
      <c r="BR33" s="52">
        <v>0</v>
      </c>
      <c r="BS33" s="52">
        <v>1</v>
      </c>
      <c r="BT33" s="52">
        <v>3</v>
      </c>
      <c r="BU33" s="52">
        <v>0</v>
      </c>
      <c r="BV33" s="52">
        <v>0</v>
      </c>
    </row>
    <row r="34" spans="1:74" s="52" customFormat="1" x14ac:dyDescent="0.2">
      <c r="A34" s="52">
        <v>272078</v>
      </c>
      <c r="B34" s="52" t="s">
        <v>177</v>
      </c>
      <c r="C34" s="52" t="s">
        <v>419</v>
      </c>
      <c r="D34" s="52">
        <v>1</v>
      </c>
      <c r="E34" s="52">
        <v>0.28691934697156601</v>
      </c>
      <c r="F34" s="52">
        <v>3.4908520548207198</v>
      </c>
      <c r="G34" s="52">
        <v>0</v>
      </c>
      <c r="H34" s="52">
        <v>0</v>
      </c>
      <c r="I34" s="52">
        <v>0</v>
      </c>
      <c r="J34" s="52">
        <v>0</v>
      </c>
      <c r="K34" s="52">
        <v>1</v>
      </c>
      <c r="L34" s="52">
        <v>0</v>
      </c>
      <c r="M34" s="52">
        <v>0</v>
      </c>
      <c r="N34" s="52">
        <v>0</v>
      </c>
      <c r="O34" s="52">
        <v>0</v>
      </c>
      <c r="P34" s="52">
        <v>1</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1</v>
      </c>
      <c r="AW34" s="52">
        <v>0</v>
      </c>
      <c r="AX34" s="52">
        <v>0</v>
      </c>
      <c r="AY34" s="52">
        <v>0</v>
      </c>
      <c r="AZ34" s="52">
        <v>0</v>
      </c>
      <c r="BA34" s="52">
        <v>0</v>
      </c>
      <c r="BB34" s="52">
        <v>0</v>
      </c>
      <c r="BC34" s="52">
        <v>0</v>
      </c>
      <c r="BD34" s="52">
        <v>0</v>
      </c>
      <c r="BE34" s="52">
        <v>1</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272086</v>
      </c>
      <c r="B35" s="52" t="s">
        <v>178</v>
      </c>
      <c r="C35" s="52" t="s">
        <v>419</v>
      </c>
      <c r="D35" s="52">
        <v>1</v>
      </c>
      <c r="E35" s="52">
        <v>1.20255904564914</v>
      </c>
      <c r="F35" s="52">
        <v>14.6311350553979</v>
      </c>
      <c r="G35" s="52">
        <v>0</v>
      </c>
      <c r="H35" s="52">
        <v>0</v>
      </c>
      <c r="I35" s="52">
        <v>0</v>
      </c>
      <c r="J35" s="52">
        <v>1</v>
      </c>
      <c r="K35" s="52">
        <v>0</v>
      </c>
      <c r="L35" s="52">
        <v>0</v>
      </c>
      <c r="M35" s="52">
        <v>0</v>
      </c>
      <c r="N35" s="52">
        <v>0</v>
      </c>
      <c r="O35" s="52">
        <v>0</v>
      </c>
      <c r="P35" s="52">
        <v>0</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1</v>
      </c>
      <c r="AR35" s="52">
        <v>0</v>
      </c>
      <c r="AS35" s="52">
        <v>0</v>
      </c>
      <c r="AT35" s="52">
        <v>0</v>
      </c>
      <c r="AU35" s="52">
        <v>0</v>
      </c>
      <c r="AV35" s="52">
        <v>0</v>
      </c>
      <c r="AW35" s="52">
        <v>0</v>
      </c>
      <c r="AX35" s="52">
        <v>0</v>
      </c>
      <c r="AY35" s="52">
        <v>0</v>
      </c>
      <c r="AZ35" s="52">
        <v>0</v>
      </c>
      <c r="BA35" s="52">
        <v>0</v>
      </c>
      <c r="BB35" s="52">
        <v>0</v>
      </c>
      <c r="BC35" s="52">
        <v>0</v>
      </c>
      <c r="BD35" s="52">
        <v>0</v>
      </c>
      <c r="BE35" s="52">
        <v>1</v>
      </c>
      <c r="BF35" s="52">
        <v>0</v>
      </c>
      <c r="BG35" s="52">
        <v>0</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272094</v>
      </c>
      <c r="B36" s="52" t="s">
        <v>179</v>
      </c>
      <c r="C36" s="52" t="s">
        <v>419</v>
      </c>
      <c r="D36" s="52">
        <v>1</v>
      </c>
      <c r="E36" s="52">
        <v>0.70415592828875995</v>
      </c>
      <c r="F36" s="52">
        <v>8.5672304608465808</v>
      </c>
      <c r="G36" s="52">
        <v>0</v>
      </c>
      <c r="H36" s="52">
        <v>0</v>
      </c>
      <c r="I36" s="52">
        <v>0</v>
      </c>
      <c r="J36" s="52">
        <v>0</v>
      </c>
      <c r="K36" s="52">
        <v>0</v>
      </c>
      <c r="L36" s="52">
        <v>0</v>
      </c>
      <c r="M36" s="52">
        <v>0</v>
      </c>
      <c r="N36" s="52">
        <v>1</v>
      </c>
      <c r="O36" s="52">
        <v>0</v>
      </c>
      <c r="P36" s="52">
        <v>0</v>
      </c>
      <c r="Q36" s="52">
        <v>1</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0</v>
      </c>
      <c r="AW36" s="52">
        <v>0</v>
      </c>
      <c r="AX36" s="52">
        <v>0</v>
      </c>
      <c r="AY36" s="52">
        <v>0</v>
      </c>
      <c r="AZ36" s="52">
        <v>0</v>
      </c>
      <c r="BA36" s="52">
        <v>0</v>
      </c>
      <c r="BB36" s="52">
        <v>1</v>
      </c>
      <c r="BC36" s="52">
        <v>0</v>
      </c>
      <c r="BD36" s="52">
        <v>0</v>
      </c>
      <c r="BE36" s="52">
        <v>0</v>
      </c>
      <c r="BF36" s="52">
        <v>0</v>
      </c>
      <c r="BG36" s="52">
        <v>1</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272108</v>
      </c>
      <c r="B37" s="52" t="s">
        <v>180</v>
      </c>
      <c r="C37" s="52" t="s">
        <v>419</v>
      </c>
      <c r="D37" s="52">
        <v>5</v>
      </c>
      <c r="E37" s="52">
        <v>1.2618232841727</v>
      </c>
      <c r="F37" s="52">
        <v>15.352183290767799</v>
      </c>
      <c r="G37" s="52">
        <v>0</v>
      </c>
      <c r="H37" s="52">
        <v>0</v>
      </c>
      <c r="I37" s="52">
        <v>2</v>
      </c>
      <c r="J37" s="52">
        <v>0</v>
      </c>
      <c r="K37" s="52">
        <v>0</v>
      </c>
      <c r="L37" s="52">
        <v>0</v>
      </c>
      <c r="M37" s="52">
        <v>1</v>
      </c>
      <c r="N37" s="52">
        <v>2</v>
      </c>
      <c r="O37" s="52">
        <v>0</v>
      </c>
      <c r="P37" s="52">
        <v>4</v>
      </c>
      <c r="Q37" s="52">
        <v>1</v>
      </c>
      <c r="R37" s="52">
        <v>0</v>
      </c>
      <c r="S37" s="52">
        <v>3</v>
      </c>
      <c r="T37" s="52">
        <v>2</v>
      </c>
      <c r="U37" s="52">
        <v>0</v>
      </c>
      <c r="V37" s="52">
        <v>2</v>
      </c>
      <c r="W37" s="52">
        <v>0</v>
      </c>
      <c r="X37" s="52">
        <v>0</v>
      </c>
      <c r="Y37" s="52">
        <v>2</v>
      </c>
      <c r="Z37" s="52">
        <v>0</v>
      </c>
      <c r="AA37" s="52">
        <v>0</v>
      </c>
      <c r="AB37" s="52">
        <v>2</v>
      </c>
      <c r="AC37" s="52">
        <v>0</v>
      </c>
      <c r="AD37" s="52">
        <v>1</v>
      </c>
      <c r="AE37" s="52">
        <v>0</v>
      </c>
      <c r="AF37" s="52">
        <v>0</v>
      </c>
      <c r="AG37" s="52">
        <v>2</v>
      </c>
      <c r="AH37" s="52">
        <v>0</v>
      </c>
      <c r="AI37" s="52">
        <v>4</v>
      </c>
      <c r="AJ37" s="52">
        <v>0</v>
      </c>
      <c r="AK37" s="52">
        <v>0</v>
      </c>
      <c r="AL37" s="52">
        <v>0</v>
      </c>
      <c r="AM37" s="52">
        <v>1</v>
      </c>
      <c r="AN37" s="52">
        <v>0</v>
      </c>
      <c r="AO37" s="52">
        <v>0</v>
      </c>
      <c r="AP37" s="52">
        <v>1</v>
      </c>
      <c r="AQ37" s="52">
        <v>0</v>
      </c>
      <c r="AR37" s="52">
        <v>0</v>
      </c>
      <c r="AS37" s="52">
        <v>1</v>
      </c>
      <c r="AT37" s="52">
        <v>0</v>
      </c>
      <c r="AU37" s="52">
        <v>0</v>
      </c>
      <c r="AV37" s="52">
        <v>0</v>
      </c>
      <c r="AW37" s="52">
        <v>1</v>
      </c>
      <c r="AX37" s="52">
        <v>0</v>
      </c>
      <c r="AY37" s="52">
        <v>0</v>
      </c>
      <c r="AZ37" s="52">
        <v>0</v>
      </c>
      <c r="BA37" s="52">
        <v>1</v>
      </c>
      <c r="BB37" s="52">
        <v>1</v>
      </c>
      <c r="BC37" s="52">
        <v>1</v>
      </c>
      <c r="BD37" s="52">
        <v>0</v>
      </c>
      <c r="BE37" s="52">
        <v>3</v>
      </c>
      <c r="BF37" s="52">
        <v>0</v>
      </c>
      <c r="BG37" s="52">
        <v>1</v>
      </c>
      <c r="BH37" s="52">
        <v>0</v>
      </c>
      <c r="BI37" s="52">
        <v>0</v>
      </c>
      <c r="BJ37" s="52">
        <v>0</v>
      </c>
      <c r="BK37" s="52">
        <v>4</v>
      </c>
      <c r="BL37" s="52">
        <v>3</v>
      </c>
      <c r="BM37" s="52">
        <v>0</v>
      </c>
      <c r="BN37" s="52">
        <v>1</v>
      </c>
      <c r="BO37" s="52">
        <v>0</v>
      </c>
      <c r="BP37" s="52">
        <v>0</v>
      </c>
      <c r="BQ37" s="52">
        <v>0</v>
      </c>
      <c r="BR37" s="52">
        <v>0</v>
      </c>
      <c r="BS37" s="52">
        <v>1</v>
      </c>
      <c r="BT37" s="52">
        <v>4</v>
      </c>
      <c r="BU37" s="52">
        <v>0</v>
      </c>
      <c r="BV37" s="52">
        <v>0</v>
      </c>
    </row>
    <row r="38" spans="1:74" s="52" customFormat="1" x14ac:dyDescent="0.2">
      <c r="A38" s="52">
        <v>272116</v>
      </c>
      <c r="B38" s="52" t="s">
        <v>181</v>
      </c>
      <c r="C38" s="52" t="s">
        <v>419</v>
      </c>
      <c r="D38" s="52">
        <v>3</v>
      </c>
      <c r="E38" s="52">
        <v>1.0529234419365401</v>
      </c>
      <c r="F38" s="52">
        <v>12.8105685435612</v>
      </c>
      <c r="G38" s="52">
        <v>1</v>
      </c>
      <c r="H38" s="52">
        <v>0</v>
      </c>
      <c r="I38" s="52">
        <v>0</v>
      </c>
      <c r="J38" s="52">
        <v>0</v>
      </c>
      <c r="K38" s="52">
        <v>1</v>
      </c>
      <c r="L38" s="52">
        <v>0</v>
      </c>
      <c r="M38" s="52">
        <v>1</v>
      </c>
      <c r="N38" s="52">
        <v>0</v>
      </c>
      <c r="O38" s="52">
        <v>0</v>
      </c>
      <c r="P38" s="52">
        <v>2</v>
      </c>
      <c r="Q38" s="52">
        <v>1</v>
      </c>
      <c r="R38" s="52">
        <v>0</v>
      </c>
      <c r="S38" s="52">
        <v>1</v>
      </c>
      <c r="T38" s="52">
        <v>2</v>
      </c>
      <c r="U38" s="52">
        <v>0</v>
      </c>
      <c r="V38" s="52">
        <v>2</v>
      </c>
      <c r="W38" s="52">
        <v>0</v>
      </c>
      <c r="X38" s="52">
        <v>1</v>
      </c>
      <c r="Y38" s="52">
        <v>0</v>
      </c>
      <c r="Z38" s="52">
        <v>1</v>
      </c>
      <c r="AA38" s="52">
        <v>0</v>
      </c>
      <c r="AB38" s="52">
        <v>2</v>
      </c>
      <c r="AC38" s="52">
        <v>0</v>
      </c>
      <c r="AD38" s="52">
        <v>0</v>
      </c>
      <c r="AE38" s="52">
        <v>0</v>
      </c>
      <c r="AF38" s="52">
        <v>0</v>
      </c>
      <c r="AG38" s="52">
        <v>1</v>
      </c>
      <c r="AH38" s="52">
        <v>0</v>
      </c>
      <c r="AI38" s="52">
        <v>1</v>
      </c>
      <c r="AJ38" s="52">
        <v>0</v>
      </c>
      <c r="AK38" s="52">
        <v>0</v>
      </c>
      <c r="AL38" s="52">
        <v>2</v>
      </c>
      <c r="AM38" s="52">
        <v>0</v>
      </c>
      <c r="AN38" s="52">
        <v>0</v>
      </c>
      <c r="AO38" s="52">
        <v>0</v>
      </c>
      <c r="AP38" s="52">
        <v>0</v>
      </c>
      <c r="AQ38" s="52">
        <v>0</v>
      </c>
      <c r="AR38" s="52">
        <v>1</v>
      </c>
      <c r="AS38" s="52">
        <v>0</v>
      </c>
      <c r="AT38" s="52">
        <v>0</v>
      </c>
      <c r="AU38" s="52">
        <v>0</v>
      </c>
      <c r="AV38" s="52">
        <v>0</v>
      </c>
      <c r="AW38" s="52">
        <v>0</v>
      </c>
      <c r="AX38" s="52">
        <v>0</v>
      </c>
      <c r="AY38" s="52">
        <v>1</v>
      </c>
      <c r="AZ38" s="52">
        <v>0</v>
      </c>
      <c r="BA38" s="52">
        <v>0</v>
      </c>
      <c r="BB38" s="52">
        <v>1</v>
      </c>
      <c r="BC38" s="52">
        <v>1</v>
      </c>
      <c r="BD38" s="52">
        <v>0</v>
      </c>
      <c r="BE38" s="52">
        <v>0</v>
      </c>
      <c r="BF38" s="52">
        <v>1</v>
      </c>
      <c r="BG38" s="52">
        <v>1</v>
      </c>
      <c r="BH38" s="52">
        <v>0</v>
      </c>
      <c r="BI38" s="52">
        <v>0</v>
      </c>
      <c r="BJ38" s="52">
        <v>0</v>
      </c>
      <c r="BK38" s="52">
        <v>2</v>
      </c>
      <c r="BL38" s="52">
        <v>2</v>
      </c>
      <c r="BM38" s="52">
        <v>1</v>
      </c>
      <c r="BN38" s="52">
        <v>0</v>
      </c>
      <c r="BO38" s="52">
        <v>0</v>
      </c>
      <c r="BP38" s="52">
        <v>0</v>
      </c>
      <c r="BQ38" s="52">
        <v>0</v>
      </c>
      <c r="BR38" s="52">
        <v>0</v>
      </c>
      <c r="BS38" s="52">
        <v>1</v>
      </c>
      <c r="BT38" s="52">
        <v>2</v>
      </c>
      <c r="BU38" s="52">
        <v>0</v>
      </c>
      <c r="BV38" s="52">
        <v>0</v>
      </c>
    </row>
    <row r="39" spans="1:74" s="52" customFormat="1" x14ac:dyDescent="0.2">
      <c r="A39" s="52">
        <v>272124</v>
      </c>
      <c r="B39" s="52" t="s">
        <v>182</v>
      </c>
      <c r="C39" s="52" t="s">
        <v>419</v>
      </c>
      <c r="D39" s="52">
        <v>3</v>
      </c>
      <c r="E39" s="52">
        <v>1.1450469087550299</v>
      </c>
      <c r="F39" s="52">
        <v>13.931404056519501</v>
      </c>
      <c r="G39" s="52">
        <v>0</v>
      </c>
      <c r="H39" s="52">
        <v>0</v>
      </c>
      <c r="I39" s="52">
        <v>0</v>
      </c>
      <c r="J39" s="52">
        <v>1</v>
      </c>
      <c r="K39" s="52">
        <v>1</v>
      </c>
      <c r="L39" s="52">
        <v>0</v>
      </c>
      <c r="M39" s="52">
        <v>1</v>
      </c>
      <c r="N39" s="52">
        <v>0</v>
      </c>
      <c r="O39" s="52">
        <v>0</v>
      </c>
      <c r="P39" s="52">
        <v>3</v>
      </c>
      <c r="Q39" s="52">
        <v>0</v>
      </c>
      <c r="R39" s="52">
        <v>0</v>
      </c>
      <c r="S39" s="52">
        <v>2</v>
      </c>
      <c r="T39" s="52">
        <v>1</v>
      </c>
      <c r="U39" s="52">
        <v>0</v>
      </c>
      <c r="V39" s="52">
        <v>1</v>
      </c>
      <c r="W39" s="52">
        <v>1</v>
      </c>
      <c r="X39" s="52">
        <v>0</v>
      </c>
      <c r="Y39" s="52">
        <v>0</v>
      </c>
      <c r="Z39" s="52">
        <v>0</v>
      </c>
      <c r="AA39" s="52">
        <v>0</v>
      </c>
      <c r="AB39" s="52">
        <v>3</v>
      </c>
      <c r="AC39" s="52">
        <v>0</v>
      </c>
      <c r="AD39" s="52">
        <v>0</v>
      </c>
      <c r="AE39" s="52">
        <v>0</v>
      </c>
      <c r="AF39" s="52">
        <v>0</v>
      </c>
      <c r="AG39" s="52">
        <v>0</v>
      </c>
      <c r="AH39" s="52">
        <v>0</v>
      </c>
      <c r="AI39" s="52">
        <v>3</v>
      </c>
      <c r="AJ39" s="52">
        <v>0</v>
      </c>
      <c r="AK39" s="52">
        <v>0</v>
      </c>
      <c r="AL39" s="52">
        <v>0</v>
      </c>
      <c r="AM39" s="52">
        <v>0</v>
      </c>
      <c r="AN39" s="52">
        <v>0</v>
      </c>
      <c r="AO39" s="52">
        <v>0</v>
      </c>
      <c r="AP39" s="52">
        <v>0</v>
      </c>
      <c r="AQ39" s="52">
        <v>0</v>
      </c>
      <c r="AR39" s="52">
        <v>0</v>
      </c>
      <c r="AS39" s="52">
        <v>0</v>
      </c>
      <c r="AT39" s="52">
        <v>0</v>
      </c>
      <c r="AU39" s="52">
        <v>0</v>
      </c>
      <c r="AV39" s="52">
        <v>0</v>
      </c>
      <c r="AW39" s="52">
        <v>1</v>
      </c>
      <c r="AX39" s="52">
        <v>0</v>
      </c>
      <c r="AY39" s="52">
        <v>0</v>
      </c>
      <c r="AZ39" s="52">
        <v>1</v>
      </c>
      <c r="BA39" s="52">
        <v>0</v>
      </c>
      <c r="BB39" s="52">
        <v>1</v>
      </c>
      <c r="BC39" s="52">
        <v>1</v>
      </c>
      <c r="BD39" s="52">
        <v>0</v>
      </c>
      <c r="BE39" s="52">
        <v>1</v>
      </c>
      <c r="BF39" s="52">
        <v>1</v>
      </c>
      <c r="BG39" s="52">
        <v>0</v>
      </c>
      <c r="BH39" s="52">
        <v>0</v>
      </c>
      <c r="BI39" s="52">
        <v>0</v>
      </c>
      <c r="BJ39" s="52">
        <v>0</v>
      </c>
      <c r="BK39" s="52">
        <v>1</v>
      </c>
      <c r="BL39" s="52">
        <v>3</v>
      </c>
      <c r="BM39" s="52">
        <v>0</v>
      </c>
      <c r="BN39" s="52">
        <v>0</v>
      </c>
      <c r="BO39" s="52">
        <v>0</v>
      </c>
      <c r="BP39" s="52">
        <v>0</v>
      </c>
      <c r="BQ39" s="52">
        <v>0</v>
      </c>
      <c r="BR39" s="52">
        <v>0</v>
      </c>
      <c r="BS39" s="52">
        <v>2</v>
      </c>
      <c r="BT39" s="52">
        <v>1</v>
      </c>
      <c r="BU39" s="52">
        <v>0</v>
      </c>
      <c r="BV39" s="52">
        <v>0</v>
      </c>
    </row>
    <row r="40" spans="1:74" s="52" customFormat="1" x14ac:dyDescent="0.2">
      <c r="A40" s="52">
        <v>272141</v>
      </c>
      <c r="B40" s="52" t="s">
        <v>272</v>
      </c>
      <c r="C40" s="52" t="s">
        <v>419</v>
      </c>
      <c r="D40" s="52">
        <v>1</v>
      </c>
      <c r="E40" s="52">
        <v>0.92502659451459202</v>
      </c>
      <c r="F40" s="52">
        <v>11.254490233260899</v>
      </c>
      <c r="G40" s="52">
        <v>0</v>
      </c>
      <c r="H40" s="52">
        <v>0</v>
      </c>
      <c r="I40" s="52">
        <v>0</v>
      </c>
      <c r="J40" s="52">
        <v>0</v>
      </c>
      <c r="K40" s="52">
        <v>0</v>
      </c>
      <c r="L40" s="52">
        <v>0</v>
      </c>
      <c r="M40" s="52">
        <v>1</v>
      </c>
      <c r="N40" s="52">
        <v>0</v>
      </c>
      <c r="O40" s="52">
        <v>0</v>
      </c>
      <c r="P40" s="52">
        <v>0</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0</v>
      </c>
      <c r="AZ40" s="52">
        <v>1</v>
      </c>
      <c r="BA40" s="52">
        <v>0</v>
      </c>
      <c r="BB40" s="52">
        <v>0</v>
      </c>
      <c r="BC40" s="52">
        <v>0</v>
      </c>
      <c r="BD40" s="52">
        <v>1</v>
      </c>
      <c r="BE40" s="52">
        <v>0</v>
      </c>
      <c r="BF40" s="52">
        <v>0</v>
      </c>
      <c r="BG40" s="52">
        <v>0</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272159</v>
      </c>
      <c r="B41" s="52" t="s">
        <v>184</v>
      </c>
      <c r="C41" s="52" t="s">
        <v>419</v>
      </c>
      <c r="D41" s="52">
        <v>2</v>
      </c>
      <c r="E41" s="52">
        <v>0.878950884224589</v>
      </c>
      <c r="F41" s="52">
        <v>10.693902424732499</v>
      </c>
      <c r="G41" s="52">
        <v>0</v>
      </c>
      <c r="H41" s="52">
        <v>0</v>
      </c>
      <c r="I41" s="52">
        <v>0</v>
      </c>
      <c r="J41" s="52">
        <v>0</v>
      </c>
      <c r="K41" s="52">
        <v>1</v>
      </c>
      <c r="L41" s="52">
        <v>0</v>
      </c>
      <c r="M41" s="52">
        <v>0</v>
      </c>
      <c r="N41" s="52">
        <v>1</v>
      </c>
      <c r="O41" s="52">
        <v>0</v>
      </c>
      <c r="P41" s="52">
        <v>1</v>
      </c>
      <c r="Q41" s="52">
        <v>1</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1</v>
      </c>
      <c r="AR41" s="52">
        <v>0</v>
      </c>
      <c r="AS41" s="52">
        <v>0</v>
      </c>
      <c r="AT41" s="52">
        <v>0</v>
      </c>
      <c r="AU41" s="52">
        <v>0</v>
      </c>
      <c r="AV41" s="52">
        <v>0</v>
      </c>
      <c r="AW41" s="52">
        <v>0</v>
      </c>
      <c r="AX41" s="52">
        <v>0</v>
      </c>
      <c r="AY41" s="52">
        <v>0</v>
      </c>
      <c r="AZ41" s="52">
        <v>0</v>
      </c>
      <c r="BA41" s="52">
        <v>0</v>
      </c>
      <c r="BB41" s="52">
        <v>1</v>
      </c>
      <c r="BC41" s="52">
        <v>0</v>
      </c>
      <c r="BD41" s="52">
        <v>0</v>
      </c>
      <c r="BE41" s="52">
        <v>0</v>
      </c>
      <c r="BF41" s="52">
        <v>0</v>
      </c>
      <c r="BG41" s="52">
        <v>0</v>
      </c>
      <c r="BH41" s="52">
        <v>2</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272167</v>
      </c>
      <c r="B42" s="52" t="s">
        <v>185</v>
      </c>
      <c r="C42" s="52" t="s">
        <v>419</v>
      </c>
      <c r="D42" s="52">
        <v>1</v>
      </c>
      <c r="E42" s="52">
        <v>0.99518331276621197</v>
      </c>
      <c r="F42" s="52">
        <v>12.108063638655601</v>
      </c>
      <c r="G42" s="52">
        <v>0</v>
      </c>
      <c r="H42" s="52">
        <v>0</v>
      </c>
      <c r="I42" s="52">
        <v>0</v>
      </c>
      <c r="J42" s="52">
        <v>0</v>
      </c>
      <c r="K42" s="52">
        <v>0</v>
      </c>
      <c r="L42" s="52">
        <v>0</v>
      </c>
      <c r="M42" s="52">
        <v>0</v>
      </c>
      <c r="N42" s="52">
        <v>1</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1</v>
      </c>
      <c r="AQ42" s="52">
        <v>0</v>
      </c>
      <c r="AR42" s="52">
        <v>0</v>
      </c>
      <c r="AS42" s="52">
        <v>0</v>
      </c>
      <c r="AT42" s="52">
        <v>0</v>
      </c>
      <c r="AU42" s="52">
        <v>0</v>
      </c>
      <c r="AV42" s="52">
        <v>0</v>
      </c>
      <c r="AW42" s="52">
        <v>0</v>
      </c>
      <c r="AX42" s="52">
        <v>0</v>
      </c>
      <c r="AY42" s="52">
        <v>0</v>
      </c>
      <c r="AZ42" s="52">
        <v>0</v>
      </c>
      <c r="BA42" s="52">
        <v>0</v>
      </c>
      <c r="BB42" s="52">
        <v>0</v>
      </c>
      <c r="BC42" s="52">
        <v>1</v>
      </c>
      <c r="BD42" s="52">
        <v>0</v>
      </c>
      <c r="BE42" s="52">
        <v>0</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272175</v>
      </c>
      <c r="B43" s="52" t="s">
        <v>186</v>
      </c>
      <c r="C43" s="52" t="s">
        <v>419</v>
      </c>
      <c r="D43" s="52">
        <v>1</v>
      </c>
      <c r="E43" s="52">
        <v>0.85494930150642101</v>
      </c>
      <c r="F43" s="52">
        <v>10.4018831683281</v>
      </c>
      <c r="G43" s="52">
        <v>0</v>
      </c>
      <c r="H43" s="52">
        <v>0</v>
      </c>
      <c r="I43" s="52">
        <v>0</v>
      </c>
      <c r="J43" s="52">
        <v>0</v>
      </c>
      <c r="K43" s="52">
        <v>0</v>
      </c>
      <c r="L43" s="52">
        <v>0</v>
      </c>
      <c r="M43" s="52">
        <v>0</v>
      </c>
      <c r="N43" s="52">
        <v>1</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0</v>
      </c>
      <c r="AV43" s="52">
        <v>0</v>
      </c>
      <c r="AW43" s="52">
        <v>1</v>
      </c>
      <c r="AX43" s="52">
        <v>0</v>
      </c>
      <c r="AY43" s="52">
        <v>0</v>
      </c>
      <c r="AZ43" s="52">
        <v>0</v>
      </c>
      <c r="BA43" s="52">
        <v>0</v>
      </c>
      <c r="BB43" s="52">
        <v>0</v>
      </c>
      <c r="BC43" s="52">
        <v>0</v>
      </c>
      <c r="BD43" s="52">
        <v>0</v>
      </c>
      <c r="BE43" s="52">
        <v>0</v>
      </c>
      <c r="BF43" s="52">
        <v>0</v>
      </c>
      <c r="BG43" s="52">
        <v>0</v>
      </c>
      <c r="BH43" s="52">
        <v>1</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272183</v>
      </c>
      <c r="B44" s="52" t="s">
        <v>187</v>
      </c>
      <c r="C44" s="52" t="s">
        <v>419</v>
      </c>
      <c r="D44" s="52">
        <v>2</v>
      </c>
      <c r="E44" s="52">
        <v>1.7051170562859099</v>
      </c>
      <c r="F44" s="52">
        <v>20.7455908514786</v>
      </c>
      <c r="G44" s="52">
        <v>0</v>
      </c>
      <c r="H44" s="52">
        <v>1</v>
      </c>
      <c r="I44" s="52">
        <v>0</v>
      </c>
      <c r="J44" s="52">
        <v>0</v>
      </c>
      <c r="K44" s="52">
        <v>0</v>
      </c>
      <c r="L44" s="52">
        <v>0</v>
      </c>
      <c r="M44" s="52">
        <v>1</v>
      </c>
      <c r="N44" s="52">
        <v>0</v>
      </c>
      <c r="O44" s="52">
        <v>0</v>
      </c>
      <c r="P44" s="52">
        <v>2</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1</v>
      </c>
      <c r="AR44" s="52">
        <v>0</v>
      </c>
      <c r="AS44" s="52">
        <v>0</v>
      </c>
      <c r="AT44" s="52">
        <v>0</v>
      </c>
      <c r="AU44" s="52">
        <v>0</v>
      </c>
      <c r="AV44" s="52">
        <v>0</v>
      </c>
      <c r="AW44" s="52">
        <v>0</v>
      </c>
      <c r="AX44" s="52">
        <v>1</v>
      </c>
      <c r="AY44" s="52">
        <v>0</v>
      </c>
      <c r="AZ44" s="52">
        <v>0</v>
      </c>
      <c r="BA44" s="52">
        <v>0</v>
      </c>
      <c r="BB44" s="52">
        <v>0</v>
      </c>
      <c r="BC44" s="52">
        <v>0</v>
      </c>
      <c r="BD44" s="52">
        <v>0</v>
      </c>
      <c r="BE44" s="52">
        <v>0</v>
      </c>
      <c r="BF44" s="52">
        <v>0</v>
      </c>
      <c r="BG44" s="52">
        <v>0</v>
      </c>
      <c r="BH44" s="52">
        <v>2</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272191</v>
      </c>
      <c r="B45" s="52" t="s">
        <v>278</v>
      </c>
      <c r="C45" s="52" t="s">
        <v>419</v>
      </c>
      <c r="D45" s="52">
        <v>2</v>
      </c>
      <c r="E45" s="52">
        <v>1.0883702200140399</v>
      </c>
      <c r="F45" s="52">
        <v>13.2418376768375</v>
      </c>
      <c r="G45" s="52">
        <v>0</v>
      </c>
      <c r="H45" s="52">
        <v>0</v>
      </c>
      <c r="I45" s="52">
        <v>0</v>
      </c>
      <c r="J45" s="52">
        <v>0</v>
      </c>
      <c r="K45" s="52">
        <v>1</v>
      </c>
      <c r="L45" s="52">
        <v>0</v>
      </c>
      <c r="M45" s="52">
        <v>0</v>
      </c>
      <c r="N45" s="52">
        <v>1</v>
      </c>
      <c r="O45" s="52">
        <v>0</v>
      </c>
      <c r="P45" s="52">
        <v>2</v>
      </c>
      <c r="Q45" s="52">
        <v>0</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0</v>
      </c>
      <c r="AS45" s="52">
        <v>0</v>
      </c>
      <c r="AT45" s="52">
        <v>0</v>
      </c>
      <c r="AU45" s="52">
        <v>0</v>
      </c>
      <c r="AV45" s="52">
        <v>0</v>
      </c>
      <c r="AW45" s="52">
        <v>1</v>
      </c>
      <c r="AX45" s="52">
        <v>0</v>
      </c>
      <c r="AY45" s="52">
        <v>0</v>
      </c>
      <c r="AZ45" s="52">
        <v>0</v>
      </c>
      <c r="BA45" s="52">
        <v>0</v>
      </c>
      <c r="BB45" s="52">
        <v>1</v>
      </c>
      <c r="BC45" s="52">
        <v>0</v>
      </c>
      <c r="BD45" s="52">
        <v>0</v>
      </c>
      <c r="BE45" s="52">
        <v>0</v>
      </c>
      <c r="BF45" s="52">
        <v>2</v>
      </c>
      <c r="BG45" s="52">
        <v>0</v>
      </c>
      <c r="BH45" s="52">
        <v>0</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272205</v>
      </c>
      <c r="B46" s="52" t="s">
        <v>188</v>
      </c>
      <c r="C46" s="52" t="s">
        <v>419</v>
      </c>
      <c r="D46" s="52">
        <v>2</v>
      </c>
      <c r="E46" s="52">
        <v>1.4375251566902401</v>
      </c>
      <c r="F46" s="52">
        <v>17.4898894063979</v>
      </c>
      <c r="G46" s="52">
        <v>0</v>
      </c>
      <c r="H46" s="52">
        <v>0</v>
      </c>
      <c r="I46" s="52">
        <v>0</v>
      </c>
      <c r="J46" s="52">
        <v>2</v>
      </c>
      <c r="K46" s="52">
        <v>0</v>
      </c>
      <c r="L46" s="52">
        <v>0</v>
      </c>
      <c r="M46" s="52">
        <v>0</v>
      </c>
      <c r="N46" s="52">
        <v>0</v>
      </c>
      <c r="O46" s="52">
        <v>0</v>
      </c>
      <c r="P46" s="52">
        <v>2</v>
      </c>
      <c r="Q46" s="52">
        <v>0</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1</v>
      </c>
      <c r="AR46" s="52">
        <v>0</v>
      </c>
      <c r="AS46" s="52">
        <v>0</v>
      </c>
      <c r="AT46" s="52">
        <v>0</v>
      </c>
      <c r="AU46" s="52">
        <v>1</v>
      </c>
      <c r="AV46" s="52">
        <v>0</v>
      </c>
      <c r="AW46" s="52">
        <v>0</v>
      </c>
      <c r="AX46" s="52">
        <v>0</v>
      </c>
      <c r="AY46" s="52">
        <v>0</v>
      </c>
      <c r="AZ46" s="52">
        <v>0</v>
      </c>
      <c r="BA46" s="52">
        <v>0</v>
      </c>
      <c r="BB46" s="52">
        <v>0</v>
      </c>
      <c r="BC46" s="52">
        <v>0</v>
      </c>
      <c r="BD46" s="52">
        <v>0</v>
      </c>
      <c r="BE46" s="52">
        <v>1</v>
      </c>
      <c r="BF46" s="52">
        <v>0</v>
      </c>
      <c r="BG46" s="52">
        <v>1</v>
      </c>
      <c r="BH46" s="52">
        <v>0</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272221</v>
      </c>
      <c r="B47" s="52" t="s">
        <v>189</v>
      </c>
      <c r="C47" s="52" t="s">
        <v>419</v>
      </c>
      <c r="D47" s="52">
        <v>2</v>
      </c>
      <c r="E47" s="52">
        <v>1.83551913069814</v>
      </c>
      <c r="F47" s="52">
        <v>22.332149423493998</v>
      </c>
      <c r="G47" s="52">
        <v>0</v>
      </c>
      <c r="H47" s="52">
        <v>0</v>
      </c>
      <c r="I47" s="52">
        <v>0</v>
      </c>
      <c r="J47" s="52">
        <v>0</v>
      </c>
      <c r="K47" s="52">
        <v>0</v>
      </c>
      <c r="L47" s="52">
        <v>1</v>
      </c>
      <c r="M47" s="52">
        <v>1</v>
      </c>
      <c r="N47" s="52">
        <v>0</v>
      </c>
      <c r="O47" s="52">
        <v>0</v>
      </c>
      <c r="P47" s="52">
        <v>1</v>
      </c>
      <c r="Q47" s="52">
        <v>1</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1</v>
      </c>
      <c r="AQ47" s="52">
        <v>0</v>
      </c>
      <c r="AR47" s="52">
        <v>0</v>
      </c>
      <c r="AS47" s="52">
        <v>1</v>
      </c>
      <c r="AT47" s="52">
        <v>0</v>
      </c>
      <c r="AU47" s="52">
        <v>0</v>
      </c>
      <c r="AV47" s="52">
        <v>0</v>
      </c>
      <c r="AW47" s="52">
        <v>0</v>
      </c>
      <c r="AX47" s="52">
        <v>0</v>
      </c>
      <c r="AY47" s="52">
        <v>0</v>
      </c>
      <c r="AZ47" s="52">
        <v>0</v>
      </c>
      <c r="BA47" s="52">
        <v>0</v>
      </c>
      <c r="BB47" s="52">
        <v>0</v>
      </c>
      <c r="BC47" s="52">
        <v>0</v>
      </c>
      <c r="BD47" s="52">
        <v>0</v>
      </c>
      <c r="BE47" s="52">
        <v>1</v>
      </c>
      <c r="BF47" s="52">
        <v>0</v>
      </c>
      <c r="BG47" s="52">
        <v>0</v>
      </c>
      <c r="BH47" s="52">
        <v>1</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272230</v>
      </c>
      <c r="B48" s="52" t="s">
        <v>171</v>
      </c>
      <c r="C48" s="52" t="s">
        <v>419</v>
      </c>
      <c r="D48" s="52">
        <v>1</v>
      </c>
      <c r="E48" s="52">
        <v>0.84791032500402796</v>
      </c>
      <c r="F48" s="52">
        <v>10.316242287549001</v>
      </c>
      <c r="G48" s="52">
        <v>0</v>
      </c>
      <c r="H48" s="52">
        <v>0</v>
      </c>
      <c r="I48" s="52">
        <v>0</v>
      </c>
      <c r="J48" s="52">
        <v>0</v>
      </c>
      <c r="K48" s="52">
        <v>0</v>
      </c>
      <c r="L48" s="52">
        <v>1</v>
      </c>
      <c r="M48" s="52">
        <v>0</v>
      </c>
      <c r="N48" s="52">
        <v>0</v>
      </c>
      <c r="O48" s="52">
        <v>0</v>
      </c>
      <c r="P48" s="52">
        <v>1</v>
      </c>
      <c r="Q48" s="52">
        <v>0</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1</v>
      </c>
      <c r="AV48" s="52">
        <v>0</v>
      </c>
      <c r="AW48" s="52">
        <v>0</v>
      </c>
      <c r="AX48" s="52">
        <v>0</v>
      </c>
      <c r="AY48" s="52">
        <v>0</v>
      </c>
      <c r="AZ48" s="52">
        <v>0</v>
      </c>
      <c r="BA48" s="52">
        <v>0</v>
      </c>
      <c r="BB48" s="52">
        <v>0</v>
      </c>
      <c r="BC48" s="52">
        <v>0</v>
      </c>
      <c r="BD48" s="52">
        <v>0</v>
      </c>
      <c r="BE48" s="52">
        <v>0</v>
      </c>
      <c r="BF48" s="52">
        <v>0</v>
      </c>
      <c r="BG48" s="52">
        <v>0</v>
      </c>
      <c r="BH48" s="52">
        <v>0</v>
      </c>
      <c r="BI48" s="52">
        <v>1</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272248</v>
      </c>
      <c r="B49" s="52" t="s">
        <v>190</v>
      </c>
      <c r="C49" s="52" t="s">
        <v>419</v>
      </c>
      <c r="D49" s="52">
        <v>1</v>
      </c>
      <c r="E49" s="52">
        <v>1.15664434343084</v>
      </c>
      <c r="F49" s="52">
        <v>14.072506178408499</v>
      </c>
      <c r="G49" s="52">
        <v>0</v>
      </c>
      <c r="H49" s="52">
        <v>0</v>
      </c>
      <c r="I49" s="52">
        <v>0</v>
      </c>
      <c r="J49" s="52">
        <v>1</v>
      </c>
      <c r="K49" s="52">
        <v>0</v>
      </c>
      <c r="L49" s="52">
        <v>0</v>
      </c>
      <c r="M49" s="52">
        <v>0</v>
      </c>
      <c r="N49" s="52">
        <v>0</v>
      </c>
      <c r="O49" s="52">
        <v>0</v>
      </c>
      <c r="P49" s="52">
        <v>1</v>
      </c>
      <c r="Q49" s="52">
        <v>0</v>
      </c>
      <c r="R49" s="52">
        <v>0</v>
      </c>
      <c r="S49" s="52" t="s">
        <v>170</v>
      </c>
      <c r="T49" s="52" t="s">
        <v>170</v>
      </c>
      <c r="U49" s="52" t="s">
        <v>170</v>
      </c>
      <c r="V49" s="52" t="s">
        <v>170</v>
      </c>
      <c r="W49" s="52" t="s">
        <v>170</v>
      </c>
      <c r="X49" s="52" t="s">
        <v>170</v>
      </c>
      <c r="Y49" s="52" t="s">
        <v>170</v>
      </c>
      <c r="Z49" s="52" t="s">
        <v>170</v>
      </c>
      <c r="AA49" s="52" t="s">
        <v>170</v>
      </c>
      <c r="AB49" s="52" t="s">
        <v>170</v>
      </c>
      <c r="AC49" s="52" t="s">
        <v>170</v>
      </c>
      <c r="AD49" s="52" t="s">
        <v>170</v>
      </c>
      <c r="AE49" s="52" t="s">
        <v>170</v>
      </c>
      <c r="AF49" s="52" t="s">
        <v>170</v>
      </c>
      <c r="AG49" s="52" t="s">
        <v>170</v>
      </c>
      <c r="AH49" s="52" t="s">
        <v>170</v>
      </c>
      <c r="AI49" s="52" t="s">
        <v>170</v>
      </c>
      <c r="AJ49" s="52" t="s">
        <v>170</v>
      </c>
      <c r="AK49" s="52" t="s">
        <v>170</v>
      </c>
      <c r="AL49" s="52" t="s">
        <v>170</v>
      </c>
      <c r="AM49" s="52" t="s">
        <v>170</v>
      </c>
      <c r="AN49" s="52" t="s">
        <v>170</v>
      </c>
      <c r="AO49" s="52" t="s">
        <v>170</v>
      </c>
      <c r="AP49" s="52">
        <v>0</v>
      </c>
      <c r="AQ49" s="52">
        <v>0</v>
      </c>
      <c r="AR49" s="52">
        <v>0</v>
      </c>
      <c r="AS49" s="52">
        <v>0</v>
      </c>
      <c r="AT49" s="52">
        <v>0</v>
      </c>
      <c r="AU49" s="52">
        <v>0</v>
      </c>
      <c r="AV49" s="52">
        <v>0</v>
      </c>
      <c r="AW49" s="52">
        <v>0</v>
      </c>
      <c r="AX49" s="52">
        <v>1</v>
      </c>
      <c r="AY49" s="52">
        <v>0</v>
      </c>
      <c r="AZ49" s="52">
        <v>0</v>
      </c>
      <c r="BA49" s="52">
        <v>0</v>
      </c>
      <c r="BB49" s="52">
        <v>0</v>
      </c>
      <c r="BC49" s="52">
        <v>0</v>
      </c>
      <c r="BD49" s="52">
        <v>0</v>
      </c>
      <c r="BE49" s="52">
        <v>0</v>
      </c>
      <c r="BF49" s="52">
        <v>0</v>
      </c>
      <c r="BG49" s="52">
        <v>0</v>
      </c>
      <c r="BH49" s="52">
        <v>0</v>
      </c>
      <c r="BI49" s="52">
        <v>1</v>
      </c>
      <c r="BJ49" s="52">
        <v>0</v>
      </c>
      <c r="BK49" s="52" t="s">
        <v>170</v>
      </c>
      <c r="BL49" s="52" t="s">
        <v>170</v>
      </c>
      <c r="BM49" s="52" t="s">
        <v>170</v>
      </c>
      <c r="BN49" s="52" t="s">
        <v>170</v>
      </c>
      <c r="BO49" s="52" t="s">
        <v>170</v>
      </c>
      <c r="BP49" s="52" t="s">
        <v>170</v>
      </c>
      <c r="BQ49" s="52" t="s">
        <v>170</v>
      </c>
      <c r="BR49" s="52" t="s">
        <v>170</v>
      </c>
      <c r="BS49" s="52" t="s">
        <v>170</v>
      </c>
      <c r="BT49" s="52" t="s">
        <v>170</v>
      </c>
      <c r="BU49" s="52" t="s">
        <v>170</v>
      </c>
      <c r="BV49" s="52">
        <v>0</v>
      </c>
    </row>
    <row r="50" spans="1:74" s="52" customFormat="1" x14ac:dyDescent="0.2">
      <c r="A50" s="52">
        <v>272264</v>
      </c>
      <c r="B50" s="52" t="s">
        <v>192</v>
      </c>
      <c r="C50" s="52" t="s">
        <v>419</v>
      </c>
      <c r="D50" s="52">
        <v>2</v>
      </c>
      <c r="E50" s="52">
        <v>3.1577617784514298</v>
      </c>
      <c r="F50" s="52">
        <v>38.419434971159099</v>
      </c>
      <c r="G50" s="52">
        <v>0</v>
      </c>
      <c r="H50" s="52">
        <v>0</v>
      </c>
      <c r="I50" s="52">
        <v>0</v>
      </c>
      <c r="J50" s="52">
        <v>0</v>
      </c>
      <c r="K50" s="52">
        <v>0</v>
      </c>
      <c r="L50" s="52">
        <v>0</v>
      </c>
      <c r="M50" s="52">
        <v>2</v>
      </c>
      <c r="N50" s="52">
        <v>0</v>
      </c>
      <c r="O50" s="52">
        <v>0</v>
      </c>
      <c r="P50" s="52">
        <v>2</v>
      </c>
      <c r="Q50" s="52">
        <v>0</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1</v>
      </c>
      <c r="AQ50" s="52">
        <v>0</v>
      </c>
      <c r="AR50" s="52">
        <v>0</v>
      </c>
      <c r="AS50" s="52">
        <v>0</v>
      </c>
      <c r="AT50" s="52">
        <v>0</v>
      </c>
      <c r="AU50" s="52">
        <v>1</v>
      </c>
      <c r="AV50" s="52">
        <v>0</v>
      </c>
      <c r="AW50" s="52">
        <v>0</v>
      </c>
      <c r="AX50" s="52">
        <v>0</v>
      </c>
      <c r="AY50" s="52">
        <v>0</v>
      </c>
      <c r="AZ50" s="52">
        <v>0</v>
      </c>
      <c r="BA50" s="52">
        <v>0</v>
      </c>
      <c r="BB50" s="52">
        <v>0</v>
      </c>
      <c r="BC50" s="52">
        <v>1</v>
      </c>
      <c r="BD50" s="52">
        <v>0</v>
      </c>
      <c r="BE50" s="52">
        <v>0</v>
      </c>
      <c r="BF50" s="52">
        <v>0</v>
      </c>
      <c r="BG50" s="52">
        <v>0</v>
      </c>
      <c r="BH50" s="52">
        <v>1</v>
      </c>
      <c r="BI50" s="52">
        <v>0</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c r="A51" s="52">
        <v>272272</v>
      </c>
      <c r="B51" s="52" t="s">
        <v>193</v>
      </c>
      <c r="C51" s="52" t="s">
        <v>419</v>
      </c>
      <c r="D51" s="52">
        <v>1</v>
      </c>
      <c r="E51" s="52">
        <v>0.20827388849432599</v>
      </c>
      <c r="F51" s="52">
        <v>2.5339989766809601</v>
      </c>
      <c r="G51" s="52">
        <v>0</v>
      </c>
      <c r="H51" s="52">
        <v>0</v>
      </c>
      <c r="I51" s="52">
        <v>0</v>
      </c>
      <c r="J51" s="52">
        <v>1</v>
      </c>
      <c r="K51" s="52">
        <v>0</v>
      </c>
      <c r="L51" s="52">
        <v>0</v>
      </c>
      <c r="M51" s="52">
        <v>0</v>
      </c>
      <c r="N51" s="52">
        <v>0</v>
      </c>
      <c r="O51" s="52">
        <v>0</v>
      </c>
      <c r="P51" s="52">
        <v>1</v>
      </c>
      <c r="Q51" s="52">
        <v>0</v>
      </c>
      <c r="R51" s="52">
        <v>0</v>
      </c>
      <c r="S51" s="52" t="s">
        <v>170</v>
      </c>
      <c r="T51" s="52" t="s">
        <v>170</v>
      </c>
      <c r="U51" s="52" t="s">
        <v>170</v>
      </c>
      <c r="V51" s="52" t="s">
        <v>170</v>
      </c>
      <c r="W51" s="52" t="s">
        <v>170</v>
      </c>
      <c r="X51" s="52" t="s">
        <v>170</v>
      </c>
      <c r="Y51" s="52" t="s">
        <v>170</v>
      </c>
      <c r="Z51" s="52" t="s">
        <v>170</v>
      </c>
      <c r="AA51" s="52" t="s">
        <v>170</v>
      </c>
      <c r="AB51" s="52" t="s">
        <v>170</v>
      </c>
      <c r="AC51" s="52" t="s">
        <v>170</v>
      </c>
      <c r="AD51" s="52" t="s">
        <v>170</v>
      </c>
      <c r="AE51" s="52" t="s">
        <v>170</v>
      </c>
      <c r="AF51" s="52" t="s">
        <v>170</v>
      </c>
      <c r="AG51" s="52" t="s">
        <v>170</v>
      </c>
      <c r="AH51" s="52" t="s">
        <v>170</v>
      </c>
      <c r="AI51" s="52" t="s">
        <v>170</v>
      </c>
      <c r="AJ51" s="52" t="s">
        <v>170</v>
      </c>
      <c r="AK51" s="52" t="s">
        <v>170</v>
      </c>
      <c r="AL51" s="52" t="s">
        <v>170</v>
      </c>
      <c r="AM51" s="52" t="s">
        <v>170</v>
      </c>
      <c r="AN51" s="52" t="s">
        <v>170</v>
      </c>
      <c r="AO51" s="52" t="s">
        <v>170</v>
      </c>
      <c r="AP51" s="52">
        <v>0</v>
      </c>
      <c r="AQ51" s="52">
        <v>0</v>
      </c>
      <c r="AR51" s="52">
        <v>0</v>
      </c>
      <c r="AS51" s="52">
        <v>0</v>
      </c>
      <c r="AT51" s="52">
        <v>0</v>
      </c>
      <c r="AU51" s="52">
        <v>0</v>
      </c>
      <c r="AV51" s="52">
        <v>0</v>
      </c>
      <c r="AW51" s="52">
        <v>0</v>
      </c>
      <c r="AX51" s="52">
        <v>0</v>
      </c>
      <c r="AY51" s="52">
        <v>0</v>
      </c>
      <c r="AZ51" s="52">
        <v>0</v>
      </c>
      <c r="BA51" s="52">
        <v>0</v>
      </c>
      <c r="BB51" s="52">
        <v>1</v>
      </c>
      <c r="BC51" s="52">
        <v>0</v>
      </c>
      <c r="BD51" s="52">
        <v>1</v>
      </c>
      <c r="BE51" s="52">
        <v>0</v>
      </c>
      <c r="BF51" s="52">
        <v>0</v>
      </c>
      <c r="BG51" s="52">
        <v>0</v>
      </c>
      <c r="BH51" s="52">
        <v>0</v>
      </c>
      <c r="BI51" s="52">
        <v>0</v>
      </c>
      <c r="BJ51" s="52">
        <v>0</v>
      </c>
      <c r="BK51" s="52" t="s">
        <v>170</v>
      </c>
      <c r="BL51" s="52" t="s">
        <v>170</v>
      </c>
      <c r="BM51" s="52" t="s">
        <v>170</v>
      </c>
      <c r="BN51" s="52" t="s">
        <v>170</v>
      </c>
      <c r="BO51" s="52" t="s">
        <v>170</v>
      </c>
      <c r="BP51" s="52" t="s">
        <v>170</v>
      </c>
      <c r="BQ51" s="52" t="s">
        <v>170</v>
      </c>
      <c r="BR51" s="52" t="s">
        <v>170</v>
      </c>
      <c r="BS51" s="52" t="s">
        <v>170</v>
      </c>
      <c r="BT51" s="52" t="s">
        <v>170</v>
      </c>
      <c r="BU51" s="52" t="s">
        <v>170</v>
      </c>
      <c r="BV51" s="52">
        <v>0</v>
      </c>
    </row>
    <row r="52" spans="1:74" s="52" customFormat="1" x14ac:dyDescent="0.2">
      <c r="A52" s="52">
        <v>272281</v>
      </c>
      <c r="B52" s="52" t="s">
        <v>194</v>
      </c>
      <c r="C52" s="52" t="s">
        <v>419</v>
      </c>
      <c r="D52" s="52">
        <v>2</v>
      </c>
      <c r="E52" s="52">
        <v>3.3537352226041799</v>
      </c>
      <c r="F52" s="52">
        <v>40.803778541684103</v>
      </c>
      <c r="G52" s="52">
        <v>0</v>
      </c>
      <c r="H52" s="52">
        <v>0</v>
      </c>
      <c r="I52" s="52">
        <v>0</v>
      </c>
      <c r="J52" s="52">
        <v>0</v>
      </c>
      <c r="K52" s="52">
        <v>0</v>
      </c>
      <c r="L52" s="52">
        <v>0</v>
      </c>
      <c r="M52" s="52">
        <v>1</v>
      </c>
      <c r="N52" s="52">
        <v>1</v>
      </c>
      <c r="O52" s="52">
        <v>0</v>
      </c>
      <c r="P52" s="52">
        <v>2</v>
      </c>
      <c r="Q52" s="52">
        <v>0</v>
      </c>
      <c r="R52" s="52">
        <v>0</v>
      </c>
      <c r="S52" s="52" t="s">
        <v>170</v>
      </c>
      <c r="T52" s="52" t="s">
        <v>170</v>
      </c>
      <c r="U52" s="52" t="s">
        <v>170</v>
      </c>
      <c r="V52" s="52" t="s">
        <v>170</v>
      </c>
      <c r="W52" s="52" t="s">
        <v>170</v>
      </c>
      <c r="X52" s="52" t="s">
        <v>170</v>
      </c>
      <c r="Y52" s="52" t="s">
        <v>170</v>
      </c>
      <c r="Z52" s="52" t="s">
        <v>170</v>
      </c>
      <c r="AA52" s="52" t="s">
        <v>170</v>
      </c>
      <c r="AB52" s="52" t="s">
        <v>170</v>
      </c>
      <c r="AC52" s="52" t="s">
        <v>170</v>
      </c>
      <c r="AD52" s="52" t="s">
        <v>170</v>
      </c>
      <c r="AE52" s="52" t="s">
        <v>170</v>
      </c>
      <c r="AF52" s="52" t="s">
        <v>170</v>
      </c>
      <c r="AG52" s="52" t="s">
        <v>170</v>
      </c>
      <c r="AH52" s="52" t="s">
        <v>170</v>
      </c>
      <c r="AI52" s="52" t="s">
        <v>170</v>
      </c>
      <c r="AJ52" s="52" t="s">
        <v>170</v>
      </c>
      <c r="AK52" s="52" t="s">
        <v>170</v>
      </c>
      <c r="AL52" s="52" t="s">
        <v>170</v>
      </c>
      <c r="AM52" s="52" t="s">
        <v>170</v>
      </c>
      <c r="AN52" s="52" t="s">
        <v>170</v>
      </c>
      <c r="AO52" s="52" t="s">
        <v>170</v>
      </c>
      <c r="AP52" s="52">
        <v>1</v>
      </c>
      <c r="AQ52" s="52">
        <v>0</v>
      </c>
      <c r="AR52" s="52">
        <v>0</v>
      </c>
      <c r="AS52" s="52">
        <v>1</v>
      </c>
      <c r="AT52" s="52">
        <v>0</v>
      </c>
      <c r="AU52" s="52">
        <v>0</v>
      </c>
      <c r="AV52" s="52">
        <v>0</v>
      </c>
      <c r="AW52" s="52">
        <v>0</v>
      </c>
      <c r="AX52" s="52">
        <v>0</v>
      </c>
      <c r="AY52" s="52">
        <v>0</v>
      </c>
      <c r="AZ52" s="52">
        <v>0</v>
      </c>
      <c r="BA52" s="52">
        <v>0</v>
      </c>
      <c r="BB52" s="52">
        <v>0</v>
      </c>
      <c r="BC52" s="52">
        <v>0</v>
      </c>
      <c r="BD52" s="52">
        <v>1</v>
      </c>
      <c r="BE52" s="52">
        <v>0</v>
      </c>
      <c r="BF52" s="52">
        <v>0</v>
      </c>
      <c r="BG52" s="52">
        <v>0</v>
      </c>
      <c r="BH52" s="52">
        <v>0</v>
      </c>
      <c r="BI52" s="52">
        <v>1</v>
      </c>
      <c r="BJ52" s="52">
        <v>0</v>
      </c>
      <c r="BK52" s="52" t="s">
        <v>170</v>
      </c>
      <c r="BL52" s="52" t="s">
        <v>170</v>
      </c>
      <c r="BM52" s="52" t="s">
        <v>170</v>
      </c>
      <c r="BN52" s="52" t="s">
        <v>170</v>
      </c>
      <c r="BO52" s="52" t="s">
        <v>170</v>
      </c>
      <c r="BP52" s="52" t="s">
        <v>170</v>
      </c>
      <c r="BQ52" s="52" t="s">
        <v>170</v>
      </c>
      <c r="BR52" s="52" t="s">
        <v>170</v>
      </c>
      <c r="BS52" s="52" t="s">
        <v>170</v>
      </c>
      <c r="BT52" s="52" t="s">
        <v>170</v>
      </c>
      <c r="BU52" s="52" t="s">
        <v>170</v>
      </c>
      <c r="BV52" s="52">
        <v>0</v>
      </c>
    </row>
    <row r="53" spans="1:74" s="52" customFormat="1" x14ac:dyDescent="0.2">
      <c r="A53" s="52">
        <v>273821</v>
      </c>
      <c r="B53" s="52" t="s">
        <v>558</v>
      </c>
      <c r="C53" s="52" t="s">
        <v>419</v>
      </c>
      <c r="D53" s="52">
        <v>1</v>
      </c>
      <c r="E53" s="52">
        <v>6.66888962987663</v>
      </c>
      <c r="F53" s="52">
        <v>81.138157163498903</v>
      </c>
      <c r="G53" s="52">
        <v>0</v>
      </c>
      <c r="H53" s="52">
        <v>0</v>
      </c>
      <c r="I53" s="52">
        <v>0</v>
      </c>
      <c r="J53" s="52">
        <v>1</v>
      </c>
      <c r="K53" s="52">
        <v>0</v>
      </c>
      <c r="L53" s="52">
        <v>0</v>
      </c>
      <c r="M53" s="52">
        <v>0</v>
      </c>
      <c r="N53" s="52">
        <v>0</v>
      </c>
      <c r="O53" s="52">
        <v>0</v>
      </c>
      <c r="P53" s="52">
        <v>1</v>
      </c>
      <c r="Q53" s="52">
        <v>0</v>
      </c>
      <c r="R53" s="52">
        <v>0</v>
      </c>
      <c r="S53" s="52" t="s">
        <v>170</v>
      </c>
      <c r="T53" s="52" t="s">
        <v>170</v>
      </c>
      <c r="U53" s="52" t="s">
        <v>170</v>
      </c>
      <c r="V53" s="52" t="s">
        <v>170</v>
      </c>
      <c r="W53" s="52" t="s">
        <v>170</v>
      </c>
      <c r="X53" s="52" t="s">
        <v>170</v>
      </c>
      <c r="Y53" s="52" t="s">
        <v>170</v>
      </c>
      <c r="Z53" s="52" t="s">
        <v>170</v>
      </c>
      <c r="AA53" s="52" t="s">
        <v>170</v>
      </c>
      <c r="AB53" s="52" t="s">
        <v>170</v>
      </c>
      <c r="AC53" s="52" t="s">
        <v>170</v>
      </c>
      <c r="AD53" s="52" t="s">
        <v>170</v>
      </c>
      <c r="AE53" s="52" t="s">
        <v>170</v>
      </c>
      <c r="AF53" s="52" t="s">
        <v>170</v>
      </c>
      <c r="AG53" s="52" t="s">
        <v>170</v>
      </c>
      <c r="AH53" s="52" t="s">
        <v>170</v>
      </c>
      <c r="AI53" s="52" t="s">
        <v>170</v>
      </c>
      <c r="AJ53" s="52" t="s">
        <v>170</v>
      </c>
      <c r="AK53" s="52" t="s">
        <v>170</v>
      </c>
      <c r="AL53" s="52" t="s">
        <v>170</v>
      </c>
      <c r="AM53" s="52" t="s">
        <v>170</v>
      </c>
      <c r="AN53" s="52" t="s">
        <v>170</v>
      </c>
      <c r="AO53" s="52" t="s">
        <v>170</v>
      </c>
      <c r="AP53" s="52">
        <v>0</v>
      </c>
      <c r="AQ53" s="52">
        <v>0</v>
      </c>
      <c r="AR53" s="52">
        <v>0</v>
      </c>
      <c r="AS53" s="52">
        <v>0</v>
      </c>
      <c r="AT53" s="52">
        <v>0</v>
      </c>
      <c r="AU53" s="52">
        <v>0</v>
      </c>
      <c r="AV53" s="52">
        <v>0</v>
      </c>
      <c r="AW53" s="52">
        <v>0</v>
      </c>
      <c r="AX53" s="52">
        <v>0</v>
      </c>
      <c r="AY53" s="52">
        <v>1</v>
      </c>
      <c r="AZ53" s="52">
        <v>0</v>
      </c>
      <c r="BA53" s="52">
        <v>0</v>
      </c>
      <c r="BB53" s="52">
        <v>0</v>
      </c>
      <c r="BC53" s="52">
        <v>0</v>
      </c>
      <c r="BD53" s="52">
        <v>0</v>
      </c>
      <c r="BE53" s="52">
        <v>1</v>
      </c>
      <c r="BF53" s="52">
        <v>0</v>
      </c>
      <c r="BG53" s="52">
        <v>0</v>
      </c>
      <c r="BH53" s="52">
        <v>0</v>
      </c>
      <c r="BI53" s="52">
        <v>0</v>
      </c>
      <c r="BJ53" s="52">
        <v>0</v>
      </c>
      <c r="BK53" s="52" t="s">
        <v>170</v>
      </c>
      <c r="BL53" s="52" t="s">
        <v>170</v>
      </c>
      <c r="BM53" s="52" t="s">
        <v>170</v>
      </c>
      <c r="BN53" s="52" t="s">
        <v>170</v>
      </c>
      <c r="BO53" s="52" t="s">
        <v>170</v>
      </c>
      <c r="BP53" s="52" t="s">
        <v>170</v>
      </c>
      <c r="BQ53" s="52" t="s">
        <v>170</v>
      </c>
      <c r="BR53" s="52" t="s">
        <v>170</v>
      </c>
      <c r="BS53" s="52" t="s">
        <v>170</v>
      </c>
      <c r="BT53" s="52" t="s">
        <v>170</v>
      </c>
      <c r="BU53" s="52" t="s">
        <v>170</v>
      </c>
      <c r="BV53" s="52">
        <v>0</v>
      </c>
    </row>
    <row r="54" spans="1:74" s="52" customFormat="1" x14ac:dyDescent="0.2"/>
    <row r="55" spans="1:74" s="52" customFormat="1" x14ac:dyDescent="0.2"/>
    <row r="56" spans="1:74" s="52" customFormat="1" x14ac:dyDescent="0.2"/>
    <row r="85" spans="1:75" x14ac:dyDescent="0.2">
      <c r="B85" s="52">
        <v>271004</v>
      </c>
      <c r="C85" t="s">
        <v>395</v>
      </c>
      <c r="D85">
        <f>IFERROR(VLOOKUP($B85,$A$8:$BW$70,D$88,FALSE),0)</f>
        <v>25</v>
      </c>
      <c r="E85">
        <f t="shared" ref="E85:BP85" si="0">IFERROR(VLOOKUP($B85,$A$8:$BW$70,E88,FALSE),0)</f>
        <v>0.91188060054267805</v>
      </c>
      <c r="F85">
        <f t="shared" si="0"/>
        <v>11.0945473066026</v>
      </c>
      <c r="G85">
        <f t="shared" si="0"/>
        <v>0</v>
      </c>
      <c r="H85">
        <f t="shared" si="0"/>
        <v>5</v>
      </c>
      <c r="I85">
        <f t="shared" si="0"/>
        <v>1</v>
      </c>
      <c r="J85">
        <f t="shared" si="0"/>
        <v>4</v>
      </c>
      <c r="K85">
        <f t="shared" si="0"/>
        <v>6</v>
      </c>
      <c r="L85">
        <f t="shared" si="0"/>
        <v>1</v>
      </c>
      <c r="M85">
        <f t="shared" si="0"/>
        <v>6</v>
      </c>
      <c r="N85">
        <f t="shared" si="0"/>
        <v>2</v>
      </c>
      <c r="O85">
        <f t="shared" si="0"/>
        <v>0</v>
      </c>
      <c r="P85">
        <f t="shared" si="0"/>
        <v>11</v>
      </c>
      <c r="Q85">
        <f t="shared" si="0"/>
        <v>14</v>
      </c>
      <c r="R85">
        <f t="shared" si="0"/>
        <v>0</v>
      </c>
      <c r="S85">
        <f t="shared" si="0"/>
        <v>7</v>
      </c>
      <c r="T85">
        <f t="shared" si="0"/>
        <v>17</v>
      </c>
      <c r="U85">
        <f t="shared" si="0"/>
        <v>0</v>
      </c>
      <c r="V85">
        <f t="shared" si="0"/>
        <v>17</v>
      </c>
      <c r="W85">
        <f t="shared" si="0"/>
        <v>1</v>
      </c>
      <c r="X85">
        <f t="shared" si="0"/>
        <v>0</v>
      </c>
      <c r="Y85">
        <f t="shared" si="0"/>
        <v>13</v>
      </c>
      <c r="Z85">
        <f t="shared" si="0"/>
        <v>3</v>
      </c>
      <c r="AA85">
        <f t="shared" si="0"/>
        <v>1</v>
      </c>
      <c r="AB85">
        <f t="shared" si="0"/>
        <v>20</v>
      </c>
      <c r="AC85">
        <f t="shared" si="0"/>
        <v>2</v>
      </c>
      <c r="AD85">
        <f t="shared" si="0"/>
        <v>0</v>
      </c>
      <c r="AE85">
        <f t="shared" si="0"/>
        <v>0</v>
      </c>
      <c r="AF85">
        <f t="shared" si="0"/>
        <v>0</v>
      </c>
      <c r="AG85">
        <f t="shared" si="0"/>
        <v>3</v>
      </c>
      <c r="AH85">
        <f t="shared" si="0"/>
        <v>0</v>
      </c>
      <c r="AI85">
        <f t="shared" si="0"/>
        <v>16</v>
      </c>
      <c r="AJ85">
        <f t="shared" si="0"/>
        <v>0</v>
      </c>
      <c r="AK85">
        <f t="shared" si="0"/>
        <v>1</v>
      </c>
      <c r="AL85">
        <f t="shared" si="0"/>
        <v>5</v>
      </c>
      <c r="AM85">
        <f t="shared" si="0"/>
        <v>0</v>
      </c>
      <c r="AN85">
        <f t="shared" si="0"/>
        <v>3</v>
      </c>
      <c r="AO85">
        <f t="shared" si="0"/>
        <v>0</v>
      </c>
      <c r="AP85">
        <f t="shared" si="0"/>
        <v>1</v>
      </c>
      <c r="AQ85">
        <f t="shared" si="0"/>
        <v>0</v>
      </c>
      <c r="AR85">
        <f t="shared" si="0"/>
        <v>2</v>
      </c>
      <c r="AS85">
        <f t="shared" si="0"/>
        <v>2</v>
      </c>
      <c r="AT85">
        <f t="shared" si="0"/>
        <v>0</v>
      </c>
      <c r="AU85">
        <f t="shared" si="0"/>
        <v>1</v>
      </c>
      <c r="AV85">
        <f t="shared" si="0"/>
        <v>2</v>
      </c>
      <c r="AW85">
        <f t="shared" si="0"/>
        <v>3</v>
      </c>
      <c r="AX85">
        <f t="shared" si="0"/>
        <v>1</v>
      </c>
      <c r="AY85">
        <f t="shared" si="0"/>
        <v>2</v>
      </c>
      <c r="AZ85">
        <f t="shared" si="0"/>
        <v>0</v>
      </c>
      <c r="BA85">
        <f t="shared" si="0"/>
        <v>1</v>
      </c>
      <c r="BB85">
        <f t="shared" si="0"/>
        <v>10</v>
      </c>
      <c r="BC85">
        <f t="shared" si="0"/>
        <v>4</v>
      </c>
      <c r="BD85">
        <f t="shared" si="0"/>
        <v>2</v>
      </c>
      <c r="BE85">
        <f t="shared" si="0"/>
        <v>4</v>
      </c>
      <c r="BF85">
        <f t="shared" si="0"/>
        <v>3</v>
      </c>
      <c r="BG85">
        <f t="shared" si="0"/>
        <v>4</v>
      </c>
      <c r="BH85">
        <f t="shared" si="0"/>
        <v>5</v>
      </c>
      <c r="BI85">
        <f t="shared" si="0"/>
        <v>3</v>
      </c>
      <c r="BJ85">
        <f t="shared" si="0"/>
        <v>0</v>
      </c>
      <c r="BK85">
        <f t="shared" si="0"/>
        <v>13</v>
      </c>
      <c r="BL85">
        <f t="shared" si="0"/>
        <v>20</v>
      </c>
      <c r="BM85">
        <f t="shared" si="0"/>
        <v>6</v>
      </c>
      <c r="BN85">
        <f t="shared" si="0"/>
        <v>6</v>
      </c>
      <c r="BO85">
        <f t="shared" si="0"/>
        <v>2</v>
      </c>
      <c r="BP85">
        <f t="shared" si="0"/>
        <v>0</v>
      </c>
      <c r="BQ85">
        <f t="shared" ref="BQ85:BW85" si="1">IFERROR(VLOOKUP($B85,$A$8:$BW$70,BQ88,FALSE),0)</f>
        <v>3</v>
      </c>
      <c r="BR85">
        <f t="shared" si="1"/>
        <v>0</v>
      </c>
      <c r="BS85">
        <f t="shared" si="1"/>
        <v>9</v>
      </c>
      <c r="BT85">
        <f t="shared" si="1"/>
        <v>16</v>
      </c>
      <c r="BU85">
        <f t="shared" si="1"/>
        <v>0</v>
      </c>
      <c r="BV85">
        <f t="shared" si="1"/>
        <v>0</v>
      </c>
      <c r="BW85">
        <f t="shared" si="1"/>
        <v>0</v>
      </c>
    </row>
    <row r="86" spans="1:75" x14ac:dyDescent="0.2">
      <c r="B86" s="52">
        <v>271403</v>
      </c>
      <c r="C86" t="s">
        <v>396</v>
      </c>
      <c r="D86">
        <f>IFERROR(VLOOKUP($B86,$A$8:$BW$70,D$88,FALSE),0)</f>
        <v>7</v>
      </c>
      <c r="E86">
        <f t="shared" ref="E86:BP86" si="2">IFERROR(VLOOKUP($B86,$A$8:$BW$70,E$88,FALSE),0)</f>
        <v>0.85217450586052601</v>
      </c>
      <c r="F86">
        <f t="shared" si="2"/>
        <v>10.3681231546364</v>
      </c>
      <c r="G86">
        <f t="shared" si="2"/>
        <v>0</v>
      </c>
      <c r="H86">
        <f t="shared" si="2"/>
        <v>0</v>
      </c>
      <c r="I86">
        <f t="shared" si="2"/>
        <v>2</v>
      </c>
      <c r="J86">
        <f t="shared" si="2"/>
        <v>1</v>
      </c>
      <c r="K86">
        <f t="shared" si="2"/>
        <v>3</v>
      </c>
      <c r="L86">
        <f t="shared" si="2"/>
        <v>0</v>
      </c>
      <c r="M86">
        <f t="shared" si="2"/>
        <v>0</v>
      </c>
      <c r="N86">
        <f t="shared" si="2"/>
        <v>1</v>
      </c>
      <c r="O86">
        <f t="shared" si="2"/>
        <v>0</v>
      </c>
      <c r="P86">
        <f t="shared" si="2"/>
        <v>4</v>
      </c>
      <c r="Q86">
        <f t="shared" si="2"/>
        <v>3</v>
      </c>
      <c r="R86">
        <f t="shared" si="2"/>
        <v>0</v>
      </c>
      <c r="S86">
        <f t="shared" si="2"/>
        <v>3</v>
      </c>
      <c r="T86">
        <f t="shared" si="2"/>
        <v>4</v>
      </c>
      <c r="U86">
        <f t="shared" si="2"/>
        <v>0</v>
      </c>
      <c r="V86">
        <f t="shared" si="2"/>
        <v>4</v>
      </c>
      <c r="W86">
        <f t="shared" si="2"/>
        <v>1</v>
      </c>
      <c r="X86">
        <f t="shared" si="2"/>
        <v>1</v>
      </c>
      <c r="Y86">
        <f t="shared" si="2"/>
        <v>1</v>
      </c>
      <c r="Z86">
        <f t="shared" si="2"/>
        <v>1</v>
      </c>
      <c r="AA86">
        <f t="shared" si="2"/>
        <v>0</v>
      </c>
      <c r="AB86">
        <f t="shared" si="2"/>
        <v>5</v>
      </c>
      <c r="AC86">
        <f t="shared" si="2"/>
        <v>1</v>
      </c>
      <c r="AD86">
        <f t="shared" si="2"/>
        <v>0</v>
      </c>
      <c r="AE86">
        <f t="shared" si="2"/>
        <v>0</v>
      </c>
      <c r="AF86">
        <f t="shared" si="2"/>
        <v>0</v>
      </c>
      <c r="AG86">
        <f t="shared" si="2"/>
        <v>1</v>
      </c>
      <c r="AH86">
        <f t="shared" si="2"/>
        <v>0</v>
      </c>
      <c r="AI86">
        <f t="shared" si="2"/>
        <v>5</v>
      </c>
      <c r="AJ86">
        <f t="shared" si="2"/>
        <v>0</v>
      </c>
      <c r="AK86">
        <f t="shared" si="2"/>
        <v>0</v>
      </c>
      <c r="AL86">
        <f t="shared" si="2"/>
        <v>1</v>
      </c>
      <c r="AM86">
        <f t="shared" si="2"/>
        <v>0</v>
      </c>
      <c r="AN86">
        <f t="shared" si="2"/>
        <v>1</v>
      </c>
      <c r="AO86">
        <f t="shared" si="2"/>
        <v>0</v>
      </c>
      <c r="AP86">
        <f t="shared" si="2"/>
        <v>1</v>
      </c>
      <c r="AQ86">
        <f t="shared" si="2"/>
        <v>0</v>
      </c>
      <c r="AR86">
        <f t="shared" si="2"/>
        <v>2</v>
      </c>
      <c r="AS86">
        <f t="shared" si="2"/>
        <v>1</v>
      </c>
      <c r="AT86">
        <f t="shared" si="2"/>
        <v>0</v>
      </c>
      <c r="AU86">
        <f t="shared" si="2"/>
        <v>2</v>
      </c>
      <c r="AV86">
        <f t="shared" si="2"/>
        <v>0</v>
      </c>
      <c r="AW86">
        <f t="shared" si="2"/>
        <v>0</v>
      </c>
      <c r="AX86">
        <f t="shared" si="2"/>
        <v>0</v>
      </c>
      <c r="AY86">
        <f t="shared" si="2"/>
        <v>0</v>
      </c>
      <c r="AZ86">
        <f t="shared" si="2"/>
        <v>0</v>
      </c>
      <c r="BA86">
        <f t="shared" si="2"/>
        <v>0</v>
      </c>
      <c r="BB86">
        <f t="shared" si="2"/>
        <v>1</v>
      </c>
      <c r="BC86">
        <f t="shared" si="2"/>
        <v>0</v>
      </c>
      <c r="BD86">
        <f t="shared" si="2"/>
        <v>1</v>
      </c>
      <c r="BE86">
        <f t="shared" si="2"/>
        <v>2</v>
      </c>
      <c r="BF86">
        <f t="shared" si="2"/>
        <v>1</v>
      </c>
      <c r="BG86">
        <f t="shared" si="2"/>
        <v>0</v>
      </c>
      <c r="BH86">
        <f t="shared" si="2"/>
        <v>1</v>
      </c>
      <c r="BI86">
        <f t="shared" si="2"/>
        <v>2</v>
      </c>
      <c r="BJ86">
        <f t="shared" si="2"/>
        <v>0</v>
      </c>
      <c r="BK86">
        <f t="shared" si="2"/>
        <v>0</v>
      </c>
      <c r="BL86">
        <f t="shared" si="2"/>
        <v>10</v>
      </c>
      <c r="BM86">
        <f t="shared" si="2"/>
        <v>2</v>
      </c>
      <c r="BN86">
        <f t="shared" si="2"/>
        <v>0</v>
      </c>
      <c r="BO86">
        <f t="shared" si="2"/>
        <v>0</v>
      </c>
      <c r="BP86">
        <f t="shared" si="2"/>
        <v>0</v>
      </c>
      <c r="BQ86">
        <f t="shared" ref="BQ86:BW86" si="3">IFERROR(VLOOKUP($B86,$A$8:$BW$70,BQ$88,FALSE),0)</f>
        <v>1</v>
      </c>
      <c r="BR86">
        <f t="shared" si="3"/>
        <v>0</v>
      </c>
      <c r="BS86">
        <f t="shared" si="3"/>
        <v>3</v>
      </c>
      <c r="BT86">
        <f t="shared" si="3"/>
        <v>4</v>
      </c>
      <c r="BU86">
        <f t="shared" si="3"/>
        <v>0</v>
      </c>
      <c r="BV86">
        <f t="shared" si="3"/>
        <v>0</v>
      </c>
      <c r="BW86">
        <f t="shared" si="3"/>
        <v>0</v>
      </c>
    </row>
    <row r="87" spans="1:75" x14ac:dyDescent="0.2">
      <c r="C87" t="s">
        <v>397</v>
      </c>
      <c r="D87">
        <f>SUM(D8:D83)</f>
        <v>114</v>
      </c>
      <c r="G87">
        <f t="shared" ref="G87:BR87" si="4">SUM(G8:G83)</f>
        <v>1</v>
      </c>
      <c r="H87">
        <f t="shared" si="4"/>
        <v>15</v>
      </c>
      <c r="I87">
        <f t="shared" si="4"/>
        <v>10</v>
      </c>
      <c r="J87">
        <f t="shared" si="4"/>
        <v>18</v>
      </c>
      <c r="K87">
        <f t="shared" si="4"/>
        <v>23</v>
      </c>
      <c r="L87">
        <f t="shared" si="4"/>
        <v>7</v>
      </c>
      <c r="M87">
        <f t="shared" si="4"/>
        <v>25</v>
      </c>
      <c r="N87">
        <f t="shared" si="4"/>
        <v>15</v>
      </c>
      <c r="O87">
        <f t="shared" si="4"/>
        <v>0</v>
      </c>
      <c r="P87">
        <f t="shared" si="4"/>
        <v>70</v>
      </c>
      <c r="Q87">
        <f t="shared" si="4"/>
        <v>44</v>
      </c>
      <c r="R87">
        <f t="shared" si="4"/>
        <v>0</v>
      </c>
      <c r="S87">
        <f t="shared" si="4"/>
        <v>22</v>
      </c>
      <c r="T87">
        <f t="shared" si="4"/>
        <v>34</v>
      </c>
      <c r="U87">
        <f t="shared" si="4"/>
        <v>0</v>
      </c>
      <c r="V87">
        <f t="shared" si="4"/>
        <v>34</v>
      </c>
      <c r="W87">
        <f t="shared" si="4"/>
        <v>3</v>
      </c>
      <c r="X87">
        <f t="shared" si="4"/>
        <v>2</v>
      </c>
      <c r="Y87">
        <f t="shared" si="4"/>
        <v>20</v>
      </c>
      <c r="Z87">
        <f t="shared" si="4"/>
        <v>9</v>
      </c>
      <c r="AA87">
        <f t="shared" si="4"/>
        <v>1</v>
      </c>
      <c r="AB87">
        <f t="shared" si="4"/>
        <v>40</v>
      </c>
      <c r="AC87">
        <f t="shared" si="4"/>
        <v>4</v>
      </c>
      <c r="AD87">
        <f t="shared" si="4"/>
        <v>1</v>
      </c>
      <c r="AE87">
        <f t="shared" si="4"/>
        <v>0</v>
      </c>
      <c r="AF87">
        <f t="shared" si="4"/>
        <v>0</v>
      </c>
      <c r="AG87">
        <f t="shared" si="4"/>
        <v>12</v>
      </c>
      <c r="AH87">
        <f t="shared" si="4"/>
        <v>0</v>
      </c>
      <c r="AI87">
        <f t="shared" si="4"/>
        <v>41</v>
      </c>
      <c r="AJ87">
        <f t="shared" si="4"/>
        <v>0</v>
      </c>
      <c r="AK87">
        <f t="shared" si="4"/>
        <v>1</v>
      </c>
      <c r="AL87">
        <f t="shared" si="4"/>
        <v>9</v>
      </c>
      <c r="AM87">
        <f t="shared" si="4"/>
        <v>2</v>
      </c>
      <c r="AN87">
        <f t="shared" si="4"/>
        <v>4</v>
      </c>
      <c r="AO87">
        <f t="shared" si="4"/>
        <v>0</v>
      </c>
      <c r="AP87">
        <f t="shared" si="4"/>
        <v>10</v>
      </c>
      <c r="AQ87">
        <f t="shared" si="4"/>
        <v>6</v>
      </c>
      <c r="AR87">
        <f t="shared" si="4"/>
        <v>9</v>
      </c>
      <c r="AS87">
        <f t="shared" si="4"/>
        <v>10</v>
      </c>
      <c r="AT87">
        <f t="shared" si="4"/>
        <v>2</v>
      </c>
      <c r="AU87">
        <f t="shared" si="4"/>
        <v>10</v>
      </c>
      <c r="AV87">
        <f t="shared" si="4"/>
        <v>9</v>
      </c>
      <c r="AW87">
        <f t="shared" si="4"/>
        <v>10</v>
      </c>
      <c r="AX87">
        <f t="shared" si="4"/>
        <v>5</v>
      </c>
      <c r="AY87">
        <f t="shared" si="4"/>
        <v>6</v>
      </c>
      <c r="AZ87">
        <f t="shared" si="4"/>
        <v>2</v>
      </c>
      <c r="BA87">
        <f t="shared" si="4"/>
        <v>3</v>
      </c>
      <c r="BB87">
        <f t="shared" si="4"/>
        <v>32</v>
      </c>
      <c r="BC87">
        <f t="shared" si="4"/>
        <v>16</v>
      </c>
      <c r="BD87">
        <f t="shared" si="4"/>
        <v>10</v>
      </c>
      <c r="BE87">
        <f t="shared" si="4"/>
        <v>23</v>
      </c>
      <c r="BF87">
        <f t="shared" si="4"/>
        <v>13</v>
      </c>
      <c r="BG87">
        <f t="shared" si="4"/>
        <v>16</v>
      </c>
      <c r="BH87">
        <f t="shared" si="4"/>
        <v>22</v>
      </c>
      <c r="BI87">
        <f t="shared" si="4"/>
        <v>14</v>
      </c>
      <c r="BJ87">
        <f t="shared" si="4"/>
        <v>0</v>
      </c>
      <c r="BK87">
        <f t="shared" si="4"/>
        <v>26</v>
      </c>
      <c r="BL87">
        <f t="shared" si="4"/>
        <v>49</v>
      </c>
      <c r="BM87">
        <f t="shared" si="4"/>
        <v>11</v>
      </c>
      <c r="BN87">
        <f t="shared" si="4"/>
        <v>7</v>
      </c>
      <c r="BO87">
        <f t="shared" si="4"/>
        <v>2</v>
      </c>
      <c r="BP87">
        <f t="shared" si="4"/>
        <v>0</v>
      </c>
      <c r="BQ87">
        <f t="shared" si="4"/>
        <v>5</v>
      </c>
      <c r="BR87">
        <f t="shared" si="4"/>
        <v>1</v>
      </c>
      <c r="BS87">
        <f t="shared" ref="BS87:BW87" si="5">SUM(BS8:BS83)</f>
        <v>20</v>
      </c>
      <c r="BT87">
        <f t="shared" si="5"/>
        <v>37</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82</v>
      </c>
      <c r="E90">
        <v>0.93347074326241897</v>
      </c>
      <c r="F90">
        <v>11.3572273763594</v>
      </c>
      <c r="G90">
        <v>1</v>
      </c>
      <c r="H90">
        <v>10</v>
      </c>
      <c r="I90">
        <v>7</v>
      </c>
      <c r="J90">
        <v>13</v>
      </c>
      <c r="K90">
        <v>14</v>
      </c>
      <c r="L90">
        <v>6</v>
      </c>
      <c r="M90">
        <v>19</v>
      </c>
      <c r="N90">
        <v>12</v>
      </c>
      <c r="O90">
        <v>0</v>
      </c>
      <c r="P90">
        <v>55</v>
      </c>
      <c r="Q90">
        <v>27</v>
      </c>
      <c r="R90">
        <v>0</v>
      </c>
      <c r="S90">
        <v>27</v>
      </c>
      <c r="T90">
        <v>53</v>
      </c>
      <c r="U90">
        <v>1</v>
      </c>
      <c r="V90">
        <v>52</v>
      </c>
      <c r="W90">
        <v>5</v>
      </c>
      <c r="X90">
        <v>4</v>
      </c>
      <c r="Y90">
        <v>31</v>
      </c>
      <c r="Z90">
        <v>12</v>
      </c>
      <c r="AA90">
        <v>2</v>
      </c>
      <c r="AB90">
        <v>59</v>
      </c>
      <c r="AC90">
        <v>5</v>
      </c>
      <c r="AD90">
        <v>1</v>
      </c>
      <c r="AE90">
        <v>0</v>
      </c>
      <c r="AF90">
        <v>0</v>
      </c>
      <c r="AG90">
        <v>17</v>
      </c>
      <c r="AH90">
        <v>0</v>
      </c>
      <c r="AI90">
        <v>58</v>
      </c>
      <c r="AJ90">
        <v>0</v>
      </c>
      <c r="AK90">
        <v>1</v>
      </c>
      <c r="AL90">
        <v>12</v>
      </c>
      <c r="AM90">
        <v>4</v>
      </c>
      <c r="AN90">
        <v>7</v>
      </c>
      <c r="AO90">
        <v>0</v>
      </c>
      <c r="AP90">
        <v>8</v>
      </c>
      <c r="AQ90">
        <v>6</v>
      </c>
      <c r="AR90">
        <v>5</v>
      </c>
      <c r="AS90">
        <v>7</v>
      </c>
      <c r="AT90">
        <v>2</v>
      </c>
      <c r="AU90">
        <v>7</v>
      </c>
      <c r="AV90">
        <v>7</v>
      </c>
      <c r="AW90">
        <v>7</v>
      </c>
      <c r="AX90">
        <v>4</v>
      </c>
      <c r="AY90">
        <v>4</v>
      </c>
      <c r="AZ90">
        <v>2</v>
      </c>
      <c r="BA90">
        <v>2</v>
      </c>
      <c r="BB90">
        <v>21</v>
      </c>
      <c r="BC90">
        <v>12</v>
      </c>
      <c r="BD90">
        <v>7</v>
      </c>
      <c r="BE90">
        <v>17</v>
      </c>
      <c r="BF90">
        <v>9</v>
      </c>
      <c r="BG90">
        <v>12</v>
      </c>
      <c r="BH90">
        <v>16</v>
      </c>
      <c r="BI90">
        <v>9</v>
      </c>
      <c r="BJ90">
        <v>0</v>
      </c>
      <c r="BK90">
        <v>29</v>
      </c>
      <c r="BL90">
        <v>71</v>
      </c>
      <c r="BM90">
        <v>15</v>
      </c>
      <c r="BN90">
        <v>9</v>
      </c>
      <c r="BO90">
        <v>3</v>
      </c>
      <c r="BP90">
        <v>0</v>
      </c>
      <c r="BQ90">
        <v>7</v>
      </c>
      <c r="BR90">
        <v>1</v>
      </c>
      <c r="BS90">
        <v>25</v>
      </c>
      <c r="BT90">
        <v>57</v>
      </c>
      <c r="BU90">
        <v>0</v>
      </c>
      <c r="BV90">
        <v>0</v>
      </c>
    </row>
    <row r="91" spans="1:75" x14ac:dyDescent="0.2">
      <c r="B91" t="s">
        <v>425</v>
      </c>
    </row>
    <row r="92" spans="1:75" x14ac:dyDescent="0.2">
      <c r="D92">
        <f>D87-D85-D86</f>
        <v>82</v>
      </c>
    </row>
    <row r="100" spans="1:6" s="147" customFormat="1" x14ac:dyDescent="0.2"/>
    <row r="101" spans="1:6" x14ac:dyDescent="0.2">
      <c r="A101" s="52">
        <v>271004</v>
      </c>
      <c r="B101" s="52" t="s">
        <v>172</v>
      </c>
      <c r="C101" s="52" t="s">
        <v>419</v>
      </c>
      <c r="D101" s="52">
        <v>51</v>
      </c>
      <c r="E101" s="52">
        <v>1.8666296756785801</v>
      </c>
      <c r="F101" s="52">
        <v>22.7106610540894</v>
      </c>
    </row>
    <row r="102" spans="1:6" x14ac:dyDescent="0.2">
      <c r="A102" s="52">
        <v>271021</v>
      </c>
      <c r="B102" s="52" t="s">
        <v>419</v>
      </c>
      <c r="C102" s="52" t="s">
        <v>500</v>
      </c>
      <c r="D102" s="52">
        <v>1</v>
      </c>
      <c r="E102" s="52">
        <v>0.95022710427792201</v>
      </c>
      <c r="F102" s="52">
        <v>11.561096435381399</v>
      </c>
    </row>
    <row r="103" spans="1:6" x14ac:dyDescent="0.2">
      <c r="A103" s="52">
        <v>271039</v>
      </c>
      <c r="B103" s="52" t="s">
        <v>419</v>
      </c>
      <c r="C103" s="52" t="s">
        <v>501</v>
      </c>
      <c r="D103" s="52">
        <v>1</v>
      </c>
      <c r="E103" s="52">
        <v>1.2750873434830301</v>
      </c>
      <c r="F103" s="52">
        <v>15.513562679043501</v>
      </c>
    </row>
    <row r="104" spans="1:6" x14ac:dyDescent="0.2">
      <c r="A104" s="52">
        <v>271047</v>
      </c>
      <c r="B104" s="52" t="s">
        <v>419</v>
      </c>
      <c r="C104" s="52" t="s">
        <v>502</v>
      </c>
      <c r="D104" s="52">
        <v>2</v>
      </c>
      <c r="E104" s="52">
        <v>3.0501288679446699</v>
      </c>
      <c r="F104" s="52">
        <v>37.109901226660199</v>
      </c>
    </row>
    <row r="105" spans="1:6" x14ac:dyDescent="0.2">
      <c r="A105" s="52">
        <v>271063</v>
      </c>
      <c r="B105" s="52" t="s">
        <v>419</v>
      </c>
      <c r="C105" s="52" t="s">
        <v>503</v>
      </c>
      <c r="D105" s="52">
        <v>4</v>
      </c>
      <c r="E105" s="52">
        <v>3.8529335272643199</v>
      </c>
      <c r="F105" s="52">
        <v>46.877357915049203</v>
      </c>
    </row>
    <row r="106" spans="1:6" x14ac:dyDescent="0.2">
      <c r="A106" s="52">
        <v>271071</v>
      </c>
      <c r="B106" s="52" t="s">
        <v>419</v>
      </c>
      <c r="C106" s="52" t="s">
        <v>504</v>
      </c>
      <c r="D106" s="52">
        <v>1</v>
      </c>
      <c r="E106" s="52">
        <v>1.2574503935819701</v>
      </c>
      <c r="F106" s="52">
        <v>15.2989797885807</v>
      </c>
    </row>
    <row r="107" spans="1:6" x14ac:dyDescent="0.2">
      <c r="A107" s="52">
        <v>271110</v>
      </c>
      <c r="B107" s="52" t="s">
        <v>419</v>
      </c>
      <c r="C107" s="52" t="s">
        <v>507</v>
      </c>
      <c r="D107" s="52">
        <v>4</v>
      </c>
      <c r="E107" s="52">
        <v>5.6128534343647001</v>
      </c>
      <c r="F107" s="52">
        <v>68.289716784770505</v>
      </c>
    </row>
    <row r="108" spans="1:6" x14ac:dyDescent="0.2">
      <c r="A108" s="52">
        <v>271136</v>
      </c>
      <c r="B108" s="52" t="s">
        <v>419</v>
      </c>
      <c r="C108" s="52" t="s">
        <v>508</v>
      </c>
      <c r="D108" s="52">
        <v>2</v>
      </c>
      <c r="E108" s="52">
        <v>2.0549915745345402</v>
      </c>
      <c r="F108" s="52">
        <v>25.002397490170299</v>
      </c>
    </row>
    <row r="109" spans="1:6" x14ac:dyDescent="0.2">
      <c r="A109" s="52">
        <v>271144</v>
      </c>
      <c r="B109" s="52" t="s">
        <v>419</v>
      </c>
      <c r="C109" s="52" t="s">
        <v>509</v>
      </c>
      <c r="D109" s="52">
        <v>2</v>
      </c>
      <c r="E109" s="52">
        <v>1.1694675414283899</v>
      </c>
      <c r="F109" s="52">
        <v>14.228521754045399</v>
      </c>
    </row>
    <row r="110" spans="1:6" x14ac:dyDescent="0.2">
      <c r="A110" s="52">
        <v>271161</v>
      </c>
      <c r="B110" s="52" t="s">
        <v>419</v>
      </c>
      <c r="C110" s="52" t="s">
        <v>511</v>
      </c>
      <c r="D110" s="52">
        <v>2</v>
      </c>
      <c r="E110" s="52">
        <v>1.59108989657916</v>
      </c>
      <c r="F110" s="52">
        <v>19.358260408379699</v>
      </c>
    </row>
    <row r="111" spans="1:6" x14ac:dyDescent="0.2">
      <c r="A111" s="52">
        <v>271179</v>
      </c>
      <c r="B111" s="52" t="s">
        <v>419</v>
      </c>
      <c r="C111" s="52" t="s">
        <v>512</v>
      </c>
      <c r="D111" s="52">
        <v>1</v>
      </c>
      <c r="E111" s="52">
        <v>1.11446689476089</v>
      </c>
      <c r="F111" s="52">
        <v>13.5593472195908</v>
      </c>
    </row>
    <row r="112" spans="1:6" x14ac:dyDescent="0.2">
      <c r="A112" s="52">
        <v>271187</v>
      </c>
      <c r="B112" s="52" t="s">
        <v>419</v>
      </c>
      <c r="C112" s="52" t="s">
        <v>513</v>
      </c>
      <c r="D112" s="52">
        <v>2</v>
      </c>
      <c r="E112" s="52">
        <v>1.17416370190332</v>
      </c>
      <c r="F112" s="52">
        <v>14.2856583731571</v>
      </c>
    </row>
    <row r="113" spans="1:6" x14ac:dyDescent="0.2">
      <c r="A113" s="52">
        <v>271195</v>
      </c>
      <c r="B113" s="52" t="s">
        <v>419</v>
      </c>
      <c r="C113" s="52" t="s">
        <v>527</v>
      </c>
      <c r="D113" s="52">
        <v>3</v>
      </c>
      <c r="E113" s="52">
        <v>2.6974536037980101</v>
      </c>
      <c r="F113" s="52">
        <v>32.819018846209197</v>
      </c>
    </row>
    <row r="114" spans="1:6" x14ac:dyDescent="0.2">
      <c r="A114" s="52">
        <v>271209</v>
      </c>
      <c r="B114" s="52" t="s">
        <v>419</v>
      </c>
      <c r="C114" s="52" t="s">
        <v>514</v>
      </c>
      <c r="D114" s="52">
        <v>5</v>
      </c>
      <c r="E114" s="52">
        <v>3.2860795099798201</v>
      </c>
      <c r="F114" s="52">
        <v>39.980634038087899</v>
      </c>
    </row>
    <row r="115" spans="1:6" x14ac:dyDescent="0.2">
      <c r="A115" s="52">
        <v>271225</v>
      </c>
      <c r="B115" s="52" t="s">
        <v>419</v>
      </c>
      <c r="C115" s="52" t="s">
        <v>516</v>
      </c>
      <c r="D115" s="52">
        <v>5</v>
      </c>
      <c r="E115" s="52">
        <v>4.7734063982739396</v>
      </c>
      <c r="F115" s="52">
        <v>58.076444512332898</v>
      </c>
    </row>
    <row r="116" spans="1:6" x14ac:dyDescent="0.2">
      <c r="A116" s="52">
        <v>271233</v>
      </c>
      <c r="B116" s="52" t="s">
        <v>419</v>
      </c>
      <c r="C116" s="52" t="s">
        <v>517</v>
      </c>
      <c r="D116" s="52">
        <v>4</v>
      </c>
      <c r="E116" s="52">
        <v>2.2201131147631998</v>
      </c>
      <c r="F116" s="52">
        <v>27.0113762296189</v>
      </c>
    </row>
    <row r="117" spans="1:6" x14ac:dyDescent="0.2">
      <c r="A117" s="52">
        <v>271241</v>
      </c>
      <c r="B117" s="52" t="s">
        <v>419</v>
      </c>
      <c r="C117" s="52" t="s">
        <v>530</v>
      </c>
      <c r="D117" s="52">
        <v>1</v>
      </c>
      <c r="E117" s="52">
        <v>0.88651696350209697</v>
      </c>
      <c r="F117" s="52">
        <v>10.785956389275499</v>
      </c>
    </row>
    <row r="118" spans="1:6" x14ac:dyDescent="0.2">
      <c r="A118" s="52">
        <v>271250</v>
      </c>
      <c r="B118" s="52" t="s">
        <v>419</v>
      </c>
      <c r="C118" s="52" t="s">
        <v>518</v>
      </c>
      <c r="D118" s="52">
        <v>5</v>
      </c>
      <c r="E118" s="52">
        <v>4.2021397295502902</v>
      </c>
      <c r="F118" s="52">
        <v>51.126033376195203</v>
      </c>
    </row>
    <row r="119" spans="1:6" x14ac:dyDescent="0.2">
      <c r="A119" s="52">
        <v>271268</v>
      </c>
      <c r="B119" s="52" t="s">
        <v>419</v>
      </c>
      <c r="C119" s="52" t="s">
        <v>519</v>
      </c>
      <c r="D119" s="52">
        <v>3</v>
      </c>
      <c r="E119" s="52">
        <v>1.5614265192679999</v>
      </c>
      <c r="F119" s="52">
        <v>18.997355984427401</v>
      </c>
    </row>
    <row r="120" spans="1:6" x14ac:dyDescent="0.2">
      <c r="A120" s="52">
        <v>271276</v>
      </c>
      <c r="B120" s="52" t="s">
        <v>419</v>
      </c>
      <c r="C120" s="52" t="s">
        <v>520</v>
      </c>
      <c r="D120" s="52">
        <v>1</v>
      </c>
      <c r="E120" s="52">
        <v>0.74524533476420396</v>
      </c>
      <c r="F120" s="52">
        <v>9.0671515729644891</v>
      </c>
    </row>
    <row r="121" spans="1:6" x14ac:dyDescent="0.2">
      <c r="A121" s="52">
        <v>271284</v>
      </c>
      <c r="B121" s="52" t="s">
        <v>419</v>
      </c>
      <c r="C121" s="52" t="s">
        <v>521</v>
      </c>
      <c r="D121" s="52">
        <v>2</v>
      </c>
      <c r="E121" s="52">
        <v>1.8411459292263499</v>
      </c>
      <c r="F121" s="52">
        <v>22.4006088055873</v>
      </c>
    </row>
    <row r="122" spans="1:6" x14ac:dyDescent="0.2">
      <c r="A122" s="52">
        <v>271403</v>
      </c>
      <c r="B122" s="52" t="s">
        <v>173</v>
      </c>
      <c r="C122" s="52" t="s">
        <v>419</v>
      </c>
      <c r="D122" s="52">
        <v>15</v>
      </c>
      <c r="E122" s="52">
        <v>1.8156333292179001</v>
      </c>
      <c r="F122" s="52">
        <v>22.090205505484398</v>
      </c>
    </row>
    <row r="123" spans="1:6" x14ac:dyDescent="0.2">
      <c r="A123" s="52">
        <v>271411</v>
      </c>
      <c r="B123" s="52" t="s">
        <v>419</v>
      </c>
      <c r="C123" s="52" t="s">
        <v>522</v>
      </c>
      <c r="D123" s="52">
        <v>4</v>
      </c>
      <c r="E123" s="52">
        <v>2.73309919783539</v>
      </c>
      <c r="F123" s="52">
        <v>33.252706906997197</v>
      </c>
    </row>
    <row r="124" spans="1:6" x14ac:dyDescent="0.2">
      <c r="A124" s="52">
        <v>271420</v>
      </c>
      <c r="B124" s="52" t="s">
        <v>419</v>
      </c>
      <c r="C124" s="52" t="s">
        <v>528</v>
      </c>
      <c r="D124" s="52">
        <v>2</v>
      </c>
      <c r="E124" s="52">
        <v>1.64869588155769</v>
      </c>
      <c r="F124" s="52">
        <v>20.059133225618499</v>
      </c>
    </row>
    <row r="125" spans="1:6" x14ac:dyDescent="0.2">
      <c r="A125" s="52">
        <v>271446</v>
      </c>
      <c r="B125" s="52" t="s">
        <v>419</v>
      </c>
      <c r="C125" s="52" t="s">
        <v>529</v>
      </c>
      <c r="D125" s="52">
        <v>2</v>
      </c>
      <c r="E125" s="52">
        <v>1.4613900742386201</v>
      </c>
      <c r="F125" s="52">
        <v>17.780245903236501</v>
      </c>
    </row>
    <row r="126" spans="1:6" x14ac:dyDescent="0.2">
      <c r="A126" s="52">
        <v>271454</v>
      </c>
      <c r="B126" s="52" t="s">
        <v>419</v>
      </c>
      <c r="C126" s="52" t="s">
        <v>524</v>
      </c>
      <c r="D126" s="52">
        <v>5</v>
      </c>
      <c r="E126" s="52">
        <v>3.6053705599861599</v>
      </c>
      <c r="F126" s="52">
        <v>43.865341813164903</v>
      </c>
    </row>
    <row r="127" spans="1:6" x14ac:dyDescent="0.2">
      <c r="A127" s="52">
        <v>271462</v>
      </c>
      <c r="B127" s="52" t="s">
        <v>419</v>
      </c>
      <c r="C127" s="52" t="s">
        <v>525</v>
      </c>
      <c r="D127" s="52">
        <v>1</v>
      </c>
      <c r="E127" s="52">
        <v>0.62989348501168496</v>
      </c>
      <c r="F127" s="52">
        <v>7.6637040676421604</v>
      </c>
    </row>
    <row r="128" spans="1:6" x14ac:dyDescent="0.2">
      <c r="A128" s="52">
        <v>271471</v>
      </c>
      <c r="B128" s="52" t="s">
        <v>419</v>
      </c>
      <c r="C128" s="52" t="s">
        <v>539</v>
      </c>
      <c r="D128" s="52">
        <v>1</v>
      </c>
      <c r="E128" s="52">
        <v>2.6315096971132301</v>
      </c>
      <c r="F128" s="52">
        <v>32.0167013148777</v>
      </c>
    </row>
    <row r="129" spans="1:6" x14ac:dyDescent="0.2">
      <c r="A129" s="52">
        <v>272027</v>
      </c>
      <c r="B129" s="52" t="s">
        <v>253</v>
      </c>
      <c r="C129" s="52" t="s">
        <v>419</v>
      </c>
      <c r="D129" s="52">
        <v>5</v>
      </c>
      <c r="E129" s="52">
        <v>2.6198173463346102</v>
      </c>
      <c r="F129" s="52">
        <v>31.874444380404501</v>
      </c>
    </row>
    <row r="130" spans="1:6" x14ac:dyDescent="0.2">
      <c r="A130" s="52">
        <v>272035</v>
      </c>
      <c r="B130" s="52" t="s">
        <v>174</v>
      </c>
      <c r="C130" s="52" t="s">
        <v>419</v>
      </c>
      <c r="D130" s="52">
        <v>3</v>
      </c>
      <c r="E130" s="52">
        <v>0.73385159563798597</v>
      </c>
      <c r="F130" s="52">
        <v>8.9285277469288307</v>
      </c>
    </row>
    <row r="131" spans="1:6" x14ac:dyDescent="0.2">
      <c r="A131" s="52">
        <v>272051</v>
      </c>
      <c r="B131" s="52" t="s">
        <v>176</v>
      </c>
      <c r="C131" s="52" t="s">
        <v>419</v>
      </c>
      <c r="D131" s="52">
        <v>5</v>
      </c>
      <c r="E131" s="52">
        <v>1.3197173693281801</v>
      </c>
      <c r="F131" s="52">
        <v>16.056561326826198</v>
      </c>
    </row>
    <row r="132" spans="1:6" x14ac:dyDescent="0.2">
      <c r="A132" s="52">
        <v>272078</v>
      </c>
      <c r="B132" s="52" t="s">
        <v>177</v>
      </c>
      <c r="C132" s="52" t="s">
        <v>419</v>
      </c>
      <c r="D132" s="52">
        <v>6</v>
      </c>
      <c r="E132" s="52">
        <v>1.71457474259947</v>
      </c>
      <c r="F132" s="52">
        <v>20.860659368293501</v>
      </c>
    </row>
    <row r="133" spans="1:6" x14ac:dyDescent="0.2">
      <c r="A133" s="52">
        <v>272094</v>
      </c>
      <c r="B133" s="52" t="s">
        <v>179</v>
      </c>
      <c r="C133" s="52" t="s">
        <v>419</v>
      </c>
      <c r="D133" s="52">
        <v>3</v>
      </c>
      <c r="E133" s="52">
        <v>2.10297571063054</v>
      </c>
      <c r="F133" s="52">
        <v>25.586204479338299</v>
      </c>
    </row>
    <row r="134" spans="1:6" x14ac:dyDescent="0.2">
      <c r="A134" s="52">
        <v>272108</v>
      </c>
      <c r="B134" s="52" t="s">
        <v>180</v>
      </c>
      <c r="C134" s="52" t="s">
        <v>419</v>
      </c>
      <c r="D134" s="52">
        <v>7</v>
      </c>
      <c r="E134" s="52">
        <v>1.76020478725411</v>
      </c>
      <c r="F134" s="52">
        <v>21.415824911591599</v>
      </c>
    </row>
    <row r="135" spans="1:6" x14ac:dyDescent="0.2">
      <c r="A135" s="52">
        <v>272116</v>
      </c>
      <c r="B135" s="52" t="s">
        <v>181</v>
      </c>
      <c r="C135" s="52" t="s">
        <v>419</v>
      </c>
      <c r="D135" s="52">
        <v>2</v>
      </c>
      <c r="E135" s="52">
        <v>0.70545741859021405</v>
      </c>
      <c r="F135" s="52">
        <v>8.5830652595142691</v>
      </c>
    </row>
    <row r="136" spans="1:6" x14ac:dyDescent="0.2">
      <c r="A136" s="52">
        <v>272124</v>
      </c>
      <c r="B136" s="52" t="s">
        <v>182</v>
      </c>
      <c r="C136" s="52" t="s">
        <v>419</v>
      </c>
      <c r="D136" s="52">
        <v>3</v>
      </c>
      <c r="E136" s="52">
        <v>1.1376866280105999</v>
      </c>
      <c r="F136" s="52">
        <v>13.841853974129</v>
      </c>
    </row>
    <row r="137" spans="1:6" x14ac:dyDescent="0.2">
      <c r="A137" s="52">
        <v>272132</v>
      </c>
      <c r="B137" s="52" t="s">
        <v>183</v>
      </c>
      <c r="C137" s="52" t="s">
        <v>419</v>
      </c>
      <c r="D137" s="52">
        <v>3</v>
      </c>
      <c r="E137" s="52">
        <v>3.0352084176446801</v>
      </c>
      <c r="F137" s="52">
        <v>36.928369081343597</v>
      </c>
    </row>
    <row r="138" spans="1:6" x14ac:dyDescent="0.2">
      <c r="A138" s="52">
        <v>272159</v>
      </c>
      <c r="B138" s="52" t="s">
        <v>184</v>
      </c>
      <c r="C138" s="52" t="s">
        <v>419</v>
      </c>
      <c r="D138" s="52">
        <v>2</v>
      </c>
      <c r="E138" s="52">
        <v>0.87268792243549698</v>
      </c>
      <c r="F138" s="52">
        <v>10.6177030562986</v>
      </c>
    </row>
    <row r="139" spans="1:6" x14ac:dyDescent="0.2">
      <c r="A139" s="52">
        <v>272167</v>
      </c>
      <c r="B139" s="52" t="s">
        <v>185</v>
      </c>
      <c r="C139" s="52" t="s">
        <v>419</v>
      </c>
      <c r="D139" s="52">
        <v>2</v>
      </c>
      <c r="E139" s="52">
        <v>1.96390345450618</v>
      </c>
      <c r="F139" s="52">
        <v>23.8941586964918</v>
      </c>
    </row>
    <row r="140" spans="1:6" x14ac:dyDescent="0.2">
      <c r="A140" s="52">
        <v>272175</v>
      </c>
      <c r="B140" s="52" t="s">
        <v>186</v>
      </c>
      <c r="C140" s="52" t="s">
        <v>419</v>
      </c>
      <c r="D140" s="52">
        <v>3</v>
      </c>
      <c r="E140" s="52">
        <v>2.5466676853337402</v>
      </c>
      <c r="F140" s="52">
        <v>30.984456838227199</v>
      </c>
    </row>
    <row r="141" spans="1:6" x14ac:dyDescent="0.2">
      <c r="A141" s="52">
        <v>272183</v>
      </c>
      <c r="B141" s="52" t="s">
        <v>187</v>
      </c>
      <c r="C141" s="52" t="s">
        <v>419</v>
      </c>
      <c r="D141" s="52">
        <v>5</v>
      </c>
      <c r="E141" s="52">
        <v>4.2256139817115397</v>
      </c>
      <c r="F141" s="52">
        <v>51.411636777490401</v>
      </c>
    </row>
    <row r="142" spans="1:6" x14ac:dyDescent="0.2">
      <c r="A142" s="52">
        <v>272191</v>
      </c>
      <c r="B142" s="52" t="s">
        <v>278</v>
      </c>
      <c r="C142" s="52" t="s">
        <v>419</v>
      </c>
      <c r="D142" s="52">
        <v>5</v>
      </c>
      <c r="E142" s="52">
        <v>2.7083389757062002</v>
      </c>
      <c r="F142" s="52">
        <v>32.951457537758799</v>
      </c>
    </row>
    <row r="143" spans="1:6" x14ac:dyDescent="0.2">
      <c r="A143" s="52">
        <v>272205</v>
      </c>
      <c r="B143" s="52" t="s">
        <v>188</v>
      </c>
      <c r="C143" s="52" t="s">
        <v>419</v>
      </c>
      <c r="D143" s="52">
        <v>1</v>
      </c>
      <c r="E143" s="52">
        <v>0.71877291088653394</v>
      </c>
      <c r="F143" s="52">
        <v>8.7450704157861701</v>
      </c>
    </row>
    <row r="144" spans="1:6" x14ac:dyDescent="0.2">
      <c r="A144" s="52">
        <v>272213</v>
      </c>
      <c r="B144" s="52" t="s">
        <v>281</v>
      </c>
      <c r="C144" s="52" t="s">
        <v>419</v>
      </c>
      <c r="D144" s="52">
        <v>1</v>
      </c>
      <c r="E144" s="52">
        <v>1.4758187104296101</v>
      </c>
      <c r="F144" s="52">
        <v>17.955794310226899</v>
      </c>
    </row>
    <row r="145" spans="1:6" x14ac:dyDescent="0.2">
      <c r="A145" s="52">
        <v>272221</v>
      </c>
      <c r="B145" s="52" t="s">
        <v>189</v>
      </c>
      <c r="C145" s="52" t="s">
        <v>419</v>
      </c>
      <c r="D145" s="52">
        <v>1</v>
      </c>
      <c r="E145" s="52">
        <v>0.91270022361155501</v>
      </c>
      <c r="F145" s="52">
        <v>11.1045193872739</v>
      </c>
    </row>
    <row r="146" spans="1:6" x14ac:dyDescent="0.2">
      <c r="A146" s="52">
        <v>272230</v>
      </c>
      <c r="B146" s="52" t="s">
        <v>171</v>
      </c>
      <c r="C146" s="52" t="s">
        <v>419</v>
      </c>
      <c r="D146" s="52">
        <v>2</v>
      </c>
      <c r="E146" s="52">
        <v>1.67840149042052</v>
      </c>
      <c r="F146" s="52">
        <v>20.420551466782999</v>
      </c>
    </row>
    <row r="147" spans="1:6" x14ac:dyDescent="0.2">
      <c r="A147" s="52">
        <v>272248</v>
      </c>
      <c r="B147" s="52" t="s">
        <v>190</v>
      </c>
      <c r="C147" s="52" t="s">
        <v>419</v>
      </c>
      <c r="D147" s="52">
        <v>1</v>
      </c>
      <c r="E147" s="52">
        <v>1.1535488931698401</v>
      </c>
      <c r="F147" s="52">
        <v>14.0348448668997</v>
      </c>
    </row>
    <row r="148" spans="1:6" x14ac:dyDescent="0.2">
      <c r="A148" s="52">
        <v>272264</v>
      </c>
      <c r="B148" s="52" t="s">
        <v>192</v>
      </c>
      <c r="C148" s="52" t="s">
        <v>419</v>
      </c>
      <c r="D148" s="52">
        <v>1</v>
      </c>
      <c r="E148" s="52">
        <v>1.57400994774287</v>
      </c>
      <c r="F148" s="52">
        <v>19.150454364204901</v>
      </c>
    </row>
    <row r="149" spans="1:6" x14ac:dyDescent="0.2">
      <c r="A149" s="52">
        <v>272272</v>
      </c>
      <c r="B149" s="52" t="s">
        <v>193</v>
      </c>
      <c r="C149" s="52" t="s">
        <v>419</v>
      </c>
      <c r="D149" s="52">
        <v>6</v>
      </c>
      <c r="E149" s="52">
        <v>1.24446988693991</v>
      </c>
      <c r="F149" s="52">
        <v>15.1410502911022</v>
      </c>
    </row>
    <row r="150" spans="1:6" x14ac:dyDescent="0.2">
      <c r="A150" s="52">
        <v>272281</v>
      </c>
      <c r="B150" s="52" t="s">
        <v>194</v>
      </c>
      <c r="C150" s="52" t="s">
        <v>419</v>
      </c>
      <c r="D150" s="52">
        <v>2</v>
      </c>
      <c r="E150" s="52">
        <v>3.31581477858647</v>
      </c>
      <c r="F150" s="52">
        <v>40.342413139468697</v>
      </c>
    </row>
    <row r="151" spans="1:6" x14ac:dyDescent="0.2">
      <c r="A151" s="52">
        <v>272299</v>
      </c>
      <c r="B151" s="52" t="s">
        <v>195</v>
      </c>
      <c r="C151" s="52" t="s">
        <v>419</v>
      </c>
      <c r="D151" s="52">
        <v>2</v>
      </c>
      <c r="E151" s="52">
        <v>3.6353721712260301</v>
      </c>
      <c r="F151" s="52">
        <v>44.2303614165833</v>
      </c>
    </row>
    <row r="152" spans="1:6" x14ac:dyDescent="0.2">
      <c r="A152" s="52">
        <v>272329</v>
      </c>
      <c r="B152" s="52" t="s">
        <v>198</v>
      </c>
      <c r="C152" s="52" t="s">
        <v>419</v>
      </c>
      <c r="D152" s="52">
        <v>1</v>
      </c>
      <c r="E152" s="52">
        <v>1.9120824489952</v>
      </c>
      <c r="F152" s="52">
        <v>23.263669796108299</v>
      </c>
    </row>
    <row r="153" spans="1:6" x14ac:dyDescent="0.2">
      <c r="A153" s="52">
        <v>273619</v>
      </c>
      <c r="B153" s="52" t="s">
        <v>534</v>
      </c>
      <c r="C153" s="52" t="s">
        <v>419</v>
      </c>
      <c r="D153" s="52">
        <v>1</v>
      </c>
      <c r="E153" s="52">
        <v>2.3172822913287301</v>
      </c>
      <c r="F153" s="52">
        <v>28.1936012111662</v>
      </c>
    </row>
    <row r="154" spans="1:6" x14ac:dyDescent="0.2">
      <c r="A154" s="52">
        <v>273830</v>
      </c>
      <c r="B154" s="52" t="s">
        <v>536</v>
      </c>
      <c r="C154" s="52" t="s">
        <v>419</v>
      </c>
      <c r="D154" s="52">
        <v>1</v>
      </c>
      <c r="E154" s="52">
        <v>20.1207243460765</v>
      </c>
      <c r="F154" s="52">
        <v>244.80214621059699</v>
      </c>
    </row>
    <row r="155" spans="1:6" x14ac:dyDescent="0.2">
      <c r="A155" s="52"/>
      <c r="B155" s="52"/>
      <c r="C155" s="52"/>
      <c r="D155" s="52"/>
      <c r="E155" s="52"/>
      <c r="F155" s="52"/>
    </row>
    <row r="156" spans="1:6" x14ac:dyDescent="0.2">
      <c r="A156" s="52"/>
      <c r="B156" s="52"/>
      <c r="C156" s="52"/>
      <c r="D156" s="52"/>
      <c r="E156" s="52"/>
      <c r="F156" s="52"/>
    </row>
    <row r="178" spans="1:6" x14ac:dyDescent="0.2">
      <c r="B178">
        <v>271004</v>
      </c>
      <c r="C178" t="s">
        <v>249</v>
      </c>
      <c r="D178">
        <v>51</v>
      </c>
      <c r="E178">
        <v>1.8666296756785801</v>
      </c>
      <c r="F178">
        <v>22.7106610540894</v>
      </c>
    </row>
    <row r="179" spans="1:6" x14ac:dyDescent="0.2">
      <c r="B179">
        <v>271403</v>
      </c>
      <c r="C179" t="s">
        <v>251</v>
      </c>
      <c r="D179">
        <v>15</v>
      </c>
      <c r="E179">
        <v>1.8156333292179001</v>
      </c>
      <c r="F179">
        <v>22.090205505484398</v>
      </c>
    </row>
    <row r="180" spans="1:6" x14ac:dyDescent="0.2">
      <c r="B180" s="52"/>
      <c r="C180" t="s">
        <v>397</v>
      </c>
      <c r="D180">
        <v>206</v>
      </c>
    </row>
    <row r="181" spans="1:6" x14ac:dyDescent="0.2">
      <c r="A181">
        <v>1</v>
      </c>
      <c r="B181" s="52">
        <v>2</v>
      </c>
      <c r="C181">
        <v>3</v>
      </c>
      <c r="D181">
        <v>4</v>
      </c>
      <c r="E181">
        <v>5</v>
      </c>
      <c r="F181">
        <v>6</v>
      </c>
    </row>
    <row r="183" spans="1:6" x14ac:dyDescent="0.2">
      <c r="A183">
        <v>270000</v>
      </c>
      <c r="B183" t="s">
        <v>313</v>
      </c>
      <c r="C183" t="s">
        <v>406</v>
      </c>
      <c r="D183">
        <v>140</v>
      </c>
      <c r="E183">
        <v>1.5907729713582499</v>
      </c>
      <c r="F183">
        <v>19.354404484858701</v>
      </c>
    </row>
  </sheetData>
  <phoneticPr fontId="14"/>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BW183"/>
  <sheetViews>
    <sheetView topLeftCell="A79"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""&amp;市町村別自殺者集計表!Q7&amp;市町村別自殺者集計表!R7&amp;"年9月暫定値"</f>
        <v>令和5年9月暫定値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令和5年9月暫定値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令和5年9月暫定値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16</v>
      </c>
      <c r="E8" s="52">
        <v>1.2054174473628101</v>
      </c>
      <c r="F8" s="52">
        <v>14.6659122762475</v>
      </c>
      <c r="G8" s="52">
        <v>0</v>
      </c>
      <c r="H8" s="52">
        <v>4</v>
      </c>
      <c r="I8" s="52">
        <v>0</v>
      </c>
      <c r="J8" s="52">
        <v>3</v>
      </c>
      <c r="K8" s="52">
        <v>4</v>
      </c>
      <c r="L8" s="52">
        <v>1</v>
      </c>
      <c r="M8" s="52">
        <v>2</v>
      </c>
      <c r="N8" s="52">
        <v>2</v>
      </c>
      <c r="O8" s="52">
        <v>0</v>
      </c>
      <c r="P8" s="52">
        <v>7</v>
      </c>
      <c r="Q8" s="52">
        <v>9</v>
      </c>
      <c r="R8" s="52">
        <v>0</v>
      </c>
      <c r="S8" s="52">
        <v>7</v>
      </c>
      <c r="T8" s="52">
        <v>9</v>
      </c>
      <c r="U8" s="52">
        <v>0</v>
      </c>
      <c r="V8" s="52">
        <v>9</v>
      </c>
      <c r="W8" s="52">
        <v>0</v>
      </c>
      <c r="X8" s="52">
        <v>0</v>
      </c>
      <c r="Y8" s="52">
        <v>7</v>
      </c>
      <c r="Z8" s="52">
        <v>2</v>
      </c>
      <c r="AA8" s="52">
        <v>0</v>
      </c>
      <c r="AB8" s="52">
        <v>13</v>
      </c>
      <c r="AC8" s="52">
        <v>1</v>
      </c>
      <c r="AD8" s="52">
        <v>0</v>
      </c>
      <c r="AE8" s="52">
        <v>0</v>
      </c>
      <c r="AF8" s="52">
        <v>0</v>
      </c>
      <c r="AG8" s="52">
        <v>2</v>
      </c>
      <c r="AH8" s="52">
        <v>0</v>
      </c>
      <c r="AI8" s="52">
        <v>10</v>
      </c>
      <c r="AJ8" s="52">
        <v>0</v>
      </c>
      <c r="AK8" s="52">
        <v>1</v>
      </c>
      <c r="AL8" s="52">
        <v>3</v>
      </c>
      <c r="AM8" s="52">
        <v>0</v>
      </c>
      <c r="AN8" s="52">
        <v>2</v>
      </c>
      <c r="AO8" s="52">
        <v>0</v>
      </c>
      <c r="AP8" s="52">
        <v>1</v>
      </c>
      <c r="AQ8" s="52">
        <v>0</v>
      </c>
      <c r="AR8" s="52">
        <v>2</v>
      </c>
      <c r="AS8" s="52">
        <v>1</v>
      </c>
      <c r="AT8" s="52">
        <v>0</v>
      </c>
      <c r="AU8" s="52">
        <v>0</v>
      </c>
      <c r="AV8" s="52">
        <v>1</v>
      </c>
      <c r="AW8" s="52">
        <v>1</v>
      </c>
      <c r="AX8" s="52">
        <v>1</v>
      </c>
      <c r="AY8" s="52">
        <v>2</v>
      </c>
      <c r="AZ8" s="52">
        <v>0</v>
      </c>
      <c r="BA8" s="52">
        <v>1</v>
      </c>
      <c r="BB8" s="52">
        <v>6</v>
      </c>
      <c r="BC8" s="52">
        <v>2</v>
      </c>
      <c r="BD8" s="52">
        <v>2</v>
      </c>
      <c r="BE8" s="52">
        <v>2</v>
      </c>
      <c r="BF8" s="52">
        <v>2</v>
      </c>
      <c r="BG8" s="52">
        <v>3</v>
      </c>
      <c r="BH8" s="52">
        <v>4</v>
      </c>
      <c r="BI8" s="52">
        <v>1</v>
      </c>
      <c r="BJ8" s="52">
        <v>0</v>
      </c>
      <c r="BK8" s="52">
        <v>6</v>
      </c>
      <c r="BL8" s="52">
        <v>8</v>
      </c>
      <c r="BM8" s="52">
        <v>5</v>
      </c>
      <c r="BN8" s="52">
        <v>6</v>
      </c>
      <c r="BO8" s="52">
        <v>1</v>
      </c>
      <c r="BP8" s="52">
        <v>0</v>
      </c>
      <c r="BQ8" s="52">
        <v>1</v>
      </c>
      <c r="BR8" s="52">
        <v>0</v>
      </c>
      <c r="BS8" s="52">
        <v>4</v>
      </c>
      <c r="BT8" s="52">
        <v>12</v>
      </c>
      <c r="BU8" s="52">
        <v>0</v>
      </c>
      <c r="BV8" s="52">
        <v>0</v>
      </c>
    </row>
    <row r="9" spans="1:74" s="52" customFormat="1" x14ac:dyDescent="0.2">
      <c r="A9" s="52">
        <v>271071</v>
      </c>
      <c r="B9" s="52" t="s">
        <v>419</v>
      </c>
      <c r="C9" s="52" t="s">
        <v>504</v>
      </c>
      <c r="D9" s="52">
        <v>1</v>
      </c>
      <c r="E9" s="52">
        <v>2.58571650204272</v>
      </c>
      <c r="F9" s="52">
        <v>31.459550774853</v>
      </c>
      <c r="G9" s="52">
        <v>0</v>
      </c>
      <c r="H9" s="52">
        <v>0</v>
      </c>
      <c r="I9" s="52">
        <v>0</v>
      </c>
      <c r="J9" s="52">
        <v>0</v>
      </c>
      <c r="K9" s="52">
        <v>1</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1</v>
      </c>
      <c r="AW9" s="52">
        <v>0</v>
      </c>
      <c r="AX9" s="52">
        <v>0</v>
      </c>
      <c r="AY9" s="52">
        <v>0</v>
      </c>
      <c r="AZ9" s="52">
        <v>0</v>
      </c>
      <c r="BA9" s="52">
        <v>0</v>
      </c>
      <c r="BB9" s="52">
        <v>0</v>
      </c>
      <c r="BC9" s="52">
        <v>0</v>
      </c>
      <c r="BD9" s="52">
        <v>0</v>
      </c>
      <c r="BE9" s="52">
        <v>0</v>
      </c>
      <c r="BF9" s="52">
        <v>0</v>
      </c>
      <c r="BG9" s="52">
        <v>0</v>
      </c>
      <c r="BH9" s="52">
        <v>0</v>
      </c>
      <c r="BI9" s="52">
        <v>1</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271110</v>
      </c>
      <c r="B10" s="52" t="s">
        <v>419</v>
      </c>
      <c r="C10" s="52" t="s">
        <v>507</v>
      </c>
      <c r="D10" s="52">
        <v>1</v>
      </c>
      <c r="E10" s="52">
        <v>2.6497787434749198</v>
      </c>
      <c r="F10" s="52">
        <v>32.2389747122782</v>
      </c>
      <c r="G10" s="52">
        <v>0</v>
      </c>
      <c r="H10" s="52">
        <v>1</v>
      </c>
      <c r="I10" s="52">
        <v>0</v>
      </c>
      <c r="J10" s="52">
        <v>0</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1</v>
      </c>
      <c r="AX10" s="52">
        <v>0</v>
      </c>
      <c r="AY10" s="52">
        <v>0</v>
      </c>
      <c r="AZ10" s="52">
        <v>0</v>
      </c>
      <c r="BA10" s="52">
        <v>0</v>
      </c>
      <c r="BB10" s="52">
        <v>0</v>
      </c>
      <c r="BC10" s="52">
        <v>0</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271144</v>
      </c>
      <c r="B11" s="52" t="s">
        <v>419</v>
      </c>
      <c r="C11" s="52" t="s">
        <v>509</v>
      </c>
      <c r="D11" s="52">
        <v>1</v>
      </c>
      <c r="E11" s="52">
        <v>1.1825502879509999</v>
      </c>
      <c r="F11" s="52">
        <v>14.387695170070399</v>
      </c>
      <c r="G11" s="52">
        <v>0</v>
      </c>
      <c r="H11" s="52">
        <v>0</v>
      </c>
      <c r="I11" s="52">
        <v>0</v>
      </c>
      <c r="J11" s="52">
        <v>0</v>
      </c>
      <c r="K11" s="52">
        <v>0</v>
      </c>
      <c r="L11" s="52">
        <v>0</v>
      </c>
      <c r="M11" s="52">
        <v>0</v>
      </c>
      <c r="N11" s="52">
        <v>1</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0</v>
      </c>
      <c r="BA11" s="52">
        <v>0</v>
      </c>
      <c r="BB11" s="52">
        <v>1</v>
      </c>
      <c r="BC11" s="52">
        <v>0</v>
      </c>
      <c r="BD11" s="52">
        <v>0</v>
      </c>
      <c r="BE11" s="52">
        <v>0</v>
      </c>
      <c r="BF11" s="52">
        <v>0</v>
      </c>
      <c r="BG11" s="52">
        <v>0</v>
      </c>
      <c r="BH11" s="52">
        <v>1</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271161</v>
      </c>
      <c r="B12" s="52" t="s">
        <v>419</v>
      </c>
      <c r="C12" s="52" t="s">
        <v>511</v>
      </c>
      <c r="D12" s="52">
        <v>1</v>
      </c>
      <c r="E12" s="52">
        <v>1.6404468577240401</v>
      </c>
      <c r="F12" s="52">
        <v>19.958770102309199</v>
      </c>
      <c r="G12" s="52">
        <v>0</v>
      </c>
      <c r="H12" s="52">
        <v>0</v>
      </c>
      <c r="I12" s="52">
        <v>0</v>
      </c>
      <c r="J12" s="52">
        <v>0</v>
      </c>
      <c r="K12" s="52">
        <v>1</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1</v>
      </c>
      <c r="AT12" s="52">
        <v>0</v>
      </c>
      <c r="AU12" s="52">
        <v>0</v>
      </c>
      <c r="AV12" s="52">
        <v>0</v>
      </c>
      <c r="AW12" s="52">
        <v>0</v>
      </c>
      <c r="AX12" s="52">
        <v>0</v>
      </c>
      <c r="AY12" s="52">
        <v>0</v>
      </c>
      <c r="AZ12" s="52">
        <v>0</v>
      </c>
      <c r="BA12" s="52">
        <v>0</v>
      </c>
      <c r="BB12" s="52">
        <v>0</v>
      </c>
      <c r="BC12" s="52">
        <v>0</v>
      </c>
      <c r="BD12" s="52">
        <v>0</v>
      </c>
      <c r="BE12" s="52">
        <v>0</v>
      </c>
      <c r="BF12" s="52">
        <v>0</v>
      </c>
      <c r="BG12" s="52">
        <v>1</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271179</v>
      </c>
      <c r="B13" s="52" t="s">
        <v>419</v>
      </c>
      <c r="C13" s="52" t="s">
        <v>512</v>
      </c>
      <c r="D13" s="52">
        <v>1</v>
      </c>
      <c r="E13" s="52">
        <v>2.3378687988030098</v>
      </c>
      <c r="F13" s="52">
        <v>28.4440703854366</v>
      </c>
      <c r="G13" s="52">
        <v>0</v>
      </c>
      <c r="H13" s="52">
        <v>0</v>
      </c>
      <c r="I13" s="52">
        <v>0</v>
      </c>
      <c r="J13" s="52">
        <v>0</v>
      </c>
      <c r="K13" s="52">
        <v>0</v>
      </c>
      <c r="L13" s="52">
        <v>0</v>
      </c>
      <c r="M13" s="52">
        <v>1</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1</v>
      </c>
      <c r="AQ13" s="52">
        <v>0</v>
      </c>
      <c r="AR13" s="52">
        <v>0</v>
      </c>
      <c r="AS13" s="52">
        <v>0</v>
      </c>
      <c r="AT13" s="52">
        <v>0</v>
      </c>
      <c r="AU13" s="52">
        <v>0</v>
      </c>
      <c r="AV13" s="52">
        <v>0</v>
      </c>
      <c r="AW13" s="52">
        <v>0</v>
      </c>
      <c r="AX13" s="52">
        <v>0</v>
      </c>
      <c r="AY13" s="52">
        <v>0</v>
      </c>
      <c r="AZ13" s="52">
        <v>0</v>
      </c>
      <c r="BA13" s="52">
        <v>0</v>
      </c>
      <c r="BB13" s="52">
        <v>0</v>
      </c>
      <c r="BC13" s="52">
        <v>0</v>
      </c>
      <c r="BD13" s="52">
        <v>0</v>
      </c>
      <c r="BE13" s="52">
        <v>0</v>
      </c>
      <c r="BF13" s="52">
        <v>0</v>
      </c>
      <c r="BG13" s="52">
        <v>0</v>
      </c>
      <c r="BH13" s="52">
        <v>1</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271195</v>
      </c>
      <c r="B14" s="52" t="s">
        <v>419</v>
      </c>
      <c r="C14" s="52" t="s">
        <v>527</v>
      </c>
      <c r="D14" s="52">
        <v>1</v>
      </c>
      <c r="E14" s="52">
        <v>1.9368584156498201</v>
      </c>
      <c r="F14" s="52">
        <v>23.565110723739402</v>
      </c>
      <c r="G14" s="52">
        <v>0</v>
      </c>
      <c r="H14" s="52">
        <v>0</v>
      </c>
      <c r="I14" s="52">
        <v>0</v>
      </c>
      <c r="J14" s="52">
        <v>0</v>
      </c>
      <c r="K14" s="52">
        <v>0</v>
      </c>
      <c r="L14" s="52">
        <v>1</v>
      </c>
      <c r="M14" s="52">
        <v>0</v>
      </c>
      <c r="N14" s="52">
        <v>0</v>
      </c>
      <c r="O14" s="52">
        <v>0</v>
      </c>
      <c r="P14" s="52">
        <v>0</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1</v>
      </c>
      <c r="AZ14" s="52">
        <v>0</v>
      </c>
      <c r="BA14" s="52">
        <v>0</v>
      </c>
      <c r="BB14" s="52">
        <v>0</v>
      </c>
      <c r="BC14" s="52">
        <v>0</v>
      </c>
      <c r="BD14" s="52">
        <v>0</v>
      </c>
      <c r="BE14" s="52">
        <v>0</v>
      </c>
      <c r="BF14" s="52">
        <v>0</v>
      </c>
      <c r="BG14" s="52">
        <v>1</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271209</v>
      </c>
      <c r="B15" s="52" t="s">
        <v>419</v>
      </c>
      <c r="C15" s="52" t="s">
        <v>514</v>
      </c>
      <c r="D15" s="52">
        <v>1</v>
      </c>
      <c r="E15" s="52">
        <v>1.4110940211946299</v>
      </c>
      <c r="F15" s="52">
        <v>17.168310591201401</v>
      </c>
      <c r="G15" s="52">
        <v>0</v>
      </c>
      <c r="H15" s="52">
        <v>1</v>
      </c>
      <c r="I15" s="52">
        <v>0</v>
      </c>
      <c r="J15" s="52">
        <v>0</v>
      </c>
      <c r="K15" s="52">
        <v>0</v>
      </c>
      <c r="L15" s="52">
        <v>0</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0</v>
      </c>
      <c r="BB15" s="52">
        <v>1</v>
      </c>
      <c r="BC15" s="52">
        <v>0</v>
      </c>
      <c r="BD15" s="52">
        <v>1</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271225</v>
      </c>
      <c r="B16" s="52" t="s">
        <v>419</v>
      </c>
      <c r="C16" s="52" t="s">
        <v>516</v>
      </c>
      <c r="D16" s="52">
        <v>1</v>
      </c>
      <c r="E16" s="52">
        <v>1.64782651682431</v>
      </c>
      <c r="F16" s="52">
        <v>20.0485559546958</v>
      </c>
      <c r="G16" s="52">
        <v>0</v>
      </c>
      <c r="H16" s="52">
        <v>0</v>
      </c>
      <c r="I16" s="52">
        <v>0</v>
      </c>
      <c r="J16" s="52">
        <v>0</v>
      </c>
      <c r="K16" s="52">
        <v>1</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0</v>
      </c>
      <c r="BA16" s="52">
        <v>0</v>
      </c>
      <c r="BB16" s="52">
        <v>1</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271241</v>
      </c>
      <c r="B17" s="52" t="s">
        <v>419</v>
      </c>
      <c r="C17" s="52" t="s">
        <v>530</v>
      </c>
      <c r="D17" s="52">
        <v>1</v>
      </c>
      <c r="E17" s="52">
        <v>1.8749414080810001</v>
      </c>
      <c r="F17" s="52">
        <v>22.8117871316521</v>
      </c>
      <c r="G17" s="52">
        <v>0</v>
      </c>
      <c r="H17" s="52">
        <v>0</v>
      </c>
      <c r="I17" s="52">
        <v>0</v>
      </c>
      <c r="J17" s="52">
        <v>1</v>
      </c>
      <c r="K17" s="52">
        <v>0</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1</v>
      </c>
      <c r="AY17" s="52">
        <v>0</v>
      </c>
      <c r="AZ17" s="52">
        <v>0</v>
      </c>
      <c r="BA17" s="52">
        <v>0</v>
      </c>
      <c r="BB17" s="52">
        <v>0</v>
      </c>
      <c r="BC17" s="52">
        <v>1</v>
      </c>
      <c r="BD17" s="52">
        <v>0</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271250</v>
      </c>
      <c r="B18" s="52" t="s">
        <v>419</v>
      </c>
      <c r="C18" s="52" t="s">
        <v>518</v>
      </c>
      <c r="D18" s="52">
        <v>1</v>
      </c>
      <c r="E18" s="52">
        <v>1.7534323438130099</v>
      </c>
      <c r="F18" s="52">
        <v>21.333426849725001</v>
      </c>
      <c r="G18" s="52">
        <v>0</v>
      </c>
      <c r="H18" s="52">
        <v>0</v>
      </c>
      <c r="I18" s="52">
        <v>0</v>
      </c>
      <c r="J18" s="52">
        <v>0</v>
      </c>
      <c r="K18" s="52">
        <v>0</v>
      </c>
      <c r="L18" s="52">
        <v>0</v>
      </c>
      <c r="M18" s="52">
        <v>0</v>
      </c>
      <c r="N18" s="52">
        <v>1</v>
      </c>
      <c r="O18" s="52">
        <v>0</v>
      </c>
      <c r="P18" s="52">
        <v>0</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0</v>
      </c>
      <c r="BB18" s="52">
        <v>1</v>
      </c>
      <c r="BC18" s="52">
        <v>0</v>
      </c>
      <c r="BD18" s="52">
        <v>1</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271268</v>
      </c>
      <c r="B19" s="52" t="s">
        <v>419</v>
      </c>
      <c r="C19" s="52" t="s">
        <v>519</v>
      </c>
      <c r="D19" s="52">
        <v>4</v>
      </c>
      <c r="E19" s="52">
        <v>4.4269334631900499</v>
      </c>
      <c r="F19" s="52">
        <v>53.861023802145603</v>
      </c>
      <c r="G19" s="52">
        <v>0</v>
      </c>
      <c r="H19" s="52">
        <v>0</v>
      </c>
      <c r="I19" s="52">
        <v>0</v>
      </c>
      <c r="J19" s="52">
        <v>2</v>
      </c>
      <c r="K19" s="52">
        <v>1</v>
      </c>
      <c r="L19" s="52">
        <v>0</v>
      </c>
      <c r="M19" s="52">
        <v>1</v>
      </c>
      <c r="N19" s="52">
        <v>0</v>
      </c>
      <c r="O19" s="52">
        <v>0</v>
      </c>
      <c r="P19" s="52">
        <v>2</v>
      </c>
      <c r="Q19" s="52">
        <v>2</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1</v>
      </c>
      <c r="AS19" s="52">
        <v>0</v>
      </c>
      <c r="AT19" s="52">
        <v>0</v>
      </c>
      <c r="AU19" s="52">
        <v>0</v>
      </c>
      <c r="AV19" s="52">
        <v>0</v>
      </c>
      <c r="AW19" s="52">
        <v>0</v>
      </c>
      <c r="AX19" s="52">
        <v>0</v>
      </c>
      <c r="AY19" s="52">
        <v>1</v>
      </c>
      <c r="AZ19" s="52">
        <v>0</v>
      </c>
      <c r="BA19" s="52">
        <v>0</v>
      </c>
      <c r="BB19" s="52">
        <v>2</v>
      </c>
      <c r="BC19" s="52">
        <v>1</v>
      </c>
      <c r="BD19" s="52">
        <v>0</v>
      </c>
      <c r="BE19" s="52">
        <v>1</v>
      </c>
      <c r="BF19" s="52">
        <v>0</v>
      </c>
      <c r="BG19" s="52">
        <v>1</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271276</v>
      </c>
      <c r="B20" s="52" t="s">
        <v>419</v>
      </c>
      <c r="C20" s="52" t="s">
        <v>520</v>
      </c>
      <c r="D20" s="52">
        <v>1</v>
      </c>
      <c r="E20" s="52">
        <v>1.5081818867355401</v>
      </c>
      <c r="F20" s="52">
        <v>18.349546288615699</v>
      </c>
      <c r="G20" s="52">
        <v>0</v>
      </c>
      <c r="H20" s="52">
        <v>1</v>
      </c>
      <c r="I20" s="52">
        <v>0</v>
      </c>
      <c r="J20" s="52">
        <v>0</v>
      </c>
      <c r="K20" s="52">
        <v>0</v>
      </c>
      <c r="L20" s="52">
        <v>0</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1</v>
      </c>
      <c r="AS20" s="52">
        <v>0</v>
      </c>
      <c r="AT20" s="52">
        <v>0</v>
      </c>
      <c r="AU20" s="52">
        <v>0</v>
      </c>
      <c r="AV20" s="52">
        <v>0</v>
      </c>
      <c r="AW20" s="52">
        <v>0</v>
      </c>
      <c r="AX20" s="52">
        <v>0</v>
      </c>
      <c r="AY20" s="52">
        <v>0</v>
      </c>
      <c r="AZ20" s="52">
        <v>0</v>
      </c>
      <c r="BA20" s="52">
        <v>0</v>
      </c>
      <c r="BB20" s="52">
        <v>0</v>
      </c>
      <c r="BC20" s="52">
        <v>0</v>
      </c>
      <c r="BD20" s="52">
        <v>0</v>
      </c>
      <c r="BE20" s="52">
        <v>0</v>
      </c>
      <c r="BF20" s="52">
        <v>1</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271284</v>
      </c>
      <c r="B21" s="52" t="s">
        <v>419</v>
      </c>
      <c r="C21" s="52" t="s">
        <v>521</v>
      </c>
      <c r="D21" s="52">
        <v>1</v>
      </c>
      <c r="E21" s="52">
        <v>1.90023752969121</v>
      </c>
      <c r="F21" s="52">
        <v>23.119556611243102</v>
      </c>
      <c r="G21" s="52">
        <v>0</v>
      </c>
      <c r="H21" s="52">
        <v>1</v>
      </c>
      <c r="I21" s="52">
        <v>0</v>
      </c>
      <c r="J21" s="52">
        <v>0</v>
      </c>
      <c r="K21" s="52">
        <v>0</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0</v>
      </c>
      <c r="AX21" s="52">
        <v>0</v>
      </c>
      <c r="AY21" s="52">
        <v>0</v>
      </c>
      <c r="AZ21" s="52">
        <v>0</v>
      </c>
      <c r="BA21" s="52">
        <v>1</v>
      </c>
      <c r="BB21" s="52">
        <v>0</v>
      </c>
      <c r="BC21" s="52">
        <v>0</v>
      </c>
      <c r="BD21" s="52">
        <v>0</v>
      </c>
      <c r="BE21" s="52">
        <v>0</v>
      </c>
      <c r="BF21" s="52">
        <v>1</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271403</v>
      </c>
      <c r="B22" s="52" t="s">
        <v>173</v>
      </c>
      <c r="C22" s="52" t="s">
        <v>419</v>
      </c>
      <c r="D22" s="52">
        <v>4</v>
      </c>
      <c r="E22" s="52">
        <v>1.0168026640229799</v>
      </c>
      <c r="F22" s="52">
        <v>12.371099078946299</v>
      </c>
      <c r="G22" s="52">
        <v>0</v>
      </c>
      <c r="H22" s="52">
        <v>0</v>
      </c>
      <c r="I22" s="52">
        <v>1</v>
      </c>
      <c r="J22" s="52">
        <v>1</v>
      </c>
      <c r="K22" s="52">
        <v>1</v>
      </c>
      <c r="L22" s="52">
        <v>0</v>
      </c>
      <c r="M22" s="52">
        <v>0</v>
      </c>
      <c r="N22" s="52">
        <v>1</v>
      </c>
      <c r="O22" s="52">
        <v>0</v>
      </c>
      <c r="P22" s="52">
        <v>2</v>
      </c>
      <c r="Q22" s="52">
        <v>2</v>
      </c>
      <c r="R22" s="52">
        <v>0</v>
      </c>
      <c r="S22" s="52">
        <v>2</v>
      </c>
      <c r="T22" s="52">
        <v>2</v>
      </c>
      <c r="U22" s="52">
        <v>0</v>
      </c>
      <c r="V22" s="52">
        <v>2</v>
      </c>
      <c r="W22" s="52">
        <v>0</v>
      </c>
      <c r="X22" s="52">
        <v>1</v>
      </c>
      <c r="Y22" s="52">
        <v>1</v>
      </c>
      <c r="Z22" s="52">
        <v>0</v>
      </c>
      <c r="AA22" s="52">
        <v>0</v>
      </c>
      <c r="AB22" s="52">
        <v>2</v>
      </c>
      <c r="AC22" s="52">
        <v>1</v>
      </c>
      <c r="AD22" s="52">
        <v>0</v>
      </c>
      <c r="AE22" s="52">
        <v>0</v>
      </c>
      <c r="AF22" s="52">
        <v>0</v>
      </c>
      <c r="AG22" s="52">
        <v>1</v>
      </c>
      <c r="AH22" s="52">
        <v>0</v>
      </c>
      <c r="AI22" s="52">
        <v>3</v>
      </c>
      <c r="AJ22" s="52">
        <v>0</v>
      </c>
      <c r="AK22" s="52">
        <v>0</v>
      </c>
      <c r="AL22" s="52">
        <v>1</v>
      </c>
      <c r="AM22" s="52">
        <v>0</v>
      </c>
      <c r="AN22" s="52">
        <v>0</v>
      </c>
      <c r="AO22" s="52">
        <v>0</v>
      </c>
      <c r="AP22" s="52">
        <v>0</v>
      </c>
      <c r="AQ22" s="52">
        <v>0</v>
      </c>
      <c r="AR22" s="52">
        <v>2</v>
      </c>
      <c r="AS22" s="52">
        <v>0</v>
      </c>
      <c r="AT22" s="52">
        <v>0</v>
      </c>
      <c r="AU22" s="52">
        <v>1</v>
      </c>
      <c r="AV22" s="52">
        <v>0</v>
      </c>
      <c r="AW22" s="52">
        <v>0</v>
      </c>
      <c r="AX22" s="52">
        <v>0</v>
      </c>
      <c r="AY22" s="52">
        <v>0</v>
      </c>
      <c r="AZ22" s="52">
        <v>0</v>
      </c>
      <c r="BA22" s="52">
        <v>0</v>
      </c>
      <c r="BB22" s="52">
        <v>1</v>
      </c>
      <c r="BC22" s="52">
        <v>0</v>
      </c>
      <c r="BD22" s="52">
        <v>1</v>
      </c>
      <c r="BE22" s="52">
        <v>0</v>
      </c>
      <c r="BF22" s="52">
        <v>1</v>
      </c>
      <c r="BG22" s="52">
        <v>0</v>
      </c>
      <c r="BH22" s="52">
        <v>1</v>
      </c>
      <c r="BI22" s="52">
        <v>1</v>
      </c>
      <c r="BJ22" s="52">
        <v>0</v>
      </c>
      <c r="BK22" s="52">
        <v>0</v>
      </c>
      <c r="BL22" s="52">
        <v>4</v>
      </c>
      <c r="BM22" s="52">
        <v>1</v>
      </c>
      <c r="BN22" s="52">
        <v>0</v>
      </c>
      <c r="BO22" s="52">
        <v>0</v>
      </c>
      <c r="BP22" s="52">
        <v>0</v>
      </c>
      <c r="BQ22" s="52">
        <v>0</v>
      </c>
      <c r="BR22" s="52">
        <v>0</v>
      </c>
      <c r="BS22" s="52">
        <v>1</v>
      </c>
      <c r="BT22" s="52">
        <v>3</v>
      </c>
      <c r="BU22" s="52">
        <v>0</v>
      </c>
      <c r="BV22" s="52">
        <v>0</v>
      </c>
    </row>
    <row r="23" spans="1:74" s="52" customFormat="1" x14ac:dyDescent="0.2">
      <c r="A23" s="52">
        <v>271411</v>
      </c>
      <c r="B23" s="52" t="s">
        <v>419</v>
      </c>
      <c r="C23" s="52" t="s">
        <v>522</v>
      </c>
      <c r="D23" s="52">
        <v>3</v>
      </c>
      <c r="E23" s="52">
        <v>4.1628507201731804</v>
      </c>
      <c r="F23" s="52">
        <v>50.648017095440302</v>
      </c>
      <c r="G23" s="52">
        <v>0</v>
      </c>
      <c r="H23" s="52">
        <v>0</v>
      </c>
      <c r="I23" s="52">
        <v>1</v>
      </c>
      <c r="J23" s="52">
        <v>0</v>
      </c>
      <c r="K23" s="52">
        <v>1</v>
      </c>
      <c r="L23" s="52">
        <v>0</v>
      </c>
      <c r="M23" s="52">
        <v>0</v>
      </c>
      <c r="N23" s="52">
        <v>1</v>
      </c>
      <c r="O23" s="52">
        <v>0</v>
      </c>
      <c r="P23" s="52">
        <v>1</v>
      </c>
      <c r="Q23" s="52">
        <v>2</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2</v>
      </c>
      <c r="AS23" s="52">
        <v>0</v>
      </c>
      <c r="AT23" s="52">
        <v>0</v>
      </c>
      <c r="AU23" s="52">
        <v>0</v>
      </c>
      <c r="AV23" s="52">
        <v>0</v>
      </c>
      <c r="AW23" s="52">
        <v>0</v>
      </c>
      <c r="AX23" s="52">
        <v>0</v>
      </c>
      <c r="AY23" s="52">
        <v>0</v>
      </c>
      <c r="AZ23" s="52">
        <v>0</v>
      </c>
      <c r="BA23" s="52">
        <v>0</v>
      </c>
      <c r="BB23" s="52">
        <v>1</v>
      </c>
      <c r="BC23" s="52">
        <v>0</v>
      </c>
      <c r="BD23" s="52">
        <v>1</v>
      </c>
      <c r="BE23" s="52">
        <v>0</v>
      </c>
      <c r="BF23" s="52">
        <v>1</v>
      </c>
      <c r="BG23" s="52">
        <v>0</v>
      </c>
      <c r="BH23" s="52">
        <v>0</v>
      </c>
      <c r="BI23" s="52">
        <v>1</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271438</v>
      </c>
      <c r="B24" s="52" t="s">
        <v>419</v>
      </c>
      <c r="C24" s="52" t="s">
        <v>523</v>
      </c>
      <c r="D24" s="52">
        <v>1</v>
      </c>
      <c r="E24" s="52">
        <v>2.4336229344625302</v>
      </c>
      <c r="F24" s="52">
        <v>29.6090790359608</v>
      </c>
      <c r="G24" s="52">
        <v>0</v>
      </c>
      <c r="H24" s="52">
        <v>0</v>
      </c>
      <c r="I24" s="52">
        <v>0</v>
      </c>
      <c r="J24" s="52">
        <v>1</v>
      </c>
      <c r="K24" s="52">
        <v>0</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1</v>
      </c>
      <c r="AV24" s="52">
        <v>0</v>
      </c>
      <c r="AW24" s="52">
        <v>0</v>
      </c>
      <c r="AX24" s="52">
        <v>0</v>
      </c>
      <c r="AY24" s="52">
        <v>0</v>
      </c>
      <c r="AZ24" s="52">
        <v>0</v>
      </c>
      <c r="BA24" s="52">
        <v>0</v>
      </c>
      <c r="BB24" s="52">
        <v>0</v>
      </c>
      <c r="BC24" s="52">
        <v>0</v>
      </c>
      <c r="BD24" s="52">
        <v>0</v>
      </c>
      <c r="BE24" s="52">
        <v>0</v>
      </c>
      <c r="BF24" s="52">
        <v>0</v>
      </c>
      <c r="BG24" s="52">
        <v>0</v>
      </c>
      <c r="BH24" s="52">
        <v>1</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272027</v>
      </c>
      <c r="B25" s="52" t="s">
        <v>253</v>
      </c>
      <c r="C25" s="52" t="s">
        <v>419</v>
      </c>
      <c r="D25" s="52">
        <v>2</v>
      </c>
      <c r="E25" s="52">
        <v>2.2012855507616398</v>
      </c>
      <c r="F25" s="52">
        <v>26.7823075342667</v>
      </c>
      <c r="G25" s="52">
        <v>0</v>
      </c>
      <c r="H25" s="52">
        <v>1</v>
      </c>
      <c r="I25" s="52">
        <v>0</v>
      </c>
      <c r="J25" s="52">
        <v>0</v>
      </c>
      <c r="K25" s="52">
        <v>0</v>
      </c>
      <c r="L25" s="52">
        <v>1</v>
      </c>
      <c r="M25" s="52">
        <v>0</v>
      </c>
      <c r="N25" s="52">
        <v>0</v>
      </c>
      <c r="O25" s="52">
        <v>0</v>
      </c>
      <c r="P25" s="52">
        <v>1</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1</v>
      </c>
      <c r="AR25" s="52">
        <v>0</v>
      </c>
      <c r="AS25" s="52">
        <v>0</v>
      </c>
      <c r="AT25" s="52">
        <v>0</v>
      </c>
      <c r="AU25" s="52">
        <v>0</v>
      </c>
      <c r="AV25" s="52">
        <v>0</v>
      </c>
      <c r="AW25" s="52">
        <v>0</v>
      </c>
      <c r="AX25" s="52">
        <v>0</v>
      </c>
      <c r="AY25" s="52">
        <v>0</v>
      </c>
      <c r="AZ25" s="52">
        <v>0</v>
      </c>
      <c r="BA25" s="52">
        <v>0</v>
      </c>
      <c r="BB25" s="52">
        <v>1</v>
      </c>
      <c r="BC25" s="52">
        <v>2</v>
      </c>
      <c r="BD25" s="52">
        <v>0</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272035</v>
      </c>
      <c r="B26" s="52" t="s">
        <v>174</v>
      </c>
      <c r="C26" s="52" t="s">
        <v>419</v>
      </c>
      <c r="D26" s="52">
        <v>5</v>
      </c>
      <c r="E26" s="52">
        <v>2.5822578229500701</v>
      </c>
      <c r="F26" s="52">
        <v>31.417470179225901</v>
      </c>
      <c r="G26" s="52">
        <v>0</v>
      </c>
      <c r="H26" s="52">
        <v>0</v>
      </c>
      <c r="I26" s="52">
        <v>1</v>
      </c>
      <c r="J26" s="52">
        <v>1</v>
      </c>
      <c r="K26" s="52">
        <v>0</v>
      </c>
      <c r="L26" s="52">
        <v>0</v>
      </c>
      <c r="M26" s="52">
        <v>2</v>
      </c>
      <c r="N26" s="52">
        <v>1</v>
      </c>
      <c r="O26" s="52">
        <v>0</v>
      </c>
      <c r="P26" s="52">
        <v>4</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1</v>
      </c>
      <c r="AQ26" s="52">
        <v>0</v>
      </c>
      <c r="AR26" s="52">
        <v>0</v>
      </c>
      <c r="AS26" s="52">
        <v>0</v>
      </c>
      <c r="AT26" s="52">
        <v>1</v>
      </c>
      <c r="AU26" s="52">
        <v>0</v>
      </c>
      <c r="AV26" s="52">
        <v>2</v>
      </c>
      <c r="AW26" s="52">
        <v>0</v>
      </c>
      <c r="AX26" s="52">
        <v>1</v>
      </c>
      <c r="AY26" s="52">
        <v>0</v>
      </c>
      <c r="AZ26" s="52">
        <v>0</v>
      </c>
      <c r="BA26" s="52">
        <v>0</v>
      </c>
      <c r="BB26" s="52">
        <v>0</v>
      </c>
      <c r="BC26" s="52">
        <v>0</v>
      </c>
      <c r="BD26" s="52">
        <v>1</v>
      </c>
      <c r="BE26" s="52">
        <v>1</v>
      </c>
      <c r="BF26" s="52">
        <v>0</v>
      </c>
      <c r="BG26" s="52">
        <v>2</v>
      </c>
      <c r="BH26" s="52">
        <v>0</v>
      </c>
      <c r="BI26" s="52">
        <v>1</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272043</v>
      </c>
      <c r="B27" s="52" t="s">
        <v>175</v>
      </c>
      <c r="C27" s="52" t="s">
        <v>419</v>
      </c>
      <c r="D27" s="52">
        <v>1</v>
      </c>
      <c r="E27" s="52">
        <v>2.0345466012898998</v>
      </c>
      <c r="F27" s="52">
        <v>24.7536503156938</v>
      </c>
      <c r="G27" s="52">
        <v>0</v>
      </c>
      <c r="H27" s="52">
        <v>1</v>
      </c>
      <c r="I27" s="52">
        <v>0</v>
      </c>
      <c r="J27" s="52">
        <v>0</v>
      </c>
      <c r="K27" s="52">
        <v>0</v>
      </c>
      <c r="L27" s="52">
        <v>0</v>
      </c>
      <c r="M27" s="52">
        <v>0</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1</v>
      </c>
      <c r="AR27" s="52">
        <v>0</v>
      </c>
      <c r="AS27" s="52">
        <v>0</v>
      </c>
      <c r="AT27" s="52">
        <v>0</v>
      </c>
      <c r="AU27" s="52">
        <v>0</v>
      </c>
      <c r="AV27" s="52">
        <v>0</v>
      </c>
      <c r="AW27" s="52">
        <v>0</v>
      </c>
      <c r="AX27" s="52">
        <v>0</v>
      </c>
      <c r="AY27" s="52">
        <v>0</v>
      </c>
      <c r="AZ27" s="52">
        <v>0</v>
      </c>
      <c r="BA27" s="52">
        <v>0</v>
      </c>
      <c r="BB27" s="52">
        <v>0</v>
      </c>
      <c r="BC27" s="52">
        <v>0</v>
      </c>
      <c r="BD27" s="52">
        <v>0</v>
      </c>
      <c r="BE27" s="52">
        <v>0</v>
      </c>
      <c r="BF27" s="52">
        <v>1</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272078</v>
      </c>
      <c r="B28" s="52" t="s">
        <v>177</v>
      </c>
      <c r="C28" s="52" t="s">
        <v>419</v>
      </c>
      <c r="D28" s="52">
        <v>1</v>
      </c>
      <c r="E28" s="52">
        <v>0.60152908693899898</v>
      </c>
      <c r="F28" s="52">
        <v>7.3186038910911497</v>
      </c>
      <c r="G28" s="52">
        <v>0</v>
      </c>
      <c r="H28" s="52">
        <v>0</v>
      </c>
      <c r="I28" s="52">
        <v>0</v>
      </c>
      <c r="J28" s="52">
        <v>0</v>
      </c>
      <c r="K28" s="52">
        <v>1</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1</v>
      </c>
      <c r="AW28" s="52">
        <v>0</v>
      </c>
      <c r="AX28" s="52">
        <v>0</v>
      </c>
      <c r="AY28" s="52">
        <v>0</v>
      </c>
      <c r="AZ28" s="52">
        <v>0</v>
      </c>
      <c r="BA28" s="52">
        <v>0</v>
      </c>
      <c r="BB28" s="52">
        <v>0</v>
      </c>
      <c r="BC28" s="52">
        <v>0</v>
      </c>
      <c r="BD28" s="52">
        <v>0</v>
      </c>
      <c r="BE28" s="52">
        <v>1</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272086</v>
      </c>
      <c r="B29" s="52" t="s">
        <v>178</v>
      </c>
      <c r="C29" s="52" t="s">
        <v>419</v>
      </c>
      <c r="D29" s="52">
        <v>1</v>
      </c>
      <c r="E29" s="52">
        <v>2.4925845609312298</v>
      </c>
      <c r="F29" s="52">
        <v>30.326445491329999</v>
      </c>
      <c r="G29" s="52">
        <v>0</v>
      </c>
      <c r="H29" s="52">
        <v>0</v>
      </c>
      <c r="I29" s="52">
        <v>0</v>
      </c>
      <c r="J29" s="52">
        <v>1</v>
      </c>
      <c r="K29" s="52">
        <v>0</v>
      </c>
      <c r="L29" s="52">
        <v>0</v>
      </c>
      <c r="M29" s="52">
        <v>0</v>
      </c>
      <c r="N29" s="52">
        <v>0</v>
      </c>
      <c r="O29" s="52">
        <v>0</v>
      </c>
      <c r="P29" s="52">
        <v>0</v>
      </c>
      <c r="Q29" s="52">
        <v>1</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1</v>
      </c>
      <c r="AR29" s="52">
        <v>0</v>
      </c>
      <c r="AS29" s="52">
        <v>0</v>
      </c>
      <c r="AT29" s="52">
        <v>0</v>
      </c>
      <c r="AU29" s="52">
        <v>0</v>
      </c>
      <c r="AV29" s="52">
        <v>0</v>
      </c>
      <c r="AW29" s="52">
        <v>0</v>
      </c>
      <c r="AX29" s="52">
        <v>0</v>
      </c>
      <c r="AY29" s="52">
        <v>0</v>
      </c>
      <c r="AZ29" s="52">
        <v>0</v>
      </c>
      <c r="BA29" s="52">
        <v>0</v>
      </c>
      <c r="BB29" s="52">
        <v>0</v>
      </c>
      <c r="BC29" s="52">
        <v>0</v>
      </c>
      <c r="BD29" s="52">
        <v>0</v>
      </c>
      <c r="BE29" s="52">
        <v>1</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272094</v>
      </c>
      <c r="B30" s="52" t="s">
        <v>179</v>
      </c>
      <c r="C30" s="52" t="s">
        <v>419</v>
      </c>
      <c r="D30" s="52">
        <v>1</v>
      </c>
      <c r="E30" s="52">
        <v>1.45188454614089</v>
      </c>
      <c r="F30" s="52">
        <v>17.664595311380801</v>
      </c>
      <c r="G30" s="52">
        <v>0</v>
      </c>
      <c r="H30" s="52">
        <v>0</v>
      </c>
      <c r="I30" s="52">
        <v>0</v>
      </c>
      <c r="J30" s="52">
        <v>0</v>
      </c>
      <c r="K30" s="52">
        <v>0</v>
      </c>
      <c r="L30" s="52">
        <v>0</v>
      </c>
      <c r="M30" s="52">
        <v>0</v>
      </c>
      <c r="N30" s="52">
        <v>1</v>
      </c>
      <c r="O30" s="52">
        <v>0</v>
      </c>
      <c r="P30" s="52">
        <v>0</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0</v>
      </c>
      <c r="AX30" s="52">
        <v>0</v>
      </c>
      <c r="AY30" s="52">
        <v>0</v>
      </c>
      <c r="AZ30" s="52">
        <v>0</v>
      </c>
      <c r="BA30" s="52">
        <v>0</v>
      </c>
      <c r="BB30" s="52">
        <v>1</v>
      </c>
      <c r="BC30" s="52">
        <v>0</v>
      </c>
      <c r="BD30" s="52">
        <v>0</v>
      </c>
      <c r="BE30" s="52">
        <v>0</v>
      </c>
      <c r="BF30" s="52">
        <v>0</v>
      </c>
      <c r="BG30" s="52">
        <v>1</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272108</v>
      </c>
      <c r="B31" s="52" t="s">
        <v>180</v>
      </c>
      <c r="C31" s="52" t="s">
        <v>419</v>
      </c>
      <c r="D31" s="52">
        <v>1</v>
      </c>
      <c r="E31" s="52">
        <v>0.52702310996337198</v>
      </c>
      <c r="F31" s="52">
        <v>6.4121145045543599</v>
      </c>
      <c r="G31" s="52">
        <v>0</v>
      </c>
      <c r="H31" s="52">
        <v>0</v>
      </c>
      <c r="I31" s="52">
        <v>0</v>
      </c>
      <c r="J31" s="52">
        <v>0</v>
      </c>
      <c r="K31" s="52">
        <v>0</v>
      </c>
      <c r="L31" s="52">
        <v>0</v>
      </c>
      <c r="M31" s="52">
        <v>0</v>
      </c>
      <c r="N31" s="52">
        <v>1</v>
      </c>
      <c r="O31" s="52">
        <v>0</v>
      </c>
      <c r="P31" s="52">
        <v>0</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0</v>
      </c>
      <c r="AX31" s="52">
        <v>0</v>
      </c>
      <c r="AY31" s="52">
        <v>0</v>
      </c>
      <c r="AZ31" s="52">
        <v>0</v>
      </c>
      <c r="BA31" s="52">
        <v>0</v>
      </c>
      <c r="BB31" s="52">
        <v>1</v>
      </c>
      <c r="BC31" s="52">
        <v>1</v>
      </c>
      <c r="BD31" s="52">
        <v>0</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272116</v>
      </c>
      <c r="B32" s="52" t="s">
        <v>181</v>
      </c>
      <c r="C32" s="52" t="s">
        <v>419</v>
      </c>
      <c r="D32" s="52">
        <v>2</v>
      </c>
      <c r="E32" s="52">
        <v>1.4548734623806101</v>
      </c>
      <c r="F32" s="52">
        <v>17.700960458964101</v>
      </c>
      <c r="G32" s="52">
        <v>0</v>
      </c>
      <c r="H32" s="52">
        <v>0</v>
      </c>
      <c r="I32" s="52">
        <v>0</v>
      </c>
      <c r="J32" s="52">
        <v>0</v>
      </c>
      <c r="K32" s="52">
        <v>1</v>
      </c>
      <c r="L32" s="52">
        <v>0</v>
      </c>
      <c r="M32" s="52">
        <v>1</v>
      </c>
      <c r="N32" s="52">
        <v>0</v>
      </c>
      <c r="O32" s="52">
        <v>0</v>
      </c>
      <c r="P32" s="52">
        <v>1</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1</v>
      </c>
      <c r="AS32" s="52">
        <v>0</v>
      </c>
      <c r="AT32" s="52">
        <v>0</v>
      </c>
      <c r="AU32" s="52">
        <v>0</v>
      </c>
      <c r="AV32" s="52">
        <v>0</v>
      </c>
      <c r="AW32" s="52">
        <v>0</v>
      </c>
      <c r="AX32" s="52">
        <v>0</v>
      </c>
      <c r="AY32" s="52">
        <v>0</v>
      </c>
      <c r="AZ32" s="52">
        <v>0</v>
      </c>
      <c r="BA32" s="52">
        <v>0</v>
      </c>
      <c r="BB32" s="52">
        <v>1</v>
      </c>
      <c r="BC32" s="52">
        <v>1</v>
      </c>
      <c r="BD32" s="52">
        <v>0</v>
      </c>
      <c r="BE32" s="52">
        <v>0</v>
      </c>
      <c r="BF32" s="52">
        <v>1</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272124</v>
      </c>
      <c r="B33" s="52" t="s">
        <v>182</v>
      </c>
      <c r="C33" s="52" t="s">
        <v>419</v>
      </c>
      <c r="D33" s="52">
        <v>2</v>
      </c>
      <c r="E33" s="52">
        <v>1.5999360025599001</v>
      </c>
      <c r="F33" s="52">
        <v>19.465888031145401</v>
      </c>
      <c r="G33" s="52">
        <v>0</v>
      </c>
      <c r="H33" s="52">
        <v>0</v>
      </c>
      <c r="I33" s="52">
        <v>0</v>
      </c>
      <c r="J33" s="52">
        <v>1</v>
      </c>
      <c r="K33" s="52">
        <v>0</v>
      </c>
      <c r="L33" s="52">
        <v>0</v>
      </c>
      <c r="M33" s="52">
        <v>1</v>
      </c>
      <c r="N33" s="52">
        <v>0</v>
      </c>
      <c r="O33" s="52">
        <v>0</v>
      </c>
      <c r="P33" s="52">
        <v>2</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1</v>
      </c>
      <c r="AX33" s="52">
        <v>0</v>
      </c>
      <c r="AY33" s="52">
        <v>0</v>
      </c>
      <c r="AZ33" s="52">
        <v>0</v>
      </c>
      <c r="BA33" s="52">
        <v>0</v>
      </c>
      <c r="BB33" s="52">
        <v>1</v>
      </c>
      <c r="BC33" s="52">
        <v>1</v>
      </c>
      <c r="BD33" s="52">
        <v>0</v>
      </c>
      <c r="BE33" s="52">
        <v>1</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272141</v>
      </c>
      <c r="B34" s="52" t="s">
        <v>272</v>
      </c>
      <c r="C34" s="52" t="s">
        <v>419</v>
      </c>
      <c r="D34" s="52">
        <v>1</v>
      </c>
      <c r="E34" s="52">
        <v>1.9618999038669001</v>
      </c>
      <c r="F34" s="52">
        <v>23.869782163714</v>
      </c>
      <c r="G34" s="52">
        <v>0</v>
      </c>
      <c r="H34" s="52">
        <v>0</v>
      </c>
      <c r="I34" s="52">
        <v>0</v>
      </c>
      <c r="J34" s="52">
        <v>0</v>
      </c>
      <c r="K34" s="52">
        <v>0</v>
      </c>
      <c r="L34" s="52">
        <v>0</v>
      </c>
      <c r="M34" s="52">
        <v>1</v>
      </c>
      <c r="N34" s="52">
        <v>0</v>
      </c>
      <c r="O34" s="52">
        <v>0</v>
      </c>
      <c r="P34" s="52">
        <v>0</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0</v>
      </c>
      <c r="AW34" s="52">
        <v>0</v>
      </c>
      <c r="AX34" s="52">
        <v>0</v>
      </c>
      <c r="AY34" s="52">
        <v>0</v>
      </c>
      <c r="AZ34" s="52">
        <v>1</v>
      </c>
      <c r="BA34" s="52">
        <v>0</v>
      </c>
      <c r="BB34" s="52">
        <v>0</v>
      </c>
      <c r="BC34" s="52">
        <v>0</v>
      </c>
      <c r="BD34" s="52">
        <v>1</v>
      </c>
      <c r="BE34" s="52">
        <v>0</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272159</v>
      </c>
      <c r="B35" s="52" t="s">
        <v>184</v>
      </c>
      <c r="C35" s="52" t="s">
        <v>419</v>
      </c>
      <c r="D35" s="52">
        <v>1</v>
      </c>
      <c r="E35" s="52">
        <v>0.911236456748162</v>
      </c>
      <c r="F35" s="52">
        <v>11.0867102237693</v>
      </c>
      <c r="G35" s="52">
        <v>0</v>
      </c>
      <c r="H35" s="52">
        <v>0</v>
      </c>
      <c r="I35" s="52">
        <v>0</v>
      </c>
      <c r="J35" s="52">
        <v>0</v>
      </c>
      <c r="K35" s="52">
        <v>1</v>
      </c>
      <c r="L35" s="52">
        <v>0</v>
      </c>
      <c r="M35" s="52">
        <v>0</v>
      </c>
      <c r="N35" s="52">
        <v>0</v>
      </c>
      <c r="O35" s="52">
        <v>0</v>
      </c>
      <c r="P35" s="52">
        <v>0</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0</v>
      </c>
      <c r="AX35" s="52">
        <v>0</v>
      </c>
      <c r="AY35" s="52">
        <v>0</v>
      </c>
      <c r="AZ35" s="52">
        <v>0</v>
      </c>
      <c r="BA35" s="52">
        <v>0</v>
      </c>
      <c r="BB35" s="52">
        <v>1</v>
      </c>
      <c r="BC35" s="52">
        <v>0</v>
      </c>
      <c r="BD35" s="52">
        <v>0</v>
      </c>
      <c r="BE35" s="52">
        <v>0</v>
      </c>
      <c r="BF35" s="52">
        <v>0</v>
      </c>
      <c r="BG35" s="52">
        <v>0</v>
      </c>
      <c r="BH35" s="52">
        <v>1</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272167</v>
      </c>
      <c r="B36" s="52" t="s">
        <v>185</v>
      </c>
      <c r="C36" s="52" t="s">
        <v>419</v>
      </c>
      <c r="D36" s="52">
        <v>1</v>
      </c>
      <c r="E36" s="52">
        <v>2.1114419036760199</v>
      </c>
      <c r="F36" s="52">
        <v>25.6892098280582</v>
      </c>
      <c r="G36" s="52">
        <v>0</v>
      </c>
      <c r="H36" s="52">
        <v>0</v>
      </c>
      <c r="I36" s="52">
        <v>0</v>
      </c>
      <c r="J36" s="52">
        <v>0</v>
      </c>
      <c r="K36" s="52">
        <v>0</v>
      </c>
      <c r="L36" s="52">
        <v>0</v>
      </c>
      <c r="M36" s="52">
        <v>0</v>
      </c>
      <c r="N36" s="52">
        <v>1</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1</v>
      </c>
      <c r="AQ36" s="52">
        <v>0</v>
      </c>
      <c r="AR36" s="52">
        <v>0</v>
      </c>
      <c r="AS36" s="52">
        <v>0</v>
      </c>
      <c r="AT36" s="52">
        <v>0</v>
      </c>
      <c r="AU36" s="52">
        <v>0</v>
      </c>
      <c r="AV36" s="52">
        <v>0</v>
      </c>
      <c r="AW36" s="52">
        <v>0</v>
      </c>
      <c r="AX36" s="52">
        <v>0</v>
      </c>
      <c r="AY36" s="52">
        <v>0</v>
      </c>
      <c r="AZ36" s="52">
        <v>0</v>
      </c>
      <c r="BA36" s="52">
        <v>0</v>
      </c>
      <c r="BB36" s="52">
        <v>0</v>
      </c>
      <c r="BC36" s="52">
        <v>1</v>
      </c>
      <c r="BD36" s="52">
        <v>0</v>
      </c>
      <c r="BE36" s="52">
        <v>0</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272183</v>
      </c>
      <c r="B37" s="52" t="s">
        <v>187</v>
      </c>
      <c r="C37" s="52" t="s">
        <v>419</v>
      </c>
      <c r="D37" s="52">
        <v>2</v>
      </c>
      <c r="E37" s="52">
        <v>3.5017683930384802</v>
      </c>
      <c r="F37" s="52">
        <v>42.604848781968201</v>
      </c>
      <c r="G37" s="52">
        <v>0</v>
      </c>
      <c r="H37" s="52">
        <v>1</v>
      </c>
      <c r="I37" s="52">
        <v>0</v>
      </c>
      <c r="J37" s="52">
        <v>0</v>
      </c>
      <c r="K37" s="52">
        <v>0</v>
      </c>
      <c r="L37" s="52">
        <v>0</v>
      </c>
      <c r="M37" s="52">
        <v>1</v>
      </c>
      <c r="N37" s="52">
        <v>0</v>
      </c>
      <c r="O37" s="52">
        <v>0</v>
      </c>
      <c r="P37" s="52">
        <v>2</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1</v>
      </c>
      <c r="AR37" s="52">
        <v>0</v>
      </c>
      <c r="AS37" s="52">
        <v>0</v>
      </c>
      <c r="AT37" s="52">
        <v>0</v>
      </c>
      <c r="AU37" s="52">
        <v>0</v>
      </c>
      <c r="AV37" s="52">
        <v>0</v>
      </c>
      <c r="AW37" s="52">
        <v>0</v>
      </c>
      <c r="AX37" s="52">
        <v>1</v>
      </c>
      <c r="AY37" s="52">
        <v>0</v>
      </c>
      <c r="AZ37" s="52">
        <v>0</v>
      </c>
      <c r="BA37" s="52">
        <v>0</v>
      </c>
      <c r="BB37" s="52">
        <v>0</v>
      </c>
      <c r="BC37" s="52">
        <v>0</v>
      </c>
      <c r="BD37" s="52">
        <v>0</v>
      </c>
      <c r="BE37" s="52">
        <v>0</v>
      </c>
      <c r="BF37" s="52">
        <v>0</v>
      </c>
      <c r="BG37" s="52">
        <v>0</v>
      </c>
      <c r="BH37" s="52">
        <v>2</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272205</v>
      </c>
      <c r="B38" s="52" t="s">
        <v>188</v>
      </c>
      <c r="C38" s="52" t="s">
        <v>419</v>
      </c>
      <c r="D38" s="52">
        <v>1</v>
      </c>
      <c r="E38" s="52">
        <v>1.5015015015015001</v>
      </c>
      <c r="F38" s="52">
        <v>18.268268268268301</v>
      </c>
      <c r="G38" s="52">
        <v>0</v>
      </c>
      <c r="H38" s="52">
        <v>0</v>
      </c>
      <c r="I38" s="52">
        <v>0</v>
      </c>
      <c r="J38" s="52">
        <v>1</v>
      </c>
      <c r="K38" s="52">
        <v>0</v>
      </c>
      <c r="L38" s="52">
        <v>0</v>
      </c>
      <c r="M38" s="52">
        <v>0</v>
      </c>
      <c r="N38" s="52">
        <v>0</v>
      </c>
      <c r="O38" s="52">
        <v>0</v>
      </c>
      <c r="P38" s="52">
        <v>1</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1</v>
      </c>
      <c r="AR38" s="52">
        <v>0</v>
      </c>
      <c r="AS38" s="52">
        <v>0</v>
      </c>
      <c r="AT38" s="52">
        <v>0</v>
      </c>
      <c r="AU38" s="52">
        <v>0</v>
      </c>
      <c r="AV38" s="52">
        <v>0</v>
      </c>
      <c r="AW38" s="52">
        <v>0</v>
      </c>
      <c r="AX38" s="52">
        <v>0</v>
      </c>
      <c r="AY38" s="52">
        <v>0</v>
      </c>
      <c r="AZ38" s="52">
        <v>0</v>
      </c>
      <c r="BA38" s="52">
        <v>0</v>
      </c>
      <c r="BB38" s="52">
        <v>0</v>
      </c>
      <c r="BC38" s="52">
        <v>0</v>
      </c>
      <c r="BD38" s="52">
        <v>0</v>
      </c>
      <c r="BE38" s="52">
        <v>0</v>
      </c>
      <c r="BF38" s="52">
        <v>0</v>
      </c>
      <c r="BG38" s="52">
        <v>1</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272230</v>
      </c>
      <c r="B39" s="52" t="s">
        <v>171</v>
      </c>
      <c r="C39" s="52" t="s">
        <v>419</v>
      </c>
      <c r="D39" s="52">
        <v>1</v>
      </c>
      <c r="E39" s="52">
        <v>1.72312782162181</v>
      </c>
      <c r="F39" s="52">
        <v>20.964721829731999</v>
      </c>
      <c r="G39" s="52">
        <v>0</v>
      </c>
      <c r="H39" s="52">
        <v>0</v>
      </c>
      <c r="I39" s="52">
        <v>0</v>
      </c>
      <c r="J39" s="52">
        <v>0</v>
      </c>
      <c r="K39" s="52">
        <v>0</v>
      </c>
      <c r="L39" s="52">
        <v>1</v>
      </c>
      <c r="M39" s="52">
        <v>0</v>
      </c>
      <c r="N39" s="52">
        <v>0</v>
      </c>
      <c r="O39" s="52">
        <v>0</v>
      </c>
      <c r="P39" s="52">
        <v>1</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1</v>
      </c>
      <c r="AV39" s="52">
        <v>0</v>
      </c>
      <c r="AW39" s="52">
        <v>0</v>
      </c>
      <c r="AX39" s="52">
        <v>0</v>
      </c>
      <c r="AY39" s="52">
        <v>0</v>
      </c>
      <c r="AZ39" s="52">
        <v>0</v>
      </c>
      <c r="BA39" s="52">
        <v>0</v>
      </c>
      <c r="BB39" s="52">
        <v>0</v>
      </c>
      <c r="BC39" s="52">
        <v>0</v>
      </c>
      <c r="BD39" s="52">
        <v>0</v>
      </c>
      <c r="BE39" s="52">
        <v>0</v>
      </c>
      <c r="BF39" s="52">
        <v>0</v>
      </c>
      <c r="BG39" s="52">
        <v>0</v>
      </c>
      <c r="BH39" s="52">
        <v>0</v>
      </c>
      <c r="BI39" s="52">
        <v>1</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272248</v>
      </c>
      <c r="B40" s="52" t="s">
        <v>190</v>
      </c>
      <c r="C40" s="52" t="s">
        <v>419</v>
      </c>
      <c r="D40" s="52">
        <v>1</v>
      </c>
      <c r="E40" s="52">
        <v>2.3418106880239802</v>
      </c>
      <c r="F40" s="52">
        <v>28.492030037625099</v>
      </c>
      <c r="G40" s="52">
        <v>0</v>
      </c>
      <c r="H40" s="52">
        <v>0</v>
      </c>
      <c r="I40" s="52">
        <v>0</v>
      </c>
      <c r="J40" s="52">
        <v>1</v>
      </c>
      <c r="K40" s="52">
        <v>0</v>
      </c>
      <c r="L40" s="52">
        <v>0</v>
      </c>
      <c r="M40" s="52">
        <v>0</v>
      </c>
      <c r="N40" s="52">
        <v>0</v>
      </c>
      <c r="O40" s="52">
        <v>0</v>
      </c>
      <c r="P40" s="52">
        <v>1</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1</v>
      </c>
      <c r="AY40" s="52">
        <v>0</v>
      </c>
      <c r="AZ40" s="52">
        <v>0</v>
      </c>
      <c r="BA40" s="52">
        <v>0</v>
      </c>
      <c r="BB40" s="52">
        <v>0</v>
      </c>
      <c r="BC40" s="52">
        <v>0</v>
      </c>
      <c r="BD40" s="52">
        <v>0</v>
      </c>
      <c r="BE40" s="52">
        <v>0</v>
      </c>
      <c r="BF40" s="52">
        <v>0</v>
      </c>
      <c r="BG40" s="52">
        <v>0</v>
      </c>
      <c r="BH40" s="52">
        <v>0</v>
      </c>
      <c r="BI40" s="52">
        <v>1</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272264</v>
      </c>
      <c r="B41" s="52" t="s">
        <v>192</v>
      </c>
      <c r="C41" s="52" t="s">
        <v>419</v>
      </c>
      <c r="D41" s="52">
        <v>2</v>
      </c>
      <c r="E41" s="52">
        <v>6.63525977042001</v>
      </c>
      <c r="F41" s="52">
        <v>80.7289938734435</v>
      </c>
      <c r="G41" s="52">
        <v>0</v>
      </c>
      <c r="H41" s="52">
        <v>0</v>
      </c>
      <c r="I41" s="52">
        <v>0</v>
      </c>
      <c r="J41" s="52">
        <v>0</v>
      </c>
      <c r="K41" s="52">
        <v>0</v>
      </c>
      <c r="L41" s="52">
        <v>0</v>
      </c>
      <c r="M41" s="52">
        <v>2</v>
      </c>
      <c r="N41" s="52">
        <v>0</v>
      </c>
      <c r="O41" s="52">
        <v>0</v>
      </c>
      <c r="P41" s="52">
        <v>2</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1</v>
      </c>
      <c r="AQ41" s="52">
        <v>0</v>
      </c>
      <c r="AR41" s="52">
        <v>0</v>
      </c>
      <c r="AS41" s="52">
        <v>0</v>
      </c>
      <c r="AT41" s="52">
        <v>0</v>
      </c>
      <c r="AU41" s="52">
        <v>1</v>
      </c>
      <c r="AV41" s="52">
        <v>0</v>
      </c>
      <c r="AW41" s="52">
        <v>0</v>
      </c>
      <c r="AX41" s="52">
        <v>0</v>
      </c>
      <c r="AY41" s="52">
        <v>0</v>
      </c>
      <c r="AZ41" s="52">
        <v>0</v>
      </c>
      <c r="BA41" s="52">
        <v>0</v>
      </c>
      <c r="BB41" s="52">
        <v>0</v>
      </c>
      <c r="BC41" s="52">
        <v>1</v>
      </c>
      <c r="BD41" s="52">
        <v>0</v>
      </c>
      <c r="BE41" s="52">
        <v>0</v>
      </c>
      <c r="BF41" s="52">
        <v>0</v>
      </c>
      <c r="BG41" s="52">
        <v>0</v>
      </c>
      <c r="BH41" s="52">
        <v>1</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272281</v>
      </c>
      <c r="B42" s="52" t="s">
        <v>194</v>
      </c>
      <c r="C42" s="52" t="s">
        <v>419</v>
      </c>
      <c r="D42" s="52">
        <v>1</v>
      </c>
      <c r="E42" s="52">
        <v>3.4721016631367001</v>
      </c>
      <c r="F42" s="52">
        <v>42.243903568163098</v>
      </c>
      <c r="G42" s="52">
        <v>0</v>
      </c>
      <c r="H42" s="52">
        <v>0</v>
      </c>
      <c r="I42" s="52">
        <v>0</v>
      </c>
      <c r="J42" s="52">
        <v>0</v>
      </c>
      <c r="K42" s="52">
        <v>0</v>
      </c>
      <c r="L42" s="52">
        <v>0</v>
      </c>
      <c r="M42" s="52">
        <v>0</v>
      </c>
      <c r="N42" s="52">
        <v>1</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1</v>
      </c>
      <c r="AQ42" s="52">
        <v>0</v>
      </c>
      <c r="AR42" s="52">
        <v>0</v>
      </c>
      <c r="AS42" s="52">
        <v>0</v>
      </c>
      <c r="AT42" s="52">
        <v>0</v>
      </c>
      <c r="AU42" s="52">
        <v>0</v>
      </c>
      <c r="AV42" s="52">
        <v>0</v>
      </c>
      <c r="AW42" s="52">
        <v>0</v>
      </c>
      <c r="AX42" s="52">
        <v>0</v>
      </c>
      <c r="AY42" s="52">
        <v>0</v>
      </c>
      <c r="AZ42" s="52">
        <v>0</v>
      </c>
      <c r="BA42" s="52">
        <v>0</v>
      </c>
      <c r="BB42" s="52">
        <v>0</v>
      </c>
      <c r="BC42" s="52">
        <v>0</v>
      </c>
      <c r="BD42" s="52">
        <v>1</v>
      </c>
      <c r="BE42" s="52">
        <v>0</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273821</v>
      </c>
      <c r="B43" s="52" t="s">
        <v>558</v>
      </c>
      <c r="C43" s="52" t="s">
        <v>419</v>
      </c>
      <c r="D43" s="52">
        <v>1</v>
      </c>
      <c r="E43" s="52">
        <v>13.6574706364381</v>
      </c>
      <c r="F43" s="52">
        <v>166.165892743331</v>
      </c>
      <c r="G43" s="52">
        <v>0</v>
      </c>
      <c r="H43" s="52">
        <v>0</v>
      </c>
      <c r="I43" s="52">
        <v>0</v>
      </c>
      <c r="J43" s="52">
        <v>1</v>
      </c>
      <c r="K43" s="52">
        <v>0</v>
      </c>
      <c r="L43" s="52">
        <v>0</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0</v>
      </c>
      <c r="AV43" s="52">
        <v>0</v>
      </c>
      <c r="AW43" s="52">
        <v>0</v>
      </c>
      <c r="AX43" s="52">
        <v>0</v>
      </c>
      <c r="AY43" s="52">
        <v>1</v>
      </c>
      <c r="AZ43" s="52">
        <v>0</v>
      </c>
      <c r="BA43" s="52">
        <v>0</v>
      </c>
      <c r="BB43" s="52">
        <v>0</v>
      </c>
      <c r="BC43" s="52">
        <v>0</v>
      </c>
      <c r="BD43" s="52">
        <v>0</v>
      </c>
      <c r="BE43" s="52">
        <v>1</v>
      </c>
      <c r="BF43" s="52">
        <v>0</v>
      </c>
      <c r="BG43" s="52">
        <v>0</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row r="45" spans="1:74" s="52" customFormat="1" x14ac:dyDescent="0.2"/>
    <row r="46" spans="1:74" s="52" customFormat="1" x14ac:dyDescent="0.2"/>
    <row r="47" spans="1:74" s="52" customFormat="1" x14ac:dyDescent="0.2"/>
    <row r="48" spans="1:74" s="52" customFormat="1" x14ac:dyDescent="0.2"/>
    <row r="49" s="52" customFormat="1" x14ac:dyDescent="0.2"/>
    <row r="85" spans="1:75" x14ac:dyDescent="0.2">
      <c r="B85" s="52">
        <v>271004</v>
      </c>
      <c r="C85" t="s">
        <v>395</v>
      </c>
      <c r="D85">
        <f>IFERROR(VLOOKUP($B85,$A$8:$BW$70,D$88,FALSE),0)</f>
        <v>16</v>
      </c>
      <c r="E85">
        <f t="shared" ref="E85:BP85" si="0">IFERROR(VLOOKUP($B85,$A$8:$BW$70,E88,FALSE),0)</f>
        <v>1.2054174473628101</v>
      </c>
      <c r="F85">
        <f t="shared" si="0"/>
        <v>14.6659122762475</v>
      </c>
      <c r="G85">
        <f t="shared" si="0"/>
        <v>0</v>
      </c>
      <c r="H85">
        <f t="shared" si="0"/>
        <v>4</v>
      </c>
      <c r="I85">
        <f t="shared" si="0"/>
        <v>0</v>
      </c>
      <c r="J85">
        <f t="shared" si="0"/>
        <v>3</v>
      </c>
      <c r="K85">
        <f t="shared" si="0"/>
        <v>4</v>
      </c>
      <c r="L85">
        <f t="shared" si="0"/>
        <v>1</v>
      </c>
      <c r="M85">
        <f t="shared" si="0"/>
        <v>2</v>
      </c>
      <c r="N85">
        <f t="shared" si="0"/>
        <v>2</v>
      </c>
      <c r="O85">
        <f t="shared" si="0"/>
        <v>0</v>
      </c>
      <c r="P85">
        <f t="shared" si="0"/>
        <v>7</v>
      </c>
      <c r="Q85">
        <f t="shared" si="0"/>
        <v>9</v>
      </c>
      <c r="R85">
        <f t="shared" si="0"/>
        <v>0</v>
      </c>
      <c r="S85">
        <f t="shared" si="0"/>
        <v>7</v>
      </c>
      <c r="T85">
        <f t="shared" si="0"/>
        <v>9</v>
      </c>
      <c r="U85">
        <f t="shared" si="0"/>
        <v>0</v>
      </c>
      <c r="V85">
        <f t="shared" si="0"/>
        <v>9</v>
      </c>
      <c r="W85">
        <f t="shared" si="0"/>
        <v>0</v>
      </c>
      <c r="X85">
        <f t="shared" si="0"/>
        <v>0</v>
      </c>
      <c r="Y85">
        <f t="shared" si="0"/>
        <v>7</v>
      </c>
      <c r="Z85">
        <f t="shared" si="0"/>
        <v>2</v>
      </c>
      <c r="AA85">
        <f t="shared" si="0"/>
        <v>0</v>
      </c>
      <c r="AB85">
        <f t="shared" si="0"/>
        <v>13</v>
      </c>
      <c r="AC85">
        <f t="shared" si="0"/>
        <v>1</v>
      </c>
      <c r="AD85">
        <f t="shared" si="0"/>
        <v>0</v>
      </c>
      <c r="AE85">
        <f t="shared" si="0"/>
        <v>0</v>
      </c>
      <c r="AF85">
        <f t="shared" si="0"/>
        <v>0</v>
      </c>
      <c r="AG85">
        <f t="shared" si="0"/>
        <v>2</v>
      </c>
      <c r="AH85">
        <f t="shared" si="0"/>
        <v>0</v>
      </c>
      <c r="AI85">
        <f t="shared" si="0"/>
        <v>10</v>
      </c>
      <c r="AJ85">
        <f t="shared" si="0"/>
        <v>0</v>
      </c>
      <c r="AK85">
        <f t="shared" si="0"/>
        <v>1</v>
      </c>
      <c r="AL85">
        <f t="shared" si="0"/>
        <v>3</v>
      </c>
      <c r="AM85">
        <f t="shared" si="0"/>
        <v>0</v>
      </c>
      <c r="AN85">
        <f t="shared" si="0"/>
        <v>2</v>
      </c>
      <c r="AO85">
        <f t="shared" si="0"/>
        <v>0</v>
      </c>
      <c r="AP85">
        <f t="shared" si="0"/>
        <v>1</v>
      </c>
      <c r="AQ85">
        <f t="shared" si="0"/>
        <v>0</v>
      </c>
      <c r="AR85">
        <f t="shared" si="0"/>
        <v>2</v>
      </c>
      <c r="AS85">
        <f t="shared" si="0"/>
        <v>1</v>
      </c>
      <c r="AT85">
        <f t="shared" si="0"/>
        <v>0</v>
      </c>
      <c r="AU85">
        <f t="shared" si="0"/>
        <v>0</v>
      </c>
      <c r="AV85">
        <f t="shared" si="0"/>
        <v>1</v>
      </c>
      <c r="AW85">
        <f t="shared" si="0"/>
        <v>1</v>
      </c>
      <c r="AX85">
        <f t="shared" si="0"/>
        <v>1</v>
      </c>
      <c r="AY85">
        <f t="shared" si="0"/>
        <v>2</v>
      </c>
      <c r="AZ85">
        <f t="shared" si="0"/>
        <v>0</v>
      </c>
      <c r="BA85">
        <f t="shared" si="0"/>
        <v>1</v>
      </c>
      <c r="BB85">
        <f t="shared" si="0"/>
        <v>6</v>
      </c>
      <c r="BC85">
        <f t="shared" si="0"/>
        <v>2</v>
      </c>
      <c r="BD85">
        <f t="shared" si="0"/>
        <v>2</v>
      </c>
      <c r="BE85">
        <f t="shared" si="0"/>
        <v>2</v>
      </c>
      <c r="BF85">
        <f t="shared" si="0"/>
        <v>2</v>
      </c>
      <c r="BG85">
        <f t="shared" si="0"/>
        <v>3</v>
      </c>
      <c r="BH85">
        <f t="shared" si="0"/>
        <v>4</v>
      </c>
      <c r="BI85">
        <f t="shared" si="0"/>
        <v>1</v>
      </c>
      <c r="BJ85">
        <f t="shared" si="0"/>
        <v>0</v>
      </c>
      <c r="BK85">
        <f t="shared" si="0"/>
        <v>6</v>
      </c>
      <c r="BL85">
        <f t="shared" si="0"/>
        <v>8</v>
      </c>
      <c r="BM85">
        <f t="shared" si="0"/>
        <v>5</v>
      </c>
      <c r="BN85">
        <f t="shared" si="0"/>
        <v>6</v>
      </c>
      <c r="BO85">
        <f t="shared" si="0"/>
        <v>1</v>
      </c>
      <c r="BP85">
        <f t="shared" si="0"/>
        <v>0</v>
      </c>
      <c r="BQ85">
        <f t="shared" ref="BQ85:BW85" si="1">IFERROR(VLOOKUP($B85,$A$8:$BW$70,BQ88,FALSE),0)</f>
        <v>1</v>
      </c>
      <c r="BR85">
        <f t="shared" si="1"/>
        <v>0</v>
      </c>
      <c r="BS85">
        <f t="shared" si="1"/>
        <v>4</v>
      </c>
      <c r="BT85">
        <f t="shared" si="1"/>
        <v>12</v>
      </c>
      <c r="BU85">
        <f t="shared" si="1"/>
        <v>0</v>
      </c>
      <c r="BV85">
        <f t="shared" si="1"/>
        <v>0</v>
      </c>
      <c r="BW85">
        <f t="shared" si="1"/>
        <v>0</v>
      </c>
    </row>
    <row r="86" spans="1:75" x14ac:dyDescent="0.2">
      <c r="B86" s="52">
        <v>271403</v>
      </c>
      <c r="C86" t="s">
        <v>396</v>
      </c>
      <c r="D86">
        <f>IFERROR(VLOOKUP($B86,$A$8:$BW$70,D$88,FALSE),0)</f>
        <v>4</v>
      </c>
      <c r="E86">
        <f t="shared" ref="E86:BP86" si="2">IFERROR(VLOOKUP($B86,$A$8:$BW$70,E$88,FALSE),0)</f>
        <v>1.0168026640229799</v>
      </c>
      <c r="F86">
        <f t="shared" si="2"/>
        <v>12.371099078946299</v>
      </c>
      <c r="G86">
        <f t="shared" si="2"/>
        <v>0</v>
      </c>
      <c r="H86">
        <f t="shared" si="2"/>
        <v>0</v>
      </c>
      <c r="I86">
        <f t="shared" si="2"/>
        <v>1</v>
      </c>
      <c r="J86">
        <f t="shared" si="2"/>
        <v>1</v>
      </c>
      <c r="K86">
        <f t="shared" si="2"/>
        <v>1</v>
      </c>
      <c r="L86">
        <f t="shared" si="2"/>
        <v>0</v>
      </c>
      <c r="M86">
        <f t="shared" si="2"/>
        <v>0</v>
      </c>
      <c r="N86">
        <f t="shared" si="2"/>
        <v>1</v>
      </c>
      <c r="O86">
        <f t="shared" si="2"/>
        <v>0</v>
      </c>
      <c r="P86">
        <f t="shared" si="2"/>
        <v>2</v>
      </c>
      <c r="Q86">
        <f t="shared" si="2"/>
        <v>2</v>
      </c>
      <c r="R86">
        <f t="shared" si="2"/>
        <v>0</v>
      </c>
      <c r="S86">
        <f t="shared" si="2"/>
        <v>2</v>
      </c>
      <c r="T86">
        <f t="shared" si="2"/>
        <v>2</v>
      </c>
      <c r="U86">
        <f t="shared" si="2"/>
        <v>0</v>
      </c>
      <c r="V86">
        <f t="shared" si="2"/>
        <v>2</v>
      </c>
      <c r="W86">
        <f t="shared" si="2"/>
        <v>0</v>
      </c>
      <c r="X86">
        <f t="shared" si="2"/>
        <v>1</v>
      </c>
      <c r="Y86">
        <f t="shared" si="2"/>
        <v>1</v>
      </c>
      <c r="Z86">
        <f t="shared" si="2"/>
        <v>0</v>
      </c>
      <c r="AA86">
        <f t="shared" si="2"/>
        <v>0</v>
      </c>
      <c r="AB86">
        <f t="shared" si="2"/>
        <v>2</v>
      </c>
      <c r="AC86">
        <f t="shared" si="2"/>
        <v>1</v>
      </c>
      <c r="AD86">
        <f t="shared" si="2"/>
        <v>0</v>
      </c>
      <c r="AE86">
        <f t="shared" si="2"/>
        <v>0</v>
      </c>
      <c r="AF86">
        <f t="shared" si="2"/>
        <v>0</v>
      </c>
      <c r="AG86">
        <f t="shared" si="2"/>
        <v>1</v>
      </c>
      <c r="AH86">
        <f t="shared" si="2"/>
        <v>0</v>
      </c>
      <c r="AI86">
        <f t="shared" si="2"/>
        <v>3</v>
      </c>
      <c r="AJ86">
        <f t="shared" si="2"/>
        <v>0</v>
      </c>
      <c r="AK86">
        <f t="shared" si="2"/>
        <v>0</v>
      </c>
      <c r="AL86">
        <f t="shared" si="2"/>
        <v>1</v>
      </c>
      <c r="AM86">
        <f t="shared" si="2"/>
        <v>0</v>
      </c>
      <c r="AN86">
        <f t="shared" si="2"/>
        <v>0</v>
      </c>
      <c r="AO86">
        <f t="shared" si="2"/>
        <v>0</v>
      </c>
      <c r="AP86">
        <f t="shared" si="2"/>
        <v>0</v>
      </c>
      <c r="AQ86">
        <f t="shared" si="2"/>
        <v>0</v>
      </c>
      <c r="AR86">
        <f t="shared" si="2"/>
        <v>2</v>
      </c>
      <c r="AS86">
        <f t="shared" si="2"/>
        <v>0</v>
      </c>
      <c r="AT86">
        <f t="shared" si="2"/>
        <v>0</v>
      </c>
      <c r="AU86">
        <f t="shared" si="2"/>
        <v>1</v>
      </c>
      <c r="AV86">
        <f t="shared" si="2"/>
        <v>0</v>
      </c>
      <c r="AW86">
        <f t="shared" si="2"/>
        <v>0</v>
      </c>
      <c r="AX86">
        <f t="shared" si="2"/>
        <v>0</v>
      </c>
      <c r="AY86">
        <f t="shared" si="2"/>
        <v>0</v>
      </c>
      <c r="AZ86">
        <f t="shared" si="2"/>
        <v>0</v>
      </c>
      <c r="BA86">
        <f t="shared" si="2"/>
        <v>0</v>
      </c>
      <c r="BB86">
        <f t="shared" si="2"/>
        <v>1</v>
      </c>
      <c r="BC86">
        <f t="shared" si="2"/>
        <v>0</v>
      </c>
      <c r="BD86">
        <f t="shared" si="2"/>
        <v>1</v>
      </c>
      <c r="BE86">
        <f t="shared" si="2"/>
        <v>0</v>
      </c>
      <c r="BF86">
        <f t="shared" si="2"/>
        <v>1</v>
      </c>
      <c r="BG86">
        <f t="shared" si="2"/>
        <v>0</v>
      </c>
      <c r="BH86">
        <f t="shared" si="2"/>
        <v>1</v>
      </c>
      <c r="BI86">
        <f t="shared" si="2"/>
        <v>1</v>
      </c>
      <c r="BJ86">
        <f t="shared" si="2"/>
        <v>0</v>
      </c>
      <c r="BK86">
        <f t="shared" si="2"/>
        <v>0</v>
      </c>
      <c r="BL86">
        <f t="shared" si="2"/>
        <v>4</v>
      </c>
      <c r="BM86">
        <f t="shared" si="2"/>
        <v>1</v>
      </c>
      <c r="BN86">
        <f t="shared" si="2"/>
        <v>0</v>
      </c>
      <c r="BO86">
        <f t="shared" si="2"/>
        <v>0</v>
      </c>
      <c r="BP86">
        <f t="shared" si="2"/>
        <v>0</v>
      </c>
      <c r="BQ86">
        <f t="shared" ref="BQ86:BW86" si="3">IFERROR(VLOOKUP($B86,$A$8:$BW$70,BQ$88,FALSE),0)</f>
        <v>0</v>
      </c>
      <c r="BR86">
        <f t="shared" si="3"/>
        <v>0</v>
      </c>
      <c r="BS86">
        <f t="shared" si="3"/>
        <v>1</v>
      </c>
      <c r="BT86">
        <f t="shared" si="3"/>
        <v>3</v>
      </c>
      <c r="BU86">
        <f t="shared" si="3"/>
        <v>0</v>
      </c>
      <c r="BV86">
        <f t="shared" si="3"/>
        <v>0</v>
      </c>
      <c r="BW86">
        <f t="shared" si="3"/>
        <v>0</v>
      </c>
    </row>
    <row r="87" spans="1:75" x14ac:dyDescent="0.2">
      <c r="C87" t="s">
        <v>397</v>
      </c>
      <c r="D87">
        <f>SUM(D8:D83)</f>
        <v>68</v>
      </c>
      <c r="G87">
        <f t="shared" ref="G87:BR87" si="4">SUM(G8:G83)</f>
        <v>0</v>
      </c>
      <c r="H87">
        <f t="shared" si="4"/>
        <v>11</v>
      </c>
      <c r="I87">
        <f t="shared" si="4"/>
        <v>3</v>
      </c>
      <c r="J87">
        <f t="shared" si="4"/>
        <v>14</v>
      </c>
      <c r="K87">
        <f t="shared" si="4"/>
        <v>13</v>
      </c>
      <c r="L87">
        <f t="shared" si="4"/>
        <v>4</v>
      </c>
      <c r="M87">
        <f t="shared" si="4"/>
        <v>12</v>
      </c>
      <c r="N87">
        <f t="shared" si="4"/>
        <v>11</v>
      </c>
      <c r="O87">
        <f t="shared" si="4"/>
        <v>0</v>
      </c>
      <c r="P87">
        <f t="shared" si="4"/>
        <v>38</v>
      </c>
      <c r="Q87">
        <f t="shared" si="4"/>
        <v>30</v>
      </c>
      <c r="R87">
        <f t="shared" si="4"/>
        <v>0</v>
      </c>
      <c r="S87">
        <f t="shared" si="4"/>
        <v>9</v>
      </c>
      <c r="T87">
        <f t="shared" si="4"/>
        <v>11</v>
      </c>
      <c r="U87">
        <f t="shared" si="4"/>
        <v>0</v>
      </c>
      <c r="V87">
        <f t="shared" si="4"/>
        <v>11</v>
      </c>
      <c r="W87">
        <f t="shared" si="4"/>
        <v>0</v>
      </c>
      <c r="X87">
        <f t="shared" si="4"/>
        <v>1</v>
      </c>
      <c r="Y87">
        <f t="shared" si="4"/>
        <v>8</v>
      </c>
      <c r="Z87">
        <f t="shared" si="4"/>
        <v>2</v>
      </c>
      <c r="AA87">
        <f t="shared" si="4"/>
        <v>0</v>
      </c>
      <c r="AB87">
        <f t="shared" si="4"/>
        <v>15</v>
      </c>
      <c r="AC87">
        <f t="shared" si="4"/>
        <v>2</v>
      </c>
      <c r="AD87">
        <f t="shared" si="4"/>
        <v>0</v>
      </c>
      <c r="AE87">
        <f t="shared" si="4"/>
        <v>0</v>
      </c>
      <c r="AF87">
        <f t="shared" si="4"/>
        <v>0</v>
      </c>
      <c r="AG87">
        <f t="shared" si="4"/>
        <v>3</v>
      </c>
      <c r="AH87">
        <f t="shared" si="4"/>
        <v>0</v>
      </c>
      <c r="AI87">
        <f t="shared" si="4"/>
        <v>13</v>
      </c>
      <c r="AJ87">
        <f t="shared" si="4"/>
        <v>0</v>
      </c>
      <c r="AK87">
        <f t="shared" si="4"/>
        <v>1</v>
      </c>
      <c r="AL87">
        <f t="shared" si="4"/>
        <v>4</v>
      </c>
      <c r="AM87">
        <f t="shared" si="4"/>
        <v>0</v>
      </c>
      <c r="AN87">
        <f t="shared" si="4"/>
        <v>2</v>
      </c>
      <c r="AO87">
        <f t="shared" si="4"/>
        <v>0</v>
      </c>
      <c r="AP87">
        <f t="shared" si="4"/>
        <v>6</v>
      </c>
      <c r="AQ87">
        <f t="shared" si="4"/>
        <v>5</v>
      </c>
      <c r="AR87">
        <f t="shared" si="4"/>
        <v>9</v>
      </c>
      <c r="AS87">
        <f t="shared" si="4"/>
        <v>2</v>
      </c>
      <c r="AT87">
        <f t="shared" si="4"/>
        <v>1</v>
      </c>
      <c r="AU87">
        <f t="shared" si="4"/>
        <v>4</v>
      </c>
      <c r="AV87">
        <f t="shared" si="4"/>
        <v>5</v>
      </c>
      <c r="AW87">
        <f t="shared" si="4"/>
        <v>3</v>
      </c>
      <c r="AX87">
        <f t="shared" si="4"/>
        <v>5</v>
      </c>
      <c r="AY87">
        <f t="shared" si="4"/>
        <v>5</v>
      </c>
      <c r="AZ87">
        <f t="shared" si="4"/>
        <v>1</v>
      </c>
      <c r="BA87">
        <f t="shared" si="4"/>
        <v>2</v>
      </c>
      <c r="BB87">
        <f t="shared" si="4"/>
        <v>20</v>
      </c>
      <c r="BC87">
        <f t="shared" si="4"/>
        <v>11</v>
      </c>
      <c r="BD87">
        <f t="shared" si="4"/>
        <v>9</v>
      </c>
      <c r="BE87">
        <f t="shared" si="4"/>
        <v>9</v>
      </c>
      <c r="BF87">
        <f t="shared" si="4"/>
        <v>8</v>
      </c>
      <c r="BG87">
        <f t="shared" si="4"/>
        <v>10</v>
      </c>
      <c r="BH87">
        <f t="shared" si="4"/>
        <v>14</v>
      </c>
      <c r="BI87">
        <f t="shared" si="4"/>
        <v>7</v>
      </c>
      <c r="BJ87">
        <f t="shared" si="4"/>
        <v>0</v>
      </c>
      <c r="BK87">
        <f t="shared" si="4"/>
        <v>6</v>
      </c>
      <c r="BL87">
        <f t="shared" si="4"/>
        <v>12</v>
      </c>
      <c r="BM87">
        <f t="shared" si="4"/>
        <v>6</v>
      </c>
      <c r="BN87">
        <f t="shared" si="4"/>
        <v>6</v>
      </c>
      <c r="BO87">
        <f t="shared" si="4"/>
        <v>1</v>
      </c>
      <c r="BP87">
        <f t="shared" si="4"/>
        <v>0</v>
      </c>
      <c r="BQ87">
        <f t="shared" si="4"/>
        <v>1</v>
      </c>
      <c r="BR87">
        <f t="shared" si="4"/>
        <v>0</v>
      </c>
      <c r="BS87">
        <f t="shared" ref="BS87:BW87" si="5">SUM(BS8:BS83)</f>
        <v>5</v>
      </c>
      <c r="BT87">
        <f t="shared" si="5"/>
        <v>15</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48</v>
      </c>
      <c r="E90">
        <v>1.1354418962447399</v>
      </c>
      <c r="F90">
        <v>13.814543070977701</v>
      </c>
      <c r="G90">
        <v>0</v>
      </c>
      <c r="H90">
        <v>7</v>
      </c>
      <c r="I90">
        <v>2</v>
      </c>
      <c r="J90">
        <v>10</v>
      </c>
      <c r="K90">
        <v>8</v>
      </c>
      <c r="L90">
        <v>3</v>
      </c>
      <c r="M90">
        <v>10</v>
      </c>
      <c r="N90">
        <v>8</v>
      </c>
      <c r="O90">
        <v>0</v>
      </c>
      <c r="P90">
        <v>29</v>
      </c>
      <c r="Q90">
        <v>19</v>
      </c>
      <c r="R90">
        <v>0</v>
      </c>
      <c r="S90">
        <v>19</v>
      </c>
      <c r="T90">
        <v>28</v>
      </c>
      <c r="U90">
        <v>1</v>
      </c>
      <c r="V90">
        <v>27</v>
      </c>
      <c r="W90">
        <v>0</v>
      </c>
      <c r="X90">
        <v>4</v>
      </c>
      <c r="Y90">
        <v>16</v>
      </c>
      <c r="Z90">
        <v>7</v>
      </c>
      <c r="AA90">
        <v>1</v>
      </c>
      <c r="AB90">
        <v>35</v>
      </c>
      <c r="AC90">
        <v>2</v>
      </c>
      <c r="AD90">
        <v>0</v>
      </c>
      <c r="AE90">
        <v>0</v>
      </c>
      <c r="AF90">
        <v>0</v>
      </c>
      <c r="AG90">
        <v>11</v>
      </c>
      <c r="AH90">
        <v>0</v>
      </c>
      <c r="AI90">
        <v>36</v>
      </c>
      <c r="AJ90">
        <v>0</v>
      </c>
      <c r="AK90">
        <v>1</v>
      </c>
      <c r="AL90">
        <v>6</v>
      </c>
      <c r="AM90">
        <v>1</v>
      </c>
      <c r="AN90">
        <v>4</v>
      </c>
      <c r="AO90">
        <v>0</v>
      </c>
      <c r="AP90">
        <v>5</v>
      </c>
      <c r="AQ90">
        <v>5</v>
      </c>
      <c r="AR90">
        <v>5</v>
      </c>
      <c r="AS90">
        <v>1</v>
      </c>
      <c r="AT90">
        <v>1</v>
      </c>
      <c r="AU90">
        <v>3</v>
      </c>
      <c r="AV90">
        <v>4</v>
      </c>
      <c r="AW90">
        <v>2</v>
      </c>
      <c r="AX90">
        <v>4</v>
      </c>
      <c r="AY90">
        <v>3</v>
      </c>
      <c r="AZ90">
        <v>1</v>
      </c>
      <c r="BA90">
        <v>1</v>
      </c>
      <c r="BB90">
        <v>13</v>
      </c>
      <c r="BC90">
        <v>9</v>
      </c>
      <c r="BD90">
        <v>6</v>
      </c>
      <c r="BE90">
        <v>7</v>
      </c>
      <c r="BF90">
        <v>5</v>
      </c>
      <c r="BG90">
        <v>7</v>
      </c>
      <c r="BH90">
        <v>9</v>
      </c>
      <c r="BI90">
        <v>5</v>
      </c>
      <c r="BJ90">
        <v>0</v>
      </c>
      <c r="BK90">
        <v>11</v>
      </c>
      <c r="BL90">
        <v>33</v>
      </c>
      <c r="BM90">
        <v>13</v>
      </c>
      <c r="BN90">
        <v>8</v>
      </c>
      <c r="BO90">
        <v>2</v>
      </c>
      <c r="BP90">
        <v>0</v>
      </c>
      <c r="BQ90">
        <v>3</v>
      </c>
      <c r="BR90">
        <v>1</v>
      </c>
      <c r="BS90">
        <v>10</v>
      </c>
      <c r="BT90">
        <v>38</v>
      </c>
      <c r="BU90">
        <v>0</v>
      </c>
      <c r="BV90">
        <v>0</v>
      </c>
    </row>
    <row r="91" spans="1:75" x14ac:dyDescent="0.2">
      <c r="B91" t="s">
        <v>425</v>
      </c>
    </row>
    <row r="92" spans="1:75" x14ac:dyDescent="0.2">
      <c r="D92">
        <f>D87-D85-D86</f>
        <v>48</v>
      </c>
    </row>
    <row r="100" spans="1:6" s="147" customFormat="1" x14ac:dyDescent="0.2"/>
    <row r="101" spans="1:6" x14ac:dyDescent="0.2">
      <c r="A101" s="52">
        <v>271004</v>
      </c>
      <c r="B101" s="52" t="s">
        <v>172</v>
      </c>
      <c r="C101" s="52" t="s">
        <v>419</v>
      </c>
      <c r="D101" s="52">
        <v>34</v>
      </c>
      <c r="E101" s="52">
        <v>2.5690313844963502</v>
      </c>
      <c r="F101" s="52">
        <v>31.256548511372198</v>
      </c>
    </row>
    <row r="102" spans="1:6" x14ac:dyDescent="0.2">
      <c r="A102" s="52">
        <v>271021</v>
      </c>
      <c r="B102" s="52" t="s">
        <v>419</v>
      </c>
      <c r="C102" s="52" t="s">
        <v>500</v>
      </c>
      <c r="D102" s="52">
        <v>1</v>
      </c>
      <c r="E102" s="52">
        <v>1.9837727389950199</v>
      </c>
      <c r="F102" s="52">
        <v>24.135901657772799</v>
      </c>
    </row>
    <row r="103" spans="1:6" x14ac:dyDescent="0.2">
      <c r="A103" s="52">
        <v>271039</v>
      </c>
      <c r="B103" s="52" t="s">
        <v>419</v>
      </c>
      <c r="C103" s="52" t="s">
        <v>501</v>
      </c>
      <c r="D103" s="52">
        <v>1</v>
      </c>
      <c r="E103" s="52">
        <v>2.68622236548741</v>
      </c>
      <c r="F103" s="52">
        <v>32.682372113430198</v>
      </c>
    </row>
    <row r="104" spans="1:6" x14ac:dyDescent="0.2">
      <c r="A104" s="52">
        <v>271047</v>
      </c>
      <c r="B104" s="52" t="s">
        <v>419</v>
      </c>
      <c r="C104" s="52" t="s">
        <v>502</v>
      </c>
      <c r="D104" s="52">
        <v>2</v>
      </c>
      <c r="E104" s="52">
        <v>6.2278134147101003</v>
      </c>
      <c r="F104" s="52">
        <v>75.771729878972806</v>
      </c>
    </row>
    <row r="105" spans="1:6" x14ac:dyDescent="0.2">
      <c r="A105" s="52">
        <v>271063</v>
      </c>
      <c r="B105" s="52" t="s">
        <v>419</v>
      </c>
      <c r="C105" s="52" t="s">
        <v>503</v>
      </c>
      <c r="D105" s="52">
        <v>3</v>
      </c>
      <c r="E105" s="52">
        <v>6.1484229295185804</v>
      </c>
      <c r="F105" s="52">
        <v>74.805812309142695</v>
      </c>
    </row>
    <row r="106" spans="1:6" x14ac:dyDescent="0.2">
      <c r="A106" s="52">
        <v>271110</v>
      </c>
      <c r="B106" s="52" t="s">
        <v>419</v>
      </c>
      <c r="C106" s="52" t="s">
        <v>507</v>
      </c>
      <c r="D106" s="52">
        <v>1</v>
      </c>
      <c r="E106" s="52">
        <v>2.7474037035001899</v>
      </c>
      <c r="F106" s="52">
        <v>33.426745059252298</v>
      </c>
    </row>
    <row r="107" spans="1:6" x14ac:dyDescent="0.2">
      <c r="A107" s="52">
        <v>271136</v>
      </c>
      <c r="B107" s="52" t="s">
        <v>419</v>
      </c>
      <c r="C107" s="52" t="s">
        <v>508</v>
      </c>
      <c r="D107" s="52">
        <v>1</v>
      </c>
      <c r="E107" s="52">
        <v>2.08129539825587</v>
      </c>
      <c r="F107" s="52">
        <v>25.322427345446499</v>
      </c>
    </row>
    <row r="108" spans="1:6" x14ac:dyDescent="0.2">
      <c r="A108" s="52">
        <v>271144</v>
      </c>
      <c r="B108" s="52" t="s">
        <v>419</v>
      </c>
      <c r="C108" s="52" t="s">
        <v>509</v>
      </c>
      <c r="D108" s="52">
        <v>1</v>
      </c>
      <c r="E108" s="52">
        <v>1.1833339250003001</v>
      </c>
      <c r="F108" s="52">
        <v>14.397229420836901</v>
      </c>
    </row>
    <row r="109" spans="1:6" x14ac:dyDescent="0.2">
      <c r="A109" s="52">
        <v>271161</v>
      </c>
      <c r="B109" s="52" t="s">
        <v>419</v>
      </c>
      <c r="C109" s="52" t="s">
        <v>511</v>
      </c>
      <c r="D109" s="52">
        <v>1</v>
      </c>
      <c r="E109" s="52">
        <v>1.6476636129967701</v>
      </c>
      <c r="F109" s="52">
        <v>20.0465739581274</v>
      </c>
    </row>
    <row r="110" spans="1:6" x14ac:dyDescent="0.2">
      <c r="A110" s="52">
        <v>271179</v>
      </c>
      <c r="B110" s="52" t="s">
        <v>419</v>
      </c>
      <c r="C110" s="52" t="s">
        <v>512</v>
      </c>
      <c r="D110" s="52">
        <v>1</v>
      </c>
      <c r="E110" s="52">
        <v>2.3273675146042301</v>
      </c>
      <c r="F110" s="52">
        <v>28.316304761018099</v>
      </c>
    </row>
    <row r="111" spans="1:6" x14ac:dyDescent="0.2">
      <c r="A111" s="52">
        <v>271195</v>
      </c>
      <c r="B111" s="52" t="s">
        <v>419</v>
      </c>
      <c r="C111" s="52" t="s">
        <v>527</v>
      </c>
      <c r="D111" s="52">
        <v>3</v>
      </c>
      <c r="E111" s="52">
        <v>5.8201571442428897</v>
      </c>
      <c r="F111" s="52">
        <v>70.811911921621899</v>
      </c>
    </row>
    <row r="112" spans="1:6" x14ac:dyDescent="0.2">
      <c r="A112" s="52">
        <v>271209</v>
      </c>
      <c r="B112" s="52" t="s">
        <v>419</v>
      </c>
      <c r="C112" s="52" t="s">
        <v>514</v>
      </c>
      <c r="D112" s="52">
        <v>3</v>
      </c>
      <c r="E112" s="52">
        <v>4.2077506767465698</v>
      </c>
      <c r="F112" s="52">
        <v>51.194299900416603</v>
      </c>
    </row>
    <row r="113" spans="1:6" x14ac:dyDescent="0.2">
      <c r="A113" s="52">
        <v>271225</v>
      </c>
      <c r="B113" s="52" t="s">
        <v>419</v>
      </c>
      <c r="C113" s="52" t="s">
        <v>516</v>
      </c>
      <c r="D113" s="52">
        <v>5</v>
      </c>
      <c r="E113" s="52">
        <v>8.2311301341674206</v>
      </c>
      <c r="F113" s="52">
        <v>100.14541663237</v>
      </c>
    </row>
    <row r="114" spans="1:6" x14ac:dyDescent="0.2">
      <c r="A114" s="52">
        <v>271233</v>
      </c>
      <c r="B114" s="52" t="s">
        <v>419</v>
      </c>
      <c r="C114" s="52" t="s">
        <v>517</v>
      </c>
      <c r="D114" s="52">
        <v>3</v>
      </c>
      <c r="E114" s="52">
        <v>3.3511689994526401</v>
      </c>
      <c r="F114" s="52">
        <v>40.772556160007099</v>
      </c>
    </row>
    <row r="115" spans="1:6" x14ac:dyDescent="0.2">
      <c r="A115" s="52">
        <v>271241</v>
      </c>
      <c r="B115" s="52" t="s">
        <v>419</v>
      </c>
      <c r="C115" s="52" t="s">
        <v>530</v>
      </c>
      <c r="D115" s="52">
        <v>1</v>
      </c>
      <c r="E115" s="52">
        <v>1.86122692078618</v>
      </c>
      <c r="F115" s="52">
        <v>22.644927536231901</v>
      </c>
    </row>
    <row r="116" spans="1:6" x14ac:dyDescent="0.2">
      <c r="A116" s="52">
        <v>271250</v>
      </c>
      <c r="B116" s="52" t="s">
        <v>419</v>
      </c>
      <c r="C116" s="52" t="s">
        <v>518</v>
      </c>
      <c r="D116" s="52">
        <v>4</v>
      </c>
      <c r="E116" s="52">
        <v>6.9749598939806097</v>
      </c>
      <c r="F116" s="52">
        <v>84.862012043430795</v>
      </c>
    </row>
    <row r="117" spans="1:6" x14ac:dyDescent="0.2">
      <c r="A117" s="52">
        <v>271268</v>
      </c>
      <c r="B117" s="52" t="s">
        <v>419</v>
      </c>
      <c r="C117" s="52" t="s">
        <v>519</v>
      </c>
      <c r="D117" s="52">
        <v>2</v>
      </c>
      <c r="E117" s="52">
        <v>2.1886148256768299</v>
      </c>
      <c r="F117" s="52">
        <v>26.628147045734799</v>
      </c>
    </row>
    <row r="118" spans="1:6" x14ac:dyDescent="0.2">
      <c r="A118" s="52">
        <v>271276</v>
      </c>
      <c r="B118" s="52" t="s">
        <v>419</v>
      </c>
      <c r="C118" s="52" t="s">
        <v>520</v>
      </c>
      <c r="D118" s="52">
        <v>1</v>
      </c>
      <c r="E118" s="52">
        <v>1.53428356628872</v>
      </c>
      <c r="F118" s="52">
        <v>18.667116723179401</v>
      </c>
    </row>
    <row r="119" spans="1:6" x14ac:dyDescent="0.2">
      <c r="A119" s="52">
        <v>271403</v>
      </c>
      <c r="B119" s="52" t="s">
        <v>173</v>
      </c>
      <c r="C119" s="52" t="s">
        <v>419</v>
      </c>
      <c r="D119" s="52">
        <v>6</v>
      </c>
      <c r="E119" s="52">
        <v>1.5158481928563099</v>
      </c>
      <c r="F119" s="52">
        <v>18.4428196797518</v>
      </c>
    </row>
    <row r="120" spans="1:6" x14ac:dyDescent="0.2">
      <c r="A120" s="52">
        <v>271411</v>
      </c>
      <c r="B120" s="52" t="s">
        <v>419</v>
      </c>
      <c r="C120" s="52" t="s">
        <v>522</v>
      </c>
      <c r="D120" s="52">
        <v>3</v>
      </c>
      <c r="E120" s="52">
        <v>4.1792624994775904</v>
      </c>
      <c r="F120" s="52">
        <v>50.847693743644001</v>
      </c>
    </row>
    <row r="121" spans="1:6" x14ac:dyDescent="0.2">
      <c r="A121" s="52">
        <v>271420</v>
      </c>
      <c r="B121" s="52" t="s">
        <v>419</v>
      </c>
      <c r="C121" s="52" t="s">
        <v>528</v>
      </c>
      <c r="D121" s="52">
        <v>1</v>
      </c>
      <c r="E121" s="52">
        <v>1.7009695526450099</v>
      </c>
      <c r="F121" s="52">
        <v>20.695129557180898</v>
      </c>
    </row>
    <row r="122" spans="1:6" x14ac:dyDescent="0.2">
      <c r="A122" s="52">
        <v>271446</v>
      </c>
      <c r="B122" s="52" t="s">
        <v>419</v>
      </c>
      <c r="C122" s="52" t="s">
        <v>529</v>
      </c>
      <c r="D122" s="52">
        <v>1</v>
      </c>
      <c r="E122" s="52">
        <v>1.5161852778409499</v>
      </c>
      <c r="F122" s="52">
        <v>18.446920880398299</v>
      </c>
    </row>
    <row r="123" spans="1:6" x14ac:dyDescent="0.2">
      <c r="A123" s="52">
        <v>271454</v>
      </c>
      <c r="B123" s="52" t="s">
        <v>419</v>
      </c>
      <c r="C123" s="52" t="s">
        <v>524</v>
      </c>
      <c r="D123" s="52">
        <v>1</v>
      </c>
      <c r="E123" s="52">
        <v>1.54983494257862</v>
      </c>
      <c r="F123" s="52">
        <v>18.856325134706498</v>
      </c>
    </row>
    <row r="124" spans="1:6" x14ac:dyDescent="0.2">
      <c r="A124" s="52">
        <v>272027</v>
      </c>
      <c r="B124" s="52" t="s">
        <v>253</v>
      </c>
      <c r="C124" s="52" t="s">
        <v>419</v>
      </c>
      <c r="D124" s="52">
        <v>4</v>
      </c>
      <c r="E124" s="52">
        <v>4.3685291162465596</v>
      </c>
      <c r="F124" s="52">
        <v>53.1504375809998</v>
      </c>
    </row>
    <row r="125" spans="1:6" x14ac:dyDescent="0.2">
      <c r="A125" s="52">
        <v>272035</v>
      </c>
      <c r="B125" s="52" t="s">
        <v>174</v>
      </c>
      <c r="C125" s="52" t="s">
        <v>419</v>
      </c>
      <c r="D125" s="52">
        <v>2</v>
      </c>
      <c r="E125" s="52">
        <v>1.02953742883323</v>
      </c>
      <c r="F125" s="52">
        <v>12.5260387174709</v>
      </c>
    </row>
    <row r="126" spans="1:6" x14ac:dyDescent="0.2">
      <c r="A126" s="52">
        <v>272051</v>
      </c>
      <c r="B126" s="52" t="s">
        <v>176</v>
      </c>
      <c r="C126" s="52" t="s">
        <v>419</v>
      </c>
      <c r="D126" s="52">
        <v>2</v>
      </c>
      <c r="E126" s="52">
        <v>1.10447810648273</v>
      </c>
      <c r="F126" s="52">
        <v>13.4378169622066</v>
      </c>
    </row>
    <row r="127" spans="1:6" x14ac:dyDescent="0.2">
      <c r="A127" s="52">
        <v>272078</v>
      </c>
      <c r="B127" s="52" t="s">
        <v>177</v>
      </c>
      <c r="C127" s="52" t="s">
        <v>419</v>
      </c>
      <c r="D127" s="52">
        <v>5</v>
      </c>
      <c r="E127" s="52">
        <v>2.9909136044696201</v>
      </c>
      <c r="F127" s="52">
        <v>36.389448854380397</v>
      </c>
    </row>
    <row r="128" spans="1:6" x14ac:dyDescent="0.2">
      <c r="A128" s="52">
        <v>272094</v>
      </c>
      <c r="B128" s="52" t="s">
        <v>179</v>
      </c>
      <c r="C128" s="52" t="s">
        <v>419</v>
      </c>
      <c r="D128" s="52">
        <v>2</v>
      </c>
      <c r="E128" s="52">
        <v>2.8889209880109799</v>
      </c>
      <c r="F128" s="52">
        <v>35.148538687466903</v>
      </c>
    </row>
    <row r="129" spans="1:6" x14ac:dyDescent="0.2">
      <c r="A129" s="52">
        <v>272108</v>
      </c>
      <c r="B129" s="52" t="s">
        <v>180</v>
      </c>
      <c r="C129" s="52" t="s">
        <v>419</v>
      </c>
      <c r="D129" s="52">
        <v>5</v>
      </c>
      <c r="E129" s="52">
        <v>2.6231021855687402</v>
      </c>
      <c r="F129" s="52">
        <v>31.914409924419701</v>
      </c>
    </row>
    <row r="130" spans="1:6" x14ac:dyDescent="0.2">
      <c r="A130" s="52">
        <v>272116</v>
      </c>
      <c r="B130" s="52" t="s">
        <v>181</v>
      </c>
      <c r="C130" s="52" t="s">
        <v>419</v>
      </c>
      <c r="D130" s="52">
        <v>2</v>
      </c>
      <c r="E130" s="52">
        <v>1.45961962312621</v>
      </c>
      <c r="F130" s="52">
        <v>17.758705414702298</v>
      </c>
    </row>
    <row r="131" spans="1:6" x14ac:dyDescent="0.2">
      <c r="A131" s="52">
        <v>272124</v>
      </c>
      <c r="B131" s="52" t="s">
        <v>182</v>
      </c>
      <c r="C131" s="52" t="s">
        <v>419</v>
      </c>
      <c r="D131" s="52">
        <v>2</v>
      </c>
      <c r="E131" s="52">
        <v>1.5890672175433</v>
      </c>
      <c r="F131" s="52">
        <v>19.333651146776798</v>
      </c>
    </row>
    <row r="132" spans="1:6" x14ac:dyDescent="0.2">
      <c r="A132" s="52">
        <v>272132</v>
      </c>
      <c r="B132" s="52" t="s">
        <v>183</v>
      </c>
      <c r="C132" s="52" t="s">
        <v>419</v>
      </c>
      <c r="D132" s="52">
        <v>2</v>
      </c>
      <c r="E132" s="52">
        <v>4.2171850289931498</v>
      </c>
      <c r="F132" s="52">
        <v>51.309084519416601</v>
      </c>
    </row>
    <row r="133" spans="1:6" x14ac:dyDescent="0.2">
      <c r="A133" s="52">
        <v>272159</v>
      </c>
      <c r="B133" s="52" t="s">
        <v>184</v>
      </c>
      <c r="C133" s="52" t="s">
        <v>419</v>
      </c>
      <c r="D133" s="52">
        <v>1</v>
      </c>
      <c r="E133" s="52">
        <v>0.90382407968113099</v>
      </c>
      <c r="F133" s="52">
        <v>10.9965263027871</v>
      </c>
    </row>
    <row r="134" spans="1:6" x14ac:dyDescent="0.2">
      <c r="A134" s="52">
        <v>272167</v>
      </c>
      <c r="B134" s="52" t="s">
        <v>185</v>
      </c>
      <c r="C134" s="52" t="s">
        <v>419</v>
      </c>
      <c r="D134" s="52">
        <v>2</v>
      </c>
      <c r="E134" s="52">
        <v>4.1707505265572502</v>
      </c>
      <c r="F134" s="52">
        <v>50.744131406446598</v>
      </c>
    </row>
    <row r="135" spans="1:6" x14ac:dyDescent="0.2">
      <c r="A135" s="52">
        <v>272175</v>
      </c>
      <c r="B135" s="52" t="s">
        <v>186</v>
      </c>
      <c r="C135" s="52" t="s">
        <v>419</v>
      </c>
      <c r="D135" s="52">
        <v>2</v>
      </c>
      <c r="E135" s="52">
        <v>3.52640394957242</v>
      </c>
      <c r="F135" s="52">
        <v>42.9045813864645</v>
      </c>
    </row>
    <row r="136" spans="1:6" x14ac:dyDescent="0.2">
      <c r="A136" s="52">
        <v>272183</v>
      </c>
      <c r="B136" s="52" t="s">
        <v>187</v>
      </c>
      <c r="C136" s="52" t="s">
        <v>419</v>
      </c>
      <c r="D136" s="52">
        <v>4</v>
      </c>
      <c r="E136" s="52">
        <v>6.9379401255767199</v>
      </c>
      <c r="F136" s="52">
        <v>84.411604861183406</v>
      </c>
    </row>
    <row r="137" spans="1:6" x14ac:dyDescent="0.2">
      <c r="A137" s="52">
        <v>272191</v>
      </c>
      <c r="B137" s="52" t="s">
        <v>278</v>
      </c>
      <c r="C137" s="52" t="s">
        <v>419</v>
      </c>
      <c r="D137" s="52">
        <v>4</v>
      </c>
      <c r="E137" s="52">
        <v>4.4807384256925502</v>
      </c>
      <c r="F137" s="52">
        <v>54.515650845926103</v>
      </c>
    </row>
    <row r="138" spans="1:6" x14ac:dyDescent="0.2">
      <c r="A138" s="52">
        <v>272205</v>
      </c>
      <c r="B138" s="52" t="s">
        <v>188</v>
      </c>
      <c r="C138" s="52" t="s">
        <v>419</v>
      </c>
      <c r="D138" s="52">
        <v>1</v>
      </c>
      <c r="E138" s="52">
        <v>1.50394032364796</v>
      </c>
      <c r="F138" s="52">
        <v>18.297940604383498</v>
      </c>
    </row>
    <row r="139" spans="1:6" x14ac:dyDescent="0.2">
      <c r="A139" s="52">
        <v>272248</v>
      </c>
      <c r="B139" s="52" t="s">
        <v>190</v>
      </c>
      <c r="C139" s="52" t="s">
        <v>419</v>
      </c>
      <c r="D139" s="52">
        <v>1</v>
      </c>
      <c r="E139" s="52">
        <v>2.3301875801001999</v>
      </c>
      <c r="F139" s="52">
        <v>28.3506155578857</v>
      </c>
    </row>
    <row r="140" spans="1:6" x14ac:dyDescent="0.2">
      <c r="A140" s="52">
        <v>272264</v>
      </c>
      <c r="B140" s="52" t="s">
        <v>192</v>
      </c>
      <c r="C140" s="52" t="s">
        <v>419</v>
      </c>
      <c r="D140" s="52">
        <v>1</v>
      </c>
      <c r="E140" s="52">
        <v>3.3123550844650498</v>
      </c>
      <c r="F140" s="52">
        <v>40.300320194324797</v>
      </c>
    </row>
    <row r="141" spans="1:6" x14ac:dyDescent="0.2">
      <c r="A141" s="52">
        <v>272272</v>
      </c>
      <c r="B141" s="52" t="s">
        <v>193</v>
      </c>
      <c r="C141" s="52" t="s">
        <v>419</v>
      </c>
      <c r="D141" s="52">
        <v>4</v>
      </c>
      <c r="E141" s="52">
        <v>1.70558237110061</v>
      </c>
      <c r="F141" s="52">
        <v>20.751252181724102</v>
      </c>
    </row>
    <row r="142" spans="1:6" x14ac:dyDescent="0.2">
      <c r="A142" s="52">
        <v>272281</v>
      </c>
      <c r="B142" s="52" t="s">
        <v>194</v>
      </c>
      <c r="C142" s="52" t="s">
        <v>419</v>
      </c>
      <c r="D142" s="52">
        <v>2</v>
      </c>
      <c r="E142" s="52">
        <v>6.8730884222825503</v>
      </c>
      <c r="F142" s="52">
        <v>83.622575804437702</v>
      </c>
    </row>
    <row r="143" spans="1:6" x14ac:dyDescent="0.2">
      <c r="A143" s="52">
        <v>272299</v>
      </c>
      <c r="B143" s="52" t="s">
        <v>195</v>
      </c>
      <c r="C143" s="52" t="s">
        <v>419</v>
      </c>
      <c r="D143" s="52">
        <v>2</v>
      </c>
      <c r="E143" s="52">
        <v>7.4532309756279398</v>
      </c>
      <c r="F143" s="52">
        <v>90.680976870139901</v>
      </c>
    </row>
    <row r="144" spans="1:6" x14ac:dyDescent="0.2">
      <c r="A144" s="52">
        <v>272329</v>
      </c>
      <c r="B144" s="52" t="s">
        <v>198</v>
      </c>
      <c r="C144" s="52" t="s">
        <v>419</v>
      </c>
      <c r="D144" s="52">
        <v>1</v>
      </c>
      <c r="E144" s="52">
        <v>4.0083373416706696</v>
      </c>
      <c r="F144" s="52">
        <v>48.768104323659898</v>
      </c>
    </row>
    <row r="145" spans="1:6" x14ac:dyDescent="0.2">
      <c r="A145" s="52">
        <v>273830</v>
      </c>
      <c r="B145" s="52" t="s">
        <v>536</v>
      </c>
      <c r="C145" s="52" t="s">
        <v>419</v>
      </c>
      <c r="D145" s="52">
        <v>1</v>
      </c>
      <c r="E145" s="52">
        <v>42.4268137462876</v>
      </c>
      <c r="F145" s="52">
        <v>516.19290057983301</v>
      </c>
    </row>
    <row r="146" spans="1:6" x14ac:dyDescent="0.2">
      <c r="A146" s="52"/>
      <c r="B146" s="52"/>
      <c r="C146" s="52"/>
      <c r="D146" s="52"/>
      <c r="E146" s="52"/>
      <c r="F146" s="52"/>
    </row>
    <row r="147" spans="1:6" x14ac:dyDescent="0.2">
      <c r="A147" s="52"/>
      <c r="B147" s="52"/>
      <c r="C147" s="52"/>
      <c r="D147" s="52"/>
      <c r="E147" s="52"/>
      <c r="F147" s="52"/>
    </row>
    <row r="148" spans="1:6" x14ac:dyDescent="0.2">
      <c r="A148" s="52"/>
      <c r="B148" s="52"/>
      <c r="C148" s="52"/>
      <c r="D148" s="52"/>
      <c r="E148" s="52"/>
      <c r="F148" s="52"/>
    </row>
    <row r="149" spans="1:6" x14ac:dyDescent="0.2">
      <c r="A149" s="52"/>
      <c r="B149" s="52"/>
      <c r="C149" s="52"/>
      <c r="D149" s="52"/>
      <c r="E149" s="52"/>
      <c r="F149" s="52"/>
    </row>
    <row r="150" spans="1:6" x14ac:dyDescent="0.2">
      <c r="A150" s="52"/>
      <c r="B150" s="52"/>
      <c r="C150" s="52"/>
      <c r="D150" s="52"/>
      <c r="E150" s="52"/>
      <c r="F150" s="52"/>
    </row>
    <row r="178" spans="1:6" x14ac:dyDescent="0.2">
      <c r="B178">
        <v>271004</v>
      </c>
      <c r="C178" t="s">
        <v>249</v>
      </c>
      <c r="D178">
        <v>34</v>
      </c>
      <c r="E178">
        <v>2.5690313844963502</v>
      </c>
      <c r="F178">
        <v>31.256548511372198</v>
      </c>
    </row>
    <row r="179" spans="1:6" x14ac:dyDescent="0.2">
      <c r="B179">
        <v>271403</v>
      </c>
      <c r="C179" t="s">
        <v>251</v>
      </c>
      <c r="D179">
        <v>6</v>
      </c>
      <c r="E179">
        <v>1.5158481928563099</v>
      </c>
      <c r="F179">
        <v>18.4428196797518</v>
      </c>
    </row>
    <row r="180" spans="1:6" x14ac:dyDescent="0.2">
      <c r="B180" s="52"/>
      <c r="C180" t="s">
        <v>397</v>
      </c>
      <c r="D180">
        <v>132</v>
      </c>
    </row>
    <row r="181" spans="1:6" x14ac:dyDescent="0.2">
      <c r="A181">
        <v>1</v>
      </c>
      <c r="B181" s="52">
        <v>2</v>
      </c>
      <c r="C181">
        <v>3</v>
      </c>
      <c r="D181">
        <v>4</v>
      </c>
      <c r="E181">
        <v>5</v>
      </c>
      <c r="F181">
        <v>6</v>
      </c>
    </row>
    <row r="183" spans="1:6" x14ac:dyDescent="0.2">
      <c r="A183">
        <v>270000</v>
      </c>
      <c r="B183" t="s">
        <v>313</v>
      </c>
      <c r="C183" t="s">
        <v>406</v>
      </c>
      <c r="D183">
        <v>92</v>
      </c>
      <c r="E183">
        <v>2.17091111251644</v>
      </c>
      <c r="F183">
        <v>26.41275186895</v>
      </c>
    </row>
  </sheetData>
  <phoneticPr fontId="14"/>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BW183"/>
  <sheetViews>
    <sheetView topLeftCell="A79"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""&amp;市町村別自殺者集計表!Q7&amp;市町村別自殺者集計表!R7&amp;"年9月暫定値"</f>
        <v>令和5年9月暫定値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令和5年9月暫定値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令和5年9月暫定値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9</v>
      </c>
      <c r="E8" s="52">
        <v>0.636381506470586</v>
      </c>
      <c r="F8" s="52">
        <v>7.7426416620587899</v>
      </c>
      <c r="G8" s="52">
        <v>0</v>
      </c>
      <c r="H8" s="52">
        <v>1</v>
      </c>
      <c r="I8" s="52">
        <v>1</v>
      </c>
      <c r="J8" s="52">
        <v>1</v>
      </c>
      <c r="K8" s="52">
        <v>2</v>
      </c>
      <c r="L8" s="52">
        <v>0</v>
      </c>
      <c r="M8" s="52">
        <v>4</v>
      </c>
      <c r="N8" s="52">
        <v>0</v>
      </c>
      <c r="O8" s="52">
        <v>0</v>
      </c>
      <c r="P8" s="52">
        <v>4</v>
      </c>
      <c r="Q8" s="52">
        <v>5</v>
      </c>
      <c r="R8" s="52">
        <v>0</v>
      </c>
      <c r="S8" s="52">
        <v>0</v>
      </c>
      <c r="T8" s="52">
        <v>8</v>
      </c>
      <c r="U8" s="52">
        <v>0</v>
      </c>
      <c r="V8" s="52">
        <v>8</v>
      </c>
      <c r="W8" s="52">
        <v>1</v>
      </c>
      <c r="X8" s="52">
        <v>0</v>
      </c>
      <c r="Y8" s="52">
        <v>6</v>
      </c>
      <c r="Z8" s="52">
        <v>1</v>
      </c>
      <c r="AA8" s="52">
        <v>1</v>
      </c>
      <c r="AB8" s="52">
        <v>7</v>
      </c>
      <c r="AC8" s="52">
        <v>1</v>
      </c>
      <c r="AD8" s="52">
        <v>0</v>
      </c>
      <c r="AE8" s="52">
        <v>0</v>
      </c>
      <c r="AF8" s="52">
        <v>0</v>
      </c>
      <c r="AG8" s="52">
        <v>1</v>
      </c>
      <c r="AH8" s="52">
        <v>0</v>
      </c>
      <c r="AI8" s="52">
        <v>6</v>
      </c>
      <c r="AJ8" s="52">
        <v>0</v>
      </c>
      <c r="AK8" s="52">
        <v>0</v>
      </c>
      <c r="AL8" s="52">
        <v>2</v>
      </c>
      <c r="AM8" s="52">
        <v>0</v>
      </c>
      <c r="AN8" s="52">
        <v>1</v>
      </c>
      <c r="AO8" s="52">
        <v>0</v>
      </c>
      <c r="AP8" s="52">
        <v>0</v>
      </c>
      <c r="AQ8" s="52">
        <v>0</v>
      </c>
      <c r="AR8" s="52">
        <v>0</v>
      </c>
      <c r="AS8" s="52">
        <v>1</v>
      </c>
      <c r="AT8" s="52">
        <v>0</v>
      </c>
      <c r="AU8" s="52">
        <v>1</v>
      </c>
      <c r="AV8" s="52">
        <v>1</v>
      </c>
      <c r="AW8" s="52">
        <v>2</v>
      </c>
      <c r="AX8" s="52">
        <v>0</v>
      </c>
      <c r="AY8" s="52">
        <v>0</v>
      </c>
      <c r="AZ8" s="52">
        <v>0</v>
      </c>
      <c r="BA8" s="52">
        <v>0</v>
      </c>
      <c r="BB8" s="52">
        <v>4</v>
      </c>
      <c r="BC8" s="52">
        <v>2</v>
      </c>
      <c r="BD8" s="52">
        <v>0</v>
      </c>
      <c r="BE8" s="52">
        <v>2</v>
      </c>
      <c r="BF8" s="52">
        <v>1</v>
      </c>
      <c r="BG8" s="52">
        <v>1</v>
      </c>
      <c r="BH8" s="52">
        <v>1</v>
      </c>
      <c r="BI8" s="52">
        <v>2</v>
      </c>
      <c r="BJ8" s="52">
        <v>0</v>
      </c>
      <c r="BK8" s="52">
        <v>7</v>
      </c>
      <c r="BL8" s="52">
        <v>12</v>
      </c>
      <c r="BM8" s="52">
        <v>1</v>
      </c>
      <c r="BN8" s="52">
        <v>0</v>
      </c>
      <c r="BO8" s="52">
        <v>1</v>
      </c>
      <c r="BP8" s="52">
        <v>0</v>
      </c>
      <c r="BQ8" s="52">
        <v>2</v>
      </c>
      <c r="BR8" s="52">
        <v>0</v>
      </c>
      <c r="BS8" s="52">
        <v>5</v>
      </c>
      <c r="BT8" s="52">
        <v>4</v>
      </c>
      <c r="BU8" s="52">
        <v>0</v>
      </c>
      <c r="BV8" s="52">
        <v>0</v>
      </c>
    </row>
    <row r="9" spans="1:74" s="52" customFormat="1" x14ac:dyDescent="0.2">
      <c r="A9" s="52">
        <v>271021</v>
      </c>
      <c r="B9" s="52" t="s">
        <v>419</v>
      </c>
      <c r="C9" s="52" t="s">
        <v>500</v>
      </c>
      <c r="D9" s="52">
        <v>1</v>
      </c>
      <c r="E9" s="52">
        <v>1.82225704757913</v>
      </c>
      <c r="F9" s="52">
        <v>22.1707940788794</v>
      </c>
      <c r="G9" s="52">
        <v>0</v>
      </c>
      <c r="H9" s="52">
        <v>0</v>
      </c>
      <c r="I9" s="52">
        <v>0</v>
      </c>
      <c r="J9" s="52">
        <v>0</v>
      </c>
      <c r="K9" s="52">
        <v>0</v>
      </c>
      <c r="L9" s="52">
        <v>0</v>
      </c>
      <c r="M9" s="52">
        <v>1</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0</v>
      </c>
      <c r="AZ9" s="52">
        <v>0</v>
      </c>
      <c r="BA9" s="52">
        <v>0</v>
      </c>
      <c r="BB9" s="52">
        <v>1</v>
      </c>
      <c r="BC9" s="52">
        <v>0</v>
      </c>
      <c r="BD9" s="52">
        <v>0</v>
      </c>
      <c r="BE9" s="52">
        <v>1</v>
      </c>
      <c r="BF9" s="52">
        <v>0</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271071</v>
      </c>
      <c r="B10" s="52" t="s">
        <v>419</v>
      </c>
      <c r="C10" s="52" t="s">
        <v>504</v>
      </c>
      <c r="D10" s="52">
        <v>2</v>
      </c>
      <c r="E10" s="52">
        <v>4.9293865378453701</v>
      </c>
      <c r="F10" s="52">
        <v>59.9742028771186</v>
      </c>
      <c r="G10" s="52">
        <v>0</v>
      </c>
      <c r="H10" s="52">
        <v>0</v>
      </c>
      <c r="I10" s="52">
        <v>0</v>
      </c>
      <c r="J10" s="52">
        <v>0</v>
      </c>
      <c r="K10" s="52">
        <v>0</v>
      </c>
      <c r="L10" s="52">
        <v>0</v>
      </c>
      <c r="M10" s="52">
        <v>2</v>
      </c>
      <c r="N10" s="52">
        <v>0</v>
      </c>
      <c r="O10" s="52">
        <v>0</v>
      </c>
      <c r="P10" s="52">
        <v>1</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1</v>
      </c>
      <c r="AX10" s="52">
        <v>0</v>
      </c>
      <c r="AY10" s="52">
        <v>0</v>
      </c>
      <c r="AZ10" s="52">
        <v>0</v>
      </c>
      <c r="BA10" s="52">
        <v>0</v>
      </c>
      <c r="BB10" s="52">
        <v>1</v>
      </c>
      <c r="BC10" s="52">
        <v>1</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271136</v>
      </c>
      <c r="B11" s="52" t="s">
        <v>419</v>
      </c>
      <c r="C11" s="52" t="s">
        <v>508</v>
      </c>
      <c r="D11" s="52">
        <v>1</v>
      </c>
      <c r="E11" s="52">
        <v>2.0255215718047399</v>
      </c>
      <c r="F11" s="52">
        <v>24.643845790291</v>
      </c>
      <c r="G11" s="52">
        <v>0</v>
      </c>
      <c r="H11" s="52">
        <v>0</v>
      </c>
      <c r="I11" s="52">
        <v>0</v>
      </c>
      <c r="J11" s="52">
        <v>0</v>
      </c>
      <c r="K11" s="52">
        <v>1</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1</v>
      </c>
      <c r="AX11" s="52">
        <v>0</v>
      </c>
      <c r="AY11" s="52">
        <v>0</v>
      </c>
      <c r="AZ11" s="52">
        <v>0</v>
      </c>
      <c r="BA11" s="52">
        <v>0</v>
      </c>
      <c r="BB11" s="52">
        <v>0</v>
      </c>
      <c r="BC11" s="52">
        <v>0</v>
      </c>
      <c r="BD11" s="52">
        <v>0</v>
      </c>
      <c r="BE11" s="52">
        <v>0</v>
      </c>
      <c r="BF11" s="52">
        <v>0</v>
      </c>
      <c r="BG11" s="52">
        <v>0</v>
      </c>
      <c r="BH11" s="52">
        <v>0</v>
      </c>
      <c r="BI11" s="52">
        <v>1</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271161</v>
      </c>
      <c r="B12" s="52" t="s">
        <v>419</v>
      </c>
      <c r="C12" s="52" t="s">
        <v>511</v>
      </c>
      <c r="D12" s="52">
        <v>1</v>
      </c>
      <c r="E12" s="52">
        <v>1.53895874051617</v>
      </c>
      <c r="F12" s="52">
        <v>18.7239980096134</v>
      </c>
      <c r="G12" s="52">
        <v>0</v>
      </c>
      <c r="H12" s="52">
        <v>1</v>
      </c>
      <c r="I12" s="52">
        <v>0</v>
      </c>
      <c r="J12" s="52">
        <v>0</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0</v>
      </c>
      <c r="BA12" s="52">
        <v>0</v>
      </c>
      <c r="BB12" s="52">
        <v>1</v>
      </c>
      <c r="BC12" s="52">
        <v>0</v>
      </c>
      <c r="BD12" s="52">
        <v>0</v>
      </c>
      <c r="BE12" s="52">
        <v>0</v>
      </c>
      <c r="BF12" s="52">
        <v>1</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271187</v>
      </c>
      <c r="B13" s="52" t="s">
        <v>419</v>
      </c>
      <c r="C13" s="52" t="s">
        <v>513</v>
      </c>
      <c r="D13" s="52">
        <v>1</v>
      </c>
      <c r="E13" s="52">
        <v>1.1241007194244601</v>
      </c>
      <c r="F13" s="52">
        <v>13.6765587529976</v>
      </c>
      <c r="G13" s="52">
        <v>0</v>
      </c>
      <c r="H13" s="52">
        <v>0</v>
      </c>
      <c r="I13" s="52">
        <v>0</v>
      </c>
      <c r="J13" s="52">
        <v>0</v>
      </c>
      <c r="K13" s="52">
        <v>0</v>
      </c>
      <c r="L13" s="52">
        <v>0</v>
      </c>
      <c r="M13" s="52">
        <v>1</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1</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271225</v>
      </c>
      <c r="B14" s="52" t="s">
        <v>419</v>
      </c>
      <c r="C14" s="52" t="s">
        <v>516</v>
      </c>
      <c r="D14" s="52">
        <v>1</v>
      </c>
      <c r="E14" s="52">
        <v>2.2630066306094299</v>
      </c>
      <c r="F14" s="52">
        <v>27.533247339081399</v>
      </c>
      <c r="G14" s="52">
        <v>0</v>
      </c>
      <c r="H14" s="52">
        <v>0</v>
      </c>
      <c r="I14" s="52">
        <v>0</v>
      </c>
      <c r="J14" s="52">
        <v>1</v>
      </c>
      <c r="K14" s="52">
        <v>0</v>
      </c>
      <c r="L14" s="52">
        <v>0</v>
      </c>
      <c r="M14" s="52">
        <v>0</v>
      </c>
      <c r="N14" s="52">
        <v>0</v>
      </c>
      <c r="O14" s="52">
        <v>0</v>
      </c>
      <c r="P14" s="52">
        <v>0</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1</v>
      </c>
      <c r="AW14" s="52">
        <v>0</v>
      </c>
      <c r="AX14" s="52">
        <v>0</v>
      </c>
      <c r="AY14" s="52">
        <v>0</v>
      </c>
      <c r="AZ14" s="52">
        <v>0</v>
      </c>
      <c r="BA14" s="52">
        <v>0</v>
      </c>
      <c r="BB14" s="52">
        <v>0</v>
      </c>
      <c r="BC14" s="52">
        <v>0</v>
      </c>
      <c r="BD14" s="52">
        <v>0</v>
      </c>
      <c r="BE14" s="52">
        <v>0</v>
      </c>
      <c r="BF14" s="52">
        <v>0</v>
      </c>
      <c r="BG14" s="52">
        <v>0</v>
      </c>
      <c r="BH14" s="52">
        <v>0</v>
      </c>
      <c r="BI14" s="52">
        <v>1</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271233</v>
      </c>
      <c r="B15" s="52" t="s">
        <v>419</v>
      </c>
      <c r="C15" s="52" t="s">
        <v>517</v>
      </c>
      <c r="D15" s="52">
        <v>1</v>
      </c>
      <c r="E15" s="52">
        <v>1.0981287885443201</v>
      </c>
      <c r="F15" s="52">
        <v>13.3605669272892</v>
      </c>
      <c r="G15" s="52">
        <v>0</v>
      </c>
      <c r="H15" s="52">
        <v>0</v>
      </c>
      <c r="I15" s="52">
        <v>0</v>
      </c>
      <c r="J15" s="52">
        <v>0</v>
      </c>
      <c r="K15" s="52">
        <v>1</v>
      </c>
      <c r="L15" s="52">
        <v>0</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1</v>
      </c>
      <c r="AT15" s="52">
        <v>0</v>
      </c>
      <c r="AU15" s="52">
        <v>0</v>
      </c>
      <c r="AV15" s="52">
        <v>0</v>
      </c>
      <c r="AW15" s="52">
        <v>0</v>
      </c>
      <c r="AX15" s="52">
        <v>0</v>
      </c>
      <c r="AY15" s="52">
        <v>0</v>
      </c>
      <c r="AZ15" s="52">
        <v>0</v>
      </c>
      <c r="BA15" s="52">
        <v>0</v>
      </c>
      <c r="BB15" s="52">
        <v>0</v>
      </c>
      <c r="BC15" s="52">
        <v>1</v>
      </c>
      <c r="BD15" s="52">
        <v>0</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271268</v>
      </c>
      <c r="B16" s="52" t="s">
        <v>419</v>
      </c>
      <c r="C16" s="52" t="s">
        <v>519</v>
      </c>
      <c r="D16" s="52">
        <v>1</v>
      </c>
      <c r="E16" s="52">
        <v>0.99990000999899997</v>
      </c>
      <c r="F16" s="52">
        <v>12.1654501216545</v>
      </c>
      <c r="G16" s="52">
        <v>0</v>
      </c>
      <c r="H16" s="52">
        <v>0</v>
      </c>
      <c r="I16" s="52">
        <v>1</v>
      </c>
      <c r="J16" s="52">
        <v>0</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1</v>
      </c>
      <c r="AV16" s="52">
        <v>0</v>
      </c>
      <c r="AW16" s="52">
        <v>0</v>
      </c>
      <c r="AX16" s="52">
        <v>0</v>
      </c>
      <c r="AY16" s="52">
        <v>0</v>
      </c>
      <c r="AZ16" s="52">
        <v>0</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271403</v>
      </c>
      <c r="B17" s="52" t="s">
        <v>173</v>
      </c>
      <c r="C17" s="52" t="s">
        <v>419</v>
      </c>
      <c r="D17" s="52">
        <v>3</v>
      </c>
      <c r="E17" s="52">
        <v>0.70087235245468904</v>
      </c>
      <c r="F17" s="52">
        <v>8.5272802881987104</v>
      </c>
      <c r="G17" s="52">
        <v>0</v>
      </c>
      <c r="H17" s="52">
        <v>0</v>
      </c>
      <c r="I17" s="52">
        <v>1</v>
      </c>
      <c r="J17" s="52">
        <v>0</v>
      </c>
      <c r="K17" s="52">
        <v>2</v>
      </c>
      <c r="L17" s="52">
        <v>0</v>
      </c>
      <c r="M17" s="52">
        <v>0</v>
      </c>
      <c r="N17" s="52">
        <v>0</v>
      </c>
      <c r="O17" s="52">
        <v>0</v>
      </c>
      <c r="P17" s="52">
        <v>2</v>
      </c>
      <c r="Q17" s="52">
        <v>1</v>
      </c>
      <c r="R17" s="52">
        <v>0</v>
      </c>
      <c r="S17" s="52">
        <v>1</v>
      </c>
      <c r="T17" s="52">
        <v>2</v>
      </c>
      <c r="U17" s="52">
        <v>0</v>
      </c>
      <c r="V17" s="52">
        <v>2</v>
      </c>
      <c r="W17" s="52">
        <v>1</v>
      </c>
      <c r="X17" s="52">
        <v>0</v>
      </c>
      <c r="Y17" s="52">
        <v>0</v>
      </c>
      <c r="Z17" s="52">
        <v>1</v>
      </c>
      <c r="AA17" s="52">
        <v>0</v>
      </c>
      <c r="AB17" s="52">
        <v>3</v>
      </c>
      <c r="AC17" s="52">
        <v>0</v>
      </c>
      <c r="AD17" s="52">
        <v>0</v>
      </c>
      <c r="AE17" s="52">
        <v>0</v>
      </c>
      <c r="AF17" s="52">
        <v>0</v>
      </c>
      <c r="AG17" s="52">
        <v>0</v>
      </c>
      <c r="AH17" s="52">
        <v>0</v>
      </c>
      <c r="AI17" s="52">
        <v>2</v>
      </c>
      <c r="AJ17" s="52">
        <v>0</v>
      </c>
      <c r="AK17" s="52">
        <v>0</v>
      </c>
      <c r="AL17" s="52">
        <v>0</v>
      </c>
      <c r="AM17" s="52">
        <v>0</v>
      </c>
      <c r="AN17" s="52">
        <v>1</v>
      </c>
      <c r="AO17" s="52">
        <v>0</v>
      </c>
      <c r="AP17" s="52">
        <v>1</v>
      </c>
      <c r="AQ17" s="52">
        <v>0</v>
      </c>
      <c r="AR17" s="52">
        <v>0</v>
      </c>
      <c r="AS17" s="52">
        <v>1</v>
      </c>
      <c r="AT17" s="52">
        <v>0</v>
      </c>
      <c r="AU17" s="52">
        <v>1</v>
      </c>
      <c r="AV17" s="52">
        <v>0</v>
      </c>
      <c r="AW17" s="52">
        <v>0</v>
      </c>
      <c r="AX17" s="52">
        <v>0</v>
      </c>
      <c r="AY17" s="52">
        <v>0</v>
      </c>
      <c r="AZ17" s="52">
        <v>0</v>
      </c>
      <c r="BA17" s="52">
        <v>0</v>
      </c>
      <c r="BB17" s="52">
        <v>0</v>
      </c>
      <c r="BC17" s="52">
        <v>0</v>
      </c>
      <c r="BD17" s="52">
        <v>0</v>
      </c>
      <c r="BE17" s="52">
        <v>2</v>
      </c>
      <c r="BF17" s="52">
        <v>0</v>
      </c>
      <c r="BG17" s="52">
        <v>0</v>
      </c>
      <c r="BH17" s="52">
        <v>0</v>
      </c>
      <c r="BI17" s="52">
        <v>1</v>
      </c>
      <c r="BJ17" s="52">
        <v>0</v>
      </c>
      <c r="BK17" s="52">
        <v>0</v>
      </c>
      <c r="BL17" s="52">
        <v>6</v>
      </c>
      <c r="BM17" s="52">
        <v>1</v>
      </c>
      <c r="BN17" s="52">
        <v>0</v>
      </c>
      <c r="BO17" s="52">
        <v>0</v>
      </c>
      <c r="BP17" s="52">
        <v>0</v>
      </c>
      <c r="BQ17" s="52">
        <v>1</v>
      </c>
      <c r="BR17" s="52">
        <v>0</v>
      </c>
      <c r="BS17" s="52">
        <v>2</v>
      </c>
      <c r="BT17" s="52">
        <v>1</v>
      </c>
      <c r="BU17" s="52">
        <v>0</v>
      </c>
      <c r="BV17" s="52">
        <v>0</v>
      </c>
    </row>
    <row r="18" spans="1:74" s="52" customFormat="1" x14ac:dyDescent="0.2">
      <c r="A18" s="52">
        <v>271411</v>
      </c>
      <c r="B18" s="52" t="s">
        <v>419</v>
      </c>
      <c r="C18" s="52" t="s">
        <v>522</v>
      </c>
      <c r="D18" s="52">
        <v>1</v>
      </c>
      <c r="E18" s="52">
        <v>1.33832976445396</v>
      </c>
      <c r="F18" s="52">
        <v>16.283012134189899</v>
      </c>
      <c r="G18" s="52">
        <v>0</v>
      </c>
      <c r="H18" s="52">
        <v>0</v>
      </c>
      <c r="I18" s="52">
        <v>0</v>
      </c>
      <c r="J18" s="52">
        <v>0</v>
      </c>
      <c r="K18" s="52">
        <v>1</v>
      </c>
      <c r="L18" s="52">
        <v>0</v>
      </c>
      <c r="M18" s="52">
        <v>0</v>
      </c>
      <c r="N18" s="52">
        <v>0</v>
      </c>
      <c r="O18" s="52">
        <v>0</v>
      </c>
      <c r="P18" s="52">
        <v>0</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1</v>
      </c>
      <c r="AQ18" s="52">
        <v>0</v>
      </c>
      <c r="AR18" s="52">
        <v>0</v>
      </c>
      <c r="AS18" s="52">
        <v>0</v>
      </c>
      <c r="AT18" s="52">
        <v>0</v>
      </c>
      <c r="AU18" s="52">
        <v>0</v>
      </c>
      <c r="AV18" s="52">
        <v>0</v>
      </c>
      <c r="AW18" s="52">
        <v>0</v>
      </c>
      <c r="AX18" s="52">
        <v>0</v>
      </c>
      <c r="AY18" s="52">
        <v>0</v>
      </c>
      <c r="AZ18" s="52">
        <v>0</v>
      </c>
      <c r="BA18" s="52">
        <v>0</v>
      </c>
      <c r="BB18" s="52">
        <v>0</v>
      </c>
      <c r="BC18" s="52">
        <v>0</v>
      </c>
      <c r="BD18" s="52">
        <v>0</v>
      </c>
      <c r="BE18" s="52">
        <v>0</v>
      </c>
      <c r="BF18" s="52">
        <v>0</v>
      </c>
      <c r="BG18" s="52">
        <v>0</v>
      </c>
      <c r="BH18" s="52">
        <v>0</v>
      </c>
      <c r="BI18" s="52">
        <v>1</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271420</v>
      </c>
      <c r="B19" s="52" t="s">
        <v>419</v>
      </c>
      <c r="C19" s="52" t="s">
        <v>528</v>
      </c>
      <c r="D19" s="52">
        <v>1</v>
      </c>
      <c r="E19" s="52">
        <v>1.6149870801033599</v>
      </c>
      <c r="F19" s="52">
        <v>19.649009474590901</v>
      </c>
      <c r="G19" s="52">
        <v>0</v>
      </c>
      <c r="H19" s="52">
        <v>0</v>
      </c>
      <c r="I19" s="52">
        <v>1</v>
      </c>
      <c r="J19" s="52">
        <v>0</v>
      </c>
      <c r="K19" s="52">
        <v>0</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1</v>
      </c>
      <c r="AT19" s="52">
        <v>0</v>
      </c>
      <c r="AU19" s="52">
        <v>0</v>
      </c>
      <c r="AV19" s="52">
        <v>0</v>
      </c>
      <c r="AW19" s="52">
        <v>0</v>
      </c>
      <c r="AX19" s="52">
        <v>0</v>
      </c>
      <c r="AY19" s="52">
        <v>0</v>
      </c>
      <c r="AZ19" s="52">
        <v>0</v>
      </c>
      <c r="BA19" s="52">
        <v>0</v>
      </c>
      <c r="BB19" s="52">
        <v>0</v>
      </c>
      <c r="BC19" s="52">
        <v>0</v>
      </c>
      <c r="BD19" s="52">
        <v>0</v>
      </c>
      <c r="BE19" s="52">
        <v>1</v>
      </c>
      <c r="BF19" s="52">
        <v>0</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271438</v>
      </c>
      <c r="B20" s="52" t="s">
        <v>419</v>
      </c>
      <c r="C20" s="52" t="s">
        <v>523</v>
      </c>
      <c r="D20" s="52">
        <v>1</v>
      </c>
      <c r="E20" s="52">
        <v>2.2204458655298001</v>
      </c>
      <c r="F20" s="52">
        <v>27.015424697279201</v>
      </c>
      <c r="G20" s="52">
        <v>0</v>
      </c>
      <c r="H20" s="52">
        <v>0</v>
      </c>
      <c r="I20" s="52">
        <v>0</v>
      </c>
      <c r="J20" s="52">
        <v>0</v>
      </c>
      <c r="K20" s="52">
        <v>1</v>
      </c>
      <c r="L20" s="52">
        <v>0</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1</v>
      </c>
      <c r="AV20" s="52">
        <v>0</v>
      </c>
      <c r="AW20" s="52">
        <v>0</v>
      </c>
      <c r="AX20" s="52">
        <v>0</v>
      </c>
      <c r="AY20" s="52">
        <v>0</v>
      </c>
      <c r="AZ20" s="52">
        <v>0</v>
      </c>
      <c r="BA20" s="52">
        <v>0</v>
      </c>
      <c r="BB20" s="52">
        <v>0</v>
      </c>
      <c r="BC20" s="52">
        <v>0</v>
      </c>
      <c r="BD20" s="52">
        <v>0</v>
      </c>
      <c r="BE20" s="52">
        <v>1</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272027</v>
      </c>
      <c r="B21" s="52" t="s">
        <v>253</v>
      </c>
      <c r="C21" s="52" t="s">
        <v>419</v>
      </c>
      <c r="D21" s="52">
        <v>1</v>
      </c>
      <c r="E21" s="52">
        <v>1.0148163182464001</v>
      </c>
      <c r="F21" s="52">
        <v>12.3469318719978</v>
      </c>
      <c r="G21" s="52">
        <v>0</v>
      </c>
      <c r="H21" s="52">
        <v>0</v>
      </c>
      <c r="I21" s="52">
        <v>0</v>
      </c>
      <c r="J21" s="52">
        <v>0</v>
      </c>
      <c r="K21" s="52">
        <v>0</v>
      </c>
      <c r="L21" s="52">
        <v>0</v>
      </c>
      <c r="M21" s="52">
        <v>1</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1</v>
      </c>
      <c r="AU21" s="52">
        <v>0</v>
      </c>
      <c r="AV21" s="52">
        <v>0</v>
      </c>
      <c r="AW21" s="52">
        <v>0</v>
      </c>
      <c r="AX21" s="52">
        <v>0</v>
      </c>
      <c r="AY21" s="52">
        <v>0</v>
      </c>
      <c r="AZ21" s="52">
        <v>0</v>
      </c>
      <c r="BA21" s="52">
        <v>0</v>
      </c>
      <c r="BB21" s="52">
        <v>0</v>
      </c>
      <c r="BC21" s="52">
        <v>0</v>
      </c>
      <c r="BD21" s="52">
        <v>0</v>
      </c>
      <c r="BE21" s="52">
        <v>0</v>
      </c>
      <c r="BF21" s="52">
        <v>0</v>
      </c>
      <c r="BG21" s="52">
        <v>0</v>
      </c>
      <c r="BH21" s="52">
        <v>1</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272035</v>
      </c>
      <c r="B22" s="52" t="s">
        <v>174</v>
      </c>
      <c r="C22" s="52" t="s">
        <v>419</v>
      </c>
      <c r="D22" s="52">
        <v>2</v>
      </c>
      <c r="E22" s="52">
        <v>0.93429129333943794</v>
      </c>
      <c r="F22" s="52">
        <v>11.367210735629801</v>
      </c>
      <c r="G22" s="52">
        <v>0</v>
      </c>
      <c r="H22" s="52">
        <v>1</v>
      </c>
      <c r="I22" s="52">
        <v>0</v>
      </c>
      <c r="J22" s="52">
        <v>0</v>
      </c>
      <c r="K22" s="52">
        <v>0</v>
      </c>
      <c r="L22" s="52">
        <v>1</v>
      </c>
      <c r="M22" s="52">
        <v>0</v>
      </c>
      <c r="N22" s="52">
        <v>0</v>
      </c>
      <c r="O22" s="52">
        <v>0</v>
      </c>
      <c r="P22" s="52">
        <v>1</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1</v>
      </c>
      <c r="AW22" s="52">
        <v>0</v>
      </c>
      <c r="AX22" s="52">
        <v>0</v>
      </c>
      <c r="AY22" s="52">
        <v>0</v>
      </c>
      <c r="AZ22" s="52">
        <v>0</v>
      </c>
      <c r="BA22" s="52">
        <v>0</v>
      </c>
      <c r="BB22" s="52">
        <v>1</v>
      </c>
      <c r="BC22" s="52">
        <v>1</v>
      </c>
      <c r="BD22" s="52">
        <v>0</v>
      </c>
      <c r="BE22" s="52">
        <v>0</v>
      </c>
      <c r="BF22" s="52">
        <v>0</v>
      </c>
      <c r="BG22" s="52">
        <v>1</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272051</v>
      </c>
      <c r="B23" s="52" t="s">
        <v>176</v>
      </c>
      <c r="C23" s="52" t="s">
        <v>419</v>
      </c>
      <c r="D23" s="52">
        <v>4</v>
      </c>
      <c r="E23" s="52">
        <v>2.0076491432357302</v>
      </c>
      <c r="F23" s="52">
        <v>24.426397909367999</v>
      </c>
      <c r="G23" s="52">
        <v>0</v>
      </c>
      <c r="H23" s="52">
        <v>1</v>
      </c>
      <c r="I23" s="52">
        <v>1</v>
      </c>
      <c r="J23" s="52">
        <v>0</v>
      </c>
      <c r="K23" s="52">
        <v>0</v>
      </c>
      <c r="L23" s="52">
        <v>1</v>
      </c>
      <c r="M23" s="52">
        <v>1</v>
      </c>
      <c r="N23" s="52">
        <v>0</v>
      </c>
      <c r="O23" s="52">
        <v>0</v>
      </c>
      <c r="P23" s="52">
        <v>4</v>
      </c>
      <c r="Q23" s="52">
        <v>0</v>
      </c>
      <c r="R23" s="52">
        <v>0</v>
      </c>
      <c r="S23" s="52">
        <v>2</v>
      </c>
      <c r="T23" s="52">
        <v>2</v>
      </c>
      <c r="U23" s="52">
        <v>0</v>
      </c>
      <c r="V23" s="52">
        <v>2</v>
      </c>
      <c r="W23" s="52">
        <v>0</v>
      </c>
      <c r="X23" s="52">
        <v>0</v>
      </c>
      <c r="Y23" s="52">
        <v>1</v>
      </c>
      <c r="Z23" s="52">
        <v>1</v>
      </c>
      <c r="AA23" s="52">
        <v>0</v>
      </c>
      <c r="AB23" s="52">
        <v>1</v>
      </c>
      <c r="AC23" s="52">
        <v>1</v>
      </c>
      <c r="AD23" s="52">
        <v>0</v>
      </c>
      <c r="AE23" s="52">
        <v>0</v>
      </c>
      <c r="AF23" s="52">
        <v>0</v>
      </c>
      <c r="AG23" s="52">
        <v>2</v>
      </c>
      <c r="AH23" s="52">
        <v>0</v>
      </c>
      <c r="AI23" s="52">
        <v>2</v>
      </c>
      <c r="AJ23" s="52">
        <v>0</v>
      </c>
      <c r="AK23" s="52">
        <v>0</v>
      </c>
      <c r="AL23" s="52">
        <v>1</v>
      </c>
      <c r="AM23" s="52">
        <v>1</v>
      </c>
      <c r="AN23" s="52">
        <v>0</v>
      </c>
      <c r="AO23" s="52">
        <v>0</v>
      </c>
      <c r="AP23" s="52">
        <v>0</v>
      </c>
      <c r="AQ23" s="52">
        <v>0</v>
      </c>
      <c r="AR23" s="52">
        <v>0</v>
      </c>
      <c r="AS23" s="52">
        <v>1</v>
      </c>
      <c r="AT23" s="52">
        <v>0</v>
      </c>
      <c r="AU23" s="52">
        <v>1</v>
      </c>
      <c r="AV23" s="52">
        <v>1</v>
      </c>
      <c r="AW23" s="52">
        <v>0</v>
      </c>
      <c r="AX23" s="52">
        <v>0</v>
      </c>
      <c r="AY23" s="52">
        <v>0</v>
      </c>
      <c r="AZ23" s="52">
        <v>0</v>
      </c>
      <c r="BA23" s="52">
        <v>0</v>
      </c>
      <c r="BB23" s="52">
        <v>1</v>
      </c>
      <c r="BC23" s="52">
        <v>0</v>
      </c>
      <c r="BD23" s="52">
        <v>0</v>
      </c>
      <c r="BE23" s="52">
        <v>1</v>
      </c>
      <c r="BF23" s="52">
        <v>0</v>
      </c>
      <c r="BG23" s="52">
        <v>1</v>
      </c>
      <c r="BH23" s="52">
        <v>2</v>
      </c>
      <c r="BI23" s="52">
        <v>0</v>
      </c>
      <c r="BJ23" s="52">
        <v>0</v>
      </c>
      <c r="BK23" s="52">
        <v>3</v>
      </c>
      <c r="BL23" s="52">
        <v>4</v>
      </c>
      <c r="BM23" s="52">
        <v>0</v>
      </c>
      <c r="BN23" s="52">
        <v>0</v>
      </c>
      <c r="BO23" s="52">
        <v>0</v>
      </c>
      <c r="BP23" s="52">
        <v>0</v>
      </c>
      <c r="BQ23" s="52">
        <v>0</v>
      </c>
      <c r="BR23" s="52">
        <v>0</v>
      </c>
      <c r="BS23" s="52">
        <v>1</v>
      </c>
      <c r="BT23" s="52">
        <v>3</v>
      </c>
      <c r="BU23" s="52">
        <v>0</v>
      </c>
      <c r="BV23" s="52">
        <v>0</v>
      </c>
    </row>
    <row r="24" spans="1:74" s="52" customFormat="1" x14ac:dyDescent="0.2">
      <c r="A24" s="52">
        <v>272108</v>
      </c>
      <c r="B24" s="52" t="s">
        <v>180</v>
      </c>
      <c r="C24" s="52" t="s">
        <v>419</v>
      </c>
      <c r="D24" s="52">
        <v>4</v>
      </c>
      <c r="E24" s="52">
        <v>1.93698034449195</v>
      </c>
      <c r="F24" s="52">
        <v>23.566594191318799</v>
      </c>
      <c r="G24" s="52">
        <v>0</v>
      </c>
      <c r="H24" s="52">
        <v>0</v>
      </c>
      <c r="I24" s="52">
        <v>2</v>
      </c>
      <c r="J24" s="52">
        <v>0</v>
      </c>
      <c r="K24" s="52">
        <v>0</v>
      </c>
      <c r="L24" s="52">
        <v>0</v>
      </c>
      <c r="M24" s="52">
        <v>1</v>
      </c>
      <c r="N24" s="52">
        <v>1</v>
      </c>
      <c r="O24" s="52">
        <v>0</v>
      </c>
      <c r="P24" s="52">
        <v>4</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1</v>
      </c>
      <c r="AQ24" s="52">
        <v>0</v>
      </c>
      <c r="AR24" s="52">
        <v>0</v>
      </c>
      <c r="AS24" s="52">
        <v>1</v>
      </c>
      <c r="AT24" s="52">
        <v>0</v>
      </c>
      <c r="AU24" s="52">
        <v>0</v>
      </c>
      <c r="AV24" s="52">
        <v>0</v>
      </c>
      <c r="AW24" s="52">
        <v>1</v>
      </c>
      <c r="AX24" s="52">
        <v>0</v>
      </c>
      <c r="AY24" s="52">
        <v>0</v>
      </c>
      <c r="AZ24" s="52">
        <v>0</v>
      </c>
      <c r="BA24" s="52">
        <v>1</v>
      </c>
      <c r="BB24" s="52">
        <v>0</v>
      </c>
      <c r="BC24" s="52">
        <v>0</v>
      </c>
      <c r="BD24" s="52">
        <v>0</v>
      </c>
      <c r="BE24" s="52">
        <v>3</v>
      </c>
      <c r="BF24" s="52">
        <v>0</v>
      </c>
      <c r="BG24" s="52">
        <v>1</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272116</v>
      </c>
      <c r="B25" s="52" t="s">
        <v>181</v>
      </c>
      <c r="C25" s="52" t="s">
        <v>419</v>
      </c>
      <c r="D25" s="52">
        <v>1</v>
      </c>
      <c r="E25" s="52">
        <v>0.67818679977212903</v>
      </c>
      <c r="F25" s="52">
        <v>8.2512727305609097</v>
      </c>
      <c r="G25" s="52">
        <v>1</v>
      </c>
      <c r="H25" s="52">
        <v>0</v>
      </c>
      <c r="I25" s="52">
        <v>0</v>
      </c>
      <c r="J25" s="52">
        <v>0</v>
      </c>
      <c r="K25" s="52">
        <v>0</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1</v>
      </c>
      <c r="AZ25" s="52">
        <v>0</v>
      </c>
      <c r="BA25" s="52">
        <v>0</v>
      </c>
      <c r="BB25" s="52">
        <v>0</v>
      </c>
      <c r="BC25" s="52">
        <v>0</v>
      </c>
      <c r="BD25" s="52">
        <v>0</v>
      </c>
      <c r="BE25" s="52">
        <v>0</v>
      </c>
      <c r="BF25" s="52">
        <v>0</v>
      </c>
      <c r="BG25" s="52">
        <v>1</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272124</v>
      </c>
      <c r="B26" s="52" t="s">
        <v>182</v>
      </c>
      <c r="C26" s="52" t="s">
        <v>419</v>
      </c>
      <c r="D26" s="52">
        <v>1</v>
      </c>
      <c r="E26" s="52">
        <v>0.729964304745498</v>
      </c>
      <c r="F26" s="52">
        <v>8.8812323744035595</v>
      </c>
      <c r="G26" s="52">
        <v>0</v>
      </c>
      <c r="H26" s="52">
        <v>0</v>
      </c>
      <c r="I26" s="52">
        <v>0</v>
      </c>
      <c r="J26" s="52">
        <v>0</v>
      </c>
      <c r="K26" s="52">
        <v>1</v>
      </c>
      <c r="L26" s="52">
        <v>0</v>
      </c>
      <c r="M26" s="52">
        <v>0</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0</v>
      </c>
      <c r="AV26" s="52">
        <v>0</v>
      </c>
      <c r="AW26" s="52">
        <v>0</v>
      </c>
      <c r="AX26" s="52">
        <v>0</v>
      </c>
      <c r="AY26" s="52">
        <v>0</v>
      </c>
      <c r="AZ26" s="52">
        <v>1</v>
      </c>
      <c r="BA26" s="52">
        <v>0</v>
      </c>
      <c r="BB26" s="52">
        <v>0</v>
      </c>
      <c r="BC26" s="52">
        <v>0</v>
      </c>
      <c r="BD26" s="52">
        <v>0</v>
      </c>
      <c r="BE26" s="52">
        <v>0</v>
      </c>
      <c r="BF26" s="52">
        <v>1</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272159</v>
      </c>
      <c r="B27" s="52" t="s">
        <v>184</v>
      </c>
      <c r="C27" s="52" t="s">
        <v>419</v>
      </c>
      <c r="D27" s="52">
        <v>1</v>
      </c>
      <c r="E27" s="52">
        <v>0.84887481643082097</v>
      </c>
      <c r="F27" s="52">
        <v>10.3279769332417</v>
      </c>
      <c r="G27" s="52">
        <v>0</v>
      </c>
      <c r="H27" s="52">
        <v>0</v>
      </c>
      <c r="I27" s="52">
        <v>0</v>
      </c>
      <c r="J27" s="52">
        <v>0</v>
      </c>
      <c r="K27" s="52">
        <v>0</v>
      </c>
      <c r="L27" s="52">
        <v>0</v>
      </c>
      <c r="M27" s="52">
        <v>0</v>
      </c>
      <c r="N27" s="52">
        <v>1</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1</v>
      </c>
      <c r="AR27" s="52">
        <v>0</v>
      </c>
      <c r="AS27" s="52">
        <v>0</v>
      </c>
      <c r="AT27" s="52">
        <v>0</v>
      </c>
      <c r="AU27" s="52">
        <v>0</v>
      </c>
      <c r="AV27" s="52">
        <v>0</v>
      </c>
      <c r="AW27" s="52">
        <v>0</v>
      </c>
      <c r="AX27" s="52">
        <v>0</v>
      </c>
      <c r="AY27" s="52">
        <v>0</v>
      </c>
      <c r="AZ27" s="52">
        <v>0</v>
      </c>
      <c r="BA27" s="52">
        <v>0</v>
      </c>
      <c r="BB27" s="52">
        <v>0</v>
      </c>
      <c r="BC27" s="52">
        <v>0</v>
      </c>
      <c r="BD27" s="52">
        <v>0</v>
      </c>
      <c r="BE27" s="52">
        <v>0</v>
      </c>
      <c r="BF27" s="52">
        <v>0</v>
      </c>
      <c r="BG27" s="52">
        <v>0</v>
      </c>
      <c r="BH27" s="52">
        <v>1</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272175</v>
      </c>
      <c r="B28" s="52" t="s">
        <v>186</v>
      </c>
      <c r="C28" s="52" t="s">
        <v>419</v>
      </c>
      <c r="D28" s="52">
        <v>1</v>
      </c>
      <c r="E28" s="52">
        <v>1.6463615409943999</v>
      </c>
      <c r="F28" s="52">
        <v>20.030732082098599</v>
      </c>
      <c r="G28" s="52">
        <v>0</v>
      </c>
      <c r="H28" s="52">
        <v>0</v>
      </c>
      <c r="I28" s="52">
        <v>0</v>
      </c>
      <c r="J28" s="52">
        <v>0</v>
      </c>
      <c r="K28" s="52">
        <v>0</v>
      </c>
      <c r="L28" s="52">
        <v>0</v>
      </c>
      <c r="M28" s="52">
        <v>0</v>
      </c>
      <c r="N28" s="52">
        <v>1</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1</v>
      </c>
      <c r="AX28" s="52">
        <v>0</v>
      </c>
      <c r="AY28" s="52">
        <v>0</v>
      </c>
      <c r="AZ28" s="52">
        <v>0</v>
      </c>
      <c r="BA28" s="52">
        <v>0</v>
      </c>
      <c r="BB28" s="52">
        <v>0</v>
      </c>
      <c r="BC28" s="52">
        <v>0</v>
      </c>
      <c r="BD28" s="52">
        <v>0</v>
      </c>
      <c r="BE28" s="52">
        <v>0</v>
      </c>
      <c r="BF28" s="52">
        <v>0</v>
      </c>
      <c r="BG28" s="52">
        <v>0</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272191</v>
      </c>
      <c r="B29" s="52" t="s">
        <v>278</v>
      </c>
      <c r="C29" s="52" t="s">
        <v>419</v>
      </c>
      <c r="D29" s="52">
        <v>2</v>
      </c>
      <c r="E29" s="52">
        <v>2.1046206947352899</v>
      </c>
      <c r="F29" s="52">
        <v>25.606218452612701</v>
      </c>
      <c r="G29" s="52">
        <v>0</v>
      </c>
      <c r="H29" s="52">
        <v>0</v>
      </c>
      <c r="I29" s="52">
        <v>0</v>
      </c>
      <c r="J29" s="52">
        <v>0</v>
      </c>
      <c r="K29" s="52">
        <v>1</v>
      </c>
      <c r="L29" s="52">
        <v>0</v>
      </c>
      <c r="M29" s="52">
        <v>0</v>
      </c>
      <c r="N29" s="52">
        <v>1</v>
      </c>
      <c r="O29" s="52">
        <v>0</v>
      </c>
      <c r="P29" s="52">
        <v>2</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1</v>
      </c>
      <c r="AX29" s="52">
        <v>0</v>
      </c>
      <c r="AY29" s="52">
        <v>0</v>
      </c>
      <c r="AZ29" s="52">
        <v>0</v>
      </c>
      <c r="BA29" s="52">
        <v>0</v>
      </c>
      <c r="BB29" s="52">
        <v>1</v>
      </c>
      <c r="BC29" s="52">
        <v>0</v>
      </c>
      <c r="BD29" s="52">
        <v>0</v>
      </c>
      <c r="BE29" s="52">
        <v>0</v>
      </c>
      <c r="BF29" s="52">
        <v>2</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272205</v>
      </c>
      <c r="B30" s="52" t="s">
        <v>188</v>
      </c>
      <c r="C30" s="52" t="s">
        <v>419</v>
      </c>
      <c r="D30" s="52">
        <v>1</v>
      </c>
      <c r="E30" s="52">
        <v>1.3787778513125999</v>
      </c>
      <c r="F30" s="52">
        <v>16.7751305243033</v>
      </c>
      <c r="G30" s="52">
        <v>0</v>
      </c>
      <c r="H30" s="52">
        <v>0</v>
      </c>
      <c r="I30" s="52">
        <v>0</v>
      </c>
      <c r="J30" s="52">
        <v>1</v>
      </c>
      <c r="K30" s="52">
        <v>0</v>
      </c>
      <c r="L30" s="52">
        <v>0</v>
      </c>
      <c r="M30" s="52">
        <v>0</v>
      </c>
      <c r="N30" s="52">
        <v>0</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1</v>
      </c>
      <c r="AV30" s="52">
        <v>0</v>
      </c>
      <c r="AW30" s="52">
        <v>0</v>
      </c>
      <c r="AX30" s="52">
        <v>0</v>
      </c>
      <c r="AY30" s="52">
        <v>0</v>
      </c>
      <c r="AZ30" s="52">
        <v>0</v>
      </c>
      <c r="BA30" s="52">
        <v>0</v>
      </c>
      <c r="BB30" s="52">
        <v>0</v>
      </c>
      <c r="BC30" s="52">
        <v>0</v>
      </c>
      <c r="BD30" s="52">
        <v>0</v>
      </c>
      <c r="BE30" s="52">
        <v>1</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272221</v>
      </c>
      <c r="B31" s="52" t="s">
        <v>189</v>
      </c>
      <c r="C31" s="52" t="s">
        <v>419</v>
      </c>
      <c r="D31" s="52">
        <v>2</v>
      </c>
      <c r="E31" s="52">
        <v>3.49815472338341</v>
      </c>
      <c r="F31" s="52">
        <v>42.560882467831497</v>
      </c>
      <c r="G31" s="52">
        <v>0</v>
      </c>
      <c r="H31" s="52">
        <v>0</v>
      </c>
      <c r="I31" s="52">
        <v>0</v>
      </c>
      <c r="J31" s="52">
        <v>0</v>
      </c>
      <c r="K31" s="52">
        <v>0</v>
      </c>
      <c r="L31" s="52">
        <v>1</v>
      </c>
      <c r="M31" s="52">
        <v>1</v>
      </c>
      <c r="N31" s="52">
        <v>0</v>
      </c>
      <c r="O31" s="52">
        <v>0</v>
      </c>
      <c r="P31" s="52">
        <v>1</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1</v>
      </c>
      <c r="AQ31" s="52">
        <v>0</v>
      </c>
      <c r="AR31" s="52">
        <v>0</v>
      </c>
      <c r="AS31" s="52">
        <v>1</v>
      </c>
      <c r="AT31" s="52">
        <v>0</v>
      </c>
      <c r="AU31" s="52">
        <v>0</v>
      </c>
      <c r="AV31" s="52">
        <v>0</v>
      </c>
      <c r="AW31" s="52">
        <v>0</v>
      </c>
      <c r="AX31" s="52">
        <v>0</v>
      </c>
      <c r="AY31" s="52">
        <v>0</v>
      </c>
      <c r="AZ31" s="52">
        <v>0</v>
      </c>
      <c r="BA31" s="52">
        <v>0</v>
      </c>
      <c r="BB31" s="52">
        <v>0</v>
      </c>
      <c r="BC31" s="52">
        <v>0</v>
      </c>
      <c r="BD31" s="52">
        <v>0</v>
      </c>
      <c r="BE31" s="52">
        <v>1</v>
      </c>
      <c r="BF31" s="52">
        <v>0</v>
      </c>
      <c r="BG31" s="52">
        <v>0</v>
      </c>
      <c r="BH31" s="52">
        <v>1</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x14ac:dyDescent="0.2">
      <c r="A32">
        <v>272272</v>
      </c>
      <c r="B32" t="s">
        <v>193</v>
      </c>
      <c r="C32" t="s">
        <v>419</v>
      </c>
      <c r="D32">
        <v>1</v>
      </c>
      <c r="E32">
        <v>0.40530298424587302</v>
      </c>
      <c r="F32">
        <v>4.93118630832479</v>
      </c>
      <c r="G32">
        <v>0</v>
      </c>
      <c r="H32">
        <v>0</v>
      </c>
      <c r="I32">
        <v>0</v>
      </c>
      <c r="J32">
        <v>1</v>
      </c>
      <c r="K32">
        <v>0</v>
      </c>
      <c r="L32">
        <v>0</v>
      </c>
      <c r="M32">
        <v>0</v>
      </c>
      <c r="N32">
        <v>0</v>
      </c>
      <c r="O32">
        <v>0</v>
      </c>
      <c r="P32">
        <v>1</v>
      </c>
      <c r="Q32">
        <v>0</v>
      </c>
      <c r="R32">
        <v>0</v>
      </c>
      <c r="S32" t="s">
        <v>170</v>
      </c>
      <c r="T32" t="s">
        <v>170</v>
      </c>
      <c r="U32" t="s">
        <v>170</v>
      </c>
      <c r="V32" t="s">
        <v>170</v>
      </c>
      <c r="W32" t="s">
        <v>170</v>
      </c>
      <c r="X32" t="s">
        <v>170</v>
      </c>
      <c r="Y32" t="s">
        <v>170</v>
      </c>
      <c r="Z32" t="s">
        <v>170</v>
      </c>
      <c r="AA32" t="s">
        <v>170</v>
      </c>
      <c r="AB32" t="s">
        <v>170</v>
      </c>
      <c r="AC32" t="s">
        <v>170</v>
      </c>
      <c r="AD32" t="s">
        <v>170</v>
      </c>
      <c r="AE32" t="s">
        <v>170</v>
      </c>
      <c r="AF32" t="s">
        <v>170</v>
      </c>
      <c r="AG32" t="s">
        <v>170</v>
      </c>
      <c r="AH32" t="s">
        <v>170</v>
      </c>
      <c r="AI32" t="s">
        <v>170</v>
      </c>
      <c r="AJ32" t="s">
        <v>170</v>
      </c>
      <c r="AK32" t="s">
        <v>170</v>
      </c>
      <c r="AL32" t="s">
        <v>170</v>
      </c>
      <c r="AM32" t="s">
        <v>170</v>
      </c>
      <c r="AN32" t="s">
        <v>170</v>
      </c>
      <c r="AO32" t="s">
        <v>170</v>
      </c>
      <c r="AP32">
        <v>0</v>
      </c>
      <c r="AQ32">
        <v>0</v>
      </c>
      <c r="AR32">
        <v>0</v>
      </c>
      <c r="AS32">
        <v>0</v>
      </c>
      <c r="AT32">
        <v>0</v>
      </c>
      <c r="AU32">
        <v>0</v>
      </c>
      <c r="AV32">
        <v>0</v>
      </c>
      <c r="AW32">
        <v>0</v>
      </c>
      <c r="AX32">
        <v>0</v>
      </c>
      <c r="AY32">
        <v>0</v>
      </c>
      <c r="AZ32">
        <v>0</v>
      </c>
      <c r="BA32">
        <v>0</v>
      </c>
      <c r="BB32">
        <v>1</v>
      </c>
      <c r="BC32">
        <v>0</v>
      </c>
      <c r="BD32">
        <v>1</v>
      </c>
      <c r="BE32">
        <v>0</v>
      </c>
      <c r="BF32">
        <v>0</v>
      </c>
      <c r="BG32">
        <v>0</v>
      </c>
      <c r="BH32">
        <v>0</v>
      </c>
      <c r="BI32">
        <v>0</v>
      </c>
      <c r="BJ32">
        <v>0</v>
      </c>
      <c r="BK32" t="s">
        <v>170</v>
      </c>
      <c r="BL32" t="s">
        <v>170</v>
      </c>
      <c r="BM32" t="s">
        <v>170</v>
      </c>
      <c r="BN32" t="s">
        <v>170</v>
      </c>
      <c r="BO32" t="s">
        <v>170</v>
      </c>
      <c r="BP32" t="s">
        <v>170</v>
      </c>
      <c r="BQ32" t="s">
        <v>170</v>
      </c>
      <c r="BR32" t="s">
        <v>170</v>
      </c>
      <c r="BS32" t="s">
        <v>170</v>
      </c>
      <c r="BT32" t="s">
        <v>170</v>
      </c>
      <c r="BU32" t="s">
        <v>170</v>
      </c>
      <c r="BV32">
        <v>0</v>
      </c>
    </row>
    <row r="33" spans="1:74" x14ac:dyDescent="0.2">
      <c r="A33">
        <v>272281</v>
      </c>
      <c r="B33" t="s">
        <v>194</v>
      </c>
      <c r="C33" t="s">
        <v>419</v>
      </c>
      <c r="D33">
        <v>1</v>
      </c>
      <c r="E33">
        <v>3.2431731205811798</v>
      </c>
      <c r="F33">
        <v>39.458606300404298</v>
      </c>
      <c r="G33">
        <v>0</v>
      </c>
      <c r="H33">
        <v>0</v>
      </c>
      <c r="I33">
        <v>0</v>
      </c>
      <c r="J33">
        <v>0</v>
      </c>
      <c r="K33">
        <v>0</v>
      </c>
      <c r="L33">
        <v>0</v>
      </c>
      <c r="M33">
        <v>1</v>
      </c>
      <c r="N33">
        <v>0</v>
      </c>
      <c r="O33">
        <v>0</v>
      </c>
      <c r="P33">
        <v>1</v>
      </c>
      <c r="Q33">
        <v>0</v>
      </c>
      <c r="R33">
        <v>0</v>
      </c>
      <c r="S33" t="s">
        <v>170</v>
      </c>
      <c r="T33" t="s">
        <v>170</v>
      </c>
      <c r="U33" t="s">
        <v>170</v>
      </c>
      <c r="V33" t="s">
        <v>170</v>
      </c>
      <c r="W33" t="s">
        <v>170</v>
      </c>
      <c r="X33" t="s">
        <v>170</v>
      </c>
      <c r="Y33" t="s">
        <v>170</v>
      </c>
      <c r="Z33" t="s">
        <v>170</v>
      </c>
      <c r="AA33" t="s">
        <v>170</v>
      </c>
      <c r="AB33" t="s">
        <v>170</v>
      </c>
      <c r="AC33" t="s">
        <v>170</v>
      </c>
      <c r="AD33" t="s">
        <v>170</v>
      </c>
      <c r="AE33" t="s">
        <v>170</v>
      </c>
      <c r="AF33" t="s">
        <v>170</v>
      </c>
      <c r="AG33" t="s">
        <v>170</v>
      </c>
      <c r="AH33" t="s">
        <v>170</v>
      </c>
      <c r="AI33" t="s">
        <v>170</v>
      </c>
      <c r="AJ33" t="s">
        <v>170</v>
      </c>
      <c r="AK33" t="s">
        <v>170</v>
      </c>
      <c r="AL33" t="s">
        <v>170</v>
      </c>
      <c r="AM33" t="s">
        <v>170</v>
      </c>
      <c r="AN33" t="s">
        <v>170</v>
      </c>
      <c r="AO33" t="s">
        <v>170</v>
      </c>
      <c r="AP33">
        <v>0</v>
      </c>
      <c r="AQ33">
        <v>0</v>
      </c>
      <c r="AR33">
        <v>0</v>
      </c>
      <c r="AS33">
        <v>1</v>
      </c>
      <c r="AT33">
        <v>0</v>
      </c>
      <c r="AU33">
        <v>0</v>
      </c>
      <c r="AV33">
        <v>0</v>
      </c>
      <c r="AW33">
        <v>0</v>
      </c>
      <c r="AX33">
        <v>0</v>
      </c>
      <c r="AY33">
        <v>0</v>
      </c>
      <c r="AZ33">
        <v>0</v>
      </c>
      <c r="BA33">
        <v>0</v>
      </c>
      <c r="BB33">
        <v>0</v>
      </c>
      <c r="BC33">
        <v>0</v>
      </c>
      <c r="BD33">
        <v>0</v>
      </c>
      <c r="BE33">
        <v>0</v>
      </c>
      <c r="BF33">
        <v>0</v>
      </c>
      <c r="BG33">
        <v>0</v>
      </c>
      <c r="BH33">
        <v>0</v>
      </c>
      <c r="BI33">
        <v>1</v>
      </c>
      <c r="BJ33">
        <v>0</v>
      </c>
      <c r="BK33" t="s">
        <v>170</v>
      </c>
      <c r="BL33" t="s">
        <v>170</v>
      </c>
      <c r="BM33" t="s">
        <v>170</v>
      </c>
      <c r="BN33" t="s">
        <v>170</v>
      </c>
      <c r="BO33" t="s">
        <v>170</v>
      </c>
      <c r="BP33" t="s">
        <v>170</v>
      </c>
      <c r="BQ33" t="s">
        <v>170</v>
      </c>
      <c r="BR33" t="s">
        <v>170</v>
      </c>
      <c r="BS33" t="s">
        <v>170</v>
      </c>
      <c r="BT33" t="s">
        <v>170</v>
      </c>
      <c r="BU33" t="s">
        <v>170</v>
      </c>
      <c r="BV33">
        <v>0</v>
      </c>
    </row>
    <row r="85" spans="1:75" x14ac:dyDescent="0.2">
      <c r="B85" s="52">
        <v>271004</v>
      </c>
      <c r="C85" t="s">
        <v>395</v>
      </c>
      <c r="D85">
        <f>IFERROR(VLOOKUP($B85,$A$8:$BW$70,D$88,FALSE),0)</f>
        <v>9</v>
      </c>
      <c r="E85">
        <f t="shared" ref="E85:BP85" si="0">IFERROR(VLOOKUP($B85,$A$8:$BW$70,E88,FALSE),0)</f>
        <v>0.636381506470586</v>
      </c>
      <c r="F85">
        <f t="shared" si="0"/>
        <v>7.7426416620587899</v>
      </c>
      <c r="G85">
        <f t="shared" si="0"/>
        <v>0</v>
      </c>
      <c r="H85">
        <f t="shared" si="0"/>
        <v>1</v>
      </c>
      <c r="I85">
        <f t="shared" si="0"/>
        <v>1</v>
      </c>
      <c r="J85">
        <f t="shared" si="0"/>
        <v>1</v>
      </c>
      <c r="K85">
        <f t="shared" si="0"/>
        <v>2</v>
      </c>
      <c r="L85">
        <f t="shared" si="0"/>
        <v>0</v>
      </c>
      <c r="M85">
        <f t="shared" si="0"/>
        <v>4</v>
      </c>
      <c r="N85">
        <f t="shared" si="0"/>
        <v>0</v>
      </c>
      <c r="O85">
        <f t="shared" si="0"/>
        <v>0</v>
      </c>
      <c r="P85">
        <f t="shared" si="0"/>
        <v>4</v>
      </c>
      <c r="Q85">
        <f t="shared" si="0"/>
        <v>5</v>
      </c>
      <c r="R85">
        <f t="shared" si="0"/>
        <v>0</v>
      </c>
      <c r="S85">
        <f t="shared" si="0"/>
        <v>0</v>
      </c>
      <c r="T85">
        <f t="shared" si="0"/>
        <v>8</v>
      </c>
      <c r="U85">
        <f t="shared" si="0"/>
        <v>0</v>
      </c>
      <c r="V85">
        <f t="shared" si="0"/>
        <v>8</v>
      </c>
      <c r="W85">
        <f t="shared" si="0"/>
        <v>1</v>
      </c>
      <c r="X85">
        <f t="shared" si="0"/>
        <v>0</v>
      </c>
      <c r="Y85">
        <f t="shared" si="0"/>
        <v>6</v>
      </c>
      <c r="Z85">
        <f t="shared" si="0"/>
        <v>1</v>
      </c>
      <c r="AA85">
        <f t="shared" si="0"/>
        <v>1</v>
      </c>
      <c r="AB85">
        <f t="shared" si="0"/>
        <v>7</v>
      </c>
      <c r="AC85">
        <f t="shared" si="0"/>
        <v>1</v>
      </c>
      <c r="AD85">
        <f t="shared" si="0"/>
        <v>0</v>
      </c>
      <c r="AE85">
        <f t="shared" si="0"/>
        <v>0</v>
      </c>
      <c r="AF85">
        <f t="shared" si="0"/>
        <v>0</v>
      </c>
      <c r="AG85">
        <f t="shared" si="0"/>
        <v>1</v>
      </c>
      <c r="AH85">
        <f t="shared" si="0"/>
        <v>0</v>
      </c>
      <c r="AI85">
        <f t="shared" si="0"/>
        <v>6</v>
      </c>
      <c r="AJ85">
        <f t="shared" si="0"/>
        <v>0</v>
      </c>
      <c r="AK85">
        <f t="shared" si="0"/>
        <v>0</v>
      </c>
      <c r="AL85">
        <f t="shared" si="0"/>
        <v>2</v>
      </c>
      <c r="AM85">
        <f t="shared" si="0"/>
        <v>0</v>
      </c>
      <c r="AN85">
        <f t="shared" si="0"/>
        <v>1</v>
      </c>
      <c r="AO85">
        <f t="shared" si="0"/>
        <v>0</v>
      </c>
      <c r="AP85">
        <f t="shared" si="0"/>
        <v>0</v>
      </c>
      <c r="AQ85">
        <f t="shared" si="0"/>
        <v>0</v>
      </c>
      <c r="AR85">
        <f t="shared" si="0"/>
        <v>0</v>
      </c>
      <c r="AS85">
        <f t="shared" si="0"/>
        <v>1</v>
      </c>
      <c r="AT85">
        <f t="shared" si="0"/>
        <v>0</v>
      </c>
      <c r="AU85">
        <f t="shared" si="0"/>
        <v>1</v>
      </c>
      <c r="AV85">
        <f t="shared" si="0"/>
        <v>1</v>
      </c>
      <c r="AW85">
        <f t="shared" si="0"/>
        <v>2</v>
      </c>
      <c r="AX85">
        <f t="shared" si="0"/>
        <v>0</v>
      </c>
      <c r="AY85">
        <f t="shared" si="0"/>
        <v>0</v>
      </c>
      <c r="AZ85">
        <f t="shared" si="0"/>
        <v>0</v>
      </c>
      <c r="BA85">
        <f t="shared" si="0"/>
        <v>0</v>
      </c>
      <c r="BB85">
        <f t="shared" si="0"/>
        <v>4</v>
      </c>
      <c r="BC85">
        <f t="shared" si="0"/>
        <v>2</v>
      </c>
      <c r="BD85">
        <f t="shared" si="0"/>
        <v>0</v>
      </c>
      <c r="BE85">
        <f t="shared" si="0"/>
        <v>2</v>
      </c>
      <c r="BF85">
        <f t="shared" si="0"/>
        <v>1</v>
      </c>
      <c r="BG85">
        <f t="shared" si="0"/>
        <v>1</v>
      </c>
      <c r="BH85">
        <f t="shared" si="0"/>
        <v>1</v>
      </c>
      <c r="BI85">
        <f t="shared" si="0"/>
        <v>2</v>
      </c>
      <c r="BJ85">
        <f t="shared" si="0"/>
        <v>0</v>
      </c>
      <c r="BK85">
        <f t="shared" si="0"/>
        <v>7</v>
      </c>
      <c r="BL85">
        <f t="shared" si="0"/>
        <v>12</v>
      </c>
      <c r="BM85">
        <f t="shared" si="0"/>
        <v>1</v>
      </c>
      <c r="BN85">
        <f t="shared" si="0"/>
        <v>0</v>
      </c>
      <c r="BO85">
        <f t="shared" si="0"/>
        <v>1</v>
      </c>
      <c r="BP85">
        <f t="shared" si="0"/>
        <v>0</v>
      </c>
      <c r="BQ85">
        <f t="shared" ref="BQ85:BW85" si="1">IFERROR(VLOOKUP($B85,$A$8:$BW$70,BQ88,FALSE),0)</f>
        <v>2</v>
      </c>
      <c r="BR85">
        <f t="shared" si="1"/>
        <v>0</v>
      </c>
      <c r="BS85">
        <f t="shared" si="1"/>
        <v>5</v>
      </c>
      <c r="BT85">
        <f t="shared" si="1"/>
        <v>4</v>
      </c>
      <c r="BU85">
        <f t="shared" si="1"/>
        <v>0</v>
      </c>
      <c r="BV85">
        <f t="shared" si="1"/>
        <v>0</v>
      </c>
      <c r="BW85">
        <f t="shared" si="1"/>
        <v>0</v>
      </c>
    </row>
    <row r="86" spans="1:75" x14ac:dyDescent="0.2">
      <c r="B86" s="52">
        <v>271403</v>
      </c>
      <c r="C86" t="s">
        <v>396</v>
      </c>
      <c r="D86">
        <f>IFERROR(VLOOKUP($B86,$A$8:$BW$70,D$88,FALSE),0)</f>
        <v>3</v>
      </c>
      <c r="E86">
        <f t="shared" ref="E86:BP86" si="2">IFERROR(VLOOKUP($B86,$A$8:$BW$70,E$88,FALSE),0)</f>
        <v>0.70087235245468904</v>
      </c>
      <c r="F86">
        <f t="shared" si="2"/>
        <v>8.5272802881987104</v>
      </c>
      <c r="G86">
        <f t="shared" si="2"/>
        <v>0</v>
      </c>
      <c r="H86">
        <f t="shared" si="2"/>
        <v>0</v>
      </c>
      <c r="I86">
        <f t="shared" si="2"/>
        <v>1</v>
      </c>
      <c r="J86">
        <f t="shared" si="2"/>
        <v>0</v>
      </c>
      <c r="K86">
        <f t="shared" si="2"/>
        <v>2</v>
      </c>
      <c r="L86">
        <f t="shared" si="2"/>
        <v>0</v>
      </c>
      <c r="M86">
        <f t="shared" si="2"/>
        <v>0</v>
      </c>
      <c r="N86">
        <f t="shared" si="2"/>
        <v>0</v>
      </c>
      <c r="O86">
        <f t="shared" si="2"/>
        <v>0</v>
      </c>
      <c r="P86">
        <f t="shared" si="2"/>
        <v>2</v>
      </c>
      <c r="Q86">
        <f t="shared" si="2"/>
        <v>1</v>
      </c>
      <c r="R86">
        <f t="shared" si="2"/>
        <v>0</v>
      </c>
      <c r="S86">
        <f t="shared" si="2"/>
        <v>1</v>
      </c>
      <c r="T86">
        <f t="shared" si="2"/>
        <v>2</v>
      </c>
      <c r="U86">
        <f t="shared" si="2"/>
        <v>0</v>
      </c>
      <c r="V86">
        <f t="shared" si="2"/>
        <v>2</v>
      </c>
      <c r="W86">
        <f t="shared" si="2"/>
        <v>1</v>
      </c>
      <c r="X86">
        <f t="shared" si="2"/>
        <v>0</v>
      </c>
      <c r="Y86">
        <f t="shared" si="2"/>
        <v>0</v>
      </c>
      <c r="Z86">
        <f t="shared" si="2"/>
        <v>1</v>
      </c>
      <c r="AA86">
        <f t="shared" si="2"/>
        <v>0</v>
      </c>
      <c r="AB86">
        <f t="shared" si="2"/>
        <v>3</v>
      </c>
      <c r="AC86">
        <f t="shared" si="2"/>
        <v>0</v>
      </c>
      <c r="AD86">
        <f t="shared" si="2"/>
        <v>0</v>
      </c>
      <c r="AE86">
        <f t="shared" si="2"/>
        <v>0</v>
      </c>
      <c r="AF86">
        <f t="shared" si="2"/>
        <v>0</v>
      </c>
      <c r="AG86">
        <f t="shared" si="2"/>
        <v>0</v>
      </c>
      <c r="AH86">
        <f t="shared" si="2"/>
        <v>0</v>
      </c>
      <c r="AI86">
        <f t="shared" si="2"/>
        <v>2</v>
      </c>
      <c r="AJ86">
        <f t="shared" si="2"/>
        <v>0</v>
      </c>
      <c r="AK86">
        <f t="shared" si="2"/>
        <v>0</v>
      </c>
      <c r="AL86">
        <f t="shared" si="2"/>
        <v>0</v>
      </c>
      <c r="AM86">
        <f t="shared" si="2"/>
        <v>0</v>
      </c>
      <c r="AN86">
        <f t="shared" si="2"/>
        <v>1</v>
      </c>
      <c r="AO86">
        <f t="shared" si="2"/>
        <v>0</v>
      </c>
      <c r="AP86">
        <f t="shared" si="2"/>
        <v>1</v>
      </c>
      <c r="AQ86">
        <f t="shared" si="2"/>
        <v>0</v>
      </c>
      <c r="AR86">
        <f t="shared" si="2"/>
        <v>0</v>
      </c>
      <c r="AS86">
        <f t="shared" si="2"/>
        <v>1</v>
      </c>
      <c r="AT86">
        <f t="shared" si="2"/>
        <v>0</v>
      </c>
      <c r="AU86">
        <f t="shared" si="2"/>
        <v>1</v>
      </c>
      <c r="AV86">
        <f t="shared" si="2"/>
        <v>0</v>
      </c>
      <c r="AW86">
        <f t="shared" si="2"/>
        <v>0</v>
      </c>
      <c r="AX86">
        <f t="shared" si="2"/>
        <v>0</v>
      </c>
      <c r="AY86">
        <f t="shared" si="2"/>
        <v>0</v>
      </c>
      <c r="AZ86">
        <f t="shared" si="2"/>
        <v>0</v>
      </c>
      <c r="BA86">
        <f t="shared" si="2"/>
        <v>0</v>
      </c>
      <c r="BB86">
        <f t="shared" si="2"/>
        <v>0</v>
      </c>
      <c r="BC86">
        <f t="shared" si="2"/>
        <v>0</v>
      </c>
      <c r="BD86">
        <f t="shared" si="2"/>
        <v>0</v>
      </c>
      <c r="BE86">
        <f t="shared" si="2"/>
        <v>2</v>
      </c>
      <c r="BF86">
        <f t="shared" si="2"/>
        <v>0</v>
      </c>
      <c r="BG86">
        <f t="shared" si="2"/>
        <v>0</v>
      </c>
      <c r="BH86">
        <f t="shared" si="2"/>
        <v>0</v>
      </c>
      <c r="BI86">
        <f t="shared" si="2"/>
        <v>1</v>
      </c>
      <c r="BJ86">
        <f t="shared" si="2"/>
        <v>0</v>
      </c>
      <c r="BK86">
        <f t="shared" si="2"/>
        <v>0</v>
      </c>
      <c r="BL86">
        <f t="shared" si="2"/>
        <v>6</v>
      </c>
      <c r="BM86">
        <f t="shared" si="2"/>
        <v>1</v>
      </c>
      <c r="BN86">
        <f t="shared" si="2"/>
        <v>0</v>
      </c>
      <c r="BO86">
        <f t="shared" si="2"/>
        <v>0</v>
      </c>
      <c r="BP86">
        <f t="shared" si="2"/>
        <v>0</v>
      </c>
      <c r="BQ86">
        <f t="shared" ref="BQ86:BW86" si="3">IFERROR(VLOOKUP($B86,$A$8:$BW$70,BQ$88,FALSE),0)</f>
        <v>1</v>
      </c>
      <c r="BR86">
        <f t="shared" si="3"/>
        <v>0</v>
      </c>
      <c r="BS86">
        <f t="shared" si="3"/>
        <v>2</v>
      </c>
      <c r="BT86">
        <f t="shared" si="3"/>
        <v>1</v>
      </c>
      <c r="BU86">
        <f t="shared" si="3"/>
        <v>0</v>
      </c>
      <c r="BV86">
        <f t="shared" si="3"/>
        <v>0</v>
      </c>
      <c r="BW86">
        <f t="shared" si="3"/>
        <v>0</v>
      </c>
    </row>
    <row r="87" spans="1:75" x14ac:dyDescent="0.2">
      <c r="C87" t="s">
        <v>397</v>
      </c>
      <c r="D87">
        <f>SUM(D8:D83)</f>
        <v>46</v>
      </c>
      <c r="G87">
        <f t="shared" ref="G87:BR87" si="4">SUM(G8:G83)</f>
        <v>1</v>
      </c>
      <c r="H87">
        <f t="shared" si="4"/>
        <v>4</v>
      </c>
      <c r="I87">
        <f t="shared" si="4"/>
        <v>7</v>
      </c>
      <c r="J87">
        <f t="shared" si="4"/>
        <v>4</v>
      </c>
      <c r="K87">
        <f t="shared" si="4"/>
        <v>10</v>
      </c>
      <c r="L87">
        <f t="shared" si="4"/>
        <v>3</v>
      </c>
      <c r="M87">
        <f t="shared" si="4"/>
        <v>13</v>
      </c>
      <c r="N87">
        <f t="shared" si="4"/>
        <v>4</v>
      </c>
      <c r="O87">
        <f t="shared" si="4"/>
        <v>0</v>
      </c>
      <c r="P87">
        <f t="shared" si="4"/>
        <v>32</v>
      </c>
      <c r="Q87">
        <f t="shared" si="4"/>
        <v>14</v>
      </c>
      <c r="R87">
        <f t="shared" si="4"/>
        <v>0</v>
      </c>
      <c r="S87">
        <f t="shared" si="4"/>
        <v>3</v>
      </c>
      <c r="T87">
        <f t="shared" si="4"/>
        <v>12</v>
      </c>
      <c r="U87">
        <f t="shared" si="4"/>
        <v>0</v>
      </c>
      <c r="V87">
        <f t="shared" si="4"/>
        <v>12</v>
      </c>
      <c r="W87">
        <f t="shared" si="4"/>
        <v>2</v>
      </c>
      <c r="X87">
        <f t="shared" si="4"/>
        <v>0</v>
      </c>
      <c r="Y87">
        <f t="shared" si="4"/>
        <v>7</v>
      </c>
      <c r="Z87">
        <f t="shared" si="4"/>
        <v>3</v>
      </c>
      <c r="AA87">
        <f t="shared" si="4"/>
        <v>1</v>
      </c>
      <c r="AB87">
        <f t="shared" si="4"/>
        <v>11</v>
      </c>
      <c r="AC87">
        <f t="shared" si="4"/>
        <v>2</v>
      </c>
      <c r="AD87">
        <f t="shared" si="4"/>
        <v>0</v>
      </c>
      <c r="AE87">
        <f t="shared" si="4"/>
        <v>0</v>
      </c>
      <c r="AF87">
        <f t="shared" si="4"/>
        <v>0</v>
      </c>
      <c r="AG87">
        <f t="shared" si="4"/>
        <v>3</v>
      </c>
      <c r="AH87">
        <f t="shared" si="4"/>
        <v>0</v>
      </c>
      <c r="AI87">
        <f t="shared" si="4"/>
        <v>10</v>
      </c>
      <c r="AJ87">
        <f t="shared" si="4"/>
        <v>0</v>
      </c>
      <c r="AK87">
        <f t="shared" si="4"/>
        <v>0</v>
      </c>
      <c r="AL87">
        <f t="shared" si="4"/>
        <v>3</v>
      </c>
      <c r="AM87">
        <f t="shared" si="4"/>
        <v>1</v>
      </c>
      <c r="AN87">
        <f t="shared" si="4"/>
        <v>2</v>
      </c>
      <c r="AO87">
        <f t="shared" si="4"/>
        <v>0</v>
      </c>
      <c r="AP87">
        <f t="shared" si="4"/>
        <v>4</v>
      </c>
      <c r="AQ87">
        <f t="shared" si="4"/>
        <v>1</v>
      </c>
      <c r="AR87">
        <f t="shared" si="4"/>
        <v>0</v>
      </c>
      <c r="AS87">
        <f t="shared" si="4"/>
        <v>8</v>
      </c>
      <c r="AT87">
        <f t="shared" si="4"/>
        <v>1</v>
      </c>
      <c r="AU87">
        <f t="shared" si="4"/>
        <v>6</v>
      </c>
      <c r="AV87">
        <f t="shared" si="4"/>
        <v>4</v>
      </c>
      <c r="AW87">
        <f t="shared" si="4"/>
        <v>7</v>
      </c>
      <c r="AX87">
        <f t="shared" si="4"/>
        <v>0</v>
      </c>
      <c r="AY87">
        <f t="shared" si="4"/>
        <v>1</v>
      </c>
      <c r="AZ87">
        <f t="shared" si="4"/>
        <v>1</v>
      </c>
      <c r="BA87">
        <f t="shared" si="4"/>
        <v>1</v>
      </c>
      <c r="BB87">
        <f t="shared" si="4"/>
        <v>12</v>
      </c>
      <c r="BC87">
        <f t="shared" si="4"/>
        <v>5</v>
      </c>
      <c r="BD87">
        <f t="shared" si="4"/>
        <v>1</v>
      </c>
      <c r="BE87">
        <f t="shared" si="4"/>
        <v>14</v>
      </c>
      <c r="BF87">
        <f t="shared" si="4"/>
        <v>5</v>
      </c>
      <c r="BG87">
        <f t="shared" si="4"/>
        <v>6</v>
      </c>
      <c r="BH87">
        <f t="shared" si="4"/>
        <v>8</v>
      </c>
      <c r="BI87">
        <f t="shared" si="4"/>
        <v>7</v>
      </c>
      <c r="BJ87">
        <f t="shared" si="4"/>
        <v>0</v>
      </c>
      <c r="BK87">
        <f t="shared" si="4"/>
        <v>10</v>
      </c>
      <c r="BL87">
        <f t="shared" si="4"/>
        <v>22</v>
      </c>
      <c r="BM87">
        <f t="shared" si="4"/>
        <v>2</v>
      </c>
      <c r="BN87">
        <f t="shared" si="4"/>
        <v>0</v>
      </c>
      <c r="BO87">
        <f t="shared" si="4"/>
        <v>1</v>
      </c>
      <c r="BP87">
        <f t="shared" si="4"/>
        <v>0</v>
      </c>
      <c r="BQ87">
        <f t="shared" si="4"/>
        <v>3</v>
      </c>
      <c r="BR87">
        <f t="shared" si="4"/>
        <v>0</v>
      </c>
      <c r="BS87">
        <f t="shared" ref="BS87:BW87" si="5">SUM(BS8:BS83)</f>
        <v>8</v>
      </c>
      <c r="BT87">
        <f t="shared" si="5"/>
        <v>8</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34</v>
      </c>
      <c r="E90">
        <v>0.74610620339030698</v>
      </c>
      <c r="F90">
        <v>9.0776254745820601</v>
      </c>
      <c r="G90">
        <v>1</v>
      </c>
      <c r="H90">
        <v>3</v>
      </c>
      <c r="I90">
        <v>5</v>
      </c>
      <c r="J90">
        <v>3</v>
      </c>
      <c r="K90">
        <v>6</v>
      </c>
      <c r="L90">
        <v>3</v>
      </c>
      <c r="M90">
        <v>9</v>
      </c>
      <c r="N90">
        <v>4</v>
      </c>
      <c r="O90">
        <v>0</v>
      </c>
      <c r="P90">
        <v>26</v>
      </c>
      <c r="Q90">
        <v>8</v>
      </c>
      <c r="R90">
        <v>0</v>
      </c>
      <c r="S90">
        <v>8</v>
      </c>
      <c r="T90">
        <v>25</v>
      </c>
      <c r="U90">
        <v>0</v>
      </c>
      <c r="V90">
        <v>25</v>
      </c>
      <c r="W90">
        <v>5</v>
      </c>
      <c r="X90">
        <v>0</v>
      </c>
      <c r="Y90">
        <v>15</v>
      </c>
      <c r="Z90">
        <v>5</v>
      </c>
      <c r="AA90">
        <v>1</v>
      </c>
      <c r="AB90">
        <v>24</v>
      </c>
      <c r="AC90">
        <v>3</v>
      </c>
      <c r="AD90">
        <v>1</v>
      </c>
      <c r="AE90">
        <v>0</v>
      </c>
      <c r="AF90">
        <v>0</v>
      </c>
      <c r="AG90">
        <v>6</v>
      </c>
      <c r="AH90">
        <v>0</v>
      </c>
      <c r="AI90">
        <v>22</v>
      </c>
      <c r="AJ90">
        <v>0</v>
      </c>
      <c r="AK90">
        <v>0</v>
      </c>
      <c r="AL90">
        <v>6</v>
      </c>
      <c r="AM90">
        <v>3</v>
      </c>
      <c r="AN90">
        <v>3</v>
      </c>
      <c r="AO90">
        <v>0</v>
      </c>
      <c r="AP90">
        <v>3</v>
      </c>
      <c r="AQ90">
        <v>1</v>
      </c>
      <c r="AR90">
        <v>0</v>
      </c>
      <c r="AS90">
        <v>6</v>
      </c>
      <c r="AT90">
        <v>1</v>
      </c>
      <c r="AU90">
        <v>4</v>
      </c>
      <c r="AV90">
        <v>3</v>
      </c>
      <c r="AW90">
        <v>5</v>
      </c>
      <c r="AX90">
        <v>0</v>
      </c>
      <c r="AY90">
        <v>1</v>
      </c>
      <c r="AZ90">
        <v>1</v>
      </c>
      <c r="BA90">
        <v>1</v>
      </c>
      <c r="BB90">
        <v>8</v>
      </c>
      <c r="BC90">
        <v>3</v>
      </c>
      <c r="BD90">
        <v>1</v>
      </c>
      <c r="BE90">
        <v>10</v>
      </c>
      <c r="BF90">
        <v>4</v>
      </c>
      <c r="BG90">
        <v>5</v>
      </c>
      <c r="BH90">
        <v>7</v>
      </c>
      <c r="BI90">
        <v>4</v>
      </c>
      <c r="BJ90">
        <v>0</v>
      </c>
      <c r="BK90">
        <v>18</v>
      </c>
      <c r="BL90">
        <v>38</v>
      </c>
      <c r="BM90">
        <v>2</v>
      </c>
      <c r="BN90">
        <v>1</v>
      </c>
      <c r="BO90">
        <v>1</v>
      </c>
      <c r="BP90">
        <v>0</v>
      </c>
      <c r="BQ90">
        <v>4</v>
      </c>
      <c r="BR90">
        <v>0</v>
      </c>
      <c r="BS90">
        <v>15</v>
      </c>
      <c r="BT90">
        <v>19</v>
      </c>
      <c r="BU90">
        <v>0</v>
      </c>
      <c r="BV90">
        <v>0</v>
      </c>
    </row>
    <row r="91" spans="1:75" x14ac:dyDescent="0.2">
      <c r="B91" t="s">
        <v>425</v>
      </c>
    </row>
    <row r="92" spans="1:75" x14ac:dyDescent="0.2">
      <c r="D92">
        <f>D87-D85-D86</f>
        <v>34</v>
      </c>
    </row>
    <row r="100" spans="1:6" s="147" customFormat="1" x14ac:dyDescent="0.2"/>
    <row r="101" spans="1:6" x14ac:dyDescent="0.2">
      <c r="A101" s="52">
        <v>271004</v>
      </c>
      <c r="B101" s="52" t="s">
        <v>172</v>
      </c>
      <c r="C101" s="52" t="s">
        <v>419</v>
      </c>
      <c r="D101" s="52">
        <v>17</v>
      </c>
      <c r="E101" s="52">
        <v>1.2067512764943999</v>
      </c>
      <c r="F101" s="52">
        <v>14.682140530681901</v>
      </c>
    </row>
    <row r="102" spans="1:6" x14ac:dyDescent="0.2">
      <c r="A102" s="52">
        <v>271063</v>
      </c>
      <c r="B102" s="52" t="s">
        <v>419</v>
      </c>
      <c r="C102" s="52" t="s">
        <v>503</v>
      </c>
      <c r="D102" s="52">
        <v>1</v>
      </c>
      <c r="E102" s="52">
        <v>1.81738877580692</v>
      </c>
      <c r="F102" s="52">
        <v>22.111563438984199</v>
      </c>
    </row>
    <row r="103" spans="1:6" x14ac:dyDescent="0.2">
      <c r="A103" s="52">
        <v>271071</v>
      </c>
      <c r="B103" s="52" t="s">
        <v>419</v>
      </c>
      <c r="C103" s="52" t="s">
        <v>504</v>
      </c>
      <c r="D103" s="52">
        <v>1</v>
      </c>
      <c r="E103" s="52">
        <v>2.46256895193065</v>
      </c>
      <c r="F103" s="52">
        <v>29.961255581823</v>
      </c>
    </row>
    <row r="104" spans="1:6" x14ac:dyDescent="0.2">
      <c r="A104" s="52">
        <v>271110</v>
      </c>
      <c r="B104" s="52" t="s">
        <v>419</v>
      </c>
      <c r="C104" s="52" t="s">
        <v>507</v>
      </c>
      <c r="D104" s="52">
        <v>3</v>
      </c>
      <c r="E104" s="52">
        <v>8.6041242435540806</v>
      </c>
      <c r="F104" s="52">
        <v>104.683511629908</v>
      </c>
    </row>
    <row r="105" spans="1:6" x14ac:dyDescent="0.2">
      <c r="A105" s="52">
        <v>271136</v>
      </c>
      <c r="B105" s="52" t="s">
        <v>419</v>
      </c>
      <c r="C105" s="52" t="s">
        <v>508</v>
      </c>
      <c r="D105" s="52">
        <v>1</v>
      </c>
      <c r="E105" s="52">
        <v>2.0293443188505802</v>
      </c>
      <c r="F105" s="52">
        <v>24.690355879348701</v>
      </c>
    </row>
    <row r="106" spans="1:6" x14ac:dyDescent="0.2">
      <c r="A106" s="52">
        <v>271144</v>
      </c>
      <c r="B106" s="52" t="s">
        <v>419</v>
      </c>
      <c r="C106" s="52" t="s">
        <v>509</v>
      </c>
      <c r="D106" s="52">
        <v>1</v>
      </c>
      <c r="E106" s="52">
        <v>1.1559223682537501</v>
      </c>
      <c r="F106" s="52">
        <v>14.063722147087301</v>
      </c>
    </row>
    <row r="107" spans="1:6" x14ac:dyDescent="0.2">
      <c r="A107" s="52">
        <v>271161</v>
      </c>
      <c r="B107" s="52" t="s">
        <v>419</v>
      </c>
      <c r="C107" s="52" t="s">
        <v>511</v>
      </c>
      <c r="D107" s="52">
        <v>1</v>
      </c>
      <c r="E107" s="52">
        <v>1.53827221265075</v>
      </c>
      <c r="F107" s="52">
        <v>18.715645253917501</v>
      </c>
    </row>
    <row r="108" spans="1:6" x14ac:dyDescent="0.2">
      <c r="A108" s="52">
        <v>271187</v>
      </c>
      <c r="B108" s="52" t="s">
        <v>419</v>
      </c>
      <c r="C108" s="52" t="s">
        <v>513</v>
      </c>
      <c r="D108" s="52">
        <v>2</v>
      </c>
      <c r="E108" s="52">
        <v>2.2422027399717499</v>
      </c>
      <c r="F108" s="52">
        <v>27.280133336322901</v>
      </c>
    </row>
    <row r="109" spans="1:6" x14ac:dyDescent="0.2">
      <c r="A109" s="52">
        <v>271209</v>
      </c>
      <c r="B109" s="52" t="s">
        <v>419</v>
      </c>
      <c r="C109" s="52" t="s">
        <v>514</v>
      </c>
      <c r="D109" s="52">
        <v>2</v>
      </c>
      <c r="E109" s="52">
        <v>2.4734108335394498</v>
      </c>
      <c r="F109" s="52">
        <v>30.0931651413967</v>
      </c>
    </row>
    <row r="110" spans="1:6" x14ac:dyDescent="0.2">
      <c r="A110" s="52">
        <v>271233</v>
      </c>
      <c r="B110" s="52" t="s">
        <v>419</v>
      </c>
      <c r="C110" s="52" t="s">
        <v>517</v>
      </c>
      <c r="D110" s="52">
        <v>1</v>
      </c>
      <c r="E110" s="52">
        <v>1.10314396028682</v>
      </c>
      <c r="F110" s="52">
        <v>13.4215848501563</v>
      </c>
    </row>
    <row r="111" spans="1:6" x14ac:dyDescent="0.2">
      <c r="A111" s="52">
        <v>271250</v>
      </c>
      <c r="B111" s="52" t="s">
        <v>419</v>
      </c>
      <c r="C111" s="52" t="s">
        <v>518</v>
      </c>
      <c r="D111" s="52">
        <v>1</v>
      </c>
      <c r="E111" s="52">
        <v>1.6223494865263901</v>
      </c>
      <c r="F111" s="52">
        <v>19.738585419404401</v>
      </c>
    </row>
    <row r="112" spans="1:6" x14ac:dyDescent="0.2">
      <c r="A112" s="52">
        <v>271268</v>
      </c>
      <c r="B112" s="52" t="s">
        <v>419</v>
      </c>
      <c r="C112" s="52" t="s">
        <v>519</v>
      </c>
      <c r="D112" s="52">
        <v>1</v>
      </c>
      <c r="E112" s="52">
        <v>0.99255583126550895</v>
      </c>
      <c r="F112" s="52">
        <v>12.076095947063701</v>
      </c>
    </row>
    <row r="113" spans="1:6" x14ac:dyDescent="0.2">
      <c r="A113" s="52">
        <v>271284</v>
      </c>
      <c r="B113" s="52" t="s">
        <v>419</v>
      </c>
      <c r="C113" s="52" t="s">
        <v>521</v>
      </c>
      <c r="D113" s="52">
        <v>2</v>
      </c>
      <c r="E113" s="52">
        <v>3.45811359903173</v>
      </c>
      <c r="F113" s="52">
        <v>42.073715454885999</v>
      </c>
    </row>
    <row r="114" spans="1:6" x14ac:dyDescent="0.2">
      <c r="A114" s="52">
        <v>271403</v>
      </c>
      <c r="B114" s="52" t="s">
        <v>173</v>
      </c>
      <c r="C114" s="52" t="s">
        <v>419</v>
      </c>
      <c r="D114" s="52">
        <v>9</v>
      </c>
      <c r="E114" s="52">
        <v>2.0913696147232401</v>
      </c>
      <c r="F114" s="52">
        <v>25.444996979132799</v>
      </c>
    </row>
    <row r="115" spans="1:6" x14ac:dyDescent="0.2">
      <c r="A115" s="52">
        <v>271411</v>
      </c>
      <c r="B115" s="52" t="s">
        <v>419</v>
      </c>
      <c r="C115" s="52" t="s">
        <v>522</v>
      </c>
      <c r="D115" s="52">
        <v>1</v>
      </c>
      <c r="E115" s="52">
        <v>1.3410038755011999</v>
      </c>
      <c r="F115" s="52">
        <v>16.315547151931298</v>
      </c>
    </row>
    <row r="116" spans="1:6" x14ac:dyDescent="0.2">
      <c r="A116" s="52">
        <v>271420</v>
      </c>
      <c r="B116" s="52" t="s">
        <v>419</v>
      </c>
      <c r="C116" s="52" t="s">
        <v>528</v>
      </c>
      <c r="D116" s="52">
        <v>1</v>
      </c>
      <c r="E116" s="52">
        <v>1.5995393326721901</v>
      </c>
      <c r="F116" s="52">
        <v>19.461061880845001</v>
      </c>
    </row>
    <row r="117" spans="1:6" x14ac:dyDescent="0.2">
      <c r="A117" s="52">
        <v>271446</v>
      </c>
      <c r="B117" s="52" t="s">
        <v>419</v>
      </c>
      <c r="C117" s="52" t="s">
        <v>529</v>
      </c>
      <c r="D117" s="52">
        <v>1</v>
      </c>
      <c r="E117" s="52">
        <v>1.41041734249164</v>
      </c>
      <c r="F117" s="52">
        <v>17.160077666981699</v>
      </c>
    </row>
    <row r="118" spans="1:6" x14ac:dyDescent="0.2">
      <c r="A118" s="52">
        <v>271454</v>
      </c>
      <c r="B118" s="52" t="s">
        <v>419</v>
      </c>
      <c r="C118" s="52" t="s">
        <v>524</v>
      </c>
      <c r="D118" s="52">
        <v>4</v>
      </c>
      <c r="E118" s="52">
        <v>5.3938159899675</v>
      </c>
      <c r="F118" s="52">
        <v>65.624761211271306</v>
      </c>
    </row>
    <row r="119" spans="1:6" x14ac:dyDescent="0.2">
      <c r="A119" s="52">
        <v>271462</v>
      </c>
      <c r="B119" s="52" t="s">
        <v>419</v>
      </c>
      <c r="C119" s="52" t="s">
        <v>525</v>
      </c>
      <c r="D119" s="52">
        <v>1</v>
      </c>
      <c r="E119" s="52">
        <v>1.19610071167992</v>
      </c>
      <c r="F119" s="52">
        <v>14.5525586587724</v>
      </c>
    </row>
    <row r="120" spans="1:6" x14ac:dyDescent="0.2">
      <c r="A120" s="52">
        <v>271471</v>
      </c>
      <c r="B120" s="52" t="s">
        <v>419</v>
      </c>
      <c r="C120" s="52" t="s">
        <v>539</v>
      </c>
      <c r="D120" s="52">
        <v>1</v>
      </c>
      <c r="E120" s="52">
        <v>5.1310995946431301</v>
      </c>
      <c r="F120" s="52">
        <v>62.4283784014914</v>
      </c>
    </row>
    <row r="121" spans="1:6" x14ac:dyDescent="0.2">
      <c r="A121" s="52">
        <v>272027</v>
      </c>
      <c r="B121" s="52" t="s">
        <v>253</v>
      </c>
      <c r="C121" s="52" t="s">
        <v>419</v>
      </c>
      <c r="D121" s="52">
        <v>1</v>
      </c>
      <c r="E121" s="52">
        <v>1.0071609140992499</v>
      </c>
      <c r="F121" s="52">
        <v>12.2537911215408</v>
      </c>
    </row>
    <row r="122" spans="1:6" x14ac:dyDescent="0.2">
      <c r="A122" s="52">
        <v>272035</v>
      </c>
      <c r="B122" s="52" t="s">
        <v>174</v>
      </c>
      <c r="C122" s="52" t="s">
        <v>419</v>
      </c>
      <c r="D122" s="52">
        <v>1</v>
      </c>
      <c r="E122" s="52">
        <v>0.46611354525962501</v>
      </c>
      <c r="F122" s="52">
        <v>5.6710481339921097</v>
      </c>
    </row>
    <row r="123" spans="1:6" x14ac:dyDescent="0.2">
      <c r="A123" s="52">
        <v>272051</v>
      </c>
      <c r="B123" s="52" t="s">
        <v>176</v>
      </c>
      <c r="C123" s="52" t="s">
        <v>419</v>
      </c>
      <c r="D123" s="52">
        <v>3</v>
      </c>
      <c r="E123" s="52">
        <v>1.5167755374441301</v>
      </c>
      <c r="F123" s="52">
        <v>18.4541023722369</v>
      </c>
    </row>
    <row r="124" spans="1:6" x14ac:dyDescent="0.2">
      <c r="A124" s="52">
        <v>272078</v>
      </c>
      <c r="B124" s="52" t="s">
        <v>177</v>
      </c>
      <c r="C124" s="52" t="s">
        <v>419</v>
      </c>
      <c r="D124" s="52">
        <v>1</v>
      </c>
      <c r="E124" s="52">
        <v>0.54714173159415203</v>
      </c>
      <c r="F124" s="52">
        <v>6.65689106772885</v>
      </c>
    </row>
    <row r="125" spans="1:6" x14ac:dyDescent="0.2">
      <c r="A125" s="52">
        <v>272094</v>
      </c>
      <c r="B125" s="52" t="s">
        <v>179</v>
      </c>
      <c r="C125" s="52" t="s">
        <v>419</v>
      </c>
      <c r="D125" s="52">
        <v>1</v>
      </c>
      <c r="E125" s="52">
        <v>1.36193394620361</v>
      </c>
      <c r="F125" s="52">
        <v>16.5701963454772</v>
      </c>
    </row>
    <row r="126" spans="1:6" x14ac:dyDescent="0.2">
      <c r="A126" s="52">
        <v>272108</v>
      </c>
      <c r="B126" s="52" t="s">
        <v>180</v>
      </c>
      <c r="C126" s="52" t="s">
        <v>419</v>
      </c>
      <c r="D126" s="52">
        <v>2</v>
      </c>
      <c r="E126" s="52">
        <v>0.96587094998237299</v>
      </c>
      <c r="F126" s="52">
        <v>11.751429891452201</v>
      </c>
    </row>
    <row r="127" spans="1:6" x14ac:dyDescent="0.2">
      <c r="A127" s="52">
        <v>272124</v>
      </c>
      <c r="B127" s="52" t="s">
        <v>182</v>
      </c>
      <c r="C127" s="52" t="s">
        <v>419</v>
      </c>
      <c r="D127" s="52">
        <v>1</v>
      </c>
      <c r="E127" s="52">
        <v>0.72551566025552705</v>
      </c>
      <c r="F127" s="52">
        <v>8.8271071997755701</v>
      </c>
    </row>
    <row r="128" spans="1:6" x14ac:dyDescent="0.2">
      <c r="A128" s="52">
        <v>272132</v>
      </c>
      <c r="B128" s="52" t="s">
        <v>183</v>
      </c>
      <c r="C128" s="52" t="s">
        <v>419</v>
      </c>
      <c r="D128" s="52">
        <v>1</v>
      </c>
      <c r="E128" s="52">
        <v>1.9449576971700899</v>
      </c>
      <c r="F128" s="52">
        <v>23.663651982236001</v>
      </c>
    </row>
    <row r="129" spans="1:6" x14ac:dyDescent="0.2">
      <c r="A129" s="52">
        <v>272159</v>
      </c>
      <c r="B129" s="52" t="s">
        <v>184</v>
      </c>
      <c r="C129" s="52" t="s">
        <v>419</v>
      </c>
      <c r="D129" s="52">
        <v>1</v>
      </c>
      <c r="E129" s="52">
        <v>0.84362556522912902</v>
      </c>
      <c r="F129" s="52">
        <v>10.264111043621099</v>
      </c>
    </row>
    <row r="130" spans="1:6" x14ac:dyDescent="0.2">
      <c r="A130" s="52">
        <v>272175</v>
      </c>
      <c r="B130" s="52" t="s">
        <v>186</v>
      </c>
      <c r="C130" s="52" t="s">
        <v>419</v>
      </c>
      <c r="D130" s="52">
        <v>1</v>
      </c>
      <c r="E130" s="52">
        <v>1.63703630946534</v>
      </c>
      <c r="F130" s="52">
        <v>19.917275098495001</v>
      </c>
    </row>
    <row r="131" spans="1:6" x14ac:dyDescent="0.2">
      <c r="A131" s="52">
        <v>272183</v>
      </c>
      <c r="B131" s="52" t="s">
        <v>187</v>
      </c>
      <c r="C131" s="52" t="s">
        <v>419</v>
      </c>
      <c r="D131" s="52">
        <v>1</v>
      </c>
      <c r="E131" s="52">
        <v>1.6482067510548499</v>
      </c>
      <c r="F131" s="52">
        <v>20.053182137834</v>
      </c>
    </row>
    <row r="132" spans="1:6" x14ac:dyDescent="0.2">
      <c r="A132" s="52">
        <v>272191</v>
      </c>
      <c r="B132" s="52" t="s">
        <v>278</v>
      </c>
      <c r="C132" s="52" t="s">
        <v>419</v>
      </c>
      <c r="D132" s="52">
        <v>1</v>
      </c>
      <c r="E132" s="52">
        <v>1.04883369692902</v>
      </c>
      <c r="F132" s="52">
        <v>12.760809979303</v>
      </c>
    </row>
    <row r="133" spans="1:6" x14ac:dyDescent="0.2">
      <c r="A133" s="52">
        <v>272213</v>
      </c>
      <c r="B133" s="52" t="s">
        <v>281</v>
      </c>
      <c r="C133" s="52" t="s">
        <v>419</v>
      </c>
      <c r="D133" s="52">
        <v>1</v>
      </c>
      <c r="E133" s="52">
        <v>2.8399409292286699</v>
      </c>
      <c r="F133" s="52">
        <v>34.552614638948803</v>
      </c>
    </row>
    <row r="134" spans="1:6" x14ac:dyDescent="0.2">
      <c r="A134">
        <v>272221</v>
      </c>
      <c r="B134" t="s">
        <v>189</v>
      </c>
      <c r="C134" t="s">
        <v>419</v>
      </c>
      <c r="D134">
        <v>1</v>
      </c>
      <c r="E134">
        <v>1.7389489792369499</v>
      </c>
      <c r="F134">
        <v>21.157212580716202</v>
      </c>
    </row>
    <row r="135" spans="1:6" x14ac:dyDescent="0.2">
      <c r="A135">
        <v>272230</v>
      </c>
      <c r="B135" t="s">
        <v>171</v>
      </c>
      <c r="C135" t="s">
        <v>419</v>
      </c>
      <c r="D135">
        <v>2</v>
      </c>
      <c r="E135">
        <v>3.30371006640457</v>
      </c>
      <c r="F135">
        <v>40.195139141255602</v>
      </c>
    </row>
    <row r="136" spans="1:6" x14ac:dyDescent="0.2">
      <c r="A136">
        <v>272272</v>
      </c>
      <c r="B136" t="s">
        <v>193</v>
      </c>
      <c r="C136" t="s">
        <v>419</v>
      </c>
      <c r="D136">
        <v>2</v>
      </c>
      <c r="E136">
        <v>0.80772508269085497</v>
      </c>
      <c r="F136">
        <v>9.8273218394054105</v>
      </c>
    </row>
    <row r="137" spans="1:6" x14ac:dyDescent="0.2">
      <c r="A137">
        <v>273619</v>
      </c>
      <c r="B137" t="s">
        <v>534</v>
      </c>
      <c r="C137" t="s">
        <v>419</v>
      </c>
      <c r="D137">
        <v>1</v>
      </c>
      <c r="E137">
        <v>4.4871219599748704</v>
      </c>
      <c r="F137">
        <v>54.593317179694303</v>
      </c>
    </row>
    <row r="178" spans="1:6" x14ac:dyDescent="0.2">
      <c r="B178">
        <v>271004</v>
      </c>
      <c r="C178" t="s">
        <v>249</v>
      </c>
      <c r="D178">
        <v>17</v>
      </c>
      <c r="E178">
        <v>1.2067512764943999</v>
      </c>
      <c r="F178">
        <v>14.682140530681901</v>
      </c>
    </row>
    <row r="179" spans="1:6" x14ac:dyDescent="0.2">
      <c r="B179">
        <v>271403</v>
      </c>
      <c r="C179" t="s">
        <v>251</v>
      </c>
      <c r="D179">
        <v>9</v>
      </c>
      <c r="E179">
        <v>2.0913696147232401</v>
      </c>
      <c r="F179">
        <v>25.444996979132799</v>
      </c>
    </row>
    <row r="180" spans="1:6" x14ac:dyDescent="0.2">
      <c r="B180" s="52"/>
      <c r="C180" t="s">
        <v>397</v>
      </c>
      <c r="D180">
        <v>74</v>
      </c>
    </row>
    <row r="181" spans="1:6" x14ac:dyDescent="0.2">
      <c r="A181">
        <v>1</v>
      </c>
      <c r="B181" s="52">
        <v>2</v>
      </c>
      <c r="C181">
        <v>3</v>
      </c>
      <c r="D181">
        <v>4</v>
      </c>
      <c r="E181">
        <v>5</v>
      </c>
      <c r="F181">
        <v>6</v>
      </c>
    </row>
    <row r="183" spans="1:6" x14ac:dyDescent="0.2">
      <c r="A183">
        <v>270000</v>
      </c>
      <c r="B183" t="s">
        <v>313</v>
      </c>
      <c r="C183" t="s">
        <v>406</v>
      </c>
      <c r="D183">
        <v>48</v>
      </c>
      <c r="E183">
        <v>1.0519623371184299</v>
      </c>
      <c r="F183">
        <v>12.7988751016075</v>
      </c>
    </row>
  </sheetData>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V183"/>
  <sheetViews>
    <sheetView topLeftCell="A174" workbookViewId="0">
      <selection activeCell="D178" sqref="D178"/>
    </sheetView>
  </sheetViews>
  <sheetFormatPr defaultRowHeight="13.2" x14ac:dyDescent="0.2"/>
  <sheetData>
    <row r="1" spans="1:74" x14ac:dyDescent="0.2">
      <c r="A1" s="145" t="s">
        <v>417</v>
      </c>
      <c r="B1" s="145"/>
      <c r="C1" s="145" t="str">
        <f>""&amp;市町村別自殺者集計表!Q7&amp;市町村別自殺者集計表!R7&amp;"年1月暫定値"</f>
        <v>令和5年1月暫定値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30</v>
      </c>
      <c r="E8" s="52">
        <v>1.0980174562815199</v>
      </c>
      <c r="F8" s="52">
        <v>12.928270049766301</v>
      </c>
      <c r="G8" s="52">
        <v>1</v>
      </c>
      <c r="H8" s="52">
        <v>5</v>
      </c>
      <c r="I8" s="52">
        <v>4</v>
      </c>
      <c r="J8" s="52">
        <v>4</v>
      </c>
      <c r="K8" s="52">
        <v>5</v>
      </c>
      <c r="L8" s="52">
        <v>8</v>
      </c>
      <c r="M8" s="52">
        <v>1</v>
      </c>
      <c r="N8" s="52">
        <v>2</v>
      </c>
      <c r="O8" s="52">
        <v>0</v>
      </c>
      <c r="P8" s="52">
        <v>14</v>
      </c>
      <c r="Q8" s="52">
        <v>16</v>
      </c>
      <c r="R8" s="52">
        <v>0</v>
      </c>
      <c r="S8" s="52">
        <v>10</v>
      </c>
      <c r="T8" s="52">
        <v>20</v>
      </c>
      <c r="U8" s="52">
        <v>1</v>
      </c>
      <c r="V8" s="52">
        <v>19</v>
      </c>
      <c r="W8" s="52">
        <v>2</v>
      </c>
      <c r="X8" s="52">
        <v>2</v>
      </c>
      <c r="Y8" s="52">
        <v>13</v>
      </c>
      <c r="Z8" s="52">
        <v>2</v>
      </c>
      <c r="AA8" s="52">
        <v>0</v>
      </c>
      <c r="AB8" s="52">
        <v>26</v>
      </c>
      <c r="AC8" s="52">
        <v>0</v>
      </c>
      <c r="AD8" s="52">
        <v>0</v>
      </c>
      <c r="AE8" s="52">
        <v>1</v>
      </c>
      <c r="AF8" s="52">
        <v>0</v>
      </c>
      <c r="AG8" s="52">
        <v>3</v>
      </c>
      <c r="AH8" s="52">
        <v>0</v>
      </c>
      <c r="AI8" s="52">
        <v>16</v>
      </c>
      <c r="AJ8" s="52">
        <v>2</v>
      </c>
      <c r="AK8" s="52">
        <v>0</v>
      </c>
      <c r="AL8" s="52">
        <v>12</v>
      </c>
      <c r="AM8" s="52">
        <v>0</v>
      </c>
      <c r="AN8" s="52">
        <v>0</v>
      </c>
      <c r="AO8" s="52">
        <v>0</v>
      </c>
      <c r="AP8" s="52">
        <v>1</v>
      </c>
      <c r="AQ8" s="52">
        <v>4</v>
      </c>
      <c r="AR8" s="52">
        <v>1</v>
      </c>
      <c r="AS8" s="52">
        <v>3</v>
      </c>
      <c r="AT8" s="52">
        <v>1</v>
      </c>
      <c r="AU8" s="52">
        <v>4</v>
      </c>
      <c r="AV8" s="52">
        <v>2</v>
      </c>
      <c r="AW8" s="52">
        <v>3</v>
      </c>
      <c r="AX8" s="52">
        <v>3</v>
      </c>
      <c r="AY8" s="52">
        <v>2</v>
      </c>
      <c r="AZ8" s="52">
        <v>1</v>
      </c>
      <c r="BA8" s="52">
        <v>2</v>
      </c>
      <c r="BB8" s="52">
        <v>3</v>
      </c>
      <c r="BC8" s="52">
        <v>6</v>
      </c>
      <c r="BD8" s="52">
        <v>4</v>
      </c>
      <c r="BE8" s="52">
        <v>5</v>
      </c>
      <c r="BF8" s="52">
        <v>4</v>
      </c>
      <c r="BG8" s="52">
        <v>4</v>
      </c>
      <c r="BH8" s="52">
        <v>4</v>
      </c>
      <c r="BI8" s="52">
        <v>3</v>
      </c>
      <c r="BJ8" s="52">
        <v>0</v>
      </c>
      <c r="BK8" s="52">
        <v>6</v>
      </c>
      <c r="BL8" s="52">
        <v>29</v>
      </c>
      <c r="BM8" s="52">
        <v>6</v>
      </c>
      <c r="BN8" s="52">
        <v>2</v>
      </c>
      <c r="BO8" s="52">
        <v>1</v>
      </c>
      <c r="BP8" s="52">
        <v>1</v>
      </c>
      <c r="BQ8" s="52">
        <v>2</v>
      </c>
      <c r="BR8" s="52">
        <v>0</v>
      </c>
      <c r="BS8" s="52">
        <v>7</v>
      </c>
      <c r="BT8" s="52">
        <v>23</v>
      </c>
      <c r="BU8" s="52">
        <v>0</v>
      </c>
      <c r="BV8" s="52">
        <v>0</v>
      </c>
    </row>
    <row r="9" spans="1:74" s="52" customFormat="1" x14ac:dyDescent="0.2">
      <c r="A9" s="52">
        <v>271021</v>
      </c>
      <c r="B9" s="52" t="s">
        <v>419</v>
      </c>
      <c r="C9" s="52" t="s">
        <v>500</v>
      </c>
      <c r="D9" s="52">
        <v>1</v>
      </c>
      <c r="E9" s="52">
        <v>0.95022710427792201</v>
      </c>
      <c r="F9" s="52">
        <v>11.1881578406917</v>
      </c>
      <c r="G9" s="52">
        <v>0</v>
      </c>
      <c r="H9" s="52">
        <v>0</v>
      </c>
      <c r="I9" s="52">
        <v>0</v>
      </c>
      <c r="J9" s="52">
        <v>0</v>
      </c>
      <c r="K9" s="52">
        <v>1</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1</v>
      </c>
      <c r="AX9" s="52">
        <v>0</v>
      </c>
      <c r="AY9" s="52">
        <v>0</v>
      </c>
      <c r="AZ9" s="52">
        <v>0</v>
      </c>
      <c r="BA9" s="52">
        <v>0</v>
      </c>
      <c r="BB9" s="52">
        <v>0</v>
      </c>
      <c r="BC9" s="52">
        <v>0</v>
      </c>
      <c r="BD9" s="52">
        <v>0</v>
      </c>
      <c r="BE9" s="52">
        <v>0</v>
      </c>
      <c r="BF9" s="52">
        <v>1</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1</v>
      </c>
      <c r="E10" s="52">
        <v>0.96323338181607998</v>
      </c>
      <c r="F10" s="52">
        <v>11.34129626977</v>
      </c>
      <c r="G10" s="52">
        <v>0</v>
      </c>
      <c r="H10" s="52">
        <v>0</v>
      </c>
      <c r="I10" s="52">
        <v>0</v>
      </c>
      <c r="J10" s="52">
        <v>1</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0</v>
      </c>
      <c r="AW10" s="52">
        <v>0</v>
      </c>
      <c r="AX10" s="52">
        <v>1</v>
      </c>
      <c r="AY10" s="52">
        <v>0</v>
      </c>
      <c r="AZ10" s="52">
        <v>0</v>
      </c>
      <c r="BA10" s="52">
        <v>0</v>
      </c>
      <c r="BB10" s="52">
        <v>0</v>
      </c>
      <c r="BC10" s="52">
        <v>0</v>
      </c>
      <c r="BD10" s="52">
        <v>0</v>
      </c>
      <c r="BE10" s="52">
        <v>0</v>
      </c>
      <c r="BF10" s="52">
        <v>1</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271071</v>
      </c>
      <c r="B11" s="52" t="s">
        <v>419</v>
      </c>
      <c r="C11" s="52" t="s">
        <v>504</v>
      </c>
      <c r="D11" s="52">
        <v>1</v>
      </c>
      <c r="E11" s="52">
        <v>1.2574503935819701</v>
      </c>
      <c r="F11" s="52">
        <v>14.8054643115297</v>
      </c>
      <c r="G11" s="52">
        <v>0</v>
      </c>
      <c r="H11" s="52">
        <v>0</v>
      </c>
      <c r="I11" s="52">
        <v>0</v>
      </c>
      <c r="J11" s="52">
        <v>0</v>
      </c>
      <c r="K11" s="52">
        <v>1</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1</v>
      </c>
      <c r="AV11" s="52">
        <v>0</v>
      </c>
      <c r="AW11" s="52">
        <v>0</v>
      </c>
      <c r="AX11" s="52">
        <v>0</v>
      </c>
      <c r="AY11" s="52">
        <v>0</v>
      </c>
      <c r="AZ11" s="52">
        <v>0</v>
      </c>
      <c r="BA11" s="52">
        <v>0</v>
      </c>
      <c r="BB11" s="52">
        <v>0</v>
      </c>
      <c r="BC11" s="52">
        <v>1</v>
      </c>
      <c r="BD11" s="52">
        <v>0</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271080</v>
      </c>
      <c r="B12" s="52" t="s">
        <v>419</v>
      </c>
      <c r="C12" s="52" t="s">
        <v>505</v>
      </c>
      <c r="D12" s="52">
        <v>1</v>
      </c>
      <c r="E12" s="52">
        <v>1.58020321413334</v>
      </c>
      <c r="F12" s="52">
        <v>18.6056184889893</v>
      </c>
      <c r="G12" s="52">
        <v>0</v>
      </c>
      <c r="H12" s="52">
        <v>0</v>
      </c>
      <c r="I12" s="52">
        <v>1</v>
      </c>
      <c r="J12" s="52">
        <v>0</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1</v>
      </c>
      <c r="AW12" s="52">
        <v>0</v>
      </c>
      <c r="AX12" s="52">
        <v>0</v>
      </c>
      <c r="AY12" s="52">
        <v>0</v>
      </c>
      <c r="AZ12" s="52">
        <v>0</v>
      </c>
      <c r="BA12" s="52">
        <v>0</v>
      </c>
      <c r="BB12" s="52">
        <v>0</v>
      </c>
      <c r="BC12" s="52">
        <v>0</v>
      </c>
      <c r="BD12" s="52">
        <v>1</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271136</v>
      </c>
      <c r="B13" s="52" t="s">
        <v>419</v>
      </c>
      <c r="C13" s="52" t="s">
        <v>508</v>
      </c>
      <c r="D13" s="52">
        <v>1</v>
      </c>
      <c r="E13" s="52">
        <v>1.0274957872672701</v>
      </c>
      <c r="F13" s="52">
        <v>12.0979342694372</v>
      </c>
      <c r="G13" s="52">
        <v>0</v>
      </c>
      <c r="H13" s="52">
        <v>0</v>
      </c>
      <c r="I13" s="52">
        <v>0</v>
      </c>
      <c r="J13" s="52">
        <v>0</v>
      </c>
      <c r="K13" s="52">
        <v>0</v>
      </c>
      <c r="L13" s="52">
        <v>1</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1</v>
      </c>
      <c r="AZ13" s="52">
        <v>0</v>
      </c>
      <c r="BA13" s="52">
        <v>0</v>
      </c>
      <c r="BB13" s="52">
        <v>0</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271144</v>
      </c>
      <c r="B14" s="52" t="s">
        <v>419</v>
      </c>
      <c r="C14" s="52" t="s">
        <v>509</v>
      </c>
      <c r="D14" s="52">
        <v>4</v>
      </c>
      <c r="E14" s="52">
        <v>2.3389350828567799</v>
      </c>
      <c r="F14" s="52">
        <v>27.539074362668501</v>
      </c>
      <c r="G14" s="52">
        <v>1</v>
      </c>
      <c r="H14" s="52">
        <v>0</v>
      </c>
      <c r="I14" s="52">
        <v>1</v>
      </c>
      <c r="J14" s="52">
        <v>0</v>
      </c>
      <c r="K14" s="52">
        <v>0</v>
      </c>
      <c r="L14" s="52">
        <v>2</v>
      </c>
      <c r="M14" s="52">
        <v>0</v>
      </c>
      <c r="N14" s="52">
        <v>0</v>
      </c>
      <c r="O14" s="52">
        <v>0</v>
      </c>
      <c r="P14" s="52">
        <v>2</v>
      </c>
      <c r="Q14" s="52">
        <v>2</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1</v>
      </c>
      <c r="AR14" s="52">
        <v>0</v>
      </c>
      <c r="AS14" s="52">
        <v>0</v>
      </c>
      <c r="AT14" s="52">
        <v>0</v>
      </c>
      <c r="AU14" s="52">
        <v>1</v>
      </c>
      <c r="AV14" s="52">
        <v>0</v>
      </c>
      <c r="AW14" s="52">
        <v>2</v>
      </c>
      <c r="AX14" s="52">
        <v>0</v>
      </c>
      <c r="AY14" s="52">
        <v>0</v>
      </c>
      <c r="AZ14" s="52">
        <v>0</v>
      </c>
      <c r="BA14" s="52">
        <v>0</v>
      </c>
      <c r="BB14" s="52">
        <v>0</v>
      </c>
      <c r="BC14" s="52">
        <v>1</v>
      </c>
      <c r="BD14" s="52">
        <v>1</v>
      </c>
      <c r="BE14" s="52">
        <v>0</v>
      </c>
      <c r="BF14" s="52">
        <v>0</v>
      </c>
      <c r="BG14" s="52">
        <v>2</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271161</v>
      </c>
      <c r="B15" s="52" t="s">
        <v>419</v>
      </c>
      <c r="C15" s="52" t="s">
        <v>511</v>
      </c>
      <c r="D15" s="52">
        <v>1</v>
      </c>
      <c r="E15" s="52">
        <v>0.795544948289578</v>
      </c>
      <c r="F15" s="52">
        <v>9.3669001976030994</v>
      </c>
      <c r="G15" s="52">
        <v>0</v>
      </c>
      <c r="H15" s="52">
        <v>0</v>
      </c>
      <c r="I15" s="52">
        <v>0</v>
      </c>
      <c r="J15" s="52">
        <v>0</v>
      </c>
      <c r="K15" s="52">
        <v>0</v>
      </c>
      <c r="L15" s="52">
        <v>0</v>
      </c>
      <c r="M15" s="52">
        <v>0</v>
      </c>
      <c r="N15" s="52">
        <v>1</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1</v>
      </c>
      <c r="AR15" s="52">
        <v>0</v>
      </c>
      <c r="AS15" s="52">
        <v>0</v>
      </c>
      <c r="AT15" s="52">
        <v>0</v>
      </c>
      <c r="AU15" s="52">
        <v>0</v>
      </c>
      <c r="AV15" s="52">
        <v>0</v>
      </c>
      <c r="AW15" s="52">
        <v>0</v>
      </c>
      <c r="AX15" s="52">
        <v>0</v>
      </c>
      <c r="AY15" s="52">
        <v>0</v>
      </c>
      <c r="AZ15" s="52">
        <v>0</v>
      </c>
      <c r="BA15" s="52">
        <v>0</v>
      </c>
      <c r="BB15" s="52">
        <v>0</v>
      </c>
      <c r="BC15" s="52">
        <v>0</v>
      </c>
      <c r="BD15" s="52">
        <v>0</v>
      </c>
      <c r="BE15" s="52">
        <v>1</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271179</v>
      </c>
      <c r="B16" s="52" t="s">
        <v>419</v>
      </c>
      <c r="C16" s="52" t="s">
        <v>512</v>
      </c>
      <c r="D16" s="52">
        <v>1</v>
      </c>
      <c r="E16" s="52">
        <v>1.11446689476089</v>
      </c>
      <c r="F16" s="52">
        <v>13.1219489221847</v>
      </c>
      <c r="G16" s="52">
        <v>0</v>
      </c>
      <c r="H16" s="52">
        <v>0</v>
      </c>
      <c r="I16" s="52">
        <v>0</v>
      </c>
      <c r="J16" s="52">
        <v>1</v>
      </c>
      <c r="K16" s="52">
        <v>0</v>
      </c>
      <c r="L16" s="52">
        <v>0</v>
      </c>
      <c r="M16" s="52">
        <v>0</v>
      </c>
      <c r="N16" s="52">
        <v>0</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1</v>
      </c>
      <c r="AY16" s="52">
        <v>0</v>
      </c>
      <c r="AZ16" s="52">
        <v>0</v>
      </c>
      <c r="BA16" s="52">
        <v>0</v>
      </c>
      <c r="BB16" s="52">
        <v>0</v>
      </c>
      <c r="BC16" s="52">
        <v>0</v>
      </c>
      <c r="BD16" s="52">
        <v>0</v>
      </c>
      <c r="BE16" s="52">
        <v>0</v>
      </c>
      <c r="BF16" s="52">
        <v>0</v>
      </c>
      <c r="BG16" s="52">
        <v>0</v>
      </c>
      <c r="BH16" s="52">
        <v>0</v>
      </c>
      <c r="BI16" s="52">
        <v>1</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271187</v>
      </c>
      <c r="B17" s="52" t="s">
        <v>419</v>
      </c>
      <c r="C17" s="52" t="s">
        <v>513</v>
      </c>
      <c r="D17" s="52">
        <v>1</v>
      </c>
      <c r="E17" s="52">
        <v>0.58708185095165999</v>
      </c>
      <c r="F17" s="52">
        <v>6.9124153418501901</v>
      </c>
      <c r="G17" s="52">
        <v>0</v>
      </c>
      <c r="H17" s="52">
        <v>0</v>
      </c>
      <c r="I17" s="52">
        <v>0</v>
      </c>
      <c r="J17" s="52">
        <v>0</v>
      </c>
      <c r="K17" s="52">
        <v>1</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0</v>
      </c>
      <c r="AX17" s="52">
        <v>1</v>
      </c>
      <c r="AY17" s="52">
        <v>0</v>
      </c>
      <c r="AZ17" s="52">
        <v>0</v>
      </c>
      <c r="BA17" s="52">
        <v>0</v>
      </c>
      <c r="BB17" s="52">
        <v>0</v>
      </c>
      <c r="BC17" s="52">
        <v>1</v>
      </c>
      <c r="BD17" s="52">
        <v>0</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271195</v>
      </c>
      <c r="B18" s="52" t="s">
        <v>419</v>
      </c>
      <c r="C18" s="52" t="s">
        <v>527</v>
      </c>
      <c r="D18" s="52">
        <v>1</v>
      </c>
      <c r="E18" s="52">
        <v>0.89915120126600501</v>
      </c>
      <c r="F18" s="52">
        <v>10.586780272970699</v>
      </c>
      <c r="G18" s="52">
        <v>0</v>
      </c>
      <c r="H18" s="52">
        <v>0</v>
      </c>
      <c r="I18" s="52">
        <v>0</v>
      </c>
      <c r="J18" s="52">
        <v>0</v>
      </c>
      <c r="K18" s="52">
        <v>0</v>
      </c>
      <c r="L18" s="52">
        <v>1</v>
      </c>
      <c r="M18" s="52">
        <v>0</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1</v>
      </c>
      <c r="AV18" s="52">
        <v>0</v>
      </c>
      <c r="AW18" s="52">
        <v>0</v>
      </c>
      <c r="AX18" s="52">
        <v>0</v>
      </c>
      <c r="AY18" s="52">
        <v>0</v>
      </c>
      <c r="AZ18" s="52">
        <v>0</v>
      </c>
      <c r="BA18" s="52">
        <v>0</v>
      </c>
      <c r="BB18" s="52">
        <v>0</v>
      </c>
      <c r="BC18" s="52">
        <v>0</v>
      </c>
      <c r="BD18" s="52">
        <v>0</v>
      </c>
      <c r="BE18" s="52">
        <v>0</v>
      </c>
      <c r="BF18" s="52">
        <v>0</v>
      </c>
      <c r="BG18" s="52">
        <v>0</v>
      </c>
      <c r="BH18" s="52">
        <v>1</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271209</v>
      </c>
      <c r="B19" s="52" t="s">
        <v>419</v>
      </c>
      <c r="C19" s="52" t="s">
        <v>514</v>
      </c>
      <c r="D19" s="52">
        <v>3</v>
      </c>
      <c r="E19" s="52">
        <v>1.9716477059878901</v>
      </c>
      <c r="F19" s="52">
        <v>23.214561699534901</v>
      </c>
      <c r="G19" s="52">
        <v>0</v>
      </c>
      <c r="H19" s="52">
        <v>2</v>
      </c>
      <c r="I19" s="52">
        <v>0</v>
      </c>
      <c r="J19" s="52">
        <v>1</v>
      </c>
      <c r="K19" s="52">
        <v>0</v>
      </c>
      <c r="L19" s="52">
        <v>0</v>
      </c>
      <c r="M19" s="52">
        <v>0</v>
      </c>
      <c r="N19" s="52">
        <v>0</v>
      </c>
      <c r="O19" s="52">
        <v>0</v>
      </c>
      <c r="P19" s="52">
        <v>1</v>
      </c>
      <c r="Q19" s="52">
        <v>2</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1</v>
      </c>
      <c r="AV19" s="52">
        <v>0</v>
      </c>
      <c r="AW19" s="52">
        <v>0</v>
      </c>
      <c r="AX19" s="52">
        <v>0</v>
      </c>
      <c r="AY19" s="52">
        <v>0</v>
      </c>
      <c r="AZ19" s="52">
        <v>0</v>
      </c>
      <c r="BA19" s="52">
        <v>0</v>
      </c>
      <c r="BB19" s="52">
        <v>2</v>
      </c>
      <c r="BC19" s="52">
        <v>2</v>
      </c>
      <c r="BD19" s="52">
        <v>0</v>
      </c>
      <c r="BE19" s="52">
        <v>0</v>
      </c>
      <c r="BF19" s="52">
        <v>0</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271217</v>
      </c>
      <c r="B20" s="52" t="s">
        <v>419</v>
      </c>
      <c r="C20" s="52" t="s">
        <v>515</v>
      </c>
      <c r="D20" s="52">
        <v>3</v>
      </c>
      <c r="E20" s="52">
        <v>2.28642852243367</v>
      </c>
      <c r="F20" s="52">
        <v>26.9208519576868</v>
      </c>
      <c r="G20" s="52">
        <v>0</v>
      </c>
      <c r="H20" s="52">
        <v>1</v>
      </c>
      <c r="I20" s="52">
        <v>0</v>
      </c>
      <c r="J20" s="52">
        <v>1</v>
      </c>
      <c r="K20" s="52">
        <v>0</v>
      </c>
      <c r="L20" s="52">
        <v>1</v>
      </c>
      <c r="M20" s="52">
        <v>0</v>
      </c>
      <c r="N20" s="52">
        <v>0</v>
      </c>
      <c r="O20" s="52">
        <v>0</v>
      </c>
      <c r="P20" s="52">
        <v>1</v>
      </c>
      <c r="Q20" s="52">
        <v>2</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1</v>
      </c>
      <c r="AQ20" s="52">
        <v>1</v>
      </c>
      <c r="AR20" s="52">
        <v>1</v>
      </c>
      <c r="AS20" s="52">
        <v>0</v>
      </c>
      <c r="AT20" s="52">
        <v>0</v>
      </c>
      <c r="AU20" s="52">
        <v>0</v>
      </c>
      <c r="AV20" s="52">
        <v>0</v>
      </c>
      <c r="AW20" s="52">
        <v>0</v>
      </c>
      <c r="AX20" s="52">
        <v>0</v>
      </c>
      <c r="AY20" s="52">
        <v>0</v>
      </c>
      <c r="AZ20" s="52">
        <v>0</v>
      </c>
      <c r="BA20" s="52">
        <v>0</v>
      </c>
      <c r="BB20" s="52">
        <v>0</v>
      </c>
      <c r="BC20" s="52">
        <v>0</v>
      </c>
      <c r="BD20" s="52">
        <v>0</v>
      </c>
      <c r="BE20" s="52">
        <v>1</v>
      </c>
      <c r="BF20" s="52">
        <v>0</v>
      </c>
      <c r="BG20" s="52">
        <v>0</v>
      </c>
      <c r="BH20" s="52">
        <v>1</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271225</v>
      </c>
      <c r="B21" s="52" t="s">
        <v>419</v>
      </c>
      <c r="C21" s="52" t="s">
        <v>516</v>
      </c>
      <c r="D21" s="52">
        <v>1</v>
      </c>
      <c r="E21" s="52">
        <v>0.954681279654787</v>
      </c>
      <c r="F21" s="52">
        <v>11.2406021636773</v>
      </c>
      <c r="G21" s="52">
        <v>0</v>
      </c>
      <c r="H21" s="52">
        <v>0</v>
      </c>
      <c r="I21" s="52">
        <v>0</v>
      </c>
      <c r="J21" s="52">
        <v>0</v>
      </c>
      <c r="K21" s="52">
        <v>0</v>
      </c>
      <c r="L21" s="52">
        <v>1</v>
      </c>
      <c r="M21" s="52">
        <v>0</v>
      </c>
      <c r="N21" s="52">
        <v>0</v>
      </c>
      <c r="O21" s="52">
        <v>0</v>
      </c>
      <c r="P21" s="52">
        <v>0</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0</v>
      </c>
      <c r="AX21" s="52">
        <v>0</v>
      </c>
      <c r="AY21" s="52">
        <v>1</v>
      </c>
      <c r="AZ21" s="52">
        <v>0</v>
      </c>
      <c r="BA21" s="52">
        <v>0</v>
      </c>
      <c r="BB21" s="52">
        <v>0</v>
      </c>
      <c r="BC21" s="52">
        <v>0</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271233</v>
      </c>
      <c r="B22" s="52" t="s">
        <v>419</v>
      </c>
      <c r="C22" s="52" t="s">
        <v>517</v>
      </c>
      <c r="D22" s="52">
        <v>2</v>
      </c>
      <c r="E22" s="52">
        <v>1.1100565573815999</v>
      </c>
      <c r="F22" s="52">
        <v>13.0700207562672</v>
      </c>
      <c r="G22" s="52">
        <v>0</v>
      </c>
      <c r="H22" s="52">
        <v>1</v>
      </c>
      <c r="I22" s="52">
        <v>0</v>
      </c>
      <c r="J22" s="52">
        <v>0</v>
      </c>
      <c r="K22" s="52">
        <v>0</v>
      </c>
      <c r="L22" s="52">
        <v>1</v>
      </c>
      <c r="M22" s="52">
        <v>0</v>
      </c>
      <c r="N22" s="52">
        <v>0</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1</v>
      </c>
      <c r="AT22" s="52">
        <v>0</v>
      </c>
      <c r="AU22" s="52">
        <v>0</v>
      </c>
      <c r="AV22" s="52">
        <v>0</v>
      </c>
      <c r="AW22" s="52">
        <v>0</v>
      </c>
      <c r="AX22" s="52">
        <v>0</v>
      </c>
      <c r="AY22" s="52">
        <v>0</v>
      </c>
      <c r="AZ22" s="52">
        <v>1</v>
      </c>
      <c r="BA22" s="52">
        <v>0</v>
      </c>
      <c r="BB22" s="52">
        <v>0</v>
      </c>
      <c r="BC22" s="52">
        <v>0</v>
      </c>
      <c r="BD22" s="52">
        <v>0</v>
      </c>
      <c r="BE22" s="52">
        <v>0</v>
      </c>
      <c r="BF22" s="52">
        <v>0</v>
      </c>
      <c r="BG22" s="52">
        <v>0</v>
      </c>
      <c r="BH22" s="52">
        <v>1</v>
      </c>
      <c r="BI22" s="52">
        <v>1</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271241</v>
      </c>
      <c r="B23" s="52" t="s">
        <v>419</v>
      </c>
      <c r="C23" s="52" t="s">
        <v>530</v>
      </c>
      <c r="D23" s="52">
        <v>2</v>
      </c>
      <c r="E23" s="52">
        <v>1.7730339270041899</v>
      </c>
      <c r="F23" s="52">
        <v>20.876044624404201</v>
      </c>
      <c r="G23" s="52">
        <v>0</v>
      </c>
      <c r="H23" s="52">
        <v>0</v>
      </c>
      <c r="I23" s="52">
        <v>1</v>
      </c>
      <c r="J23" s="52">
        <v>0</v>
      </c>
      <c r="K23" s="52">
        <v>1</v>
      </c>
      <c r="L23" s="52">
        <v>0</v>
      </c>
      <c r="M23" s="52">
        <v>0</v>
      </c>
      <c r="N23" s="52">
        <v>0</v>
      </c>
      <c r="O23" s="52">
        <v>0</v>
      </c>
      <c r="P23" s="52">
        <v>0</v>
      </c>
      <c r="Q23" s="52">
        <v>2</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1</v>
      </c>
      <c r="AU23" s="52">
        <v>0</v>
      </c>
      <c r="AV23" s="52">
        <v>0</v>
      </c>
      <c r="AW23" s="52">
        <v>0</v>
      </c>
      <c r="AX23" s="52">
        <v>0</v>
      </c>
      <c r="AY23" s="52">
        <v>0</v>
      </c>
      <c r="AZ23" s="52">
        <v>0</v>
      </c>
      <c r="BA23" s="52">
        <v>1</v>
      </c>
      <c r="BB23" s="52">
        <v>0</v>
      </c>
      <c r="BC23" s="52">
        <v>0</v>
      </c>
      <c r="BD23" s="52">
        <v>0</v>
      </c>
      <c r="BE23" s="52">
        <v>0</v>
      </c>
      <c r="BF23" s="52">
        <v>1</v>
      </c>
      <c r="BG23" s="52">
        <v>1</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271268</v>
      </c>
      <c r="B24" s="52" t="s">
        <v>419</v>
      </c>
      <c r="C24" s="52" t="s">
        <v>519</v>
      </c>
      <c r="D24" s="52">
        <v>4</v>
      </c>
      <c r="E24" s="52">
        <v>2.08190202569067</v>
      </c>
      <c r="F24" s="52">
        <v>24.512717399261099</v>
      </c>
      <c r="G24" s="52">
        <v>0</v>
      </c>
      <c r="H24" s="52">
        <v>1</v>
      </c>
      <c r="I24" s="52">
        <v>0</v>
      </c>
      <c r="J24" s="52">
        <v>0</v>
      </c>
      <c r="K24" s="52">
        <v>0</v>
      </c>
      <c r="L24" s="52">
        <v>1</v>
      </c>
      <c r="M24" s="52">
        <v>1</v>
      </c>
      <c r="N24" s="52">
        <v>1</v>
      </c>
      <c r="O24" s="52">
        <v>0</v>
      </c>
      <c r="P24" s="52">
        <v>3</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1</v>
      </c>
      <c r="AR24" s="52">
        <v>0</v>
      </c>
      <c r="AS24" s="52">
        <v>0</v>
      </c>
      <c r="AT24" s="52">
        <v>0</v>
      </c>
      <c r="AU24" s="52">
        <v>0</v>
      </c>
      <c r="AV24" s="52">
        <v>1</v>
      </c>
      <c r="AW24" s="52">
        <v>0</v>
      </c>
      <c r="AX24" s="52">
        <v>0</v>
      </c>
      <c r="AY24" s="52">
        <v>0</v>
      </c>
      <c r="AZ24" s="52">
        <v>0</v>
      </c>
      <c r="BA24" s="52">
        <v>1</v>
      </c>
      <c r="BB24" s="52">
        <v>1</v>
      </c>
      <c r="BC24" s="52">
        <v>1</v>
      </c>
      <c r="BD24" s="52">
        <v>0</v>
      </c>
      <c r="BE24" s="52">
        <v>2</v>
      </c>
      <c r="BF24" s="52">
        <v>1</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271284</v>
      </c>
      <c r="B25" s="52" t="s">
        <v>419</v>
      </c>
      <c r="C25" s="52" t="s">
        <v>521</v>
      </c>
      <c r="D25" s="52">
        <v>2</v>
      </c>
      <c r="E25" s="52">
        <v>1.8411459292263499</v>
      </c>
      <c r="F25" s="52">
        <v>21.6780085215361</v>
      </c>
      <c r="G25" s="52">
        <v>0</v>
      </c>
      <c r="H25" s="52">
        <v>0</v>
      </c>
      <c r="I25" s="52">
        <v>1</v>
      </c>
      <c r="J25" s="52">
        <v>0</v>
      </c>
      <c r="K25" s="52">
        <v>1</v>
      </c>
      <c r="L25" s="52">
        <v>0</v>
      </c>
      <c r="M25" s="52">
        <v>0</v>
      </c>
      <c r="N25" s="52">
        <v>0</v>
      </c>
      <c r="O25" s="52">
        <v>0</v>
      </c>
      <c r="P25" s="52">
        <v>0</v>
      </c>
      <c r="Q25" s="52">
        <v>2</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2</v>
      </c>
      <c r="AT25" s="52">
        <v>0</v>
      </c>
      <c r="AU25" s="52">
        <v>0</v>
      </c>
      <c r="AV25" s="52">
        <v>0</v>
      </c>
      <c r="AW25" s="52">
        <v>0</v>
      </c>
      <c r="AX25" s="52">
        <v>0</v>
      </c>
      <c r="AY25" s="52">
        <v>0</v>
      </c>
      <c r="AZ25" s="52">
        <v>0</v>
      </c>
      <c r="BA25" s="52">
        <v>0</v>
      </c>
      <c r="BB25" s="52">
        <v>0</v>
      </c>
      <c r="BC25" s="52">
        <v>0</v>
      </c>
      <c r="BD25" s="52">
        <v>2</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271403</v>
      </c>
      <c r="B26" s="52" t="s">
        <v>173</v>
      </c>
      <c r="C26" s="52" t="s">
        <v>419</v>
      </c>
      <c r="D26" s="52">
        <v>7</v>
      </c>
      <c r="E26" s="52">
        <v>0.84729555363501896</v>
      </c>
      <c r="F26" s="52">
        <v>9.9762218411865096</v>
      </c>
      <c r="G26" s="52">
        <v>0</v>
      </c>
      <c r="H26" s="52">
        <v>0</v>
      </c>
      <c r="I26" s="52">
        <v>1</v>
      </c>
      <c r="J26" s="52">
        <v>3</v>
      </c>
      <c r="K26" s="52">
        <v>2</v>
      </c>
      <c r="L26" s="52">
        <v>0</v>
      </c>
      <c r="M26" s="52">
        <v>1</v>
      </c>
      <c r="N26" s="52">
        <v>0</v>
      </c>
      <c r="O26" s="52">
        <v>0</v>
      </c>
      <c r="P26" s="52">
        <v>7</v>
      </c>
      <c r="Q26" s="52">
        <v>0</v>
      </c>
      <c r="R26" s="52">
        <v>0</v>
      </c>
      <c r="S26" s="52">
        <v>5</v>
      </c>
      <c r="T26" s="52">
        <v>2</v>
      </c>
      <c r="U26" s="52">
        <v>0</v>
      </c>
      <c r="V26" s="52">
        <v>2</v>
      </c>
      <c r="W26" s="52">
        <v>0</v>
      </c>
      <c r="X26" s="52">
        <v>0</v>
      </c>
      <c r="Y26" s="52">
        <v>1</v>
      </c>
      <c r="Z26" s="52">
        <v>1</v>
      </c>
      <c r="AA26" s="52">
        <v>0</v>
      </c>
      <c r="AB26" s="52">
        <v>6</v>
      </c>
      <c r="AC26" s="52">
        <v>0</v>
      </c>
      <c r="AD26" s="52">
        <v>0</v>
      </c>
      <c r="AE26" s="52">
        <v>0</v>
      </c>
      <c r="AF26" s="52">
        <v>0</v>
      </c>
      <c r="AG26" s="52">
        <v>1</v>
      </c>
      <c r="AH26" s="52">
        <v>0</v>
      </c>
      <c r="AI26" s="52">
        <v>3</v>
      </c>
      <c r="AJ26" s="52">
        <v>0</v>
      </c>
      <c r="AK26" s="52">
        <v>0</v>
      </c>
      <c r="AL26" s="52">
        <v>2</v>
      </c>
      <c r="AM26" s="52">
        <v>1</v>
      </c>
      <c r="AN26" s="52">
        <v>1</v>
      </c>
      <c r="AO26" s="52">
        <v>0</v>
      </c>
      <c r="AP26" s="52">
        <v>0</v>
      </c>
      <c r="AQ26" s="52">
        <v>1</v>
      </c>
      <c r="AR26" s="52">
        <v>1</v>
      </c>
      <c r="AS26" s="52">
        <v>0</v>
      </c>
      <c r="AT26" s="52">
        <v>0</v>
      </c>
      <c r="AU26" s="52">
        <v>2</v>
      </c>
      <c r="AV26" s="52">
        <v>0</v>
      </c>
      <c r="AW26" s="52">
        <v>1</v>
      </c>
      <c r="AX26" s="52">
        <v>0</v>
      </c>
      <c r="AY26" s="52">
        <v>0</v>
      </c>
      <c r="AZ26" s="52">
        <v>1</v>
      </c>
      <c r="BA26" s="52">
        <v>0</v>
      </c>
      <c r="BB26" s="52">
        <v>1</v>
      </c>
      <c r="BC26" s="52">
        <v>2</v>
      </c>
      <c r="BD26" s="52">
        <v>1</v>
      </c>
      <c r="BE26" s="52">
        <v>0</v>
      </c>
      <c r="BF26" s="52">
        <v>1</v>
      </c>
      <c r="BG26" s="52">
        <v>0</v>
      </c>
      <c r="BH26" s="52">
        <v>0</v>
      </c>
      <c r="BI26" s="52">
        <v>3</v>
      </c>
      <c r="BJ26" s="52">
        <v>0</v>
      </c>
      <c r="BK26" s="52">
        <v>4</v>
      </c>
      <c r="BL26" s="52">
        <v>5</v>
      </c>
      <c r="BM26" s="52">
        <v>1</v>
      </c>
      <c r="BN26" s="52">
        <v>1</v>
      </c>
      <c r="BO26" s="52">
        <v>0</v>
      </c>
      <c r="BP26" s="52">
        <v>0</v>
      </c>
      <c r="BQ26" s="52">
        <v>0</v>
      </c>
      <c r="BR26" s="52">
        <v>0</v>
      </c>
      <c r="BS26" s="52">
        <v>1</v>
      </c>
      <c r="BT26" s="52">
        <v>6</v>
      </c>
      <c r="BU26" s="52">
        <v>0</v>
      </c>
      <c r="BV26" s="52">
        <v>0</v>
      </c>
    </row>
    <row r="27" spans="1:74" s="52" customFormat="1" x14ac:dyDescent="0.2">
      <c r="A27" s="52">
        <v>271411</v>
      </c>
      <c r="B27" s="52" t="s">
        <v>419</v>
      </c>
      <c r="C27" s="52" t="s">
        <v>522</v>
      </c>
      <c r="D27" s="52">
        <v>2</v>
      </c>
      <c r="E27" s="52">
        <v>1.3665495989176899</v>
      </c>
      <c r="F27" s="52">
        <v>16.0900194711277</v>
      </c>
      <c r="G27" s="52">
        <v>0</v>
      </c>
      <c r="H27" s="52">
        <v>0</v>
      </c>
      <c r="I27" s="52">
        <v>0</v>
      </c>
      <c r="J27" s="52">
        <v>0</v>
      </c>
      <c r="K27" s="52">
        <v>1</v>
      </c>
      <c r="L27" s="52">
        <v>0</v>
      </c>
      <c r="M27" s="52">
        <v>1</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1</v>
      </c>
      <c r="AR27" s="52">
        <v>0</v>
      </c>
      <c r="AS27" s="52">
        <v>0</v>
      </c>
      <c r="AT27" s="52">
        <v>0</v>
      </c>
      <c r="AU27" s="52">
        <v>1</v>
      </c>
      <c r="AV27" s="52">
        <v>0</v>
      </c>
      <c r="AW27" s="52">
        <v>0</v>
      </c>
      <c r="AX27" s="52">
        <v>0</v>
      </c>
      <c r="AY27" s="52">
        <v>0</v>
      </c>
      <c r="AZ27" s="52">
        <v>0</v>
      </c>
      <c r="BA27" s="52">
        <v>0</v>
      </c>
      <c r="BB27" s="52">
        <v>0</v>
      </c>
      <c r="BC27" s="52">
        <v>1</v>
      </c>
      <c r="BD27" s="52">
        <v>0</v>
      </c>
      <c r="BE27" s="52">
        <v>0</v>
      </c>
      <c r="BF27" s="52">
        <v>0</v>
      </c>
      <c r="BG27" s="52">
        <v>0</v>
      </c>
      <c r="BH27" s="52">
        <v>0</v>
      </c>
      <c r="BI27" s="52">
        <v>1</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271420</v>
      </c>
      <c r="B28" s="52" t="s">
        <v>419</v>
      </c>
      <c r="C28" s="52" t="s">
        <v>528</v>
      </c>
      <c r="D28" s="52">
        <v>2</v>
      </c>
      <c r="E28" s="52">
        <v>1.64869588155769</v>
      </c>
      <c r="F28" s="52">
        <v>19.412064411888899</v>
      </c>
      <c r="G28" s="52">
        <v>0</v>
      </c>
      <c r="H28" s="52">
        <v>0</v>
      </c>
      <c r="I28" s="52">
        <v>0</v>
      </c>
      <c r="J28" s="52">
        <v>2</v>
      </c>
      <c r="K28" s="52">
        <v>0</v>
      </c>
      <c r="L28" s="52">
        <v>0</v>
      </c>
      <c r="M28" s="52">
        <v>0</v>
      </c>
      <c r="N28" s="52">
        <v>0</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1</v>
      </c>
      <c r="AX28" s="52">
        <v>0</v>
      </c>
      <c r="AY28" s="52">
        <v>0</v>
      </c>
      <c r="AZ28" s="52">
        <v>0</v>
      </c>
      <c r="BA28" s="52">
        <v>0</v>
      </c>
      <c r="BB28" s="52">
        <v>1</v>
      </c>
      <c r="BC28" s="52">
        <v>0</v>
      </c>
      <c r="BD28" s="52">
        <v>1</v>
      </c>
      <c r="BE28" s="52">
        <v>0</v>
      </c>
      <c r="BF28" s="52">
        <v>1</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271446</v>
      </c>
      <c r="B29" s="52" t="s">
        <v>419</v>
      </c>
      <c r="C29" s="52" t="s">
        <v>529</v>
      </c>
      <c r="D29" s="52">
        <v>1</v>
      </c>
      <c r="E29" s="52">
        <v>0.73069503711930806</v>
      </c>
      <c r="F29" s="52">
        <v>8.6033447918886292</v>
      </c>
      <c r="G29" s="52">
        <v>0</v>
      </c>
      <c r="H29" s="52">
        <v>0</v>
      </c>
      <c r="I29" s="52">
        <v>0</v>
      </c>
      <c r="J29" s="52">
        <v>0</v>
      </c>
      <c r="K29" s="52">
        <v>1</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1</v>
      </c>
      <c r="AS29" s="52">
        <v>0</v>
      </c>
      <c r="AT29" s="52">
        <v>0</v>
      </c>
      <c r="AU29" s="52">
        <v>0</v>
      </c>
      <c r="AV29" s="52">
        <v>0</v>
      </c>
      <c r="AW29" s="52">
        <v>0</v>
      </c>
      <c r="AX29" s="52">
        <v>0</v>
      </c>
      <c r="AY29" s="52">
        <v>0</v>
      </c>
      <c r="AZ29" s="52">
        <v>0</v>
      </c>
      <c r="BA29" s="52">
        <v>0</v>
      </c>
      <c r="BB29" s="52">
        <v>0</v>
      </c>
      <c r="BC29" s="52">
        <v>0</v>
      </c>
      <c r="BD29" s="52">
        <v>0</v>
      </c>
      <c r="BE29" s="52">
        <v>0</v>
      </c>
      <c r="BF29" s="52">
        <v>0</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271454</v>
      </c>
      <c r="B30" s="52" t="s">
        <v>419</v>
      </c>
      <c r="C30" s="52" t="s">
        <v>524</v>
      </c>
      <c r="D30" s="52">
        <v>2</v>
      </c>
      <c r="E30" s="52">
        <v>1.4421482239944601</v>
      </c>
      <c r="F30" s="52">
        <v>16.980132314773499</v>
      </c>
      <c r="G30" s="52">
        <v>0</v>
      </c>
      <c r="H30" s="52">
        <v>0</v>
      </c>
      <c r="I30" s="52">
        <v>1</v>
      </c>
      <c r="J30" s="52">
        <v>1</v>
      </c>
      <c r="K30" s="52">
        <v>0</v>
      </c>
      <c r="L30" s="52">
        <v>0</v>
      </c>
      <c r="M30" s="52">
        <v>0</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1</v>
      </c>
      <c r="AV30" s="52">
        <v>0</v>
      </c>
      <c r="AW30" s="52">
        <v>0</v>
      </c>
      <c r="AX30" s="52">
        <v>0</v>
      </c>
      <c r="AY30" s="52">
        <v>0</v>
      </c>
      <c r="AZ30" s="52">
        <v>1</v>
      </c>
      <c r="BA30" s="52">
        <v>0</v>
      </c>
      <c r="BB30" s="52">
        <v>0</v>
      </c>
      <c r="BC30" s="52">
        <v>1</v>
      </c>
      <c r="BD30" s="52">
        <v>0</v>
      </c>
      <c r="BE30" s="52">
        <v>0</v>
      </c>
      <c r="BF30" s="52">
        <v>0</v>
      </c>
      <c r="BG30" s="52">
        <v>0</v>
      </c>
      <c r="BH30" s="52">
        <v>0</v>
      </c>
      <c r="BI30" s="52">
        <v>1</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272027</v>
      </c>
      <c r="B31" s="52" t="s">
        <v>253</v>
      </c>
      <c r="C31" s="52" t="s">
        <v>419</v>
      </c>
      <c r="D31" s="52">
        <v>2</v>
      </c>
      <c r="E31" s="52">
        <v>1.0479269385338501</v>
      </c>
      <c r="F31" s="52">
        <v>12.3384945988662</v>
      </c>
      <c r="G31" s="52">
        <v>0</v>
      </c>
      <c r="H31" s="52">
        <v>0</v>
      </c>
      <c r="I31" s="52">
        <v>0</v>
      </c>
      <c r="J31" s="52">
        <v>0</v>
      </c>
      <c r="K31" s="52">
        <v>2</v>
      </c>
      <c r="L31" s="52">
        <v>0</v>
      </c>
      <c r="M31" s="52">
        <v>0</v>
      </c>
      <c r="N31" s="52">
        <v>0</v>
      </c>
      <c r="O31" s="52">
        <v>0</v>
      </c>
      <c r="P31" s="52">
        <v>1</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1</v>
      </c>
      <c r="AX31" s="52">
        <v>0</v>
      </c>
      <c r="AY31" s="52">
        <v>0</v>
      </c>
      <c r="AZ31" s="52">
        <v>0</v>
      </c>
      <c r="BA31" s="52">
        <v>0</v>
      </c>
      <c r="BB31" s="52">
        <v>1</v>
      </c>
      <c r="BC31" s="52">
        <v>0</v>
      </c>
      <c r="BD31" s="52">
        <v>0</v>
      </c>
      <c r="BE31" s="52">
        <v>0</v>
      </c>
      <c r="BF31" s="52">
        <v>1</v>
      </c>
      <c r="BG31" s="52">
        <v>1</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272035</v>
      </c>
      <c r="B32" s="52" t="s">
        <v>174</v>
      </c>
      <c r="C32" s="52" t="s">
        <v>419</v>
      </c>
      <c r="D32" s="52">
        <v>5</v>
      </c>
      <c r="E32" s="52">
        <v>1.22308599272998</v>
      </c>
      <c r="F32" s="52">
        <v>14.400851204723899</v>
      </c>
      <c r="G32" s="52">
        <v>0</v>
      </c>
      <c r="H32" s="52">
        <v>2</v>
      </c>
      <c r="I32" s="52">
        <v>0</v>
      </c>
      <c r="J32" s="52">
        <v>0</v>
      </c>
      <c r="K32" s="52">
        <v>0</v>
      </c>
      <c r="L32" s="52">
        <v>0</v>
      </c>
      <c r="M32" s="52">
        <v>0</v>
      </c>
      <c r="N32" s="52">
        <v>3</v>
      </c>
      <c r="O32" s="52">
        <v>0</v>
      </c>
      <c r="P32" s="52">
        <v>1</v>
      </c>
      <c r="Q32" s="52">
        <v>4</v>
      </c>
      <c r="R32" s="52">
        <v>0</v>
      </c>
      <c r="S32" s="52">
        <v>0</v>
      </c>
      <c r="T32" s="52">
        <v>5</v>
      </c>
      <c r="U32" s="52">
        <v>0</v>
      </c>
      <c r="V32" s="52">
        <v>5</v>
      </c>
      <c r="W32" s="52">
        <v>0</v>
      </c>
      <c r="X32" s="52">
        <v>0</v>
      </c>
      <c r="Y32" s="52">
        <v>5</v>
      </c>
      <c r="Z32" s="52">
        <v>0</v>
      </c>
      <c r="AA32" s="52">
        <v>0</v>
      </c>
      <c r="AB32" s="52">
        <v>4</v>
      </c>
      <c r="AC32" s="52">
        <v>0</v>
      </c>
      <c r="AD32" s="52">
        <v>0</v>
      </c>
      <c r="AE32" s="52">
        <v>0</v>
      </c>
      <c r="AF32" s="52">
        <v>0</v>
      </c>
      <c r="AG32" s="52">
        <v>1</v>
      </c>
      <c r="AH32" s="52">
        <v>0</v>
      </c>
      <c r="AI32" s="52">
        <v>2</v>
      </c>
      <c r="AJ32" s="52">
        <v>1</v>
      </c>
      <c r="AK32" s="52">
        <v>0</v>
      </c>
      <c r="AL32" s="52">
        <v>1</v>
      </c>
      <c r="AM32" s="52">
        <v>0</v>
      </c>
      <c r="AN32" s="52">
        <v>1</v>
      </c>
      <c r="AO32" s="52">
        <v>0</v>
      </c>
      <c r="AP32" s="52">
        <v>1</v>
      </c>
      <c r="AQ32" s="52">
        <v>1</v>
      </c>
      <c r="AR32" s="52">
        <v>0</v>
      </c>
      <c r="AS32" s="52">
        <v>0</v>
      </c>
      <c r="AT32" s="52">
        <v>0</v>
      </c>
      <c r="AU32" s="52">
        <v>0</v>
      </c>
      <c r="AV32" s="52">
        <v>1</v>
      </c>
      <c r="AW32" s="52">
        <v>1</v>
      </c>
      <c r="AX32" s="52">
        <v>0</v>
      </c>
      <c r="AY32" s="52">
        <v>0</v>
      </c>
      <c r="AZ32" s="52">
        <v>0</v>
      </c>
      <c r="BA32" s="52">
        <v>0</v>
      </c>
      <c r="BB32" s="52">
        <v>1</v>
      </c>
      <c r="BC32" s="52">
        <v>2</v>
      </c>
      <c r="BD32" s="52">
        <v>0</v>
      </c>
      <c r="BE32" s="52">
        <v>0</v>
      </c>
      <c r="BF32" s="52">
        <v>0</v>
      </c>
      <c r="BG32" s="52">
        <v>1</v>
      </c>
      <c r="BH32" s="52">
        <v>1</v>
      </c>
      <c r="BI32" s="52">
        <v>1</v>
      </c>
      <c r="BJ32" s="52">
        <v>0</v>
      </c>
      <c r="BK32" s="52">
        <v>1</v>
      </c>
      <c r="BL32" s="52">
        <v>9</v>
      </c>
      <c r="BM32" s="52">
        <v>0</v>
      </c>
      <c r="BN32" s="52">
        <v>0</v>
      </c>
      <c r="BO32" s="52">
        <v>1</v>
      </c>
      <c r="BP32" s="52">
        <v>0</v>
      </c>
      <c r="BQ32" s="52">
        <v>0</v>
      </c>
      <c r="BR32" s="52">
        <v>0</v>
      </c>
      <c r="BS32" s="52">
        <v>2</v>
      </c>
      <c r="BT32" s="52">
        <v>3</v>
      </c>
      <c r="BU32" s="52">
        <v>0</v>
      </c>
      <c r="BV32" s="52">
        <v>0</v>
      </c>
    </row>
    <row r="33" spans="1:74" s="52" customFormat="1" x14ac:dyDescent="0.2">
      <c r="A33" s="52">
        <v>272043</v>
      </c>
      <c r="B33" s="52" t="s">
        <v>175</v>
      </c>
      <c r="C33" s="52" t="s">
        <v>419</v>
      </c>
      <c r="D33" s="52">
        <v>1</v>
      </c>
      <c r="E33" s="52">
        <v>0.96723959492005795</v>
      </c>
      <c r="F33" s="52">
        <v>11.388466198252299</v>
      </c>
      <c r="G33" s="52">
        <v>0</v>
      </c>
      <c r="H33" s="52">
        <v>0</v>
      </c>
      <c r="I33" s="52">
        <v>0</v>
      </c>
      <c r="J33" s="52">
        <v>0</v>
      </c>
      <c r="K33" s="52">
        <v>0</v>
      </c>
      <c r="L33" s="52">
        <v>0</v>
      </c>
      <c r="M33" s="52">
        <v>1</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1</v>
      </c>
      <c r="AT33" s="52">
        <v>0</v>
      </c>
      <c r="AU33" s="52">
        <v>0</v>
      </c>
      <c r="AV33" s="52">
        <v>0</v>
      </c>
      <c r="AW33" s="52">
        <v>0</v>
      </c>
      <c r="AX33" s="52">
        <v>0</v>
      </c>
      <c r="AY33" s="52">
        <v>0</v>
      </c>
      <c r="AZ33" s="52">
        <v>0</v>
      </c>
      <c r="BA33" s="52">
        <v>0</v>
      </c>
      <c r="BB33" s="52">
        <v>0</v>
      </c>
      <c r="BC33" s="52">
        <v>0</v>
      </c>
      <c r="BD33" s="52">
        <v>1</v>
      </c>
      <c r="BE33" s="52">
        <v>0</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272051</v>
      </c>
      <c r="B34" s="52" t="s">
        <v>176</v>
      </c>
      <c r="C34" s="52" t="s">
        <v>419</v>
      </c>
      <c r="D34" s="52">
        <v>3</v>
      </c>
      <c r="E34" s="52">
        <v>0.79183042159691097</v>
      </c>
      <c r="F34" s="52">
        <v>9.3231646413829807</v>
      </c>
      <c r="G34" s="52">
        <v>0</v>
      </c>
      <c r="H34" s="52">
        <v>1</v>
      </c>
      <c r="I34" s="52">
        <v>0</v>
      </c>
      <c r="J34" s="52">
        <v>0</v>
      </c>
      <c r="K34" s="52">
        <v>1</v>
      </c>
      <c r="L34" s="52">
        <v>1</v>
      </c>
      <c r="M34" s="52">
        <v>0</v>
      </c>
      <c r="N34" s="52">
        <v>0</v>
      </c>
      <c r="O34" s="52">
        <v>0</v>
      </c>
      <c r="P34" s="52">
        <v>2</v>
      </c>
      <c r="Q34" s="52">
        <v>1</v>
      </c>
      <c r="R34" s="52">
        <v>0</v>
      </c>
      <c r="S34" s="52">
        <v>1</v>
      </c>
      <c r="T34" s="52">
        <v>2</v>
      </c>
      <c r="U34" s="52">
        <v>1</v>
      </c>
      <c r="V34" s="52">
        <v>1</v>
      </c>
      <c r="W34" s="52">
        <v>0</v>
      </c>
      <c r="X34" s="52">
        <v>0</v>
      </c>
      <c r="Y34" s="52">
        <v>1</v>
      </c>
      <c r="Z34" s="52">
        <v>0</v>
      </c>
      <c r="AA34" s="52">
        <v>0</v>
      </c>
      <c r="AB34" s="52">
        <v>2</v>
      </c>
      <c r="AC34" s="52">
        <v>0</v>
      </c>
      <c r="AD34" s="52">
        <v>0</v>
      </c>
      <c r="AE34" s="52">
        <v>0</v>
      </c>
      <c r="AF34" s="52">
        <v>0</v>
      </c>
      <c r="AG34" s="52">
        <v>1</v>
      </c>
      <c r="AH34" s="52">
        <v>0</v>
      </c>
      <c r="AI34" s="52">
        <v>2</v>
      </c>
      <c r="AJ34" s="52">
        <v>0</v>
      </c>
      <c r="AK34" s="52">
        <v>0</v>
      </c>
      <c r="AL34" s="52">
        <v>1</v>
      </c>
      <c r="AM34" s="52">
        <v>0</v>
      </c>
      <c r="AN34" s="52">
        <v>0</v>
      </c>
      <c r="AO34" s="52">
        <v>0</v>
      </c>
      <c r="AP34" s="52">
        <v>0</v>
      </c>
      <c r="AQ34" s="52">
        <v>0</v>
      </c>
      <c r="AR34" s="52">
        <v>1</v>
      </c>
      <c r="AS34" s="52">
        <v>0</v>
      </c>
      <c r="AT34" s="52">
        <v>0</v>
      </c>
      <c r="AU34" s="52">
        <v>0</v>
      </c>
      <c r="AV34" s="52">
        <v>0</v>
      </c>
      <c r="AW34" s="52">
        <v>0</v>
      </c>
      <c r="AX34" s="52">
        <v>0</v>
      </c>
      <c r="AY34" s="52">
        <v>1</v>
      </c>
      <c r="AZ34" s="52">
        <v>0</v>
      </c>
      <c r="BA34" s="52">
        <v>1</v>
      </c>
      <c r="BB34" s="52">
        <v>0</v>
      </c>
      <c r="BC34" s="52">
        <v>1</v>
      </c>
      <c r="BD34" s="52">
        <v>2</v>
      </c>
      <c r="BE34" s="52">
        <v>0</v>
      </c>
      <c r="BF34" s="52">
        <v>0</v>
      </c>
      <c r="BG34" s="52">
        <v>0</v>
      </c>
      <c r="BH34" s="52">
        <v>0</v>
      </c>
      <c r="BI34" s="52">
        <v>0</v>
      </c>
      <c r="BJ34" s="52">
        <v>0</v>
      </c>
      <c r="BK34" s="52">
        <v>0</v>
      </c>
      <c r="BL34" s="52">
        <v>1</v>
      </c>
      <c r="BM34" s="52">
        <v>0</v>
      </c>
      <c r="BN34" s="52">
        <v>0</v>
      </c>
      <c r="BO34" s="52">
        <v>1</v>
      </c>
      <c r="BP34" s="52">
        <v>1</v>
      </c>
      <c r="BQ34" s="52">
        <v>0</v>
      </c>
      <c r="BR34" s="52">
        <v>0</v>
      </c>
      <c r="BS34" s="52">
        <v>1</v>
      </c>
      <c r="BT34" s="52">
        <v>2</v>
      </c>
      <c r="BU34" s="52">
        <v>0</v>
      </c>
      <c r="BV34" s="52">
        <v>0</v>
      </c>
    </row>
    <row r="35" spans="1:74" s="52" customFormat="1" x14ac:dyDescent="0.2">
      <c r="A35" s="52">
        <v>272060</v>
      </c>
      <c r="B35" s="52" t="s">
        <v>262</v>
      </c>
      <c r="C35" s="52" t="s">
        <v>419</v>
      </c>
      <c r="D35" s="52">
        <v>3</v>
      </c>
      <c r="E35" s="52">
        <v>4.06465511401358</v>
      </c>
      <c r="F35" s="52">
        <v>47.8580360198373</v>
      </c>
      <c r="G35" s="52">
        <v>0</v>
      </c>
      <c r="H35" s="52">
        <v>0</v>
      </c>
      <c r="I35" s="52">
        <v>1</v>
      </c>
      <c r="J35" s="52">
        <v>0</v>
      </c>
      <c r="K35" s="52">
        <v>2</v>
      </c>
      <c r="L35" s="52">
        <v>0</v>
      </c>
      <c r="M35" s="52">
        <v>0</v>
      </c>
      <c r="N35" s="52">
        <v>0</v>
      </c>
      <c r="O35" s="52">
        <v>0</v>
      </c>
      <c r="P35" s="52">
        <v>3</v>
      </c>
      <c r="Q35" s="52">
        <v>0</v>
      </c>
      <c r="R35" s="52">
        <v>0</v>
      </c>
      <c r="S35" s="52">
        <v>1</v>
      </c>
      <c r="T35" s="52">
        <v>2</v>
      </c>
      <c r="U35" s="52">
        <v>0</v>
      </c>
      <c r="V35" s="52">
        <v>2</v>
      </c>
      <c r="W35" s="52">
        <v>1</v>
      </c>
      <c r="X35" s="52">
        <v>1</v>
      </c>
      <c r="Y35" s="52">
        <v>0</v>
      </c>
      <c r="Z35" s="52">
        <v>0</v>
      </c>
      <c r="AA35" s="52">
        <v>0</v>
      </c>
      <c r="AB35" s="52">
        <v>1</v>
      </c>
      <c r="AC35" s="52">
        <v>1</v>
      </c>
      <c r="AD35" s="52">
        <v>0</v>
      </c>
      <c r="AE35" s="52">
        <v>0</v>
      </c>
      <c r="AF35" s="52">
        <v>0</v>
      </c>
      <c r="AG35" s="52">
        <v>1</v>
      </c>
      <c r="AH35" s="52">
        <v>0</v>
      </c>
      <c r="AI35" s="52">
        <v>2</v>
      </c>
      <c r="AJ35" s="52">
        <v>0</v>
      </c>
      <c r="AK35" s="52">
        <v>0</v>
      </c>
      <c r="AL35" s="52">
        <v>1</v>
      </c>
      <c r="AM35" s="52">
        <v>0</v>
      </c>
      <c r="AN35" s="52">
        <v>0</v>
      </c>
      <c r="AO35" s="52">
        <v>0</v>
      </c>
      <c r="AP35" s="52">
        <v>0</v>
      </c>
      <c r="AQ35" s="52">
        <v>1</v>
      </c>
      <c r="AR35" s="52">
        <v>1</v>
      </c>
      <c r="AS35" s="52">
        <v>0</v>
      </c>
      <c r="AT35" s="52">
        <v>1</v>
      </c>
      <c r="AU35" s="52">
        <v>0</v>
      </c>
      <c r="AV35" s="52">
        <v>0</v>
      </c>
      <c r="AW35" s="52">
        <v>0</v>
      </c>
      <c r="AX35" s="52">
        <v>0</v>
      </c>
      <c r="AY35" s="52">
        <v>0</v>
      </c>
      <c r="AZ35" s="52">
        <v>0</v>
      </c>
      <c r="BA35" s="52">
        <v>0</v>
      </c>
      <c r="BB35" s="52">
        <v>0</v>
      </c>
      <c r="BC35" s="52">
        <v>0</v>
      </c>
      <c r="BD35" s="52">
        <v>1</v>
      </c>
      <c r="BE35" s="52">
        <v>1</v>
      </c>
      <c r="BF35" s="52">
        <v>0</v>
      </c>
      <c r="BG35" s="52">
        <v>0</v>
      </c>
      <c r="BH35" s="52">
        <v>1</v>
      </c>
      <c r="BI35" s="52">
        <v>0</v>
      </c>
      <c r="BJ35" s="52">
        <v>0</v>
      </c>
      <c r="BK35" s="52">
        <v>2</v>
      </c>
      <c r="BL35" s="52">
        <v>2</v>
      </c>
      <c r="BM35" s="52">
        <v>0</v>
      </c>
      <c r="BN35" s="52">
        <v>0</v>
      </c>
      <c r="BO35" s="52">
        <v>0</v>
      </c>
      <c r="BP35" s="52">
        <v>0</v>
      </c>
      <c r="BQ35" s="52">
        <v>1</v>
      </c>
      <c r="BR35" s="52">
        <v>0</v>
      </c>
      <c r="BS35" s="52">
        <v>0</v>
      </c>
      <c r="BT35" s="52">
        <v>3</v>
      </c>
      <c r="BU35" s="52">
        <v>0</v>
      </c>
      <c r="BV35" s="52">
        <v>0</v>
      </c>
    </row>
    <row r="36" spans="1:74" s="52" customFormat="1" x14ac:dyDescent="0.2">
      <c r="A36" s="52">
        <v>272078</v>
      </c>
      <c r="B36" s="52" t="s">
        <v>177</v>
      </c>
      <c r="C36" s="52" t="s">
        <v>419</v>
      </c>
      <c r="D36" s="52">
        <v>5</v>
      </c>
      <c r="E36" s="52">
        <v>1.42881228549956</v>
      </c>
      <c r="F36" s="52">
        <v>16.823112393785099</v>
      </c>
      <c r="G36" s="52">
        <v>0</v>
      </c>
      <c r="H36" s="52">
        <v>0</v>
      </c>
      <c r="I36" s="52">
        <v>0</v>
      </c>
      <c r="J36" s="52">
        <v>3</v>
      </c>
      <c r="K36" s="52">
        <v>0</v>
      </c>
      <c r="L36" s="52">
        <v>0</v>
      </c>
      <c r="M36" s="52">
        <v>1</v>
      </c>
      <c r="N36" s="52">
        <v>1</v>
      </c>
      <c r="O36" s="52">
        <v>0</v>
      </c>
      <c r="P36" s="52">
        <v>5</v>
      </c>
      <c r="Q36" s="52">
        <v>0</v>
      </c>
      <c r="R36" s="52">
        <v>0</v>
      </c>
      <c r="S36" s="52">
        <v>1</v>
      </c>
      <c r="T36" s="52">
        <v>4</v>
      </c>
      <c r="U36" s="52">
        <v>0</v>
      </c>
      <c r="V36" s="52">
        <v>4</v>
      </c>
      <c r="W36" s="52">
        <v>2</v>
      </c>
      <c r="X36" s="52">
        <v>0</v>
      </c>
      <c r="Y36" s="52">
        <v>2</v>
      </c>
      <c r="Z36" s="52">
        <v>0</v>
      </c>
      <c r="AA36" s="52">
        <v>0</v>
      </c>
      <c r="AB36" s="52">
        <v>3</v>
      </c>
      <c r="AC36" s="52">
        <v>1</v>
      </c>
      <c r="AD36" s="52">
        <v>0</v>
      </c>
      <c r="AE36" s="52">
        <v>0</v>
      </c>
      <c r="AF36" s="52">
        <v>0</v>
      </c>
      <c r="AG36" s="52">
        <v>1</v>
      </c>
      <c r="AH36" s="52">
        <v>0</v>
      </c>
      <c r="AI36" s="52">
        <v>2</v>
      </c>
      <c r="AJ36" s="52">
        <v>0</v>
      </c>
      <c r="AK36" s="52">
        <v>0</v>
      </c>
      <c r="AL36" s="52">
        <v>1</v>
      </c>
      <c r="AM36" s="52">
        <v>1</v>
      </c>
      <c r="AN36" s="52">
        <v>1</v>
      </c>
      <c r="AO36" s="52">
        <v>0</v>
      </c>
      <c r="AP36" s="52">
        <v>0</v>
      </c>
      <c r="AQ36" s="52">
        <v>0</v>
      </c>
      <c r="AR36" s="52">
        <v>1</v>
      </c>
      <c r="AS36" s="52">
        <v>0</v>
      </c>
      <c r="AT36" s="52">
        <v>0</v>
      </c>
      <c r="AU36" s="52">
        <v>1</v>
      </c>
      <c r="AV36" s="52">
        <v>0</v>
      </c>
      <c r="AW36" s="52">
        <v>2</v>
      </c>
      <c r="AX36" s="52">
        <v>0</v>
      </c>
      <c r="AY36" s="52">
        <v>0</v>
      </c>
      <c r="AZ36" s="52">
        <v>1</v>
      </c>
      <c r="BA36" s="52">
        <v>0</v>
      </c>
      <c r="BB36" s="52">
        <v>0</v>
      </c>
      <c r="BC36" s="52">
        <v>1</v>
      </c>
      <c r="BD36" s="52">
        <v>1</v>
      </c>
      <c r="BE36" s="52">
        <v>2</v>
      </c>
      <c r="BF36" s="52">
        <v>1</v>
      </c>
      <c r="BG36" s="52">
        <v>0</v>
      </c>
      <c r="BH36" s="52">
        <v>0</v>
      </c>
      <c r="BI36" s="52">
        <v>0</v>
      </c>
      <c r="BJ36" s="52">
        <v>0</v>
      </c>
      <c r="BK36" s="52">
        <v>2</v>
      </c>
      <c r="BL36" s="52">
        <v>6</v>
      </c>
      <c r="BM36" s="52">
        <v>0</v>
      </c>
      <c r="BN36" s="52">
        <v>0</v>
      </c>
      <c r="BO36" s="52">
        <v>0</v>
      </c>
      <c r="BP36" s="52">
        <v>0</v>
      </c>
      <c r="BQ36" s="52">
        <v>0</v>
      </c>
      <c r="BR36" s="52">
        <v>0</v>
      </c>
      <c r="BS36" s="52">
        <v>0</v>
      </c>
      <c r="BT36" s="52">
        <v>5</v>
      </c>
      <c r="BU36" s="52">
        <v>0</v>
      </c>
      <c r="BV36" s="52">
        <v>0</v>
      </c>
    </row>
    <row r="37" spans="1:74" s="52" customFormat="1" x14ac:dyDescent="0.2">
      <c r="A37" s="52">
        <v>272086</v>
      </c>
      <c r="B37" s="52" t="s">
        <v>178</v>
      </c>
      <c r="C37" s="52" t="s">
        <v>419</v>
      </c>
      <c r="D37" s="52">
        <v>2</v>
      </c>
      <c r="E37" s="52">
        <v>2.38109411274481</v>
      </c>
      <c r="F37" s="52">
        <v>28.035462940382399</v>
      </c>
      <c r="G37" s="52">
        <v>0</v>
      </c>
      <c r="H37" s="52">
        <v>0</v>
      </c>
      <c r="I37" s="52">
        <v>0</v>
      </c>
      <c r="J37" s="52">
        <v>1</v>
      </c>
      <c r="K37" s="52">
        <v>1</v>
      </c>
      <c r="L37" s="52">
        <v>0</v>
      </c>
      <c r="M37" s="52">
        <v>0</v>
      </c>
      <c r="N37" s="52">
        <v>0</v>
      </c>
      <c r="O37" s="52">
        <v>0</v>
      </c>
      <c r="P37" s="52">
        <v>2</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2</v>
      </c>
      <c r="AW37" s="52">
        <v>0</v>
      </c>
      <c r="AX37" s="52">
        <v>0</v>
      </c>
      <c r="AY37" s="52">
        <v>0</v>
      </c>
      <c r="AZ37" s="52">
        <v>0</v>
      </c>
      <c r="BA37" s="52">
        <v>0</v>
      </c>
      <c r="BB37" s="52">
        <v>0</v>
      </c>
      <c r="BC37" s="52">
        <v>0</v>
      </c>
      <c r="BD37" s="52">
        <v>0</v>
      </c>
      <c r="BE37" s="52">
        <v>0</v>
      </c>
      <c r="BF37" s="52">
        <v>0</v>
      </c>
      <c r="BG37" s="52">
        <v>0</v>
      </c>
      <c r="BH37" s="52">
        <v>0</v>
      </c>
      <c r="BI37" s="52">
        <v>2</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272094</v>
      </c>
      <c r="B38" s="52" t="s">
        <v>179</v>
      </c>
      <c r="C38" s="52" t="s">
        <v>419</v>
      </c>
      <c r="D38" s="52">
        <v>2</v>
      </c>
      <c r="E38" s="52">
        <v>1.4019838070870301</v>
      </c>
      <c r="F38" s="52">
        <v>16.507228696347301</v>
      </c>
      <c r="G38" s="52">
        <v>0</v>
      </c>
      <c r="H38" s="52">
        <v>0</v>
      </c>
      <c r="I38" s="52">
        <v>0</v>
      </c>
      <c r="J38" s="52">
        <v>0</v>
      </c>
      <c r="K38" s="52">
        <v>1</v>
      </c>
      <c r="L38" s="52">
        <v>1</v>
      </c>
      <c r="M38" s="52">
        <v>0</v>
      </c>
      <c r="N38" s="52">
        <v>0</v>
      </c>
      <c r="O38" s="52">
        <v>0</v>
      </c>
      <c r="P38" s="52">
        <v>1</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1</v>
      </c>
      <c r="AS38" s="52">
        <v>0</v>
      </c>
      <c r="AT38" s="52">
        <v>0</v>
      </c>
      <c r="AU38" s="52">
        <v>1</v>
      </c>
      <c r="AV38" s="52">
        <v>0</v>
      </c>
      <c r="AW38" s="52">
        <v>0</v>
      </c>
      <c r="AX38" s="52">
        <v>0</v>
      </c>
      <c r="AY38" s="52">
        <v>0</v>
      </c>
      <c r="AZ38" s="52">
        <v>0</v>
      </c>
      <c r="BA38" s="52">
        <v>0</v>
      </c>
      <c r="BB38" s="52">
        <v>0</v>
      </c>
      <c r="BC38" s="52">
        <v>0</v>
      </c>
      <c r="BD38" s="52">
        <v>1</v>
      </c>
      <c r="BE38" s="52">
        <v>1</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272108</v>
      </c>
      <c r="B39" s="52" t="s">
        <v>180</v>
      </c>
      <c r="C39" s="52" t="s">
        <v>419</v>
      </c>
      <c r="D39" s="52">
        <v>2</v>
      </c>
      <c r="E39" s="52">
        <v>0.50291565350117295</v>
      </c>
      <c r="F39" s="52">
        <v>5.9214262428363904</v>
      </c>
      <c r="G39" s="52">
        <v>0</v>
      </c>
      <c r="H39" s="52">
        <v>0</v>
      </c>
      <c r="I39" s="52">
        <v>0</v>
      </c>
      <c r="J39" s="52">
        <v>0</v>
      </c>
      <c r="K39" s="52">
        <v>0</v>
      </c>
      <c r="L39" s="52">
        <v>1</v>
      </c>
      <c r="M39" s="52">
        <v>1</v>
      </c>
      <c r="N39" s="52">
        <v>0</v>
      </c>
      <c r="O39" s="52">
        <v>0</v>
      </c>
      <c r="P39" s="52">
        <v>2</v>
      </c>
      <c r="Q39" s="52">
        <v>0</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0</v>
      </c>
      <c r="AW39" s="52">
        <v>1</v>
      </c>
      <c r="AX39" s="52">
        <v>0</v>
      </c>
      <c r="AY39" s="52">
        <v>0</v>
      </c>
      <c r="AZ39" s="52">
        <v>0</v>
      </c>
      <c r="BA39" s="52">
        <v>0</v>
      </c>
      <c r="BB39" s="52">
        <v>1</v>
      </c>
      <c r="BC39" s="52">
        <v>0</v>
      </c>
      <c r="BD39" s="52">
        <v>0</v>
      </c>
      <c r="BE39" s="52">
        <v>0</v>
      </c>
      <c r="BF39" s="52">
        <v>0</v>
      </c>
      <c r="BG39" s="52">
        <v>1</v>
      </c>
      <c r="BH39" s="52">
        <v>1</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272116</v>
      </c>
      <c r="B40" s="52" t="s">
        <v>181</v>
      </c>
      <c r="C40" s="52" t="s">
        <v>419</v>
      </c>
      <c r="D40" s="52">
        <v>4</v>
      </c>
      <c r="E40" s="52">
        <v>1.4109148371804301</v>
      </c>
      <c r="F40" s="52">
        <v>16.612384373253398</v>
      </c>
      <c r="G40" s="52">
        <v>0</v>
      </c>
      <c r="H40" s="52">
        <v>0</v>
      </c>
      <c r="I40" s="52">
        <v>1</v>
      </c>
      <c r="J40" s="52">
        <v>1</v>
      </c>
      <c r="K40" s="52">
        <v>1</v>
      </c>
      <c r="L40" s="52">
        <v>0</v>
      </c>
      <c r="M40" s="52">
        <v>1</v>
      </c>
      <c r="N40" s="52">
        <v>0</v>
      </c>
      <c r="O40" s="52">
        <v>0</v>
      </c>
      <c r="P40" s="52">
        <v>3</v>
      </c>
      <c r="Q40" s="52">
        <v>1</v>
      </c>
      <c r="R40" s="52">
        <v>0</v>
      </c>
      <c r="S40" s="52">
        <v>2</v>
      </c>
      <c r="T40" s="52">
        <v>2</v>
      </c>
      <c r="U40" s="52">
        <v>0</v>
      </c>
      <c r="V40" s="52">
        <v>2</v>
      </c>
      <c r="W40" s="52">
        <v>0</v>
      </c>
      <c r="X40" s="52">
        <v>0</v>
      </c>
      <c r="Y40" s="52">
        <v>2</v>
      </c>
      <c r="Z40" s="52">
        <v>0</v>
      </c>
      <c r="AA40" s="52">
        <v>0</v>
      </c>
      <c r="AB40" s="52">
        <v>4</v>
      </c>
      <c r="AC40" s="52">
        <v>0</v>
      </c>
      <c r="AD40" s="52">
        <v>0</v>
      </c>
      <c r="AE40" s="52">
        <v>0</v>
      </c>
      <c r="AF40" s="52">
        <v>0</v>
      </c>
      <c r="AG40" s="52">
        <v>0</v>
      </c>
      <c r="AH40" s="52">
        <v>0</v>
      </c>
      <c r="AI40" s="52">
        <v>4</v>
      </c>
      <c r="AJ40" s="52">
        <v>0</v>
      </c>
      <c r="AK40" s="52">
        <v>0</v>
      </c>
      <c r="AL40" s="52">
        <v>0</v>
      </c>
      <c r="AM40" s="52">
        <v>0</v>
      </c>
      <c r="AN40" s="52">
        <v>0</v>
      </c>
      <c r="AO40" s="52">
        <v>0</v>
      </c>
      <c r="AP40" s="52">
        <v>1</v>
      </c>
      <c r="AQ40" s="52">
        <v>0</v>
      </c>
      <c r="AR40" s="52">
        <v>0</v>
      </c>
      <c r="AS40" s="52">
        <v>0</v>
      </c>
      <c r="AT40" s="52">
        <v>0</v>
      </c>
      <c r="AU40" s="52">
        <v>1</v>
      </c>
      <c r="AV40" s="52">
        <v>0</v>
      </c>
      <c r="AW40" s="52">
        <v>0</v>
      </c>
      <c r="AX40" s="52">
        <v>0</v>
      </c>
      <c r="AY40" s="52">
        <v>0</v>
      </c>
      <c r="AZ40" s="52">
        <v>0</v>
      </c>
      <c r="BA40" s="52">
        <v>0</v>
      </c>
      <c r="BB40" s="52">
        <v>2</v>
      </c>
      <c r="BC40" s="52">
        <v>1</v>
      </c>
      <c r="BD40" s="52">
        <v>3</v>
      </c>
      <c r="BE40" s="52">
        <v>0</v>
      </c>
      <c r="BF40" s="52">
        <v>0</v>
      </c>
      <c r="BG40" s="52">
        <v>0</v>
      </c>
      <c r="BH40" s="52">
        <v>0</v>
      </c>
      <c r="BI40" s="52">
        <v>0</v>
      </c>
      <c r="BJ40" s="52">
        <v>0</v>
      </c>
      <c r="BK40" s="52">
        <v>2</v>
      </c>
      <c r="BL40" s="52">
        <v>2</v>
      </c>
      <c r="BM40" s="52">
        <v>0</v>
      </c>
      <c r="BN40" s="52">
        <v>0</v>
      </c>
      <c r="BO40" s="52">
        <v>0</v>
      </c>
      <c r="BP40" s="52">
        <v>0</v>
      </c>
      <c r="BQ40" s="52">
        <v>0</v>
      </c>
      <c r="BR40" s="52">
        <v>0</v>
      </c>
      <c r="BS40" s="52">
        <v>0</v>
      </c>
      <c r="BT40" s="52">
        <v>4</v>
      </c>
      <c r="BU40" s="52">
        <v>0</v>
      </c>
      <c r="BV40" s="52">
        <v>0</v>
      </c>
    </row>
    <row r="41" spans="1:74" s="52" customFormat="1" x14ac:dyDescent="0.2">
      <c r="A41" s="52">
        <v>272124</v>
      </c>
      <c r="B41" s="52" t="s">
        <v>182</v>
      </c>
      <c r="C41" s="52" t="s">
        <v>419</v>
      </c>
      <c r="D41" s="52">
        <v>4</v>
      </c>
      <c r="E41" s="52">
        <v>1.51691550401414</v>
      </c>
      <c r="F41" s="52">
        <v>17.8604567408116</v>
      </c>
      <c r="G41" s="52">
        <v>0</v>
      </c>
      <c r="H41" s="52">
        <v>0</v>
      </c>
      <c r="I41" s="52">
        <v>0</v>
      </c>
      <c r="J41" s="52">
        <v>0</v>
      </c>
      <c r="K41" s="52">
        <v>1</v>
      </c>
      <c r="L41" s="52">
        <v>1</v>
      </c>
      <c r="M41" s="52">
        <v>1</v>
      </c>
      <c r="N41" s="52">
        <v>1</v>
      </c>
      <c r="O41" s="52">
        <v>0</v>
      </c>
      <c r="P41" s="52">
        <v>3</v>
      </c>
      <c r="Q41" s="52">
        <v>1</v>
      </c>
      <c r="R41" s="52">
        <v>0</v>
      </c>
      <c r="S41" s="52">
        <v>0</v>
      </c>
      <c r="T41" s="52">
        <v>4</v>
      </c>
      <c r="U41" s="52">
        <v>0</v>
      </c>
      <c r="V41" s="52">
        <v>4</v>
      </c>
      <c r="W41" s="52">
        <v>0</v>
      </c>
      <c r="X41" s="52">
        <v>0</v>
      </c>
      <c r="Y41" s="52">
        <v>2</v>
      </c>
      <c r="Z41" s="52">
        <v>2</v>
      </c>
      <c r="AA41" s="52">
        <v>0</v>
      </c>
      <c r="AB41" s="52">
        <v>2</v>
      </c>
      <c r="AC41" s="52">
        <v>0</v>
      </c>
      <c r="AD41" s="52">
        <v>0</v>
      </c>
      <c r="AE41" s="52">
        <v>0</v>
      </c>
      <c r="AF41" s="52">
        <v>0</v>
      </c>
      <c r="AG41" s="52">
        <v>2</v>
      </c>
      <c r="AH41" s="52">
        <v>0</v>
      </c>
      <c r="AI41" s="52">
        <v>4</v>
      </c>
      <c r="AJ41" s="52">
        <v>0</v>
      </c>
      <c r="AK41" s="52">
        <v>0</v>
      </c>
      <c r="AL41" s="52">
        <v>0</v>
      </c>
      <c r="AM41" s="52">
        <v>0</v>
      </c>
      <c r="AN41" s="52">
        <v>0</v>
      </c>
      <c r="AO41" s="52">
        <v>0</v>
      </c>
      <c r="AP41" s="52">
        <v>0</v>
      </c>
      <c r="AQ41" s="52">
        <v>0</v>
      </c>
      <c r="AR41" s="52">
        <v>0</v>
      </c>
      <c r="AS41" s="52">
        <v>0</v>
      </c>
      <c r="AT41" s="52">
        <v>0</v>
      </c>
      <c r="AU41" s="52">
        <v>0</v>
      </c>
      <c r="AV41" s="52">
        <v>0</v>
      </c>
      <c r="AW41" s="52">
        <v>2</v>
      </c>
      <c r="AX41" s="52">
        <v>0</v>
      </c>
      <c r="AY41" s="52">
        <v>1</v>
      </c>
      <c r="AZ41" s="52">
        <v>0</v>
      </c>
      <c r="BA41" s="52">
        <v>1</v>
      </c>
      <c r="BB41" s="52">
        <v>0</v>
      </c>
      <c r="BC41" s="52">
        <v>0</v>
      </c>
      <c r="BD41" s="52">
        <v>1</v>
      </c>
      <c r="BE41" s="52">
        <v>1</v>
      </c>
      <c r="BF41" s="52">
        <v>0</v>
      </c>
      <c r="BG41" s="52">
        <v>0</v>
      </c>
      <c r="BH41" s="52">
        <v>1</v>
      </c>
      <c r="BI41" s="52">
        <v>1</v>
      </c>
      <c r="BJ41" s="52">
        <v>0</v>
      </c>
      <c r="BK41" s="52">
        <v>1</v>
      </c>
      <c r="BL41" s="52">
        <v>7</v>
      </c>
      <c r="BM41" s="52">
        <v>0</v>
      </c>
      <c r="BN41" s="52">
        <v>0</v>
      </c>
      <c r="BO41" s="52">
        <v>0</v>
      </c>
      <c r="BP41" s="52">
        <v>0</v>
      </c>
      <c r="BQ41" s="52">
        <v>0</v>
      </c>
      <c r="BR41" s="52">
        <v>0</v>
      </c>
      <c r="BS41" s="52">
        <v>1</v>
      </c>
      <c r="BT41" s="52">
        <v>3</v>
      </c>
      <c r="BU41" s="52">
        <v>0</v>
      </c>
      <c r="BV41" s="52">
        <v>0</v>
      </c>
    </row>
    <row r="42" spans="1:74" s="52" customFormat="1" x14ac:dyDescent="0.2">
      <c r="A42" s="52">
        <v>272132</v>
      </c>
      <c r="B42" s="52" t="s">
        <v>183</v>
      </c>
      <c r="C42" s="52" t="s">
        <v>419</v>
      </c>
      <c r="D42" s="52">
        <v>1</v>
      </c>
      <c r="E42" s="52">
        <v>1.01173613921489</v>
      </c>
      <c r="F42" s="52">
        <v>11.9123771230141</v>
      </c>
      <c r="G42" s="52">
        <v>0</v>
      </c>
      <c r="H42" s="52">
        <v>0</v>
      </c>
      <c r="I42" s="52">
        <v>0</v>
      </c>
      <c r="J42" s="52">
        <v>1</v>
      </c>
      <c r="K42" s="52">
        <v>0</v>
      </c>
      <c r="L42" s="52">
        <v>0</v>
      </c>
      <c r="M42" s="52">
        <v>0</v>
      </c>
      <c r="N42" s="52">
        <v>0</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1</v>
      </c>
      <c r="AW42" s="52">
        <v>0</v>
      </c>
      <c r="AX42" s="52">
        <v>0</v>
      </c>
      <c r="AY42" s="52">
        <v>0</v>
      </c>
      <c r="AZ42" s="52">
        <v>0</v>
      </c>
      <c r="BA42" s="52">
        <v>0</v>
      </c>
      <c r="BB42" s="52">
        <v>0</v>
      </c>
      <c r="BC42" s="52">
        <v>0</v>
      </c>
      <c r="BD42" s="52">
        <v>0</v>
      </c>
      <c r="BE42" s="52">
        <v>0</v>
      </c>
      <c r="BF42" s="52">
        <v>1</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272159</v>
      </c>
      <c r="B43" s="52" t="s">
        <v>184</v>
      </c>
      <c r="C43" s="52" t="s">
        <v>419</v>
      </c>
      <c r="D43" s="52">
        <v>3</v>
      </c>
      <c r="E43" s="52">
        <v>1.30903188365325</v>
      </c>
      <c r="F43" s="52">
        <v>15.4127947591431</v>
      </c>
      <c r="G43" s="52">
        <v>0</v>
      </c>
      <c r="H43" s="52">
        <v>0</v>
      </c>
      <c r="I43" s="52">
        <v>1</v>
      </c>
      <c r="J43" s="52">
        <v>1</v>
      </c>
      <c r="K43" s="52">
        <v>0</v>
      </c>
      <c r="L43" s="52">
        <v>1</v>
      </c>
      <c r="M43" s="52">
        <v>0</v>
      </c>
      <c r="N43" s="52">
        <v>0</v>
      </c>
      <c r="O43" s="52">
        <v>0</v>
      </c>
      <c r="P43" s="52">
        <v>2</v>
      </c>
      <c r="Q43" s="52">
        <v>1</v>
      </c>
      <c r="R43" s="52">
        <v>0</v>
      </c>
      <c r="S43" s="52">
        <v>2</v>
      </c>
      <c r="T43" s="52">
        <v>1</v>
      </c>
      <c r="U43" s="52">
        <v>0</v>
      </c>
      <c r="V43" s="52">
        <v>1</v>
      </c>
      <c r="W43" s="52">
        <v>0</v>
      </c>
      <c r="X43" s="52">
        <v>0</v>
      </c>
      <c r="Y43" s="52">
        <v>0</v>
      </c>
      <c r="Z43" s="52">
        <v>1</v>
      </c>
      <c r="AA43" s="52">
        <v>0</v>
      </c>
      <c r="AB43" s="52">
        <v>2</v>
      </c>
      <c r="AC43" s="52">
        <v>1</v>
      </c>
      <c r="AD43" s="52">
        <v>0</v>
      </c>
      <c r="AE43" s="52">
        <v>0</v>
      </c>
      <c r="AF43" s="52">
        <v>0</v>
      </c>
      <c r="AG43" s="52">
        <v>0</v>
      </c>
      <c r="AH43" s="52">
        <v>0</v>
      </c>
      <c r="AI43" s="52">
        <v>1</v>
      </c>
      <c r="AJ43" s="52">
        <v>0</v>
      </c>
      <c r="AK43" s="52">
        <v>0</v>
      </c>
      <c r="AL43" s="52">
        <v>2</v>
      </c>
      <c r="AM43" s="52">
        <v>0</v>
      </c>
      <c r="AN43" s="52">
        <v>0</v>
      </c>
      <c r="AO43" s="52">
        <v>0</v>
      </c>
      <c r="AP43" s="52">
        <v>0</v>
      </c>
      <c r="AQ43" s="52">
        <v>1</v>
      </c>
      <c r="AR43" s="52">
        <v>1</v>
      </c>
      <c r="AS43" s="52">
        <v>0</v>
      </c>
      <c r="AT43" s="52">
        <v>0</v>
      </c>
      <c r="AU43" s="52">
        <v>0</v>
      </c>
      <c r="AV43" s="52">
        <v>0</v>
      </c>
      <c r="AW43" s="52">
        <v>1</v>
      </c>
      <c r="AX43" s="52">
        <v>0</v>
      </c>
      <c r="AY43" s="52">
        <v>0</v>
      </c>
      <c r="AZ43" s="52">
        <v>0</v>
      </c>
      <c r="BA43" s="52">
        <v>0</v>
      </c>
      <c r="BB43" s="52">
        <v>0</v>
      </c>
      <c r="BC43" s="52">
        <v>0</v>
      </c>
      <c r="BD43" s="52">
        <v>0</v>
      </c>
      <c r="BE43" s="52">
        <v>0</v>
      </c>
      <c r="BF43" s="52">
        <v>2</v>
      </c>
      <c r="BG43" s="52">
        <v>0</v>
      </c>
      <c r="BH43" s="52">
        <v>0</v>
      </c>
      <c r="BI43" s="52">
        <v>1</v>
      </c>
      <c r="BJ43" s="52">
        <v>0</v>
      </c>
      <c r="BK43" s="52">
        <v>0</v>
      </c>
      <c r="BL43" s="52">
        <v>2</v>
      </c>
      <c r="BM43" s="52">
        <v>1</v>
      </c>
      <c r="BN43" s="52">
        <v>1</v>
      </c>
      <c r="BO43" s="52">
        <v>1</v>
      </c>
      <c r="BP43" s="52">
        <v>0</v>
      </c>
      <c r="BQ43" s="52">
        <v>0</v>
      </c>
      <c r="BR43" s="52">
        <v>0</v>
      </c>
      <c r="BS43" s="52">
        <v>3</v>
      </c>
      <c r="BT43" s="52">
        <v>0</v>
      </c>
      <c r="BU43" s="52">
        <v>0</v>
      </c>
      <c r="BV43" s="52">
        <v>0</v>
      </c>
    </row>
    <row r="44" spans="1:74" s="52" customFormat="1" x14ac:dyDescent="0.2">
      <c r="A44" s="52">
        <v>272175</v>
      </c>
      <c r="B44" s="52" t="s">
        <v>186</v>
      </c>
      <c r="C44" s="52" t="s">
        <v>419</v>
      </c>
      <c r="D44" s="52">
        <v>1</v>
      </c>
      <c r="E44" s="52">
        <v>0.84888922844458004</v>
      </c>
      <c r="F44" s="52">
        <v>9.9949860768474803</v>
      </c>
      <c r="G44" s="52">
        <v>0</v>
      </c>
      <c r="H44" s="52">
        <v>0</v>
      </c>
      <c r="I44" s="52">
        <v>0</v>
      </c>
      <c r="J44" s="52">
        <v>0</v>
      </c>
      <c r="K44" s="52">
        <v>0</v>
      </c>
      <c r="L44" s="52">
        <v>1</v>
      </c>
      <c r="M44" s="52">
        <v>0</v>
      </c>
      <c r="N44" s="52">
        <v>0</v>
      </c>
      <c r="O44" s="52">
        <v>0</v>
      </c>
      <c r="P44" s="52">
        <v>0</v>
      </c>
      <c r="Q44" s="52">
        <v>1</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0</v>
      </c>
      <c r="AT44" s="52">
        <v>0</v>
      </c>
      <c r="AU44" s="52">
        <v>0</v>
      </c>
      <c r="AV44" s="52">
        <v>0</v>
      </c>
      <c r="AW44" s="52">
        <v>1</v>
      </c>
      <c r="AX44" s="52">
        <v>0</v>
      </c>
      <c r="AY44" s="52">
        <v>0</v>
      </c>
      <c r="AZ44" s="52">
        <v>0</v>
      </c>
      <c r="BA44" s="52">
        <v>0</v>
      </c>
      <c r="BB44" s="52">
        <v>0</v>
      </c>
      <c r="BC44" s="52">
        <v>0</v>
      </c>
      <c r="BD44" s="52">
        <v>0</v>
      </c>
      <c r="BE44" s="52">
        <v>0</v>
      </c>
      <c r="BF44" s="52">
        <v>0</v>
      </c>
      <c r="BG44" s="52">
        <v>0</v>
      </c>
      <c r="BH44" s="52">
        <v>1</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272191</v>
      </c>
      <c r="B45" s="52" t="s">
        <v>278</v>
      </c>
      <c r="C45" s="52" t="s">
        <v>419</v>
      </c>
      <c r="D45" s="52">
        <v>2</v>
      </c>
      <c r="E45" s="52">
        <v>1.0833355902824799</v>
      </c>
      <c r="F45" s="52">
        <v>12.755402917842099</v>
      </c>
      <c r="G45" s="52">
        <v>1</v>
      </c>
      <c r="H45" s="52">
        <v>0</v>
      </c>
      <c r="I45" s="52">
        <v>0</v>
      </c>
      <c r="J45" s="52">
        <v>0</v>
      </c>
      <c r="K45" s="52">
        <v>0</v>
      </c>
      <c r="L45" s="52">
        <v>1</v>
      </c>
      <c r="M45" s="52">
        <v>0</v>
      </c>
      <c r="N45" s="52">
        <v>0</v>
      </c>
      <c r="O45" s="52">
        <v>0</v>
      </c>
      <c r="P45" s="52">
        <v>2</v>
      </c>
      <c r="Q45" s="52">
        <v>0</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1</v>
      </c>
      <c r="AS45" s="52">
        <v>0</v>
      </c>
      <c r="AT45" s="52">
        <v>1</v>
      </c>
      <c r="AU45" s="52">
        <v>0</v>
      </c>
      <c r="AV45" s="52">
        <v>0</v>
      </c>
      <c r="AW45" s="52">
        <v>0</v>
      </c>
      <c r="AX45" s="52">
        <v>0</v>
      </c>
      <c r="AY45" s="52">
        <v>0</v>
      </c>
      <c r="AZ45" s="52">
        <v>0</v>
      </c>
      <c r="BA45" s="52">
        <v>0</v>
      </c>
      <c r="BB45" s="52">
        <v>0</v>
      </c>
      <c r="BC45" s="52">
        <v>0</v>
      </c>
      <c r="BD45" s="52">
        <v>0</v>
      </c>
      <c r="BE45" s="52">
        <v>1</v>
      </c>
      <c r="BF45" s="52">
        <v>1</v>
      </c>
      <c r="BG45" s="52">
        <v>0</v>
      </c>
      <c r="BH45" s="52">
        <v>0</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272213</v>
      </c>
      <c r="B46" s="52" t="s">
        <v>281</v>
      </c>
      <c r="C46" s="52" t="s">
        <v>419</v>
      </c>
      <c r="D46" s="52">
        <v>1</v>
      </c>
      <c r="E46" s="52">
        <v>1.4758187104296101</v>
      </c>
      <c r="F46" s="52">
        <v>17.376575138929301</v>
      </c>
      <c r="G46" s="52">
        <v>1</v>
      </c>
      <c r="H46" s="52">
        <v>0</v>
      </c>
      <c r="I46" s="52">
        <v>0</v>
      </c>
      <c r="J46" s="52">
        <v>0</v>
      </c>
      <c r="K46" s="52">
        <v>0</v>
      </c>
      <c r="L46" s="52">
        <v>0</v>
      </c>
      <c r="M46" s="52">
        <v>0</v>
      </c>
      <c r="N46" s="52">
        <v>0</v>
      </c>
      <c r="O46" s="52">
        <v>0</v>
      </c>
      <c r="P46" s="52">
        <v>1</v>
      </c>
      <c r="Q46" s="52">
        <v>0</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1</v>
      </c>
      <c r="AS46" s="52">
        <v>0</v>
      </c>
      <c r="AT46" s="52">
        <v>0</v>
      </c>
      <c r="AU46" s="52">
        <v>0</v>
      </c>
      <c r="AV46" s="52">
        <v>0</v>
      </c>
      <c r="AW46" s="52">
        <v>0</v>
      </c>
      <c r="AX46" s="52">
        <v>0</v>
      </c>
      <c r="AY46" s="52">
        <v>0</v>
      </c>
      <c r="AZ46" s="52">
        <v>0</v>
      </c>
      <c r="BA46" s="52">
        <v>0</v>
      </c>
      <c r="BB46" s="52">
        <v>0</v>
      </c>
      <c r="BC46" s="52">
        <v>0</v>
      </c>
      <c r="BD46" s="52">
        <v>0</v>
      </c>
      <c r="BE46" s="52">
        <v>1</v>
      </c>
      <c r="BF46" s="52">
        <v>0</v>
      </c>
      <c r="BG46" s="52">
        <v>0</v>
      </c>
      <c r="BH46" s="52">
        <v>0</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272221</v>
      </c>
      <c r="B47" s="52" t="s">
        <v>189</v>
      </c>
      <c r="C47" s="52" t="s">
        <v>419</v>
      </c>
      <c r="D47" s="52">
        <v>2</v>
      </c>
      <c r="E47" s="52">
        <v>1.82540044722311</v>
      </c>
      <c r="F47" s="52">
        <v>21.4926181689173</v>
      </c>
      <c r="G47" s="52">
        <v>0</v>
      </c>
      <c r="H47" s="52">
        <v>1</v>
      </c>
      <c r="I47" s="52">
        <v>0</v>
      </c>
      <c r="J47" s="52">
        <v>0</v>
      </c>
      <c r="K47" s="52">
        <v>0</v>
      </c>
      <c r="L47" s="52">
        <v>0</v>
      </c>
      <c r="M47" s="52">
        <v>0</v>
      </c>
      <c r="N47" s="52">
        <v>1</v>
      </c>
      <c r="O47" s="52">
        <v>0</v>
      </c>
      <c r="P47" s="52">
        <v>2</v>
      </c>
      <c r="Q47" s="52">
        <v>0</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0</v>
      </c>
      <c r="AS47" s="52">
        <v>0</v>
      </c>
      <c r="AT47" s="52">
        <v>0</v>
      </c>
      <c r="AU47" s="52">
        <v>1</v>
      </c>
      <c r="AV47" s="52">
        <v>0</v>
      </c>
      <c r="AW47" s="52">
        <v>0</v>
      </c>
      <c r="AX47" s="52">
        <v>0</v>
      </c>
      <c r="AY47" s="52">
        <v>0</v>
      </c>
      <c r="AZ47" s="52">
        <v>0</v>
      </c>
      <c r="BA47" s="52">
        <v>0</v>
      </c>
      <c r="BB47" s="52">
        <v>1</v>
      </c>
      <c r="BC47" s="52">
        <v>1</v>
      </c>
      <c r="BD47" s="52">
        <v>1</v>
      </c>
      <c r="BE47" s="52">
        <v>0</v>
      </c>
      <c r="BF47" s="52">
        <v>0</v>
      </c>
      <c r="BG47" s="52">
        <v>0</v>
      </c>
      <c r="BH47" s="52">
        <v>0</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272230</v>
      </c>
      <c r="B48" s="52" t="s">
        <v>171</v>
      </c>
      <c r="C48" s="52" t="s">
        <v>419</v>
      </c>
      <c r="D48" s="52">
        <v>1</v>
      </c>
      <c r="E48" s="52">
        <v>0.839200745210262</v>
      </c>
      <c r="F48" s="52">
        <v>9.8809120000563109</v>
      </c>
      <c r="G48" s="52">
        <v>0</v>
      </c>
      <c r="H48" s="52">
        <v>0</v>
      </c>
      <c r="I48" s="52">
        <v>0</v>
      </c>
      <c r="J48" s="52">
        <v>0</v>
      </c>
      <c r="K48" s="52">
        <v>0</v>
      </c>
      <c r="L48" s="52">
        <v>0</v>
      </c>
      <c r="M48" s="52">
        <v>1</v>
      </c>
      <c r="N48" s="52">
        <v>0</v>
      </c>
      <c r="O48" s="52">
        <v>0</v>
      </c>
      <c r="P48" s="52">
        <v>0</v>
      </c>
      <c r="Q48" s="52">
        <v>1</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0</v>
      </c>
      <c r="AV48" s="52">
        <v>0</v>
      </c>
      <c r="AW48" s="52">
        <v>0</v>
      </c>
      <c r="AX48" s="52">
        <v>0</v>
      </c>
      <c r="AY48" s="52">
        <v>0</v>
      </c>
      <c r="AZ48" s="52">
        <v>0</v>
      </c>
      <c r="BA48" s="52">
        <v>0</v>
      </c>
      <c r="BB48" s="52">
        <v>1</v>
      </c>
      <c r="BC48" s="52">
        <v>1</v>
      </c>
      <c r="BD48" s="52">
        <v>0</v>
      </c>
      <c r="BE48" s="52">
        <v>0</v>
      </c>
      <c r="BF48" s="52">
        <v>0</v>
      </c>
      <c r="BG48" s="52">
        <v>0</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272248</v>
      </c>
      <c r="B49" s="52" t="s">
        <v>190</v>
      </c>
      <c r="C49" s="52" t="s">
        <v>419</v>
      </c>
      <c r="D49" s="52">
        <v>1</v>
      </c>
      <c r="E49" s="52">
        <v>1.1535488931698401</v>
      </c>
      <c r="F49" s="52">
        <v>13.5821079357094</v>
      </c>
      <c r="G49" s="52">
        <v>0</v>
      </c>
      <c r="H49" s="52">
        <v>0</v>
      </c>
      <c r="I49" s="52">
        <v>0</v>
      </c>
      <c r="J49" s="52">
        <v>0</v>
      </c>
      <c r="K49" s="52">
        <v>0</v>
      </c>
      <c r="L49" s="52">
        <v>1</v>
      </c>
      <c r="M49" s="52">
        <v>0</v>
      </c>
      <c r="N49" s="52">
        <v>0</v>
      </c>
      <c r="O49" s="52">
        <v>0</v>
      </c>
      <c r="P49" s="52">
        <v>1</v>
      </c>
      <c r="Q49" s="52">
        <v>0</v>
      </c>
      <c r="R49" s="52">
        <v>0</v>
      </c>
      <c r="S49" s="52" t="s">
        <v>170</v>
      </c>
      <c r="T49" s="52" t="s">
        <v>170</v>
      </c>
      <c r="U49" s="52" t="s">
        <v>170</v>
      </c>
      <c r="V49" s="52" t="s">
        <v>170</v>
      </c>
      <c r="W49" s="52" t="s">
        <v>170</v>
      </c>
      <c r="X49" s="52" t="s">
        <v>170</v>
      </c>
      <c r="Y49" s="52" t="s">
        <v>170</v>
      </c>
      <c r="Z49" s="52" t="s">
        <v>170</v>
      </c>
      <c r="AA49" s="52" t="s">
        <v>170</v>
      </c>
      <c r="AB49" s="52" t="s">
        <v>170</v>
      </c>
      <c r="AC49" s="52" t="s">
        <v>170</v>
      </c>
      <c r="AD49" s="52" t="s">
        <v>170</v>
      </c>
      <c r="AE49" s="52" t="s">
        <v>170</v>
      </c>
      <c r="AF49" s="52" t="s">
        <v>170</v>
      </c>
      <c r="AG49" s="52" t="s">
        <v>170</v>
      </c>
      <c r="AH49" s="52" t="s">
        <v>170</v>
      </c>
      <c r="AI49" s="52" t="s">
        <v>170</v>
      </c>
      <c r="AJ49" s="52" t="s">
        <v>170</v>
      </c>
      <c r="AK49" s="52" t="s">
        <v>170</v>
      </c>
      <c r="AL49" s="52" t="s">
        <v>170</v>
      </c>
      <c r="AM49" s="52" t="s">
        <v>170</v>
      </c>
      <c r="AN49" s="52" t="s">
        <v>170</v>
      </c>
      <c r="AO49" s="52" t="s">
        <v>170</v>
      </c>
      <c r="AP49" s="52">
        <v>0</v>
      </c>
      <c r="AQ49" s="52">
        <v>0</v>
      </c>
      <c r="AR49" s="52">
        <v>0</v>
      </c>
      <c r="AS49" s="52">
        <v>0</v>
      </c>
      <c r="AT49" s="52">
        <v>0</v>
      </c>
      <c r="AU49" s="52">
        <v>1</v>
      </c>
      <c r="AV49" s="52">
        <v>0</v>
      </c>
      <c r="AW49" s="52">
        <v>0</v>
      </c>
      <c r="AX49" s="52">
        <v>0</v>
      </c>
      <c r="AY49" s="52">
        <v>0</v>
      </c>
      <c r="AZ49" s="52">
        <v>0</v>
      </c>
      <c r="BA49" s="52">
        <v>0</v>
      </c>
      <c r="BB49" s="52">
        <v>0</v>
      </c>
      <c r="BC49" s="52">
        <v>0</v>
      </c>
      <c r="BD49" s="52">
        <v>0</v>
      </c>
      <c r="BE49" s="52">
        <v>0</v>
      </c>
      <c r="BF49" s="52">
        <v>1</v>
      </c>
      <c r="BG49" s="52">
        <v>0</v>
      </c>
      <c r="BH49" s="52">
        <v>0</v>
      </c>
      <c r="BI49" s="52">
        <v>0</v>
      </c>
      <c r="BJ49" s="52">
        <v>0</v>
      </c>
      <c r="BK49" s="52" t="s">
        <v>170</v>
      </c>
      <c r="BL49" s="52" t="s">
        <v>170</v>
      </c>
      <c r="BM49" s="52" t="s">
        <v>170</v>
      </c>
      <c r="BN49" s="52" t="s">
        <v>170</v>
      </c>
      <c r="BO49" s="52" t="s">
        <v>170</v>
      </c>
      <c r="BP49" s="52" t="s">
        <v>170</v>
      </c>
      <c r="BQ49" s="52" t="s">
        <v>170</v>
      </c>
      <c r="BR49" s="52" t="s">
        <v>170</v>
      </c>
      <c r="BS49" s="52" t="s">
        <v>170</v>
      </c>
      <c r="BT49" s="52" t="s">
        <v>170</v>
      </c>
      <c r="BU49" s="52" t="s">
        <v>170</v>
      </c>
      <c r="BV49" s="52">
        <v>0</v>
      </c>
    </row>
    <row r="50" spans="1:74" s="52" customFormat="1" x14ac:dyDescent="0.2">
      <c r="A50" s="52">
        <v>272272</v>
      </c>
      <c r="B50" s="52" t="s">
        <v>193</v>
      </c>
      <c r="C50" s="52" t="s">
        <v>419</v>
      </c>
      <c r="D50" s="52">
        <v>2</v>
      </c>
      <c r="E50" s="52">
        <v>0.414823295646637</v>
      </c>
      <c r="F50" s="52">
        <v>4.8842097713233104</v>
      </c>
      <c r="G50" s="52">
        <v>0</v>
      </c>
      <c r="H50" s="52">
        <v>1</v>
      </c>
      <c r="I50" s="52">
        <v>0</v>
      </c>
      <c r="J50" s="52">
        <v>0</v>
      </c>
      <c r="K50" s="52">
        <v>0</v>
      </c>
      <c r="L50" s="52">
        <v>0</v>
      </c>
      <c r="M50" s="52">
        <v>0</v>
      </c>
      <c r="N50" s="52">
        <v>1</v>
      </c>
      <c r="O50" s="52">
        <v>0</v>
      </c>
      <c r="P50" s="52">
        <v>1</v>
      </c>
      <c r="Q50" s="52">
        <v>1</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0</v>
      </c>
      <c r="AQ50" s="52">
        <v>0</v>
      </c>
      <c r="AR50" s="52">
        <v>0</v>
      </c>
      <c r="AS50" s="52">
        <v>0</v>
      </c>
      <c r="AT50" s="52">
        <v>0</v>
      </c>
      <c r="AU50" s="52">
        <v>0</v>
      </c>
      <c r="AV50" s="52">
        <v>0</v>
      </c>
      <c r="AW50" s="52">
        <v>0</v>
      </c>
      <c r="AX50" s="52">
        <v>0</v>
      </c>
      <c r="AY50" s="52">
        <v>0</v>
      </c>
      <c r="AZ50" s="52">
        <v>0</v>
      </c>
      <c r="BA50" s="52">
        <v>0</v>
      </c>
      <c r="BB50" s="52">
        <v>2</v>
      </c>
      <c r="BC50" s="52">
        <v>0</v>
      </c>
      <c r="BD50" s="52">
        <v>0</v>
      </c>
      <c r="BE50" s="52">
        <v>0</v>
      </c>
      <c r="BF50" s="52">
        <v>0</v>
      </c>
      <c r="BG50" s="52">
        <v>0</v>
      </c>
      <c r="BH50" s="52">
        <v>0</v>
      </c>
      <c r="BI50" s="52">
        <v>2</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c r="A51" s="52">
        <v>272281</v>
      </c>
      <c r="B51" s="52" t="s">
        <v>194</v>
      </c>
      <c r="C51" s="52" t="s">
        <v>419</v>
      </c>
      <c r="D51" s="52">
        <v>2</v>
      </c>
      <c r="E51" s="52">
        <v>3.31581477858647</v>
      </c>
      <c r="F51" s="52">
        <v>39.041044973679398</v>
      </c>
      <c r="G51" s="52">
        <v>0</v>
      </c>
      <c r="H51" s="52">
        <v>0</v>
      </c>
      <c r="I51" s="52">
        <v>0</v>
      </c>
      <c r="J51" s="52">
        <v>0</v>
      </c>
      <c r="K51" s="52">
        <v>1</v>
      </c>
      <c r="L51" s="52">
        <v>0</v>
      </c>
      <c r="M51" s="52">
        <v>1</v>
      </c>
      <c r="N51" s="52">
        <v>0</v>
      </c>
      <c r="O51" s="52">
        <v>0</v>
      </c>
      <c r="P51" s="52">
        <v>1</v>
      </c>
      <c r="Q51" s="52">
        <v>1</v>
      </c>
      <c r="R51" s="52">
        <v>0</v>
      </c>
      <c r="S51" s="52" t="s">
        <v>170</v>
      </c>
      <c r="T51" s="52" t="s">
        <v>170</v>
      </c>
      <c r="U51" s="52" t="s">
        <v>170</v>
      </c>
      <c r="V51" s="52" t="s">
        <v>170</v>
      </c>
      <c r="W51" s="52" t="s">
        <v>170</v>
      </c>
      <c r="X51" s="52" t="s">
        <v>170</v>
      </c>
      <c r="Y51" s="52" t="s">
        <v>170</v>
      </c>
      <c r="Z51" s="52" t="s">
        <v>170</v>
      </c>
      <c r="AA51" s="52" t="s">
        <v>170</v>
      </c>
      <c r="AB51" s="52" t="s">
        <v>170</v>
      </c>
      <c r="AC51" s="52" t="s">
        <v>170</v>
      </c>
      <c r="AD51" s="52" t="s">
        <v>170</v>
      </c>
      <c r="AE51" s="52" t="s">
        <v>170</v>
      </c>
      <c r="AF51" s="52" t="s">
        <v>170</v>
      </c>
      <c r="AG51" s="52" t="s">
        <v>170</v>
      </c>
      <c r="AH51" s="52" t="s">
        <v>170</v>
      </c>
      <c r="AI51" s="52" t="s">
        <v>170</v>
      </c>
      <c r="AJ51" s="52" t="s">
        <v>170</v>
      </c>
      <c r="AK51" s="52" t="s">
        <v>170</v>
      </c>
      <c r="AL51" s="52" t="s">
        <v>170</v>
      </c>
      <c r="AM51" s="52" t="s">
        <v>170</v>
      </c>
      <c r="AN51" s="52" t="s">
        <v>170</v>
      </c>
      <c r="AO51" s="52" t="s">
        <v>170</v>
      </c>
      <c r="AP51" s="52">
        <v>0</v>
      </c>
      <c r="AQ51" s="52">
        <v>0</v>
      </c>
      <c r="AR51" s="52">
        <v>0</v>
      </c>
      <c r="AS51" s="52">
        <v>0</v>
      </c>
      <c r="AT51" s="52">
        <v>0</v>
      </c>
      <c r="AU51" s="52">
        <v>0</v>
      </c>
      <c r="AV51" s="52">
        <v>2</v>
      </c>
      <c r="AW51" s="52">
        <v>0</v>
      </c>
      <c r="AX51" s="52">
        <v>0</v>
      </c>
      <c r="AY51" s="52">
        <v>0</v>
      </c>
      <c r="AZ51" s="52">
        <v>0</v>
      </c>
      <c r="BA51" s="52">
        <v>0</v>
      </c>
      <c r="BB51" s="52">
        <v>0</v>
      </c>
      <c r="BC51" s="52">
        <v>1</v>
      </c>
      <c r="BD51" s="52">
        <v>0</v>
      </c>
      <c r="BE51" s="52">
        <v>0</v>
      </c>
      <c r="BF51" s="52">
        <v>0</v>
      </c>
      <c r="BG51" s="52">
        <v>1</v>
      </c>
      <c r="BH51" s="52">
        <v>0</v>
      </c>
      <c r="BI51" s="52">
        <v>0</v>
      </c>
      <c r="BJ51" s="52">
        <v>0</v>
      </c>
      <c r="BK51" s="52" t="s">
        <v>170</v>
      </c>
      <c r="BL51" s="52" t="s">
        <v>170</v>
      </c>
      <c r="BM51" s="52" t="s">
        <v>170</v>
      </c>
      <c r="BN51" s="52" t="s">
        <v>170</v>
      </c>
      <c r="BO51" s="52" t="s">
        <v>170</v>
      </c>
      <c r="BP51" s="52" t="s">
        <v>170</v>
      </c>
      <c r="BQ51" s="52" t="s">
        <v>170</v>
      </c>
      <c r="BR51" s="52" t="s">
        <v>170</v>
      </c>
      <c r="BS51" s="52" t="s">
        <v>170</v>
      </c>
      <c r="BT51" s="52" t="s">
        <v>170</v>
      </c>
      <c r="BU51" s="52" t="s">
        <v>170</v>
      </c>
      <c r="BV51" s="52">
        <v>0</v>
      </c>
    </row>
    <row r="52" spans="1:74" s="52" customFormat="1" x14ac:dyDescent="0.2">
      <c r="A52" s="52">
        <v>272299</v>
      </c>
      <c r="B52" s="52" t="s">
        <v>195</v>
      </c>
      <c r="C52" s="52" t="s">
        <v>419</v>
      </c>
      <c r="D52" s="52">
        <v>1</v>
      </c>
      <c r="E52" s="52">
        <v>1.8176860856130099</v>
      </c>
      <c r="F52" s="52">
        <v>21.401787782217699</v>
      </c>
      <c r="G52" s="52">
        <v>0</v>
      </c>
      <c r="H52" s="52">
        <v>0</v>
      </c>
      <c r="I52" s="52">
        <v>0</v>
      </c>
      <c r="J52" s="52">
        <v>0</v>
      </c>
      <c r="K52" s="52">
        <v>0</v>
      </c>
      <c r="L52" s="52">
        <v>1</v>
      </c>
      <c r="M52" s="52">
        <v>0</v>
      </c>
      <c r="N52" s="52">
        <v>0</v>
      </c>
      <c r="O52" s="52">
        <v>0</v>
      </c>
      <c r="P52" s="52">
        <v>1</v>
      </c>
      <c r="Q52" s="52">
        <v>0</v>
      </c>
      <c r="R52" s="52">
        <v>0</v>
      </c>
      <c r="S52" s="52" t="s">
        <v>170</v>
      </c>
      <c r="T52" s="52" t="s">
        <v>170</v>
      </c>
      <c r="U52" s="52" t="s">
        <v>170</v>
      </c>
      <c r="V52" s="52" t="s">
        <v>170</v>
      </c>
      <c r="W52" s="52" t="s">
        <v>170</v>
      </c>
      <c r="X52" s="52" t="s">
        <v>170</v>
      </c>
      <c r="Y52" s="52" t="s">
        <v>170</v>
      </c>
      <c r="Z52" s="52" t="s">
        <v>170</v>
      </c>
      <c r="AA52" s="52" t="s">
        <v>170</v>
      </c>
      <c r="AB52" s="52" t="s">
        <v>170</v>
      </c>
      <c r="AC52" s="52" t="s">
        <v>170</v>
      </c>
      <c r="AD52" s="52" t="s">
        <v>170</v>
      </c>
      <c r="AE52" s="52" t="s">
        <v>170</v>
      </c>
      <c r="AF52" s="52" t="s">
        <v>170</v>
      </c>
      <c r="AG52" s="52" t="s">
        <v>170</v>
      </c>
      <c r="AH52" s="52" t="s">
        <v>170</v>
      </c>
      <c r="AI52" s="52" t="s">
        <v>170</v>
      </c>
      <c r="AJ52" s="52" t="s">
        <v>170</v>
      </c>
      <c r="AK52" s="52" t="s">
        <v>170</v>
      </c>
      <c r="AL52" s="52" t="s">
        <v>170</v>
      </c>
      <c r="AM52" s="52" t="s">
        <v>170</v>
      </c>
      <c r="AN52" s="52" t="s">
        <v>170</v>
      </c>
      <c r="AO52" s="52" t="s">
        <v>170</v>
      </c>
      <c r="AP52" s="52">
        <v>0</v>
      </c>
      <c r="AQ52" s="52">
        <v>0</v>
      </c>
      <c r="AR52" s="52">
        <v>0</v>
      </c>
      <c r="AS52" s="52">
        <v>0</v>
      </c>
      <c r="AT52" s="52">
        <v>0</v>
      </c>
      <c r="AU52" s="52">
        <v>0</v>
      </c>
      <c r="AV52" s="52">
        <v>0</v>
      </c>
      <c r="AW52" s="52">
        <v>0</v>
      </c>
      <c r="AX52" s="52">
        <v>0</v>
      </c>
      <c r="AY52" s="52">
        <v>0</v>
      </c>
      <c r="AZ52" s="52">
        <v>0</v>
      </c>
      <c r="BA52" s="52">
        <v>0</v>
      </c>
      <c r="BB52" s="52">
        <v>1</v>
      </c>
      <c r="BC52" s="52">
        <v>0</v>
      </c>
      <c r="BD52" s="52">
        <v>0</v>
      </c>
      <c r="BE52" s="52">
        <v>1</v>
      </c>
      <c r="BF52" s="52">
        <v>0</v>
      </c>
      <c r="BG52" s="52">
        <v>0</v>
      </c>
      <c r="BH52" s="52">
        <v>0</v>
      </c>
      <c r="BI52" s="52">
        <v>0</v>
      </c>
      <c r="BJ52" s="52">
        <v>0</v>
      </c>
      <c r="BK52" s="52" t="s">
        <v>170</v>
      </c>
      <c r="BL52" s="52" t="s">
        <v>170</v>
      </c>
      <c r="BM52" s="52" t="s">
        <v>170</v>
      </c>
      <c r="BN52" s="52" t="s">
        <v>170</v>
      </c>
      <c r="BO52" s="52" t="s">
        <v>170</v>
      </c>
      <c r="BP52" s="52" t="s">
        <v>170</v>
      </c>
      <c r="BQ52" s="52" t="s">
        <v>170</v>
      </c>
      <c r="BR52" s="52" t="s">
        <v>170</v>
      </c>
      <c r="BS52" s="52" t="s">
        <v>170</v>
      </c>
      <c r="BT52" s="52" t="s">
        <v>170</v>
      </c>
      <c r="BU52" s="52" t="s">
        <v>170</v>
      </c>
      <c r="BV52" s="52">
        <v>0</v>
      </c>
    </row>
    <row r="53" spans="1:74" s="52" customFormat="1" x14ac:dyDescent="0.2">
      <c r="A53" s="52">
        <v>272329</v>
      </c>
      <c r="B53" s="52" t="s">
        <v>198</v>
      </c>
      <c r="C53" s="52" t="s">
        <v>419</v>
      </c>
      <c r="D53" s="52">
        <v>1</v>
      </c>
      <c r="E53" s="52">
        <v>1.9120824489952</v>
      </c>
      <c r="F53" s="52">
        <v>22.513228834943501</v>
      </c>
      <c r="G53" s="52">
        <v>0</v>
      </c>
      <c r="H53" s="52">
        <v>0</v>
      </c>
      <c r="I53" s="52">
        <v>0</v>
      </c>
      <c r="J53" s="52">
        <v>0</v>
      </c>
      <c r="K53" s="52">
        <v>1</v>
      </c>
      <c r="L53" s="52">
        <v>0</v>
      </c>
      <c r="M53" s="52">
        <v>0</v>
      </c>
      <c r="N53" s="52">
        <v>0</v>
      </c>
      <c r="O53" s="52">
        <v>0</v>
      </c>
      <c r="P53" s="52">
        <v>1</v>
      </c>
      <c r="Q53" s="52">
        <v>0</v>
      </c>
      <c r="R53" s="52">
        <v>0</v>
      </c>
      <c r="S53" s="52" t="s">
        <v>170</v>
      </c>
      <c r="T53" s="52" t="s">
        <v>170</v>
      </c>
      <c r="U53" s="52" t="s">
        <v>170</v>
      </c>
      <c r="V53" s="52" t="s">
        <v>170</v>
      </c>
      <c r="W53" s="52" t="s">
        <v>170</v>
      </c>
      <c r="X53" s="52" t="s">
        <v>170</v>
      </c>
      <c r="Y53" s="52" t="s">
        <v>170</v>
      </c>
      <c r="Z53" s="52" t="s">
        <v>170</v>
      </c>
      <c r="AA53" s="52" t="s">
        <v>170</v>
      </c>
      <c r="AB53" s="52" t="s">
        <v>170</v>
      </c>
      <c r="AC53" s="52" t="s">
        <v>170</v>
      </c>
      <c r="AD53" s="52" t="s">
        <v>170</v>
      </c>
      <c r="AE53" s="52" t="s">
        <v>170</v>
      </c>
      <c r="AF53" s="52" t="s">
        <v>170</v>
      </c>
      <c r="AG53" s="52" t="s">
        <v>170</v>
      </c>
      <c r="AH53" s="52" t="s">
        <v>170</v>
      </c>
      <c r="AI53" s="52" t="s">
        <v>170</v>
      </c>
      <c r="AJ53" s="52" t="s">
        <v>170</v>
      </c>
      <c r="AK53" s="52" t="s">
        <v>170</v>
      </c>
      <c r="AL53" s="52" t="s">
        <v>170</v>
      </c>
      <c r="AM53" s="52" t="s">
        <v>170</v>
      </c>
      <c r="AN53" s="52" t="s">
        <v>170</v>
      </c>
      <c r="AO53" s="52" t="s">
        <v>170</v>
      </c>
      <c r="AP53" s="52">
        <v>0</v>
      </c>
      <c r="AQ53" s="52">
        <v>0</v>
      </c>
      <c r="AR53" s="52">
        <v>0</v>
      </c>
      <c r="AS53" s="52">
        <v>0</v>
      </c>
      <c r="AT53" s="52">
        <v>0</v>
      </c>
      <c r="AU53" s="52">
        <v>0</v>
      </c>
      <c r="AV53" s="52">
        <v>0</v>
      </c>
      <c r="AW53" s="52">
        <v>0</v>
      </c>
      <c r="AX53" s="52">
        <v>0</v>
      </c>
      <c r="AY53" s="52">
        <v>1</v>
      </c>
      <c r="AZ53" s="52">
        <v>0</v>
      </c>
      <c r="BA53" s="52">
        <v>0</v>
      </c>
      <c r="BB53" s="52">
        <v>0</v>
      </c>
      <c r="BC53" s="52">
        <v>0</v>
      </c>
      <c r="BD53" s="52">
        <v>1</v>
      </c>
      <c r="BE53" s="52">
        <v>0</v>
      </c>
      <c r="BF53" s="52">
        <v>0</v>
      </c>
      <c r="BG53" s="52">
        <v>0</v>
      </c>
      <c r="BH53" s="52">
        <v>0</v>
      </c>
      <c r="BI53" s="52">
        <v>0</v>
      </c>
      <c r="BJ53" s="52">
        <v>0</v>
      </c>
      <c r="BK53" s="52" t="s">
        <v>170</v>
      </c>
      <c r="BL53" s="52" t="s">
        <v>170</v>
      </c>
      <c r="BM53" s="52" t="s">
        <v>170</v>
      </c>
      <c r="BN53" s="52" t="s">
        <v>170</v>
      </c>
      <c r="BO53" s="52" t="s">
        <v>170</v>
      </c>
      <c r="BP53" s="52" t="s">
        <v>170</v>
      </c>
      <c r="BQ53" s="52" t="s">
        <v>170</v>
      </c>
      <c r="BR53" s="52" t="s">
        <v>170</v>
      </c>
      <c r="BS53" s="52" t="s">
        <v>170</v>
      </c>
      <c r="BT53" s="52" t="s">
        <v>170</v>
      </c>
      <c r="BU53" s="52" t="s">
        <v>170</v>
      </c>
      <c r="BV53" s="52">
        <v>0</v>
      </c>
    </row>
    <row r="54" spans="1:74" s="52" customFormat="1" x14ac:dyDescent="0.2">
      <c r="A54" s="52">
        <v>273660</v>
      </c>
      <c r="B54" s="52" t="s">
        <v>526</v>
      </c>
      <c r="C54" s="52" t="s">
        <v>419</v>
      </c>
      <c r="D54" s="52">
        <v>1</v>
      </c>
      <c r="E54" s="52">
        <v>6.6511473229132001</v>
      </c>
      <c r="F54" s="52">
        <v>78.311895898816701</v>
      </c>
      <c r="G54" s="52">
        <v>0</v>
      </c>
      <c r="H54" s="52">
        <v>0</v>
      </c>
      <c r="I54" s="52">
        <v>0</v>
      </c>
      <c r="J54" s="52">
        <v>0</v>
      </c>
      <c r="K54" s="52">
        <v>0</v>
      </c>
      <c r="L54" s="52">
        <v>0</v>
      </c>
      <c r="M54" s="52">
        <v>1</v>
      </c>
      <c r="N54" s="52">
        <v>0</v>
      </c>
      <c r="O54" s="52">
        <v>0</v>
      </c>
      <c r="P54" s="52">
        <v>1</v>
      </c>
      <c r="Q54" s="52">
        <v>0</v>
      </c>
      <c r="R54" s="52">
        <v>0</v>
      </c>
      <c r="S54" s="52" t="s">
        <v>170</v>
      </c>
      <c r="T54" s="52" t="s">
        <v>170</v>
      </c>
      <c r="U54" s="52" t="s">
        <v>170</v>
      </c>
      <c r="V54" s="52" t="s">
        <v>170</v>
      </c>
      <c r="W54" s="52" t="s">
        <v>170</v>
      </c>
      <c r="X54" s="52" t="s">
        <v>170</v>
      </c>
      <c r="Y54" s="52" t="s">
        <v>170</v>
      </c>
      <c r="Z54" s="52" t="s">
        <v>170</v>
      </c>
      <c r="AA54" s="52" t="s">
        <v>170</v>
      </c>
      <c r="AB54" s="52" t="s">
        <v>170</v>
      </c>
      <c r="AC54" s="52" t="s">
        <v>170</v>
      </c>
      <c r="AD54" s="52" t="s">
        <v>170</v>
      </c>
      <c r="AE54" s="52" t="s">
        <v>170</v>
      </c>
      <c r="AF54" s="52" t="s">
        <v>170</v>
      </c>
      <c r="AG54" s="52" t="s">
        <v>170</v>
      </c>
      <c r="AH54" s="52" t="s">
        <v>170</v>
      </c>
      <c r="AI54" s="52" t="s">
        <v>170</v>
      </c>
      <c r="AJ54" s="52" t="s">
        <v>170</v>
      </c>
      <c r="AK54" s="52" t="s">
        <v>170</v>
      </c>
      <c r="AL54" s="52" t="s">
        <v>170</v>
      </c>
      <c r="AM54" s="52" t="s">
        <v>170</v>
      </c>
      <c r="AN54" s="52" t="s">
        <v>170</v>
      </c>
      <c r="AO54" s="52" t="s">
        <v>170</v>
      </c>
      <c r="AP54" s="52">
        <v>0</v>
      </c>
      <c r="AQ54" s="52">
        <v>0</v>
      </c>
      <c r="AR54" s="52">
        <v>0</v>
      </c>
      <c r="AS54" s="52">
        <v>0</v>
      </c>
      <c r="AT54" s="52">
        <v>0</v>
      </c>
      <c r="AU54" s="52">
        <v>0</v>
      </c>
      <c r="AV54" s="52">
        <v>0</v>
      </c>
      <c r="AW54" s="52">
        <v>0</v>
      </c>
      <c r="AX54" s="52">
        <v>0</v>
      </c>
      <c r="AY54" s="52">
        <v>0</v>
      </c>
      <c r="AZ54" s="52">
        <v>0</v>
      </c>
      <c r="BA54" s="52">
        <v>0</v>
      </c>
      <c r="BB54" s="52">
        <v>1</v>
      </c>
      <c r="BC54" s="52">
        <v>0</v>
      </c>
      <c r="BD54" s="52">
        <v>0</v>
      </c>
      <c r="BE54" s="52">
        <v>0</v>
      </c>
      <c r="BF54" s="52">
        <v>0</v>
      </c>
      <c r="BG54" s="52">
        <v>0</v>
      </c>
      <c r="BH54" s="52">
        <v>1</v>
      </c>
      <c r="BI54" s="52">
        <v>0</v>
      </c>
      <c r="BJ54" s="52">
        <v>0</v>
      </c>
      <c r="BK54" s="52" t="s">
        <v>170</v>
      </c>
      <c r="BL54" s="52" t="s">
        <v>170</v>
      </c>
      <c r="BM54" s="52" t="s">
        <v>170</v>
      </c>
      <c r="BN54" s="52" t="s">
        <v>170</v>
      </c>
      <c r="BO54" s="52" t="s">
        <v>170</v>
      </c>
      <c r="BP54" s="52" t="s">
        <v>170</v>
      </c>
      <c r="BQ54" s="52" t="s">
        <v>170</v>
      </c>
      <c r="BR54" s="52" t="s">
        <v>170</v>
      </c>
      <c r="BS54" s="52" t="s">
        <v>170</v>
      </c>
      <c r="BT54" s="52" t="s">
        <v>170</v>
      </c>
      <c r="BU54" s="52" t="s">
        <v>170</v>
      </c>
      <c r="BV54" s="52">
        <v>0</v>
      </c>
    </row>
    <row r="55" spans="1:74" s="52" customFormat="1" x14ac:dyDescent="0.2"/>
    <row r="56" spans="1:74" s="52" customFormat="1" x14ac:dyDescent="0.2"/>
    <row r="57" spans="1:74" s="52" customFormat="1" x14ac:dyDescent="0.2"/>
    <row r="58" spans="1:74" s="52" customFormat="1" x14ac:dyDescent="0.2"/>
    <row r="59" spans="1:74" s="52" customFormat="1" x14ac:dyDescent="0.2"/>
    <row r="60" spans="1:74" s="52" customFormat="1" x14ac:dyDescent="0.2"/>
    <row r="85" spans="1:74" x14ac:dyDescent="0.2">
      <c r="B85" s="52">
        <v>271004</v>
      </c>
      <c r="C85" t="s">
        <v>395</v>
      </c>
      <c r="D85">
        <f>IFERROR(VLOOKUP($B85,$A$8:$BV$70,D$88,FALSE),0)</f>
        <v>30</v>
      </c>
      <c r="E85">
        <f t="shared" ref="E85:AJ85" si="0">IFERROR(VLOOKUP($B85,$A$8:$BV$70,E88,FALSE),0)</f>
        <v>1.0980174562815199</v>
      </c>
      <c r="F85">
        <f t="shared" si="0"/>
        <v>12.928270049766301</v>
      </c>
      <c r="G85">
        <f t="shared" si="0"/>
        <v>1</v>
      </c>
      <c r="H85">
        <f t="shared" si="0"/>
        <v>5</v>
      </c>
      <c r="I85">
        <f t="shared" si="0"/>
        <v>4</v>
      </c>
      <c r="J85">
        <f t="shared" si="0"/>
        <v>4</v>
      </c>
      <c r="K85">
        <f t="shared" si="0"/>
        <v>5</v>
      </c>
      <c r="L85">
        <f t="shared" si="0"/>
        <v>8</v>
      </c>
      <c r="M85">
        <f t="shared" si="0"/>
        <v>1</v>
      </c>
      <c r="N85">
        <f t="shared" si="0"/>
        <v>2</v>
      </c>
      <c r="O85">
        <f t="shared" si="0"/>
        <v>0</v>
      </c>
      <c r="P85">
        <f t="shared" si="0"/>
        <v>14</v>
      </c>
      <c r="Q85">
        <f t="shared" si="0"/>
        <v>16</v>
      </c>
      <c r="R85">
        <f t="shared" si="0"/>
        <v>0</v>
      </c>
      <c r="S85">
        <f t="shared" si="0"/>
        <v>10</v>
      </c>
      <c r="T85">
        <f t="shared" si="0"/>
        <v>1</v>
      </c>
      <c r="U85">
        <f t="shared" si="0"/>
        <v>19</v>
      </c>
      <c r="V85">
        <f t="shared" si="0"/>
        <v>2</v>
      </c>
      <c r="W85">
        <f t="shared" si="0"/>
        <v>2</v>
      </c>
      <c r="X85">
        <f t="shared" si="0"/>
        <v>13</v>
      </c>
      <c r="Y85">
        <f t="shared" si="0"/>
        <v>2</v>
      </c>
      <c r="Z85">
        <f t="shared" si="0"/>
        <v>0</v>
      </c>
      <c r="AA85">
        <f t="shared" si="0"/>
        <v>26</v>
      </c>
      <c r="AB85">
        <f t="shared" si="0"/>
        <v>0</v>
      </c>
      <c r="AC85">
        <f t="shared" si="0"/>
        <v>0</v>
      </c>
      <c r="AD85">
        <f t="shared" si="0"/>
        <v>1</v>
      </c>
      <c r="AE85">
        <f t="shared" si="0"/>
        <v>0</v>
      </c>
      <c r="AF85">
        <f t="shared" si="0"/>
        <v>3</v>
      </c>
      <c r="AG85">
        <f t="shared" si="0"/>
        <v>0</v>
      </c>
      <c r="AH85">
        <f t="shared" si="0"/>
        <v>16</v>
      </c>
      <c r="AI85">
        <f t="shared" si="0"/>
        <v>2</v>
      </c>
      <c r="AJ85">
        <f t="shared" si="0"/>
        <v>0</v>
      </c>
      <c r="AK85">
        <f t="shared" ref="AK85:BU85" si="1">IFERROR(VLOOKUP($B85,$A$8:$BV$70,AK88,FALSE),0)</f>
        <v>12</v>
      </c>
      <c r="AL85">
        <f t="shared" si="1"/>
        <v>0</v>
      </c>
      <c r="AM85">
        <f t="shared" si="1"/>
        <v>0</v>
      </c>
      <c r="AN85">
        <f t="shared" si="1"/>
        <v>0</v>
      </c>
      <c r="AO85">
        <f t="shared" si="1"/>
        <v>1</v>
      </c>
      <c r="AP85">
        <f t="shared" si="1"/>
        <v>4</v>
      </c>
      <c r="AQ85">
        <f t="shared" si="1"/>
        <v>1</v>
      </c>
      <c r="AR85">
        <f t="shared" si="1"/>
        <v>3</v>
      </c>
      <c r="AS85">
        <f t="shared" si="1"/>
        <v>1</v>
      </c>
      <c r="AT85">
        <f t="shared" si="1"/>
        <v>4</v>
      </c>
      <c r="AU85">
        <f t="shared" si="1"/>
        <v>2</v>
      </c>
      <c r="AV85">
        <f t="shared" si="1"/>
        <v>3</v>
      </c>
      <c r="AW85">
        <f t="shared" si="1"/>
        <v>3</v>
      </c>
      <c r="AX85">
        <f t="shared" si="1"/>
        <v>2</v>
      </c>
      <c r="AY85">
        <f t="shared" si="1"/>
        <v>1</v>
      </c>
      <c r="AZ85">
        <f t="shared" si="1"/>
        <v>2</v>
      </c>
      <c r="BA85">
        <f t="shared" si="1"/>
        <v>3</v>
      </c>
      <c r="BB85">
        <f t="shared" si="1"/>
        <v>6</v>
      </c>
      <c r="BC85">
        <f t="shared" si="1"/>
        <v>4</v>
      </c>
      <c r="BD85">
        <f t="shared" si="1"/>
        <v>5</v>
      </c>
      <c r="BE85">
        <f t="shared" si="1"/>
        <v>4</v>
      </c>
      <c r="BF85">
        <f t="shared" si="1"/>
        <v>4</v>
      </c>
      <c r="BG85">
        <f t="shared" si="1"/>
        <v>4</v>
      </c>
      <c r="BH85">
        <f t="shared" si="1"/>
        <v>3</v>
      </c>
      <c r="BI85">
        <f t="shared" si="1"/>
        <v>0</v>
      </c>
      <c r="BJ85">
        <f t="shared" si="1"/>
        <v>6</v>
      </c>
      <c r="BK85">
        <f t="shared" si="1"/>
        <v>29</v>
      </c>
      <c r="BL85">
        <f t="shared" si="1"/>
        <v>6</v>
      </c>
      <c r="BM85">
        <f t="shared" si="1"/>
        <v>2</v>
      </c>
      <c r="BN85">
        <f t="shared" si="1"/>
        <v>1</v>
      </c>
      <c r="BO85">
        <f t="shared" si="1"/>
        <v>1</v>
      </c>
      <c r="BP85">
        <f t="shared" si="1"/>
        <v>2</v>
      </c>
      <c r="BQ85">
        <f t="shared" si="1"/>
        <v>0</v>
      </c>
      <c r="BR85">
        <f t="shared" si="1"/>
        <v>7</v>
      </c>
      <c r="BS85">
        <f t="shared" si="1"/>
        <v>23</v>
      </c>
      <c r="BT85">
        <f t="shared" si="1"/>
        <v>0</v>
      </c>
      <c r="BU85">
        <f t="shared" si="1"/>
        <v>0</v>
      </c>
    </row>
    <row r="86" spans="1:74" x14ac:dyDescent="0.2">
      <c r="B86" s="52">
        <v>271403</v>
      </c>
      <c r="C86" t="s">
        <v>396</v>
      </c>
      <c r="D86">
        <f>IFERROR(VLOOKUP($B86,$A$8:$BV$70,D$88,FALSE),0)</f>
        <v>7</v>
      </c>
      <c r="E86">
        <f t="shared" ref="E86:AJ86" si="2">IFERROR(VLOOKUP($B86,$A$8:$BV$70,E$88,FALSE),0)</f>
        <v>0.84729555363501896</v>
      </c>
      <c r="F86">
        <f t="shared" si="2"/>
        <v>9.9762218411865096</v>
      </c>
      <c r="G86">
        <f t="shared" si="2"/>
        <v>0</v>
      </c>
      <c r="H86">
        <f t="shared" si="2"/>
        <v>0</v>
      </c>
      <c r="I86">
        <f t="shared" si="2"/>
        <v>1</v>
      </c>
      <c r="J86">
        <f t="shared" si="2"/>
        <v>3</v>
      </c>
      <c r="K86">
        <f t="shared" si="2"/>
        <v>2</v>
      </c>
      <c r="L86">
        <f t="shared" si="2"/>
        <v>0</v>
      </c>
      <c r="M86">
        <f t="shared" si="2"/>
        <v>1</v>
      </c>
      <c r="N86">
        <f t="shared" si="2"/>
        <v>0</v>
      </c>
      <c r="O86">
        <f t="shared" si="2"/>
        <v>0</v>
      </c>
      <c r="P86">
        <f t="shared" si="2"/>
        <v>7</v>
      </c>
      <c r="Q86">
        <f t="shared" si="2"/>
        <v>0</v>
      </c>
      <c r="R86">
        <f t="shared" si="2"/>
        <v>0</v>
      </c>
      <c r="S86">
        <f t="shared" si="2"/>
        <v>5</v>
      </c>
      <c r="T86">
        <f t="shared" si="2"/>
        <v>0</v>
      </c>
      <c r="U86">
        <f t="shared" si="2"/>
        <v>2</v>
      </c>
      <c r="V86">
        <f t="shared" si="2"/>
        <v>0</v>
      </c>
      <c r="W86">
        <f t="shared" si="2"/>
        <v>0</v>
      </c>
      <c r="X86">
        <f t="shared" si="2"/>
        <v>1</v>
      </c>
      <c r="Y86">
        <f t="shared" si="2"/>
        <v>1</v>
      </c>
      <c r="Z86">
        <f t="shared" si="2"/>
        <v>0</v>
      </c>
      <c r="AA86">
        <f t="shared" si="2"/>
        <v>6</v>
      </c>
      <c r="AB86">
        <f t="shared" si="2"/>
        <v>0</v>
      </c>
      <c r="AC86">
        <f t="shared" si="2"/>
        <v>0</v>
      </c>
      <c r="AD86">
        <f t="shared" si="2"/>
        <v>0</v>
      </c>
      <c r="AE86">
        <f t="shared" si="2"/>
        <v>0</v>
      </c>
      <c r="AF86">
        <f t="shared" si="2"/>
        <v>1</v>
      </c>
      <c r="AG86">
        <f t="shared" si="2"/>
        <v>0</v>
      </c>
      <c r="AH86">
        <f t="shared" si="2"/>
        <v>3</v>
      </c>
      <c r="AI86">
        <f t="shared" si="2"/>
        <v>0</v>
      </c>
      <c r="AJ86">
        <f t="shared" si="2"/>
        <v>0</v>
      </c>
      <c r="AK86">
        <f t="shared" ref="AK86:BU86" si="3">IFERROR(VLOOKUP($B86,$A$8:$BV$70,AK$88,FALSE),0)</f>
        <v>2</v>
      </c>
      <c r="AL86">
        <f t="shared" si="3"/>
        <v>1</v>
      </c>
      <c r="AM86">
        <f t="shared" si="3"/>
        <v>1</v>
      </c>
      <c r="AN86">
        <f t="shared" si="3"/>
        <v>0</v>
      </c>
      <c r="AO86">
        <f t="shared" si="3"/>
        <v>0</v>
      </c>
      <c r="AP86">
        <f t="shared" si="3"/>
        <v>1</v>
      </c>
      <c r="AQ86">
        <f t="shared" si="3"/>
        <v>1</v>
      </c>
      <c r="AR86">
        <f t="shared" si="3"/>
        <v>0</v>
      </c>
      <c r="AS86">
        <f t="shared" si="3"/>
        <v>0</v>
      </c>
      <c r="AT86">
        <f t="shared" si="3"/>
        <v>2</v>
      </c>
      <c r="AU86">
        <f t="shared" si="3"/>
        <v>0</v>
      </c>
      <c r="AV86">
        <f t="shared" si="3"/>
        <v>1</v>
      </c>
      <c r="AW86">
        <f t="shared" si="3"/>
        <v>0</v>
      </c>
      <c r="AX86">
        <f t="shared" si="3"/>
        <v>0</v>
      </c>
      <c r="AY86">
        <f t="shared" si="3"/>
        <v>1</v>
      </c>
      <c r="AZ86">
        <f t="shared" si="3"/>
        <v>0</v>
      </c>
      <c r="BA86">
        <f t="shared" si="3"/>
        <v>1</v>
      </c>
      <c r="BB86">
        <f t="shared" si="3"/>
        <v>2</v>
      </c>
      <c r="BC86">
        <f t="shared" si="3"/>
        <v>1</v>
      </c>
      <c r="BD86">
        <f t="shared" si="3"/>
        <v>0</v>
      </c>
      <c r="BE86">
        <f t="shared" si="3"/>
        <v>1</v>
      </c>
      <c r="BF86">
        <f t="shared" si="3"/>
        <v>0</v>
      </c>
      <c r="BG86">
        <f t="shared" si="3"/>
        <v>0</v>
      </c>
      <c r="BH86">
        <f t="shared" si="3"/>
        <v>3</v>
      </c>
      <c r="BI86">
        <f t="shared" si="3"/>
        <v>0</v>
      </c>
      <c r="BJ86">
        <f t="shared" si="3"/>
        <v>4</v>
      </c>
      <c r="BK86">
        <f t="shared" si="3"/>
        <v>5</v>
      </c>
      <c r="BL86">
        <f t="shared" si="3"/>
        <v>1</v>
      </c>
      <c r="BM86">
        <f t="shared" si="3"/>
        <v>1</v>
      </c>
      <c r="BN86">
        <f t="shared" si="3"/>
        <v>0</v>
      </c>
      <c r="BO86">
        <f t="shared" si="3"/>
        <v>0</v>
      </c>
      <c r="BP86">
        <f t="shared" si="3"/>
        <v>0</v>
      </c>
      <c r="BQ86">
        <f t="shared" si="3"/>
        <v>0</v>
      </c>
      <c r="BR86">
        <f t="shared" si="3"/>
        <v>1</v>
      </c>
      <c r="BS86">
        <f t="shared" si="3"/>
        <v>6</v>
      </c>
      <c r="BT86">
        <f t="shared" si="3"/>
        <v>0</v>
      </c>
      <c r="BU86">
        <f t="shared" si="3"/>
        <v>0</v>
      </c>
    </row>
    <row r="87" spans="1:74" x14ac:dyDescent="0.2">
      <c r="C87" t="s">
        <v>397</v>
      </c>
      <c r="D87">
        <f>SUM(D8:D83)</f>
        <v>126</v>
      </c>
      <c r="G87">
        <f t="shared" ref="G87:BQ87" si="4">SUM(G8:G83)</f>
        <v>4</v>
      </c>
      <c r="H87">
        <f t="shared" si="4"/>
        <v>15</v>
      </c>
      <c r="I87">
        <f t="shared" si="4"/>
        <v>13</v>
      </c>
      <c r="J87">
        <f t="shared" si="4"/>
        <v>21</v>
      </c>
      <c r="K87">
        <f t="shared" si="4"/>
        <v>25</v>
      </c>
      <c r="L87">
        <f t="shared" si="4"/>
        <v>25</v>
      </c>
      <c r="M87">
        <f t="shared" si="4"/>
        <v>12</v>
      </c>
      <c r="N87">
        <f t="shared" si="4"/>
        <v>11</v>
      </c>
      <c r="O87">
        <f t="shared" si="4"/>
        <v>0</v>
      </c>
      <c r="P87">
        <f t="shared" si="4"/>
        <v>80</v>
      </c>
      <c r="Q87">
        <f t="shared" si="4"/>
        <v>46</v>
      </c>
      <c r="R87">
        <f t="shared" si="4"/>
        <v>0</v>
      </c>
      <c r="S87">
        <f t="shared" si="4"/>
        <v>22</v>
      </c>
      <c r="T87">
        <f t="shared" si="4"/>
        <v>42</v>
      </c>
      <c r="U87">
        <f t="shared" si="4"/>
        <v>2</v>
      </c>
      <c r="V87">
        <f t="shared" si="4"/>
        <v>40</v>
      </c>
      <c r="W87">
        <f t="shared" si="4"/>
        <v>5</v>
      </c>
      <c r="X87">
        <f t="shared" si="4"/>
        <v>3</v>
      </c>
      <c r="Y87">
        <f t="shared" si="4"/>
        <v>26</v>
      </c>
      <c r="Z87">
        <f t="shared" si="4"/>
        <v>6</v>
      </c>
      <c r="AA87">
        <f t="shared" si="4"/>
        <v>0</v>
      </c>
      <c r="AB87">
        <f t="shared" si="4"/>
        <v>50</v>
      </c>
      <c r="AC87">
        <f t="shared" si="4"/>
        <v>3</v>
      </c>
      <c r="AD87">
        <f t="shared" si="4"/>
        <v>0</v>
      </c>
      <c r="AE87">
        <f t="shared" si="4"/>
        <v>1</v>
      </c>
      <c r="AF87">
        <f t="shared" si="4"/>
        <v>0</v>
      </c>
      <c r="AG87">
        <f t="shared" si="4"/>
        <v>10</v>
      </c>
      <c r="AH87">
        <f t="shared" si="4"/>
        <v>0</v>
      </c>
      <c r="AI87">
        <f t="shared" si="4"/>
        <v>36</v>
      </c>
      <c r="AJ87">
        <f t="shared" si="4"/>
        <v>3</v>
      </c>
      <c r="AK87">
        <f t="shared" si="4"/>
        <v>0</v>
      </c>
      <c r="AL87">
        <f t="shared" si="4"/>
        <v>20</v>
      </c>
      <c r="AM87">
        <f t="shared" si="4"/>
        <v>2</v>
      </c>
      <c r="AN87">
        <f t="shared" si="4"/>
        <v>3</v>
      </c>
      <c r="AO87">
        <f t="shared" si="4"/>
        <v>0</v>
      </c>
      <c r="AP87">
        <f t="shared" si="4"/>
        <v>4</v>
      </c>
      <c r="AQ87">
        <f t="shared" si="4"/>
        <v>13</v>
      </c>
      <c r="AR87">
        <f t="shared" si="4"/>
        <v>11</v>
      </c>
      <c r="AS87">
        <f t="shared" si="4"/>
        <v>7</v>
      </c>
      <c r="AT87">
        <f t="shared" si="4"/>
        <v>4</v>
      </c>
      <c r="AU87">
        <f t="shared" si="4"/>
        <v>17</v>
      </c>
      <c r="AV87">
        <f t="shared" si="4"/>
        <v>10</v>
      </c>
      <c r="AW87">
        <f t="shared" si="4"/>
        <v>17</v>
      </c>
      <c r="AX87">
        <f t="shared" si="4"/>
        <v>6</v>
      </c>
      <c r="AY87">
        <f t="shared" si="4"/>
        <v>7</v>
      </c>
      <c r="AZ87">
        <f t="shared" si="4"/>
        <v>5</v>
      </c>
      <c r="BA87">
        <f t="shared" si="4"/>
        <v>6</v>
      </c>
      <c r="BB87">
        <f t="shared" si="4"/>
        <v>19</v>
      </c>
      <c r="BC87">
        <f t="shared" si="4"/>
        <v>24</v>
      </c>
      <c r="BD87">
        <f t="shared" si="4"/>
        <v>22</v>
      </c>
      <c r="BE87">
        <f t="shared" si="4"/>
        <v>18</v>
      </c>
      <c r="BF87">
        <f t="shared" si="4"/>
        <v>17</v>
      </c>
      <c r="BG87">
        <f t="shared" si="4"/>
        <v>12</v>
      </c>
      <c r="BH87">
        <f t="shared" si="4"/>
        <v>14</v>
      </c>
      <c r="BI87">
        <f t="shared" si="4"/>
        <v>19</v>
      </c>
      <c r="BJ87">
        <f t="shared" si="4"/>
        <v>0</v>
      </c>
      <c r="BK87">
        <f t="shared" si="4"/>
        <v>18</v>
      </c>
      <c r="BL87">
        <f t="shared" si="4"/>
        <v>63</v>
      </c>
      <c r="BM87">
        <f t="shared" si="4"/>
        <v>8</v>
      </c>
      <c r="BN87">
        <f t="shared" si="4"/>
        <v>4</v>
      </c>
      <c r="BO87">
        <f t="shared" si="4"/>
        <v>4</v>
      </c>
      <c r="BP87">
        <f t="shared" si="4"/>
        <v>2</v>
      </c>
      <c r="BQ87">
        <f t="shared" si="4"/>
        <v>3</v>
      </c>
      <c r="BR87">
        <f t="shared" ref="BR87:BU87" si="5">SUM(BR8:BR83)</f>
        <v>0</v>
      </c>
      <c r="BS87">
        <f t="shared" si="5"/>
        <v>15</v>
      </c>
      <c r="BT87">
        <f t="shared" si="5"/>
        <v>49</v>
      </c>
      <c r="BU87">
        <f t="shared" si="5"/>
        <v>0</v>
      </c>
    </row>
    <row r="88" spans="1:74"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21</v>
      </c>
      <c r="U88">
        <v>22</v>
      </c>
      <c r="V88">
        <v>23</v>
      </c>
      <c r="W88">
        <v>24</v>
      </c>
      <c r="X88">
        <v>25</v>
      </c>
      <c r="Y88">
        <v>26</v>
      </c>
      <c r="Z88">
        <v>27</v>
      </c>
      <c r="AA88">
        <v>28</v>
      </c>
      <c r="AB88">
        <v>29</v>
      </c>
      <c r="AC88">
        <v>30</v>
      </c>
      <c r="AD88">
        <v>31</v>
      </c>
      <c r="AE88">
        <v>32</v>
      </c>
      <c r="AF88">
        <v>33</v>
      </c>
      <c r="AG88">
        <v>34</v>
      </c>
      <c r="AH88">
        <v>35</v>
      </c>
      <c r="AI88">
        <v>36</v>
      </c>
      <c r="AJ88">
        <v>37</v>
      </c>
      <c r="AK88">
        <v>38</v>
      </c>
      <c r="AL88">
        <v>39</v>
      </c>
      <c r="AM88">
        <v>40</v>
      </c>
      <c r="AN88">
        <v>41</v>
      </c>
      <c r="AO88">
        <v>42</v>
      </c>
      <c r="AP88">
        <v>43</v>
      </c>
      <c r="AQ88">
        <v>44</v>
      </c>
      <c r="AR88">
        <v>45</v>
      </c>
      <c r="AS88">
        <v>46</v>
      </c>
      <c r="AT88">
        <v>47</v>
      </c>
      <c r="AU88">
        <v>48</v>
      </c>
      <c r="AV88">
        <v>49</v>
      </c>
      <c r="AW88">
        <v>50</v>
      </c>
      <c r="AX88">
        <v>51</v>
      </c>
      <c r="AY88">
        <v>52</v>
      </c>
      <c r="AZ88">
        <v>53</v>
      </c>
      <c r="BA88">
        <v>54</v>
      </c>
      <c r="BB88">
        <v>55</v>
      </c>
      <c r="BC88">
        <v>56</v>
      </c>
      <c r="BD88">
        <v>57</v>
      </c>
      <c r="BE88">
        <v>58</v>
      </c>
      <c r="BF88">
        <v>59</v>
      </c>
      <c r="BG88">
        <v>60</v>
      </c>
      <c r="BH88">
        <v>61</v>
      </c>
      <c r="BI88">
        <v>62</v>
      </c>
      <c r="BJ88">
        <v>63</v>
      </c>
      <c r="BK88">
        <v>64</v>
      </c>
      <c r="BL88">
        <v>65</v>
      </c>
      <c r="BM88">
        <v>66</v>
      </c>
      <c r="BN88">
        <v>67</v>
      </c>
      <c r="BO88">
        <v>68</v>
      </c>
      <c r="BP88">
        <v>69</v>
      </c>
      <c r="BQ88">
        <v>70</v>
      </c>
      <c r="BR88">
        <v>71</v>
      </c>
      <c r="BS88">
        <v>72</v>
      </c>
      <c r="BT88">
        <v>73</v>
      </c>
      <c r="BU88">
        <v>74</v>
      </c>
    </row>
    <row r="90" spans="1:74" x14ac:dyDescent="0.2">
      <c r="A90">
        <v>270000</v>
      </c>
      <c r="B90" t="s">
        <v>394</v>
      </c>
      <c r="C90" t="s">
        <v>406</v>
      </c>
      <c r="D90">
        <v>89</v>
      </c>
      <c r="E90">
        <v>1.0112771032206</v>
      </c>
      <c r="F90">
        <v>11.906972344371599</v>
      </c>
      <c r="G90">
        <v>3</v>
      </c>
      <c r="H90">
        <v>10</v>
      </c>
      <c r="I90">
        <v>8</v>
      </c>
      <c r="J90">
        <v>14</v>
      </c>
      <c r="K90">
        <v>18</v>
      </c>
      <c r="L90">
        <v>17</v>
      </c>
      <c r="M90">
        <v>10</v>
      </c>
      <c r="N90">
        <v>9</v>
      </c>
      <c r="O90">
        <v>0</v>
      </c>
      <c r="P90">
        <v>59</v>
      </c>
      <c r="Q90">
        <v>30</v>
      </c>
      <c r="R90">
        <v>0</v>
      </c>
      <c r="S90">
        <v>27</v>
      </c>
      <c r="T90">
        <v>62</v>
      </c>
      <c r="U90">
        <v>3</v>
      </c>
      <c r="V90">
        <v>59</v>
      </c>
      <c r="W90">
        <v>8</v>
      </c>
      <c r="X90">
        <v>5</v>
      </c>
      <c r="Y90">
        <v>37</v>
      </c>
      <c r="Z90">
        <v>9</v>
      </c>
      <c r="AA90">
        <v>0</v>
      </c>
      <c r="AB90">
        <v>65</v>
      </c>
      <c r="AC90">
        <v>4</v>
      </c>
      <c r="AD90">
        <v>1</v>
      </c>
      <c r="AE90">
        <v>3</v>
      </c>
      <c r="AF90">
        <v>1</v>
      </c>
      <c r="AG90">
        <v>15</v>
      </c>
      <c r="AH90">
        <v>0</v>
      </c>
      <c r="AI90">
        <v>53</v>
      </c>
      <c r="AJ90">
        <v>4</v>
      </c>
      <c r="AK90">
        <v>1</v>
      </c>
      <c r="AL90">
        <v>25</v>
      </c>
      <c r="AM90">
        <v>2</v>
      </c>
      <c r="AN90">
        <v>4</v>
      </c>
      <c r="AO90">
        <v>0</v>
      </c>
      <c r="AP90">
        <v>3</v>
      </c>
      <c r="AQ90">
        <v>8</v>
      </c>
      <c r="AR90">
        <v>9</v>
      </c>
      <c r="AS90">
        <v>4</v>
      </c>
      <c r="AT90">
        <v>3</v>
      </c>
      <c r="AU90">
        <v>11</v>
      </c>
      <c r="AV90">
        <v>8</v>
      </c>
      <c r="AW90">
        <v>13</v>
      </c>
      <c r="AX90">
        <v>3</v>
      </c>
      <c r="AY90">
        <v>5</v>
      </c>
      <c r="AZ90">
        <v>3</v>
      </c>
      <c r="BA90">
        <v>4</v>
      </c>
      <c r="BB90">
        <v>15</v>
      </c>
      <c r="BC90">
        <v>16</v>
      </c>
      <c r="BD90">
        <v>17</v>
      </c>
      <c r="BE90">
        <v>13</v>
      </c>
      <c r="BF90">
        <v>12</v>
      </c>
      <c r="BG90">
        <v>8</v>
      </c>
      <c r="BH90">
        <v>10</v>
      </c>
      <c r="BI90">
        <v>13</v>
      </c>
      <c r="BJ90">
        <v>0</v>
      </c>
      <c r="BK90">
        <v>27</v>
      </c>
      <c r="BL90">
        <v>86</v>
      </c>
      <c r="BM90">
        <v>12</v>
      </c>
      <c r="BN90">
        <v>5</v>
      </c>
      <c r="BO90">
        <v>4</v>
      </c>
      <c r="BP90">
        <v>3</v>
      </c>
      <c r="BQ90">
        <v>5</v>
      </c>
      <c r="BR90">
        <v>0</v>
      </c>
      <c r="BS90">
        <v>22</v>
      </c>
      <c r="BT90">
        <v>66</v>
      </c>
      <c r="BU90">
        <v>1</v>
      </c>
      <c r="BV90">
        <v>0</v>
      </c>
    </row>
    <row r="91" spans="1:74" x14ac:dyDescent="0.2">
      <c r="B91" t="s">
        <v>425</v>
      </c>
    </row>
    <row r="92" spans="1:74" x14ac:dyDescent="0.2">
      <c r="D92">
        <f>D87-D85-D86</f>
        <v>89</v>
      </c>
    </row>
    <row r="100" spans="1:6" s="147" customFormat="1" x14ac:dyDescent="0.2"/>
    <row r="101" spans="1:6" x14ac:dyDescent="0.2">
      <c r="A101" s="52">
        <v>271004</v>
      </c>
      <c r="B101" s="52" t="s">
        <v>172</v>
      </c>
      <c r="C101" s="52" t="s">
        <v>419</v>
      </c>
      <c r="D101" s="52">
        <v>59</v>
      </c>
      <c r="E101" s="52">
        <v>2.1594343306869899</v>
      </c>
      <c r="F101" s="52">
        <v>25.425597764540399</v>
      </c>
    </row>
    <row r="102" spans="1:6" x14ac:dyDescent="0.2">
      <c r="A102" s="52">
        <v>271021</v>
      </c>
      <c r="B102" s="52" t="s">
        <v>419</v>
      </c>
      <c r="C102" s="52" t="s">
        <v>500</v>
      </c>
      <c r="D102" s="52">
        <v>2</v>
      </c>
      <c r="E102" s="52">
        <v>1.90045420855584</v>
      </c>
      <c r="F102" s="52">
        <v>22.3763156813833</v>
      </c>
    </row>
    <row r="103" spans="1:6" x14ac:dyDescent="0.2">
      <c r="A103" s="52">
        <v>271039</v>
      </c>
      <c r="B103" s="52" t="s">
        <v>419</v>
      </c>
      <c r="C103" s="52" t="s">
        <v>501</v>
      </c>
      <c r="D103" s="52">
        <v>2</v>
      </c>
      <c r="E103" s="52">
        <v>2.5501746869660602</v>
      </c>
      <c r="F103" s="52">
        <v>30.0262503465358</v>
      </c>
    </row>
    <row r="104" spans="1:6" x14ac:dyDescent="0.2">
      <c r="A104" s="52">
        <v>271063</v>
      </c>
      <c r="B104" s="52" t="s">
        <v>419</v>
      </c>
      <c r="C104" s="52" t="s">
        <v>503</v>
      </c>
      <c r="D104" s="52">
        <v>1</v>
      </c>
      <c r="E104" s="52">
        <v>0.96323338181607998</v>
      </c>
      <c r="F104" s="52">
        <v>11.34129626977</v>
      </c>
    </row>
    <row r="105" spans="1:6" x14ac:dyDescent="0.2">
      <c r="A105" s="52">
        <v>271071</v>
      </c>
      <c r="B105" s="52" t="s">
        <v>419</v>
      </c>
      <c r="C105" s="52" t="s">
        <v>504</v>
      </c>
      <c r="D105" s="52">
        <v>2</v>
      </c>
      <c r="E105" s="52">
        <v>2.5149007871639499</v>
      </c>
      <c r="F105" s="52">
        <v>29.610928623059401</v>
      </c>
    </row>
    <row r="106" spans="1:6" x14ac:dyDescent="0.2">
      <c r="A106" s="52">
        <v>271098</v>
      </c>
      <c r="B106" s="52" t="s">
        <v>419</v>
      </c>
      <c r="C106" s="52" t="s">
        <v>506</v>
      </c>
      <c r="D106" s="52">
        <v>1</v>
      </c>
      <c r="E106" s="52">
        <v>1.2443382609128499</v>
      </c>
      <c r="F106" s="52">
        <v>14.651079523651299</v>
      </c>
    </row>
    <row r="107" spans="1:6" x14ac:dyDescent="0.2">
      <c r="A107" s="52">
        <v>271110</v>
      </c>
      <c r="B107" s="52" t="s">
        <v>419</v>
      </c>
      <c r="C107" s="52" t="s">
        <v>507</v>
      </c>
      <c r="D107" s="52">
        <v>5</v>
      </c>
      <c r="E107" s="52">
        <v>7.0160667929558702</v>
      </c>
      <c r="F107" s="52">
        <v>82.608528368673902</v>
      </c>
    </row>
    <row r="108" spans="1:6" x14ac:dyDescent="0.2">
      <c r="A108" s="52">
        <v>271136</v>
      </c>
      <c r="B108" s="52" t="s">
        <v>419</v>
      </c>
      <c r="C108" s="52" t="s">
        <v>508</v>
      </c>
      <c r="D108" s="52">
        <v>2</v>
      </c>
      <c r="E108" s="52">
        <v>2.0549915745345402</v>
      </c>
      <c r="F108" s="52">
        <v>24.1958685388745</v>
      </c>
    </row>
    <row r="109" spans="1:6" x14ac:dyDescent="0.2">
      <c r="A109" s="52">
        <v>271144</v>
      </c>
      <c r="B109" s="52" t="s">
        <v>419</v>
      </c>
      <c r="C109" s="52" t="s">
        <v>509</v>
      </c>
      <c r="D109" s="52">
        <v>5</v>
      </c>
      <c r="E109" s="52">
        <v>2.9236688535709701</v>
      </c>
      <c r="F109" s="52">
        <v>34.423842953335601</v>
      </c>
    </row>
    <row r="110" spans="1:6" x14ac:dyDescent="0.2">
      <c r="A110" s="52">
        <v>271152</v>
      </c>
      <c r="B110" s="52" t="s">
        <v>419</v>
      </c>
      <c r="C110" s="52" t="s">
        <v>510</v>
      </c>
      <c r="D110" s="52">
        <v>1</v>
      </c>
      <c r="E110" s="52">
        <v>1.1852554225435601</v>
      </c>
      <c r="F110" s="52">
        <v>13.9554267493032</v>
      </c>
    </row>
    <row r="111" spans="1:6" x14ac:dyDescent="0.2">
      <c r="A111" s="52">
        <v>271161</v>
      </c>
      <c r="B111" s="52" t="s">
        <v>419</v>
      </c>
      <c r="C111" s="52" t="s">
        <v>511</v>
      </c>
      <c r="D111" s="52">
        <v>3</v>
      </c>
      <c r="E111" s="52">
        <v>2.3866348448687398</v>
      </c>
      <c r="F111" s="52">
        <v>28.1007005928093</v>
      </c>
    </row>
    <row r="112" spans="1:6" x14ac:dyDescent="0.2">
      <c r="A112" s="52">
        <v>271179</v>
      </c>
      <c r="B112" s="52" t="s">
        <v>419</v>
      </c>
      <c r="C112" s="52" t="s">
        <v>512</v>
      </c>
      <c r="D112" s="52">
        <v>1</v>
      </c>
      <c r="E112" s="52">
        <v>1.11446689476089</v>
      </c>
      <c r="F112" s="52">
        <v>13.1219489221847</v>
      </c>
    </row>
    <row r="113" spans="1:6" x14ac:dyDescent="0.2">
      <c r="A113" s="52">
        <v>271187</v>
      </c>
      <c r="B113" s="52" t="s">
        <v>419</v>
      </c>
      <c r="C113" s="52" t="s">
        <v>513</v>
      </c>
      <c r="D113" s="52">
        <v>4</v>
      </c>
      <c r="E113" s="52">
        <v>2.34832740380664</v>
      </c>
      <c r="F113" s="52">
        <v>27.6496613674007</v>
      </c>
    </row>
    <row r="114" spans="1:6" x14ac:dyDescent="0.2">
      <c r="A114" s="52">
        <v>271195</v>
      </c>
      <c r="B114" s="52" t="s">
        <v>419</v>
      </c>
      <c r="C114" s="52" t="s">
        <v>527</v>
      </c>
      <c r="D114" s="52">
        <v>2</v>
      </c>
      <c r="E114" s="52">
        <v>1.79830240253201</v>
      </c>
      <c r="F114" s="52">
        <v>21.173560545941399</v>
      </c>
    </row>
    <row r="115" spans="1:6" x14ac:dyDescent="0.2">
      <c r="A115" s="52">
        <v>271209</v>
      </c>
      <c r="B115" s="52" t="s">
        <v>419</v>
      </c>
      <c r="C115" s="52" t="s">
        <v>514</v>
      </c>
      <c r="D115" s="52">
        <v>1</v>
      </c>
      <c r="E115" s="52">
        <v>0.65721590199596502</v>
      </c>
      <c r="F115" s="52">
        <v>7.7381872331782899</v>
      </c>
    </row>
    <row r="116" spans="1:6" x14ac:dyDescent="0.2">
      <c r="A116" s="52">
        <v>271217</v>
      </c>
      <c r="B116" s="52" t="s">
        <v>419</v>
      </c>
      <c r="C116" s="52" t="s">
        <v>515</v>
      </c>
      <c r="D116" s="52">
        <v>2</v>
      </c>
      <c r="E116" s="52">
        <v>1.5242856816224499</v>
      </c>
      <c r="F116" s="52">
        <v>17.9472346384579</v>
      </c>
    </row>
    <row r="117" spans="1:6" x14ac:dyDescent="0.2">
      <c r="A117" s="52">
        <v>271225</v>
      </c>
      <c r="B117" s="52" t="s">
        <v>419</v>
      </c>
      <c r="C117" s="52" t="s">
        <v>516</v>
      </c>
      <c r="D117" s="52">
        <v>4</v>
      </c>
      <c r="E117" s="52">
        <v>3.8187251186191502</v>
      </c>
      <c r="F117" s="52">
        <v>44.9624086547093</v>
      </c>
    </row>
    <row r="118" spans="1:6" x14ac:dyDescent="0.2">
      <c r="A118" s="52">
        <v>271233</v>
      </c>
      <c r="B118" s="52" t="s">
        <v>419</v>
      </c>
      <c r="C118" s="52" t="s">
        <v>517</v>
      </c>
      <c r="D118" s="52">
        <v>5</v>
      </c>
      <c r="E118" s="52">
        <v>2.7751413934540001</v>
      </c>
      <c r="F118" s="52">
        <v>32.675051890668001</v>
      </c>
    </row>
    <row r="119" spans="1:6" x14ac:dyDescent="0.2">
      <c r="A119" s="52">
        <v>271241</v>
      </c>
      <c r="B119" s="52" t="s">
        <v>419</v>
      </c>
      <c r="C119" s="52" t="s">
        <v>530</v>
      </c>
      <c r="D119" s="52">
        <v>2</v>
      </c>
      <c r="E119" s="52">
        <v>1.7730339270041899</v>
      </c>
      <c r="F119" s="52">
        <v>20.876044624404201</v>
      </c>
    </row>
    <row r="120" spans="1:6" x14ac:dyDescent="0.2">
      <c r="A120" s="52">
        <v>271250</v>
      </c>
      <c r="B120" s="52" t="s">
        <v>419</v>
      </c>
      <c r="C120" s="52" t="s">
        <v>518</v>
      </c>
      <c r="D120" s="52">
        <v>1</v>
      </c>
      <c r="E120" s="52">
        <v>0.84042794591005698</v>
      </c>
      <c r="F120" s="52">
        <v>9.8953612986184201</v>
      </c>
    </row>
    <row r="121" spans="1:6" x14ac:dyDescent="0.2">
      <c r="A121" s="52">
        <v>271268</v>
      </c>
      <c r="B121" s="52" t="s">
        <v>419</v>
      </c>
      <c r="C121" s="52" t="s">
        <v>519</v>
      </c>
      <c r="D121" s="52">
        <v>5</v>
      </c>
      <c r="E121" s="52">
        <v>2.6023775321133402</v>
      </c>
      <c r="F121" s="52">
        <v>30.640896749076401</v>
      </c>
    </row>
    <row r="122" spans="1:6" x14ac:dyDescent="0.2">
      <c r="A122" s="52">
        <v>271276</v>
      </c>
      <c r="B122" s="52" t="s">
        <v>419</v>
      </c>
      <c r="C122" s="52" t="s">
        <v>520</v>
      </c>
      <c r="D122" s="52">
        <v>3</v>
      </c>
      <c r="E122" s="52">
        <v>2.23573600429261</v>
      </c>
      <c r="F122" s="52">
        <v>26.3239884376388</v>
      </c>
    </row>
    <row r="123" spans="1:6" x14ac:dyDescent="0.2">
      <c r="A123" s="52">
        <v>271284</v>
      </c>
      <c r="B123" s="52" t="s">
        <v>419</v>
      </c>
      <c r="C123" s="52" t="s">
        <v>521</v>
      </c>
      <c r="D123" s="52">
        <v>5</v>
      </c>
      <c r="E123" s="52">
        <v>4.6028648230658797</v>
      </c>
      <c r="F123" s="52">
        <v>54.1950213038402</v>
      </c>
    </row>
    <row r="124" spans="1:6" x14ac:dyDescent="0.2">
      <c r="A124" s="52">
        <v>271403</v>
      </c>
      <c r="B124" s="52" t="s">
        <v>173</v>
      </c>
      <c r="C124" s="52" t="s">
        <v>419</v>
      </c>
      <c r="D124" s="52">
        <v>12</v>
      </c>
      <c r="E124" s="52">
        <v>1.45250666337432</v>
      </c>
      <c r="F124" s="52">
        <v>17.102094584891201</v>
      </c>
    </row>
    <row r="125" spans="1:6" x14ac:dyDescent="0.2">
      <c r="A125" s="52">
        <v>271411</v>
      </c>
      <c r="B125" s="52" t="s">
        <v>419</v>
      </c>
      <c r="C125" s="52" t="s">
        <v>522</v>
      </c>
      <c r="D125" s="52">
        <v>2</v>
      </c>
      <c r="E125" s="52">
        <v>1.3665495989176899</v>
      </c>
      <c r="F125" s="52">
        <v>16.0900194711277</v>
      </c>
    </row>
    <row r="126" spans="1:6" x14ac:dyDescent="0.2">
      <c r="A126" s="52">
        <v>271420</v>
      </c>
      <c r="B126" s="52" t="s">
        <v>419</v>
      </c>
      <c r="C126" s="52" t="s">
        <v>528</v>
      </c>
      <c r="D126" s="52">
        <v>2</v>
      </c>
      <c r="E126" s="52">
        <v>1.64869588155769</v>
      </c>
      <c r="F126" s="52">
        <v>19.412064411888899</v>
      </c>
    </row>
    <row r="127" spans="1:6" x14ac:dyDescent="0.2">
      <c r="A127" s="52">
        <v>271438</v>
      </c>
      <c r="B127" s="52" t="s">
        <v>419</v>
      </c>
      <c r="C127" s="52" t="s">
        <v>523</v>
      </c>
      <c r="D127" s="52">
        <v>3</v>
      </c>
      <c r="E127" s="52">
        <v>3.4802784222737801</v>
      </c>
      <c r="F127" s="52">
        <v>40.977471746126803</v>
      </c>
    </row>
    <row r="128" spans="1:6" x14ac:dyDescent="0.2">
      <c r="A128" s="52">
        <v>271446</v>
      </c>
      <c r="B128" s="52" t="s">
        <v>419</v>
      </c>
      <c r="C128" s="52" t="s">
        <v>529</v>
      </c>
      <c r="D128" s="52">
        <v>2</v>
      </c>
      <c r="E128" s="52">
        <v>1.4613900742386201</v>
      </c>
      <c r="F128" s="52">
        <v>17.206689583777301</v>
      </c>
    </row>
    <row r="129" spans="1:6" x14ac:dyDescent="0.2">
      <c r="A129" s="52">
        <v>271454</v>
      </c>
      <c r="B129" s="52" t="s">
        <v>419</v>
      </c>
      <c r="C129" s="52" t="s">
        <v>524</v>
      </c>
      <c r="D129" s="52">
        <v>1</v>
      </c>
      <c r="E129" s="52">
        <v>0.72107411199723104</v>
      </c>
      <c r="F129" s="52">
        <v>8.4900661573867495</v>
      </c>
    </row>
    <row r="130" spans="1:6" x14ac:dyDescent="0.2">
      <c r="A130" s="52">
        <v>271462</v>
      </c>
      <c r="B130" s="52" t="s">
        <v>419</v>
      </c>
      <c r="C130" s="52" t="s">
        <v>525</v>
      </c>
      <c r="D130" s="52">
        <v>2</v>
      </c>
      <c r="E130" s="52">
        <v>1.2597869700233699</v>
      </c>
      <c r="F130" s="52">
        <v>14.8329756147913</v>
      </c>
    </row>
    <row r="131" spans="1:6" x14ac:dyDescent="0.2">
      <c r="A131" s="52">
        <v>272027</v>
      </c>
      <c r="B131" s="52" t="s">
        <v>253</v>
      </c>
      <c r="C131" s="52" t="s">
        <v>419</v>
      </c>
      <c r="D131" s="52">
        <v>2</v>
      </c>
      <c r="E131" s="52">
        <v>1.0479269385338501</v>
      </c>
      <c r="F131" s="52">
        <v>12.3384945988662</v>
      </c>
    </row>
    <row r="132" spans="1:6" x14ac:dyDescent="0.2">
      <c r="A132" s="52">
        <v>272035</v>
      </c>
      <c r="B132" s="52" t="s">
        <v>174</v>
      </c>
      <c r="C132" s="52" t="s">
        <v>419</v>
      </c>
      <c r="D132" s="52">
        <v>2</v>
      </c>
      <c r="E132" s="52">
        <v>0.48923439709199101</v>
      </c>
      <c r="F132" s="52">
        <v>5.7603404818895703</v>
      </c>
    </row>
    <row r="133" spans="1:6" x14ac:dyDescent="0.2">
      <c r="A133" s="52">
        <v>272051</v>
      </c>
      <c r="B133" s="52" t="s">
        <v>176</v>
      </c>
      <c r="C133" s="52" t="s">
        <v>419</v>
      </c>
      <c r="D133" s="52">
        <v>4</v>
      </c>
      <c r="E133" s="52">
        <v>1.05577389546255</v>
      </c>
      <c r="F133" s="52">
        <v>12.4308861885106</v>
      </c>
    </row>
    <row r="134" spans="1:6" x14ac:dyDescent="0.2">
      <c r="A134" s="52">
        <v>272060</v>
      </c>
      <c r="B134" s="52" t="s">
        <v>262</v>
      </c>
      <c r="C134" s="52" t="s">
        <v>419</v>
      </c>
      <c r="D134" s="52">
        <v>1</v>
      </c>
      <c r="E134" s="52">
        <v>1.3548850380045301</v>
      </c>
      <c r="F134" s="52">
        <v>15.952678673279101</v>
      </c>
    </row>
    <row r="135" spans="1:6" x14ac:dyDescent="0.2">
      <c r="A135" s="52">
        <v>272078</v>
      </c>
      <c r="B135" s="52" t="s">
        <v>177</v>
      </c>
      <c r="C135" s="52" t="s">
        <v>419</v>
      </c>
      <c r="D135" s="52">
        <v>3</v>
      </c>
      <c r="E135" s="52">
        <v>0.85728737129973298</v>
      </c>
      <c r="F135" s="52">
        <v>10.093867436271101</v>
      </c>
    </row>
    <row r="136" spans="1:6" x14ac:dyDescent="0.2">
      <c r="A136" s="52">
        <v>272086</v>
      </c>
      <c r="B136" s="52" t="s">
        <v>178</v>
      </c>
      <c r="C136" s="52" t="s">
        <v>419</v>
      </c>
      <c r="D136" s="52">
        <v>3</v>
      </c>
      <c r="E136" s="52">
        <v>3.5716411691172101</v>
      </c>
      <c r="F136" s="52">
        <v>42.053194410573603</v>
      </c>
    </row>
    <row r="137" spans="1:6" x14ac:dyDescent="0.2">
      <c r="A137" s="52">
        <v>272094</v>
      </c>
      <c r="B137" s="52" t="s">
        <v>179</v>
      </c>
      <c r="C137" s="52" t="s">
        <v>419</v>
      </c>
      <c r="D137" s="52">
        <v>2</v>
      </c>
      <c r="E137" s="52">
        <v>1.4019838070870301</v>
      </c>
      <c r="F137" s="52">
        <v>16.507228696347301</v>
      </c>
    </row>
    <row r="138" spans="1:6" x14ac:dyDescent="0.2">
      <c r="A138" s="52">
        <v>272108</v>
      </c>
      <c r="B138" s="52" t="s">
        <v>180</v>
      </c>
      <c r="C138" s="52" t="s">
        <v>419</v>
      </c>
      <c r="D138" s="52">
        <v>5</v>
      </c>
      <c r="E138" s="52">
        <v>1.2572891337529299</v>
      </c>
      <c r="F138" s="52">
        <v>14.803565607091</v>
      </c>
    </row>
    <row r="139" spans="1:6" x14ac:dyDescent="0.2">
      <c r="A139" s="52">
        <v>272116</v>
      </c>
      <c r="B139" s="52" t="s">
        <v>181</v>
      </c>
      <c r="C139" s="52" t="s">
        <v>419</v>
      </c>
      <c r="D139" s="52">
        <v>3</v>
      </c>
      <c r="E139" s="52">
        <v>1.05818612788532</v>
      </c>
      <c r="F139" s="52">
        <v>12.4592882799401</v>
      </c>
    </row>
    <row r="140" spans="1:6" x14ac:dyDescent="0.2">
      <c r="A140" s="52">
        <v>272124</v>
      </c>
      <c r="B140" s="52" t="s">
        <v>182</v>
      </c>
      <c r="C140" s="52" t="s">
        <v>419</v>
      </c>
      <c r="D140" s="52">
        <v>6</v>
      </c>
      <c r="E140" s="52">
        <v>2.2753732560212101</v>
      </c>
      <c r="F140" s="52">
        <v>26.7906851112174</v>
      </c>
    </row>
    <row r="141" spans="1:6" x14ac:dyDescent="0.2">
      <c r="A141" s="52">
        <v>272141</v>
      </c>
      <c r="B141" s="52" t="s">
        <v>272</v>
      </c>
      <c r="C141" s="52" t="s">
        <v>419</v>
      </c>
      <c r="D141" s="52">
        <v>1</v>
      </c>
      <c r="E141" s="52">
        <v>0.91752378680417301</v>
      </c>
      <c r="F141" s="52">
        <v>10.803102651081399</v>
      </c>
    </row>
    <row r="142" spans="1:6" x14ac:dyDescent="0.2">
      <c r="A142" s="52">
        <v>272175</v>
      </c>
      <c r="B142" s="52" t="s">
        <v>186</v>
      </c>
      <c r="C142" s="52" t="s">
        <v>419</v>
      </c>
      <c r="D142" s="52">
        <v>4</v>
      </c>
      <c r="E142" s="52">
        <v>3.3955569137783201</v>
      </c>
      <c r="F142" s="52">
        <v>39.9799443073899</v>
      </c>
    </row>
    <row r="143" spans="1:6" x14ac:dyDescent="0.2">
      <c r="A143" s="52">
        <v>272183</v>
      </c>
      <c r="B143" s="52" t="s">
        <v>187</v>
      </c>
      <c r="C143" s="52" t="s">
        <v>419</v>
      </c>
      <c r="D143" s="52">
        <v>1</v>
      </c>
      <c r="E143" s="52">
        <v>0.84512279634230902</v>
      </c>
      <c r="F143" s="52">
        <v>9.9506393762884695</v>
      </c>
    </row>
    <row r="144" spans="1:6" x14ac:dyDescent="0.2">
      <c r="A144" s="52">
        <v>272191</v>
      </c>
      <c r="B144" s="52" t="s">
        <v>278</v>
      </c>
      <c r="C144" s="52" t="s">
        <v>419</v>
      </c>
      <c r="D144" s="52">
        <v>1</v>
      </c>
      <c r="E144" s="52">
        <v>0.54166779514123997</v>
      </c>
      <c r="F144" s="52">
        <v>6.3777014589210497</v>
      </c>
    </row>
    <row r="145" spans="1:6" x14ac:dyDescent="0.2">
      <c r="A145" s="52">
        <v>272230</v>
      </c>
      <c r="B145" s="52" t="s">
        <v>171</v>
      </c>
      <c r="C145" s="52" t="s">
        <v>419</v>
      </c>
      <c r="D145" s="52">
        <v>2</v>
      </c>
      <c r="E145" s="52">
        <v>1.67840149042052</v>
      </c>
      <c r="F145" s="52">
        <v>19.7618240001126</v>
      </c>
    </row>
    <row r="146" spans="1:6" x14ac:dyDescent="0.2">
      <c r="A146" s="52">
        <v>272256</v>
      </c>
      <c r="B146" s="52" t="s">
        <v>191</v>
      </c>
      <c r="C146" s="52" t="s">
        <v>419</v>
      </c>
      <c r="D146" s="52">
        <v>1</v>
      </c>
      <c r="E146" s="52">
        <v>1.7474574494111099</v>
      </c>
      <c r="F146" s="52">
        <v>20.574902226937201</v>
      </c>
    </row>
    <row r="147" spans="1:6" x14ac:dyDescent="0.2">
      <c r="A147" s="52">
        <v>272272</v>
      </c>
      <c r="B147" s="52" t="s">
        <v>193</v>
      </c>
      <c r="C147" s="52" t="s">
        <v>419</v>
      </c>
      <c r="D147" s="52">
        <v>2</v>
      </c>
      <c r="E147" s="52">
        <v>0.414823295646637</v>
      </c>
      <c r="F147" s="52">
        <v>4.8842097713233104</v>
      </c>
    </row>
    <row r="148" spans="1:6" x14ac:dyDescent="0.2">
      <c r="A148" s="52">
        <v>273210</v>
      </c>
      <c r="B148" s="52" t="s">
        <v>531</v>
      </c>
      <c r="C148" s="52" t="s">
        <v>419</v>
      </c>
      <c r="D148" s="52">
        <v>1</v>
      </c>
      <c r="E148" s="52">
        <v>5.3126494182648898</v>
      </c>
      <c r="F148" s="52">
        <v>62.552162505376899</v>
      </c>
    </row>
    <row r="149" spans="1:6" x14ac:dyDescent="0.2">
      <c r="A149" s="52">
        <v>273228</v>
      </c>
      <c r="B149" s="52" t="s">
        <v>532</v>
      </c>
      <c r="C149" s="52" t="s">
        <v>419</v>
      </c>
      <c r="D149" s="52">
        <v>2</v>
      </c>
      <c r="E149" s="52">
        <v>21.081479919890398</v>
      </c>
      <c r="F149" s="52">
        <v>248.21742486322501</v>
      </c>
    </row>
    <row r="150" spans="1:6" x14ac:dyDescent="0.2">
      <c r="A150" s="52"/>
      <c r="B150" s="52"/>
      <c r="C150" s="52"/>
      <c r="D150" s="52"/>
      <c r="E150" s="52"/>
      <c r="F150" s="52"/>
    </row>
    <row r="151" spans="1:6" x14ac:dyDescent="0.2">
      <c r="A151" s="52"/>
      <c r="B151" s="52"/>
      <c r="C151" s="52"/>
      <c r="D151" s="52"/>
      <c r="E151" s="52"/>
      <c r="F151" s="52"/>
    </row>
    <row r="152" spans="1:6" x14ac:dyDescent="0.2">
      <c r="A152" s="52"/>
      <c r="B152" s="52"/>
      <c r="C152" s="52"/>
      <c r="D152" s="52"/>
      <c r="E152" s="52"/>
      <c r="F152" s="52"/>
    </row>
    <row r="153" spans="1:6" x14ac:dyDescent="0.2">
      <c r="A153" s="52"/>
      <c r="B153" s="52"/>
      <c r="C153" s="52"/>
      <c r="D153" s="52"/>
      <c r="E153" s="52"/>
      <c r="F153" s="52"/>
    </row>
    <row r="154" spans="1:6" x14ac:dyDescent="0.2">
      <c r="A154" s="52"/>
      <c r="B154" s="52"/>
      <c r="C154" s="52"/>
      <c r="D154" s="52"/>
      <c r="E154" s="52"/>
      <c r="F154" s="52"/>
    </row>
    <row r="178" spans="1:6" x14ac:dyDescent="0.2">
      <c r="B178">
        <v>271004</v>
      </c>
      <c r="C178" t="s">
        <v>249</v>
      </c>
      <c r="D178">
        <v>59</v>
      </c>
      <c r="E178">
        <v>2.1594343306869899</v>
      </c>
      <c r="F178">
        <v>25.425597764540399</v>
      </c>
    </row>
    <row r="179" spans="1:6" x14ac:dyDescent="0.2">
      <c r="B179">
        <v>271403</v>
      </c>
      <c r="C179" t="s">
        <v>251</v>
      </c>
      <c r="D179">
        <v>12</v>
      </c>
      <c r="E179">
        <v>1.45250666337432</v>
      </c>
      <c r="F179">
        <v>17.102094584891201</v>
      </c>
    </row>
    <row r="180" spans="1:6" x14ac:dyDescent="0.2">
      <c r="B180" s="52"/>
      <c r="C180" t="s">
        <v>397</v>
      </c>
      <c r="D180">
        <v>188</v>
      </c>
    </row>
    <row r="181" spans="1:6" x14ac:dyDescent="0.2">
      <c r="A181">
        <v>1</v>
      </c>
      <c r="B181" s="52">
        <v>2</v>
      </c>
      <c r="C181">
        <v>3</v>
      </c>
      <c r="D181">
        <v>4</v>
      </c>
      <c r="E181">
        <v>5</v>
      </c>
      <c r="F181">
        <v>6</v>
      </c>
    </row>
    <row r="183" spans="1:6" x14ac:dyDescent="0.2">
      <c r="A183">
        <v>270000</v>
      </c>
      <c r="B183" t="s">
        <v>313</v>
      </c>
      <c r="C183" t="s">
        <v>406</v>
      </c>
      <c r="D183">
        <v>117</v>
      </c>
      <c r="E183">
        <v>1.32943169749225</v>
      </c>
      <c r="F183">
        <v>15.6529861156345</v>
      </c>
    </row>
  </sheetData>
  <phoneticPr fontId="14"/>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BW183"/>
  <sheetViews>
    <sheetView topLeftCell="A78" workbookViewId="0">
      <selection activeCell="D178" sqref="D178"/>
    </sheetView>
  </sheetViews>
  <sheetFormatPr defaultRowHeight="13.2" x14ac:dyDescent="0.2"/>
  <sheetData>
    <row r="1" spans="1:73" x14ac:dyDescent="0.2">
      <c r="A1" s="145" t="s">
        <v>416</v>
      </c>
      <c r="B1" s="145"/>
      <c r="C1" s="145" t="str">
        <f>""&amp;市町村別自殺者集計表!Q7&amp;市町村別自殺者集計表!R7&amp;"年10月暫定値"</f>
        <v>令和5年10月暫定値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令和5年10月暫定値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令和5年10月暫定値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row r="47" s="52" customFormat="1" x14ac:dyDescent="0.2"/>
    <row r="48" s="52" customFormat="1" x14ac:dyDescent="0.2"/>
    <row r="49" s="52" customFormat="1" x14ac:dyDescent="0.2"/>
    <row r="50" s="52" customFormat="1" x14ac:dyDescent="0.2"/>
    <row r="51" s="52" customFormat="1" x14ac:dyDescent="0.2"/>
    <row r="52" s="52" customFormat="1" x14ac:dyDescent="0.2"/>
    <row r="53" s="52" customFormat="1" x14ac:dyDescent="0.2"/>
    <row r="54" s="52" customFormat="1" x14ac:dyDescent="0.2"/>
    <row r="55" s="52" customFormat="1" x14ac:dyDescent="0.2"/>
    <row r="56" s="52" customFormat="1" x14ac:dyDescent="0.2"/>
    <row r="57" s="52" customFormat="1" x14ac:dyDescent="0.2"/>
    <row r="58" s="52" customFormat="1" x14ac:dyDescent="0.2"/>
    <row r="59" s="52" customFormat="1" x14ac:dyDescent="0.2"/>
    <row r="60" s="52" customFormat="1" x14ac:dyDescent="0.2"/>
    <row r="61" s="52" customFormat="1" x14ac:dyDescent="0.2"/>
    <row r="62" s="52" customFormat="1" x14ac:dyDescent="0.2"/>
    <row r="63" s="52" customFormat="1" x14ac:dyDescent="0.2"/>
    <row r="64"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34</v>
      </c>
      <c r="E101" s="52">
        <v>1.24441978378572</v>
      </c>
      <c r="F101" s="52">
        <v>14.6520393897351</v>
      </c>
    </row>
    <row r="102" spans="1:6" x14ac:dyDescent="0.2">
      <c r="A102" s="52">
        <v>271021</v>
      </c>
      <c r="B102" s="52" t="s">
        <v>419</v>
      </c>
      <c r="C102" s="52" t="s">
        <v>500</v>
      </c>
      <c r="D102" s="52">
        <v>1</v>
      </c>
      <c r="E102" s="52">
        <v>0.95022710427792201</v>
      </c>
      <c r="F102" s="52">
        <v>11.1881578406917</v>
      </c>
    </row>
    <row r="103" spans="1:6" x14ac:dyDescent="0.2">
      <c r="A103" s="52">
        <v>271071</v>
      </c>
      <c r="B103" s="52" t="s">
        <v>419</v>
      </c>
      <c r="C103" s="52" t="s">
        <v>504</v>
      </c>
      <c r="D103" s="52">
        <v>1</v>
      </c>
      <c r="E103" s="52">
        <v>1.2574503935819701</v>
      </c>
      <c r="F103" s="52">
        <v>14.8054643115297</v>
      </c>
    </row>
    <row r="104" spans="1:6" x14ac:dyDescent="0.2">
      <c r="A104" s="52">
        <v>271080</v>
      </c>
      <c r="B104" s="52" t="s">
        <v>419</v>
      </c>
      <c r="C104" s="52" t="s">
        <v>505</v>
      </c>
      <c r="D104" s="52">
        <v>2</v>
      </c>
      <c r="E104" s="52">
        <v>3.1604064282666799</v>
      </c>
      <c r="F104" s="52">
        <v>37.211236977978601</v>
      </c>
    </row>
    <row r="105" spans="1:6" x14ac:dyDescent="0.2">
      <c r="A105" s="52">
        <v>271098</v>
      </c>
      <c r="B105" s="52" t="s">
        <v>419</v>
      </c>
      <c r="C105" s="52" t="s">
        <v>506</v>
      </c>
      <c r="D105" s="52">
        <v>1</v>
      </c>
      <c r="E105" s="52">
        <v>1.2443382609128499</v>
      </c>
      <c r="F105" s="52">
        <v>14.651079523651299</v>
      </c>
    </row>
    <row r="106" spans="1:6" x14ac:dyDescent="0.2">
      <c r="A106" s="52">
        <v>271110</v>
      </c>
      <c r="B106" s="52" t="s">
        <v>419</v>
      </c>
      <c r="C106" s="52" t="s">
        <v>507</v>
      </c>
      <c r="D106" s="52">
        <v>2</v>
      </c>
      <c r="E106" s="52">
        <v>2.80642671718235</v>
      </c>
      <c r="F106" s="52">
        <v>33.043411347469601</v>
      </c>
    </row>
    <row r="107" spans="1:6" x14ac:dyDescent="0.2">
      <c r="A107" s="52">
        <v>271136</v>
      </c>
      <c r="B107" s="52" t="s">
        <v>419</v>
      </c>
      <c r="C107" s="52" t="s">
        <v>508</v>
      </c>
      <c r="D107" s="52">
        <v>2</v>
      </c>
      <c r="E107" s="52">
        <v>2.0549915745345402</v>
      </c>
      <c r="F107" s="52">
        <v>24.1958685388745</v>
      </c>
    </row>
    <row r="108" spans="1:6" x14ac:dyDescent="0.2">
      <c r="A108" s="52">
        <v>271144</v>
      </c>
      <c r="B108" s="52" t="s">
        <v>419</v>
      </c>
      <c r="C108" s="52" t="s">
        <v>509</v>
      </c>
      <c r="D108" s="52">
        <v>1</v>
      </c>
      <c r="E108" s="52">
        <v>0.58473377071419397</v>
      </c>
      <c r="F108" s="52">
        <v>6.8847685906671199</v>
      </c>
    </row>
    <row r="109" spans="1:6" x14ac:dyDescent="0.2">
      <c r="A109" s="52">
        <v>271187</v>
      </c>
      <c r="B109" s="52" t="s">
        <v>419</v>
      </c>
      <c r="C109" s="52" t="s">
        <v>513</v>
      </c>
      <c r="D109" s="52">
        <v>2</v>
      </c>
      <c r="E109" s="52">
        <v>1.17416370190332</v>
      </c>
      <c r="F109" s="52">
        <v>13.8248306837004</v>
      </c>
    </row>
    <row r="110" spans="1:6" x14ac:dyDescent="0.2">
      <c r="A110" s="52">
        <v>271195</v>
      </c>
      <c r="B110" s="52" t="s">
        <v>419</v>
      </c>
      <c r="C110" s="52" t="s">
        <v>527</v>
      </c>
      <c r="D110" s="52">
        <v>3</v>
      </c>
      <c r="E110" s="52">
        <v>2.6974536037980101</v>
      </c>
      <c r="F110" s="52">
        <v>31.760340818912098</v>
      </c>
    </row>
    <row r="111" spans="1:6" x14ac:dyDescent="0.2">
      <c r="A111" s="52">
        <v>271209</v>
      </c>
      <c r="B111" s="52" t="s">
        <v>419</v>
      </c>
      <c r="C111" s="52" t="s">
        <v>514</v>
      </c>
      <c r="D111" s="52">
        <v>1</v>
      </c>
      <c r="E111" s="52">
        <v>0.65721590199596502</v>
      </c>
      <c r="F111" s="52">
        <v>7.7381872331782899</v>
      </c>
    </row>
    <row r="112" spans="1:6" x14ac:dyDescent="0.2">
      <c r="A112" s="52">
        <v>271217</v>
      </c>
      <c r="B112" s="52" t="s">
        <v>419</v>
      </c>
      <c r="C112" s="52" t="s">
        <v>515</v>
      </c>
      <c r="D112" s="52">
        <v>2</v>
      </c>
      <c r="E112" s="52">
        <v>1.5242856816224499</v>
      </c>
      <c r="F112" s="52">
        <v>17.9472346384579</v>
      </c>
    </row>
    <row r="113" spans="1:6" x14ac:dyDescent="0.2">
      <c r="A113" s="52">
        <v>271225</v>
      </c>
      <c r="B113" s="52" t="s">
        <v>419</v>
      </c>
      <c r="C113" s="52" t="s">
        <v>516</v>
      </c>
      <c r="D113" s="52">
        <v>2</v>
      </c>
      <c r="E113" s="52">
        <v>1.90936255930957</v>
      </c>
      <c r="F113" s="52">
        <v>22.4812043273547</v>
      </c>
    </row>
    <row r="114" spans="1:6" x14ac:dyDescent="0.2">
      <c r="A114" s="52">
        <v>271241</v>
      </c>
      <c r="B114" s="52" t="s">
        <v>419</v>
      </c>
      <c r="C114" s="52" t="s">
        <v>530</v>
      </c>
      <c r="D114" s="52">
        <v>1</v>
      </c>
      <c r="E114" s="52">
        <v>0.88651696350209697</v>
      </c>
      <c r="F114" s="52">
        <v>10.438022312202101</v>
      </c>
    </row>
    <row r="115" spans="1:6" x14ac:dyDescent="0.2">
      <c r="A115" s="52">
        <v>271250</v>
      </c>
      <c r="B115" s="52" t="s">
        <v>419</v>
      </c>
      <c r="C115" s="52" t="s">
        <v>518</v>
      </c>
      <c r="D115" s="52">
        <v>2</v>
      </c>
      <c r="E115" s="52">
        <v>1.68085589182011</v>
      </c>
      <c r="F115" s="52">
        <v>19.790722597236801</v>
      </c>
    </row>
    <row r="116" spans="1:6" x14ac:dyDescent="0.2">
      <c r="A116" s="52">
        <v>271268</v>
      </c>
      <c r="B116" s="52" t="s">
        <v>419</v>
      </c>
      <c r="C116" s="52" t="s">
        <v>519</v>
      </c>
      <c r="D116" s="52">
        <v>4</v>
      </c>
      <c r="E116" s="52">
        <v>2.08190202569067</v>
      </c>
      <c r="F116" s="52">
        <v>24.512717399261099</v>
      </c>
    </row>
    <row r="117" spans="1:6" x14ac:dyDescent="0.2">
      <c r="A117" s="52">
        <v>271276</v>
      </c>
      <c r="B117" s="52" t="s">
        <v>419</v>
      </c>
      <c r="C117" s="52" t="s">
        <v>520</v>
      </c>
      <c r="D117" s="52">
        <v>6</v>
      </c>
      <c r="E117" s="52">
        <v>4.4714720085852298</v>
      </c>
      <c r="F117" s="52">
        <v>52.647976875277699</v>
      </c>
    </row>
    <row r="118" spans="1:6" x14ac:dyDescent="0.2">
      <c r="A118" s="52">
        <v>271284</v>
      </c>
      <c r="B118" s="52" t="s">
        <v>419</v>
      </c>
      <c r="C118" s="52" t="s">
        <v>521</v>
      </c>
      <c r="D118" s="52">
        <v>1</v>
      </c>
      <c r="E118" s="52">
        <v>0.92057296461317495</v>
      </c>
      <c r="F118" s="52">
        <v>10.839004260768</v>
      </c>
    </row>
    <row r="119" spans="1:6" x14ac:dyDescent="0.2">
      <c r="A119" s="52">
        <v>271403</v>
      </c>
      <c r="B119" s="52" t="s">
        <v>173</v>
      </c>
      <c r="C119" s="52" t="s">
        <v>419</v>
      </c>
      <c r="D119" s="52">
        <v>13</v>
      </c>
      <c r="E119" s="52">
        <v>1.57354888532218</v>
      </c>
      <c r="F119" s="52">
        <v>18.5272691336321</v>
      </c>
    </row>
    <row r="120" spans="1:6" x14ac:dyDescent="0.2">
      <c r="A120" s="52">
        <v>271411</v>
      </c>
      <c r="B120" s="52" t="s">
        <v>419</v>
      </c>
      <c r="C120" s="52" t="s">
        <v>522</v>
      </c>
      <c r="D120" s="52">
        <v>1</v>
      </c>
      <c r="E120" s="52">
        <v>0.68327479945884595</v>
      </c>
      <c r="F120" s="52">
        <v>8.0450097355638395</v>
      </c>
    </row>
    <row r="121" spans="1:6" x14ac:dyDescent="0.2">
      <c r="A121" s="52">
        <v>271420</v>
      </c>
      <c r="B121" s="52" t="s">
        <v>419</v>
      </c>
      <c r="C121" s="52" t="s">
        <v>528</v>
      </c>
      <c r="D121" s="52">
        <v>3</v>
      </c>
      <c r="E121" s="52">
        <v>2.4730438223365301</v>
      </c>
      <c r="F121" s="52">
        <v>29.118096617833402</v>
      </c>
    </row>
    <row r="122" spans="1:6" x14ac:dyDescent="0.2">
      <c r="A122" s="52">
        <v>271438</v>
      </c>
      <c r="B122" s="52" t="s">
        <v>419</v>
      </c>
      <c r="C122" s="52" t="s">
        <v>523</v>
      </c>
      <c r="D122" s="52">
        <v>1</v>
      </c>
      <c r="E122" s="52">
        <v>1.16009280742459</v>
      </c>
      <c r="F122" s="52">
        <v>13.659157248708899</v>
      </c>
    </row>
    <row r="123" spans="1:6" x14ac:dyDescent="0.2">
      <c r="A123" s="52">
        <v>271446</v>
      </c>
      <c r="B123" s="52" t="s">
        <v>419</v>
      </c>
      <c r="C123" s="52" t="s">
        <v>529</v>
      </c>
      <c r="D123" s="52">
        <v>3</v>
      </c>
      <c r="E123" s="52">
        <v>2.1920851113579198</v>
      </c>
      <c r="F123" s="52">
        <v>25.8100343756659</v>
      </c>
    </row>
    <row r="124" spans="1:6" x14ac:dyDescent="0.2">
      <c r="A124" s="52">
        <v>271454</v>
      </c>
      <c r="B124" s="52" t="s">
        <v>419</v>
      </c>
      <c r="C124" s="52" t="s">
        <v>524</v>
      </c>
      <c r="D124" s="52">
        <v>3</v>
      </c>
      <c r="E124" s="52">
        <v>2.1632223359916898</v>
      </c>
      <c r="F124" s="52">
        <v>25.470198472160298</v>
      </c>
    </row>
    <row r="125" spans="1:6" x14ac:dyDescent="0.2">
      <c r="A125" s="52">
        <v>271462</v>
      </c>
      <c r="B125" s="52" t="s">
        <v>419</v>
      </c>
      <c r="C125" s="52" t="s">
        <v>525</v>
      </c>
      <c r="D125" s="52">
        <v>2</v>
      </c>
      <c r="E125" s="52">
        <v>1.2597869700233699</v>
      </c>
      <c r="F125" s="52">
        <v>14.8329756147913</v>
      </c>
    </row>
    <row r="126" spans="1:6" x14ac:dyDescent="0.2">
      <c r="A126" s="52">
        <v>272027</v>
      </c>
      <c r="B126" s="52" t="s">
        <v>253</v>
      </c>
      <c r="C126" s="52" t="s">
        <v>419</v>
      </c>
      <c r="D126" s="52">
        <v>1</v>
      </c>
      <c r="E126" s="52">
        <v>0.52396346926692305</v>
      </c>
      <c r="F126" s="52">
        <v>6.1692472994331196</v>
      </c>
    </row>
    <row r="127" spans="1:6" x14ac:dyDescent="0.2">
      <c r="A127" s="52">
        <v>272035</v>
      </c>
      <c r="B127" s="52" t="s">
        <v>174</v>
      </c>
      <c r="C127" s="52" t="s">
        <v>419</v>
      </c>
      <c r="D127" s="52">
        <v>2</v>
      </c>
      <c r="E127" s="52">
        <v>0.48923439709199101</v>
      </c>
      <c r="F127" s="52">
        <v>5.7603404818895703</v>
      </c>
    </row>
    <row r="128" spans="1:6" x14ac:dyDescent="0.2">
      <c r="A128" s="52">
        <v>272051</v>
      </c>
      <c r="B128" s="52" t="s">
        <v>176</v>
      </c>
      <c r="C128" s="52" t="s">
        <v>419</v>
      </c>
      <c r="D128" s="52">
        <v>3</v>
      </c>
      <c r="E128" s="52">
        <v>0.79183042159691097</v>
      </c>
      <c r="F128" s="52">
        <v>9.3231646413829807</v>
      </c>
    </row>
    <row r="129" spans="1:6" x14ac:dyDescent="0.2">
      <c r="A129" s="52">
        <v>272060</v>
      </c>
      <c r="B129" s="52" t="s">
        <v>262</v>
      </c>
      <c r="C129" s="52" t="s">
        <v>419</v>
      </c>
      <c r="D129" s="52">
        <v>1</v>
      </c>
      <c r="E129" s="52">
        <v>1.3548850380045301</v>
      </c>
      <c r="F129" s="52">
        <v>15.952678673279101</v>
      </c>
    </row>
    <row r="130" spans="1:6" x14ac:dyDescent="0.2">
      <c r="A130" s="52">
        <v>272078</v>
      </c>
      <c r="B130" s="52" t="s">
        <v>177</v>
      </c>
      <c r="C130" s="52" t="s">
        <v>419</v>
      </c>
      <c r="D130" s="52">
        <v>2</v>
      </c>
      <c r="E130" s="52">
        <v>0.57152491419982199</v>
      </c>
      <c r="F130" s="52">
        <v>6.7292449575140401</v>
      </c>
    </row>
    <row r="131" spans="1:6" x14ac:dyDescent="0.2">
      <c r="A131" s="52">
        <v>272086</v>
      </c>
      <c r="B131" s="52" t="s">
        <v>178</v>
      </c>
      <c r="C131" s="52" t="s">
        <v>419</v>
      </c>
      <c r="D131" s="52">
        <v>4</v>
      </c>
      <c r="E131" s="52">
        <v>4.7621882254896102</v>
      </c>
      <c r="F131" s="52">
        <v>56.070925880764797</v>
      </c>
    </row>
    <row r="132" spans="1:6" x14ac:dyDescent="0.2">
      <c r="A132" s="52">
        <v>272094</v>
      </c>
      <c r="B132" s="52" t="s">
        <v>179</v>
      </c>
      <c r="C132" s="52" t="s">
        <v>419</v>
      </c>
      <c r="D132" s="52">
        <v>1</v>
      </c>
      <c r="E132" s="52">
        <v>0.70099190354351404</v>
      </c>
      <c r="F132" s="52">
        <v>8.2536143481736293</v>
      </c>
    </row>
    <row r="133" spans="1:6" x14ac:dyDescent="0.2">
      <c r="A133" s="52">
        <v>272108</v>
      </c>
      <c r="B133" s="52" t="s">
        <v>180</v>
      </c>
      <c r="C133" s="52" t="s">
        <v>419</v>
      </c>
      <c r="D133" s="52">
        <v>6</v>
      </c>
      <c r="E133" s="52">
        <v>1.50874696050352</v>
      </c>
      <c r="F133" s="52">
        <v>17.764278728509201</v>
      </c>
    </row>
    <row r="134" spans="1:6" x14ac:dyDescent="0.2">
      <c r="A134" s="52">
        <v>272116</v>
      </c>
      <c r="B134" s="52" t="s">
        <v>181</v>
      </c>
      <c r="C134" s="52" t="s">
        <v>419</v>
      </c>
      <c r="D134" s="52">
        <v>2</v>
      </c>
      <c r="E134" s="52">
        <v>0.70545741859021405</v>
      </c>
      <c r="F134" s="52">
        <v>8.3061921866267099</v>
      </c>
    </row>
    <row r="135" spans="1:6" x14ac:dyDescent="0.2">
      <c r="A135" s="52">
        <v>272124</v>
      </c>
      <c r="B135" s="52" t="s">
        <v>182</v>
      </c>
      <c r="C135" s="52" t="s">
        <v>419</v>
      </c>
      <c r="D135" s="52">
        <v>5</v>
      </c>
      <c r="E135" s="52">
        <v>1.8961443800176701</v>
      </c>
      <c r="F135" s="52">
        <v>22.3255709260145</v>
      </c>
    </row>
    <row r="136" spans="1:6" x14ac:dyDescent="0.2">
      <c r="A136" s="52">
        <v>272132</v>
      </c>
      <c r="B136" s="52" t="s">
        <v>183</v>
      </c>
      <c r="C136" s="52" t="s">
        <v>419</v>
      </c>
      <c r="D136" s="52">
        <v>1</v>
      </c>
      <c r="E136" s="52">
        <v>1.01173613921489</v>
      </c>
      <c r="F136" s="52">
        <v>11.9123771230141</v>
      </c>
    </row>
    <row r="137" spans="1:6" x14ac:dyDescent="0.2">
      <c r="A137" s="52">
        <v>272159</v>
      </c>
      <c r="B137" s="52" t="s">
        <v>184</v>
      </c>
      <c r="C137" s="52" t="s">
        <v>419</v>
      </c>
      <c r="D137" s="52">
        <v>2</v>
      </c>
      <c r="E137" s="52">
        <v>0.87268792243549698</v>
      </c>
      <c r="F137" s="52">
        <v>10.2751965060954</v>
      </c>
    </row>
    <row r="138" spans="1:6" x14ac:dyDescent="0.2">
      <c r="A138" s="52">
        <v>272167</v>
      </c>
      <c r="B138" s="52" t="s">
        <v>185</v>
      </c>
      <c r="C138" s="52" t="s">
        <v>419</v>
      </c>
      <c r="D138" s="52">
        <v>1</v>
      </c>
      <c r="E138" s="52">
        <v>0.98195172725308799</v>
      </c>
      <c r="F138" s="52">
        <v>11.5616896918509</v>
      </c>
    </row>
    <row r="139" spans="1:6" x14ac:dyDescent="0.2">
      <c r="A139" s="52">
        <v>272175</v>
      </c>
      <c r="B139" s="52" t="s">
        <v>186</v>
      </c>
      <c r="C139" s="52" t="s">
        <v>419</v>
      </c>
      <c r="D139" s="52">
        <v>2</v>
      </c>
      <c r="E139" s="52">
        <v>1.6977784568891601</v>
      </c>
      <c r="F139" s="52">
        <v>19.989972153695</v>
      </c>
    </row>
    <row r="140" spans="1:6" x14ac:dyDescent="0.2">
      <c r="A140" s="52">
        <v>272183</v>
      </c>
      <c r="B140" s="52" t="s">
        <v>187</v>
      </c>
      <c r="C140" s="52" t="s">
        <v>419</v>
      </c>
      <c r="D140" s="52">
        <v>1</v>
      </c>
      <c r="E140" s="52">
        <v>0.84512279634230902</v>
      </c>
      <c r="F140" s="52">
        <v>9.9506393762884695</v>
      </c>
    </row>
    <row r="141" spans="1:6" x14ac:dyDescent="0.2">
      <c r="A141" s="52">
        <v>272191</v>
      </c>
      <c r="B141" s="52" t="s">
        <v>278</v>
      </c>
      <c r="C141" s="52" t="s">
        <v>419</v>
      </c>
      <c r="D141" s="52">
        <v>2</v>
      </c>
      <c r="E141" s="52">
        <v>1.0833355902824799</v>
      </c>
      <c r="F141" s="52">
        <v>12.755402917842099</v>
      </c>
    </row>
    <row r="142" spans="1:6" x14ac:dyDescent="0.2">
      <c r="A142" s="52">
        <v>272205</v>
      </c>
      <c r="B142" s="52" t="s">
        <v>188</v>
      </c>
      <c r="C142" s="52" t="s">
        <v>419</v>
      </c>
      <c r="D142" s="52">
        <v>2</v>
      </c>
      <c r="E142" s="52">
        <v>1.4375458217730701</v>
      </c>
      <c r="F142" s="52">
        <v>16.925942740231299</v>
      </c>
    </row>
    <row r="143" spans="1:6" x14ac:dyDescent="0.2">
      <c r="A143" s="52">
        <v>272221</v>
      </c>
      <c r="B143" s="52" t="s">
        <v>189</v>
      </c>
      <c r="C143" s="52" t="s">
        <v>419</v>
      </c>
      <c r="D143" s="52">
        <v>3</v>
      </c>
      <c r="E143" s="52">
        <v>2.73810067083466</v>
      </c>
      <c r="F143" s="52">
        <v>32.238927253375898</v>
      </c>
    </row>
    <row r="144" spans="1:6" x14ac:dyDescent="0.2">
      <c r="A144" s="52">
        <v>272230</v>
      </c>
      <c r="B144" s="52" t="s">
        <v>171</v>
      </c>
      <c r="C144" s="52" t="s">
        <v>419</v>
      </c>
      <c r="D144" s="52">
        <v>1</v>
      </c>
      <c r="E144" s="52">
        <v>0.839200745210262</v>
      </c>
      <c r="F144" s="52">
        <v>9.8809120000563109</v>
      </c>
    </row>
    <row r="145" spans="1:6" x14ac:dyDescent="0.2">
      <c r="A145" s="52">
        <v>272248</v>
      </c>
      <c r="B145" s="52" t="s">
        <v>190</v>
      </c>
      <c r="C145" s="52" t="s">
        <v>419</v>
      </c>
      <c r="D145" s="52">
        <v>2</v>
      </c>
      <c r="E145" s="52">
        <v>2.30709778633967</v>
      </c>
      <c r="F145" s="52">
        <v>27.164215871418701</v>
      </c>
    </row>
    <row r="146" spans="1:6" x14ac:dyDescent="0.2">
      <c r="A146" s="52">
        <v>272256</v>
      </c>
      <c r="B146" s="52" t="s">
        <v>191</v>
      </c>
      <c r="C146" s="52" t="s">
        <v>419</v>
      </c>
      <c r="D146" s="52">
        <v>1</v>
      </c>
      <c r="E146" s="52">
        <v>1.7474574494111099</v>
      </c>
      <c r="F146" s="52">
        <v>20.574902226937201</v>
      </c>
    </row>
    <row r="147" spans="1:6" x14ac:dyDescent="0.2">
      <c r="A147" s="52">
        <v>272272</v>
      </c>
      <c r="B147" s="52" t="s">
        <v>193</v>
      </c>
      <c r="C147" s="52" t="s">
        <v>419</v>
      </c>
      <c r="D147" s="52">
        <v>9</v>
      </c>
      <c r="E147" s="52">
        <v>1.8667048304098699</v>
      </c>
      <c r="F147" s="52">
        <v>21.978943970954901</v>
      </c>
    </row>
    <row r="148" spans="1:6" x14ac:dyDescent="0.2">
      <c r="A148" s="52">
        <v>272299</v>
      </c>
      <c r="B148" s="52" t="s">
        <v>195</v>
      </c>
      <c r="C148" s="52" t="s">
        <v>419</v>
      </c>
      <c r="D148" s="52">
        <v>1</v>
      </c>
      <c r="E148" s="52">
        <v>1.8176860856130099</v>
      </c>
      <c r="F148" s="52">
        <v>21.401787782217699</v>
      </c>
    </row>
    <row r="149" spans="1:6" x14ac:dyDescent="0.2">
      <c r="A149" s="52">
        <v>272329</v>
      </c>
      <c r="B149" s="52" t="s">
        <v>198</v>
      </c>
      <c r="C149" s="52" t="s">
        <v>419</v>
      </c>
      <c r="D149" s="52">
        <v>2</v>
      </c>
      <c r="E149" s="52">
        <v>3.8241648979903999</v>
      </c>
      <c r="F149" s="52">
        <v>45.026457669887002</v>
      </c>
    </row>
    <row r="150" spans="1:6" x14ac:dyDescent="0.2">
      <c r="A150" s="52">
        <v>273660</v>
      </c>
      <c r="B150" s="52" t="s">
        <v>526</v>
      </c>
      <c r="C150" s="52" t="s">
        <v>419</v>
      </c>
      <c r="D150" s="52">
        <v>1</v>
      </c>
      <c r="E150" s="52">
        <v>6.6511473229132001</v>
      </c>
      <c r="F150" s="52">
        <v>78.311895898816701</v>
      </c>
    </row>
    <row r="178" spans="1:6" x14ac:dyDescent="0.2">
      <c r="B178">
        <v>271004</v>
      </c>
      <c r="C178" t="s">
        <v>249</v>
      </c>
      <c r="D178">
        <v>34</v>
      </c>
      <c r="E178">
        <v>1.24441978378572</v>
      </c>
      <c r="F178">
        <v>14.6520393897351</v>
      </c>
    </row>
    <row r="179" spans="1:6" x14ac:dyDescent="0.2">
      <c r="B179">
        <v>271403</v>
      </c>
      <c r="C179" t="s">
        <v>251</v>
      </c>
      <c r="D179">
        <v>13</v>
      </c>
      <c r="E179">
        <v>1.57354888532218</v>
      </c>
      <c r="F179">
        <v>18.5272691336321</v>
      </c>
    </row>
    <row r="180" spans="1:6" x14ac:dyDescent="0.2">
      <c r="B180" s="52"/>
      <c r="C180" t="s">
        <v>397</v>
      </c>
      <c r="D180">
        <v>152</v>
      </c>
    </row>
    <row r="181" spans="1:6" x14ac:dyDescent="0.2">
      <c r="A181">
        <v>1</v>
      </c>
      <c r="B181" s="52">
        <v>2</v>
      </c>
      <c r="C181">
        <v>3</v>
      </c>
      <c r="D181">
        <v>4</v>
      </c>
      <c r="E181">
        <v>5</v>
      </c>
      <c r="F181">
        <v>6</v>
      </c>
    </row>
    <row r="183" spans="1:6" x14ac:dyDescent="0.2">
      <c r="A183">
        <v>270000</v>
      </c>
      <c r="B183" t="s">
        <v>313</v>
      </c>
      <c r="C183" t="s">
        <v>406</v>
      </c>
      <c r="D183">
        <v>105</v>
      </c>
      <c r="E183">
        <v>1.19307972851868</v>
      </c>
      <c r="F183">
        <v>14.047551642236099</v>
      </c>
    </row>
  </sheetData>
  <phoneticPr fontId="14"/>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W183"/>
  <sheetViews>
    <sheetView topLeftCell="A78" workbookViewId="0">
      <selection activeCell="D90" sqref="D90:BW90"/>
    </sheetView>
  </sheetViews>
  <sheetFormatPr defaultRowHeight="13.2" x14ac:dyDescent="0.2"/>
  <sheetData>
    <row r="1" spans="1:74" x14ac:dyDescent="0.2">
      <c r="A1" s="145" t="s">
        <v>416</v>
      </c>
      <c r="B1" s="145"/>
      <c r="C1" s="145" t="str">
        <f>""&amp;市町村別自殺者集計表!Q7&amp;市町村別自殺者集計表!R7&amp;"年10月暫定値"</f>
        <v>令和5年10月暫定値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t="str">
        <f>C1</f>
        <v>令和5年10月暫定値</v>
      </c>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t="str">
        <f>C1</f>
        <v>令和5年10月暫定値</v>
      </c>
      <c r="BE1" s="145"/>
      <c r="BF1" s="145"/>
      <c r="BG1" s="145"/>
      <c r="BH1" s="145"/>
      <c r="BI1" s="145"/>
      <c r="BJ1" s="145"/>
      <c r="BK1" s="145"/>
      <c r="BL1" s="145"/>
      <c r="BM1" s="145"/>
      <c r="BN1" s="145"/>
      <c r="BO1" s="145"/>
      <c r="BP1" s="145"/>
      <c r="BQ1" s="145"/>
      <c r="BR1" s="145"/>
      <c r="BS1" s="145"/>
      <c r="BT1" s="145"/>
      <c r="BU1" s="145"/>
      <c r="BV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c r="AC4" s="145" t="s">
        <v>117</v>
      </c>
      <c r="AD4" s="145"/>
      <c r="AE4" s="145"/>
      <c r="AF4" s="145"/>
      <c r="AG4" s="145"/>
      <c r="AH4" s="145"/>
      <c r="AI4" s="145"/>
      <c r="AJ4" s="145" t="s">
        <v>118</v>
      </c>
      <c r="AK4" s="145"/>
      <c r="AL4" s="145"/>
      <c r="AM4" s="145"/>
      <c r="AN4" s="145"/>
      <c r="AO4" s="145"/>
      <c r="AP4" s="145"/>
      <c r="AQ4" s="145" t="s">
        <v>119</v>
      </c>
      <c r="AR4" s="145"/>
      <c r="AS4" s="145"/>
      <c r="AT4" s="145"/>
      <c r="AU4" s="145"/>
      <c r="AV4" s="145"/>
      <c r="AW4" s="145"/>
      <c r="AX4" s="145"/>
      <c r="AY4" s="145"/>
      <c r="AZ4" s="145"/>
      <c r="BA4" s="145"/>
      <c r="BB4" s="145"/>
      <c r="BC4" s="145"/>
      <c r="BD4" s="145" t="s">
        <v>120</v>
      </c>
      <c r="BE4" s="145"/>
      <c r="BF4" s="145"/>
      <c r="BG4" s="145"/>
      <c r="BH4" s="145"/>
      <c r="BI4" s="145"/>
      <c r="BJ4" s="145"/>
      <c r="BK4" s="145"/>
      <c r="BL4" s="145" t="s">
        <v>121</v>
      </c>
      <c r="BM4" s="145"/>
      <c r="BN4" s="145"/>
      <c r="BO4" s="145"/>
      <c r="BP4" s="145"/>
      <c r="BQ4" s="145"/>
      <c r="BR4" s="145"/>
      <c r="BS4" s="145"/>
      <c r="BT4" s="145" t="s">
        <v>122</v>
      </c>
      <c r="BU4" s="145"/>
      <c r="BV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133</v>
      </c>
      <c r="T5" s="145" t="s">
        <v>134</v>
      </c>
      <c r="U5" s="145" t="s">
        <v>314</v>
      </c>
      <c r="V5" s="145"/>
      <c r="W5" s="145"/>
      <c r="X5" s="145"/>
      <c r="Y5" s="145"/>
      <c r="Z5" s="145"/>
      <c r="AA5" s="145"/>
      <c r="AB5" s="145" t="s">
        <v>6</v>
      </c>
      <c r="AC5" s="145" t="s">
        <v>135</v>
      </c>
      <c r="AD5" s="145" t="s">
        <v>136</v>
      </c>
      <c r="AE5" s="145" t="s">
        <v>137</v>
      </c>
      <c r="AF5" s="145" t="s">
        <v>138</v>
      </c>
      <c r="AG5" s="145" t="s">
        <v>139</v>
      </c>
      <c r="AH5" s="145" t="s">
        <v>5</v>
      </c>
      <c r="AI5" s="145" t="s">
        <v>6</v>
      </c>
      <c r="AJ5" s="145" t="s">
        <v>140</v>
      </c>
      <c r="AK5" s="145" t="s">
        <v>141</v>
      </c>
      <c r="AL5" s="145" t="s">
        <v>142</v>
      </c>
      <c r="AM5" s="145" t="s">
        <v>143</v>
      </c>
      <c r="AN5" s="145" t="s">
        <v>144</v>
      </c>
      <c r="AO5" s="145" t="s">
        <v>5</v>
      </c>
      <c r="AP5" s="145" t="s">
        <v>6</v>
      </c>
      <c r="AQ5" s="145" t="s">
        <v>145</v>
      </c>
      <c r="AR5" s="145" t="s">
        <v>146</v>
      </c>
      <c r="AS5" s="145" t="s">
        <v>147</v>
      </c>
      <c r="AT5" s="145" t="s">
        <v>148</v>
      </c>
      <c r="AU5" s="145" t="s">
        <v>149</v>
      </c>
      <c r="AV5" s="145" t="s">
        <v>150</v>
      </c>
      <c r="AW5" s="145" t="s">
        <v>151</v>
      </c>
      <c r="AX5" s="145" t="s">
        <v>152</v>
      </c>
      <c r="AY5" s="145" t="s">
        <v>153</v>
      </c>
      <c r="AZ5" s="145" t="s">
        <v>154</v>
      </c>
      <c r="BA5" s="145" t="s">
        <v>155</v>
      </c>
      <c r="BB5" s="145" t="s">
        <v>156</v>
      </c>
      <c r="BC5" s="145" t="s">
        <v>6</v>
      </c>
      <c r="BD5" s="145" t="s">
        <v>157</v>
      </c>
      <c r="BE5" s="145" t="s">
        <v>158</v>
      </c>
      <c r="BF5" s="145" t="s">
        <v>159</v>
      </c>
      <c r="BG5" s="145" t="s">
        <v>160</v>
      </c>
      <c r="BH5" s="145" t="s">
        <v>161</v>
      </c>
      <c r="BI5" s="145" t="s">
        <v>162</v>
      </c>
      <c r="BJ5" s="145" t="s">
        <v>163</v>
      </c>
      <c r="BK5" s="145" t="s">
        <v>6</v>
      </c>
      <c r="BL5" s="145" t="s">
        <v>0</v>
      </c>
      <c r="BM5" s="145" t="s">
        <v>1</v>
      </c>
      <c r="BN5" s="145" t="s">
        <v>164</v>
      </c>
      <c r="BO5" s="145" t="s">
        <v>2</v>
      </c>
      <c r="BP5" s="145" t="s">
        <v>3</v>
      </c>
      <c r="BQ5" s="145" t="s">
        <v>4</v>
      </c>
      <c r="BR5" s="145" t="s">
        <v>5</v>
      </c>
      <c r="BS5" s="145" t="s">
        <v>6</v>
      </c>
      <c r="BT5" s="145" t="s">
        <v>131</v>
      </c>
      <c r="BU5" s="145" t="s">
        <v>132</v>
      </c>
      <c r="BV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c r="V6" s="145" t="s">
        <v>165</v>
      </c>
      <c r="W6" s="145" t="s">
        <v>354</v>
      </c>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c r="X7" s="145" t="s">
        <v>166</v>
      </c>
      <c r="Y7" s="145" t="s">
        <v>167</v>
      </c>
      <c r="Z7" s="145" t="s">
        <v>168</v>
      </c>
      <c r="AA7" s="145" t="s">
        <v>169</v>
      </c>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row>
    <row r="8" spans="1:74" s="52" customFormat="1" x14ac:dyDescent="0.2"/>
    <row r="9" spans="1:74" s="52" customFormat="1" x14ac:dyDescent="0.2"/>
    <row r="10" spans="1:74" s="52" customFormat="1" x14ac:dyDescent="0.2"/>
    <row r="11" spans="1:74" s="52" customFormat="1" x14ac:dyDescent="0.2"/>
    <row r="12" spans="1:74" s="52" customFormat="1" x14ac:dyDescent="0.2"/>
    <row r="13" spans="1:74" s="52" customFormat="1" x14ac:dyDescent="0.2"/>
    <row r="14" spans="1:74" s="52" customFormat="1" x14ac:dyDescent="0.2"/>
    <row r="15" spans="1:74" s="52" customFormat="1" x14ac:dyDescent="0.2"/>
    <row r="16" spans="1:74"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row r="47" s="52" customFormat="1" x14ac:dyDescent="0.2"/>
    <row r="48" s="52" customFormat="1" x14ac:dyDescent="0.2"/>
    <row r="49" s="52" customFormat="1" x14ac:dyDescent="0.2"/>
    <row r="50" s="52" customFormat="1" x14ac:dyDescent="0.2"/>
    <row r="51" s="52" customFormat="1" x14ac:dyDescent="0.2"/>
    <row r="52" s="52" customFormat="1" x14ac:dyDescent="0.2"/>
    <row r="53" s="52" customFormat="1" x14ac:dyDescent="0.2"/>
    <row r="54" s="52" customFormat="1" x14ac:dyDescent="0.2"/>
    <row r="55" s="52" customFormat="1" x14ac:dyDescent="0.2"/>
    <row r="56" s="52" customFormat="1" x14ac:dyDescent="0.2"/>
    <row r="57"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18</v>
      </c>
      <c r="E101" s="52">
        <v>1.3600754388510099</v>
      </c>
      <c r="F101" s="52">
        <v>16.0137914574393</v>
      </c>
    </row>
    <row r="102" spans="1:6" x14ac:dyDescent="0.2">
      <c r="A102" s="52">
        <v>271021</v>
      </c>
      <c r="B102" s="52" t="s">
        <v>419</v>
      </c>
      <c r="C102" s="52" t="s">
        <v>500</v>
      </c>
      <c r="D102" s="52">
        <v>1</v>
      </c>
      <c r="E102" s="52">
        <v>1.9837727389950199</v>
      </c>
      <c r="F102" s="52">
        <v>23.357324184941401</v>
      </c>
    </row>
    <row r="103" spans="1:6" x14ac:dyDescent="0.2">
      <c r="A103" s="52">
        <v>271071</v>
      </c>
      <c r="B103" s="52" t="s">
        <v>419</v>
      </c>
      <c r="C103" s="52" t="s">
        <v>504</v>
      </c>
      <c r="D103" s="52">
        <v>1</v>
      </c>
      <c r="E103" s="52">
        <v>2.5695051133151798</v>
      </c>
      <c r="F103" s="52">
        <v>30.2538505277432</v>
      </c>
    </row>
    <row r="104" spans="1:6" x14ac:dyDescent="0.2">
      <c r="A104" s="52">
        <v>271080</v>
      </c>
      <c r="B104" s="52" t="s">
        <v>419</v>
      </c>
      <c r="C104" s="52" t="s">
        <v>505</v>
      </c>
      <c r="D104" s="52">
        <v>2</v>
      </c>
      <c r="E104" s="52">
        <v>6.4174554789026104</v>
      </c>
      <c r="F104" s="52">
        <v>75.560362896756601</v>
      </c>
    </row>
    <row r="105" spans="1:6" x14ac:dyDescent="0.2">
      <c r="A105" s="52">
        <v>271098</v>
      </c>
      <c r="B105" s="52" t="s">
        <v>419</v>
      </c>
      <c r="C105" s="52" t="s">
        <v>506</v>
      </c>
      <c r="D105" s="52">
        <v>1</v>
      </c>
      <c r="E105" s="52">
        <v>2.6927323154805198</v>
      </c>
      <c r="F105" s="52">
        <v>31.704751456464201</v>
      </c>
    </row>
    <row r="106" spans="1:6" x14ac:dyDescent="0.2">
      <c r="A106" s="52">
        <v>271110</v>
      </c>
      <c r="B106" s="52" t="s">
        <v>419</v>
      </c>
      <c r="C106" s="52" t="s">
        <v>507</v>
      </c>
      <c r="D106" s="52">
        <v>1</v>
      </c>
      <c r="E106" s="52">
        <v>2.7474037035001899</v>
      </c>
      <c r="F106" s="52">
        <v>32.348462960566799</v>
      </c>
    </row>
    <row r="107" spans="1:6" x14ac:dyDescent="0.2">
      <c r="A107" s="52">
        <v>271187</v>
      </c>
      <c r="B107" s="52" t="s">
        <v>419</v>
      </c>
      <c r="C107" s="52" t="s">
        <v>513</v>
      </c>
      <c r="D107" s="52">
        <v>2</v>
      </c>
      <c r="E107" s="52">
        <v>2.4649970420035499</v>
      </c>
      <c r="F107" s="52">
        <v>29.023352268751498</v>
      </c>
    </row>
    <row r="108" spans="1:6" x14ac:dyDescent="0.2">
      <c r="A108" s="52">
        <v>271195</v>
      </c>
      <c r="B108" s="52" t="s">
        <v>419</v>
      </c>
      <c r="C108" s="52" t="s">
        <v>527</v>
      </c>
      <c r="D108" s="52">
        <v>2</v>
      </c>
      <c r="E108" s="52">
        <v>3.8801047628286001</v>
      </c>
      <c r="F108" s="52">
        <v>45.685104465562503</v>
      </c>
    </row>
    <row r="109" spans="1:6" x14ac:dyDescent="0.2">
      <c r="A109" s="52">
        <v>271209</v>
      </c>
      <c r="B109" s="52" t="s">
        <v>419</v>
      </c>
      <c r="C109" s="52" t="s">
        <v>514</v>
      </c>
      <c r="D109" s="52">
        <v>1</v>
      </c>
      <c r="E109" s="52">
        <v>1.40258355891552</v>
      </c>
      <c r="F109" s="52">
        <v>16.514290290457001</v>
      </c>
    </row>
    <row r="110" spans="1:6" x14ac:dyDescent="0.2">
      <c r="A110" s="52">
        <v>271225</v>
      </c>
      <c r="B110" s="52" t="s">
        <v>419</v>
      </c>
      <c r="C110" s="52" t="s">
        <v>516</v>
      </c>
      <c r="D110" s="52">
        <v>2</v>
      </c>
      <c r="E110" s="52">
        <v>3.2924520536669699</v>
      </c>
      <c r="F110" s="52">
        <v>38.765967728659497</v>
      </c>
    </row>
    <row r="111" spans="1:6" x14ac:dyDescent="0.2">
      <c r="A111" s="52">
        <v>271250</v>
      </c>
      <c r="B111" s="52" t="s">
        <v>419</v>
      </c>
      <c r="C111" s="52" t="s">
        <v>518</v>
      </c>
      <c r="D111" s="52">
        <v>1</v>
      </c>
      <c r="E111" s="52">
        <v>1.74373997349515</v>
      </c>
      <c r="F111" s="52">
        <v>20.531131945991302</v>
      </c>
    </row>
    <row r="112" spans="1:6" x14ac:dyDescent="0.2">
      <c r="A112" s="52">
        <v>271268</v>
      </c>
      <c r="B112" s="52" t="s">
        <v>419</v>
      </c>
      <c r="C112" s="52" t="s">
        <v>519</v>
      </c>
      <c r="D112" s="52">
        <v>2</v>
      </c>
      <c r="E112" s="52">
        <v>2.1886148256768299</v>
      </c>
      <c r="F112" s="52">
        <v>25.7691745603885</v>
      </c>
    </row>
    <row r="113" spans="1:6" x14ac:dyDescent="0.2">
      <c r="A113" s="52">
        <v>271276</v>
      </c>
      <c r="B113" s="52" t="s">
        <v>419</v>
      </c>
      <c r="C113" s="52" t="s">
        <v>520</v>
      </c>
      <c r="D113" s="52">
        <v>1</v>
      </c>
      <c r="E113" s="52">
        <v>1.53428356628872</v>
      </c>
      <c r="F113" s="52">
        <v>18.064951667593</v>
      </c>
    </row>
    <row r="114" spans="1:6" x14ac:dyDescent="0.2">
      <c r="A114" s="52">
        <v>271284</v>
      </c>
      <c r="B114" s="52" t="s">
        <v>419</v>
      </c>
      <c r="C114" s="52" t="s">
        <v>521</v>
      </c>
      <c r="D114" s="52">
        <v>1</v>
      </c>
      <c r="E114" s="52">
        <v>1.9687752249325701</v>
      </c>
      <c r="F114" s="52">
        <v>23.180740551625401</v>
      </c>
    </row>
    <row r="115" spans="1:6" x14ac:dyDescent="0.2">
      <c r="A115" s="52">
        <v>271403</v>
      </c>
      <c r="B115" s="52" t="s">
        <v>173</v>
      </c>
      <c r="C115" s="52" t="s">
        <v>419</v>
      </c>
      <c r="D115" s="52">
        <v>10</v>
      </c>
      <c r="E115" s="52">
        <v>2.5264136547605198</v>
      </c>
      <c r="F115" s="52">
        <v>29.7464833544384</v>
      </c>
    </row>
    <row r="116" spans="1:6" x14ac:dyDescent="0.2">
      <c r="A116" s="52">
        <v>271411</v>
      </c>
      <c r="B116" s="52" t="s">
        <v>419</v>
      </c>
      <c r="C116" s="52" t="s">
        <v>522</v>
      </c>
      <c r="D116" s="52">
        <v>1</v>
      </c>
      <c r="E116" s="52">
        <v>1.39308749982586</v>
      </c>
      <c r="F116" s="52">
        <v>16.402481852788402</v>
      </c>
    </row>
    <row r="117" spans="1:6" x14ac:dyDescent="0.2">
      <c r="A117" s="52">
        <v>271420</v>
      </c>
      <c r="B117" s="52" t="s">
        <v>419</v>
      </c>
      <c r="C117" s="52" t="s">
        <v>528</v>
      </c>
      <c r="D117" s="52">
        <v>2</v>
      </c>
      <c r="E117" s="52">
        <v>3.4019391052900199</v>
      </c>
      <c r="F117" s="52">
        <v>40.0550894655115</v>
      </c>
    </row>
    <row r="118" spans="1:6" x14ac:dyDescent="0.2">
      <c r="A118" s="52">
        <v>271446</v>
      </c>
      <c r="B118" s="52" t="s">
        <v>419</v>
      </c>
      <c r="C118" s="52" t="s">
        <v>529</v>
      </c>
      <c r="D118" s="52">
        <v>3</v>
      </c>
      <c r="E118" s="52">
        <v>4.54855583352286</v>
      </c>
      <c r="F118" s="52">
        <v>53.555576749543299</v>
      </c>
    </row>
    <row r="119" spans="1:6" x14ac:dyDescent="0.2">
      <c r="A119" s="52">
        <v>271454</v>
      </c>
      <c r="B119" s="52" t="s">
        <v>419</v>
      </c>
      <c r="C119" s="52" t="s">
        <v>524</v>
      </c>
      <c r="D119" s="52">
        <v>2</v>
      </c>
      <c r="E119" s="52">
        <v>3.0996698851572302</v>
      </c>
      <c r="F119" s="52">
        <v>36.496113163948003</v>
      </c>
    </row>
    <row r="120" spans="1:6" x14ac:dyDescent="0.2">
      <c r="A120" s="52">
        <v>271462</v>
      </c>
      <c r="B120" s="52" t="s">
        <v>419</v>
      </c>
      <c r="C120" s="52" t="s">
        <v>525</v>
      </c>
      <c r="D120" s="52">
        <v>2</v>
      </c>
      <c r="E120" s="52">
        <v>2.6612731530764302</v>
      </c>
      <c r="F120" s="52">
        <v>31.3343451894483</v>
      </c>
    </row>
    <row r="121" spans="1:6" x14ac:dyDescent="0.2">
      <c r="A121" s="52">
        <v>272051</v>
      </c>
      <c r="B121" s="52" t="s">
        <v>176</v>
      </c>
      <c r="C121" s="52" t="s">
        <v>419</v>
      </c>
      <c r="D121" s="52">
        <v>2</v>
      </c>
      <c r="E121" s="52">
        <v>1.10447810648273</v>
      </c>
      <c r="F121" s="52">
        <v>13.004338995683799</v>
      </c>
    </row>
    <row r="122" spans="1:6" x14ac:dyDescent="0.2">
      <c r="A122" s="52">
        <v>272060</v>
      </c>
      <c r="B122" s="52" t="s">
        <v>262</v>
      </c>
      <c r="C122" s="52" t="s">
        <v>419</v>
      </c>
      <c r="D122" s="52">
        <v>1</v>
      </c>
      <c r="E122" s="52">
        <v>2.83502962605959</v>
      </c>
      <c r="F122" s="52">
        <v>33.380187532637102</v>
      </c>
    </row>
    <row r="123" spans="1:6" x14ac:dyDescent="0.2">
      <c r="A123" s="52">
        <v>272078</v>
      </c>
      <c r="B123" s="52" t="s">
        <v>177</v>
      </c>
      <c r="C123" s="52" t="s">
        <v>419</v>
      </c>
      <c r="D123" s="52">
        <v>2</v>
      </c>
      <c r="E123" s="52">
        <v>1.19636544178785</v>
      </c>
      <c r="F123" s="52">
        <v>14.086238266211801</v>
      </c>
    </row>
    <row r="124" spans="1:6" x14ac:dyDescent="0.2">
      <c r="A124" s="52">
        <v>272086</v>
      </c>
      <c r="B124" s="52" t="s">
        <v>178</v>
      </c>
      <c r="C124" s="52" t="s">
        <v>419</v>
      </c>
      <c r="D124" s="52">
        <v>4</v>
      </c>
      <c r="E124" s="52">
        <v>9.8694761775518796</v>
      </c>
      <c r="F124" s="52">
        <v>116.20512273569101</v>
      </c>
    </row>
    <row r="125" spans="1:6" x14ac:dyDescent="0.2">
      <c r="A125" s="52">
        <v>272094</v>
      </c>
      <c r="B125" s="52" t="s">
        <v>179</v>
      </c>
      <c r="C125" s="52" t="s">
        <v>419</v>
      </c>
      <c r="D125" s="52">
        <v>1</v>
      </c>
      <c r="E125" s="52">
        <v>1.4444604940054899</v>
      </c>
      <c r="F125" s="52">
        <v>17.0073574294195</v>
      </c>
    </row>
    <row r="126" spans="1:6" x14ac:dyDescent="0.2">
      <c r="A126" s="52">
        <v>272108</v>
      </c>
      <c r="B126" s="52" t="s">
        <v>180</v>
      </c>
      <c r="C126" s="52" t="s">
        <v>419</v>
      </c>
      <c r="D126" s="52">
        <v>3</v>
      </c>
      <c r="E126" s="52">
        <v>1.5738613113412401</v>
      </c>
      <c r="F126" s="52">
        <v>18.530947698050099</v>
      </c>
    </row>
    <row r="127" spans="1:6" x14ac:dyDescent="0.2">
      <c r="A127" s="52">
        <v>272124</v>
      </c>
      <c r="B127" s="52" t="s">
        <v>182</v>
      </c>
      <c r="C127" s="52" t="s">
        <v>419</v>
      </c>
      <c r="D127" s="52">
        <v>4</v>
      </c>
      <c r="E127" s="52">
        <v>3.1781344350866001</v>
      </c>
      <c r="F127" s="52">
        <v>37.419969961503597</v>
      </c>
    </row>
    <row r="128" spans="1:6" x14ac:dyDescent="0.2">
      <c r="A128" s="52">
        <v>272132</v>
      </c>
      <c r="B128" s="52" t="s">
        <v>183</v>
      </c>
      <c r="C128" s="52" t="s">
        <v>419</v>
      </c>
      <c r="D128" s="52">
        <v>1</v>
      </c>
      <c r="E128" s="52">
        <v>2.10859251449657</v>
      </c>
      <c r="F128" s="52">
        <v>24.8269763803629</v>
      </c>
    </row>
    <row r="129" spans="1:6" x14ac:dyDescent="0.2">
      <c r="A129" s="52">
        <v>272159</v>
      </c>
      <c r="B129" s="52" t="s">
        <v>184</v>
      </c>
      <c r="C129" s="52" t="s">
        <v>419</v>
      </c>
      <c r="D129" s="52">
        <v>1</v>
      </c>
      <c r="E129" s="52">
        <v>0.90382407968113099</v>
      </c>
      <c r="F129" s="52">
        <v>10.6417996478585</v>
      </c>
    </row>
    <row r="130" spans="1:6" x14ac:dyDescent="0.2">
      <c r="A130" s="52">
        <v>272167</v>
      </c>
      <c r="B130" s="52" t="s">
        <v>185</v>
      </c>
      <c r="C130" s="52" t="s">
        <v>419</v>
      </c>
      <c r="D130" s="52">
        <v>1</v>
      </c>
      <c r="E130" s="52">
        <v>2.08537526327863</v>
      </c>
      <c r="F130" s="52">
        <v>24.553611970861301</v>
      </c>
    </row>
    <row r="131" spans="1:6" x14ac:dyDescent="0.2">
      <c r="A131" s="52">
        <v>272175</v>
      </c>
      <c r="B131" s="52" t="s">
        <v>186</v>
      </c>
      <c r="C131" s="52" t="s">
        <v>419</v>
      </c>
      <c r="D131" s="52">
        <v>2</v>
      </c>
      <c r="E131" s="52">
        <v>3.52640394957242</v>
      </c>
      <c r="F131" s="52">
        <v>41.520562632062401</v>
      </c>
    </row>
    <row r="132" spans="1:6" x14ac:dyDescent="0.2">
      <c r="A132" s="52">
        <v>272183</v>
      </c>
      <c r="B132" s="52" t="s">
        <v>187</v>
      </c>
      <c r="C132" s="52" t="s">
        <v>419</v>
      </c>
      <c r="D132" s="52">
        <v>1</v>
      </c>
      <c r="E132" s="52">
        <v>1.73448503139418</v>
      </c>
      <c r="F132" s="52">
        <v>20.422162466415301</v>
      </c>
    </row>
    <row r="133" spans="1:6" x14ac:dyDescent="0.2">
      <c r="A133" s="52">
        <v>272191</v>
      </c>
      <c r="B133" s="52" t="s">
        <v>278</v>
      </c>
      <c r="C133" s="52" t="s">
        <v>419</v>
      </c>
      <c r="D133" s="52">
        <v>1</v>
      </c>
      <c r="E133" s="52">
        <v>1.12018460642314</v>
      </c>
      <c r="F133" s="52">
        <v>13.1892703659499</v>
      </c>
    </row>
    <row r="134" spans="1:6" x14ac:dyDescent="0.2">
      <c r="A134" s="52">
        <v>272205</v>
      </c>
      <c r="B134" s="52" t="s">
        <v>188</v>
      </c>
      <c r="C134" s="52" t="s">
        <v>419</v>
      </c>
      <c r="D134" s="52">
        <v>2</v>
      </c>
      <c r="E134" s="52">
        <v>3.0078806472959201</v>
      </c>
      <c r="F134" s="52">
        <v>35.415368911709997</v>
      </c>
    </row>
    <row r="135" spans="1:6" x14ac:dyDescent="0.2">
      <c r="A135" s="52">
        <v>272221</v>
      </c>
      <c r="B135" s="52" t="s">
        <v>189</v>
      </c>
      <c r="C135" s="52" t="s">
        <v>419</v>
      </c>
      <c r="D135" s="52">
        <v>2</v>
      </c>
      <c r="E135" s="52">
        <v>3.8417948865710101</v>
      </c>
      <c r="F135" s="52">
        <v>45.2340365676909</v>
      </c>
    </row>
    <row r="136" spans="1:6" x14ac:dyDescent="0.2">
      <c r="A136" s="52">
        <v>272230</v>
      </c>
      <c r="B136" s="52" t="s">
        <v>171</v>
      </c>
      <c r="C136" s="52" t="s">
        <v>419</v>
      </c>
      <c r="D136" s="52">
        <v>1</v>
      </c>
      <c r="E136" s="52">
        <v>1.7058151237568899</v>
      </c>
      <c r="F136" s="52">
        <v>20.084597424879501</v>
      </c>
    </row>
    <row r="137" spans="1:6" x14ac:dyDescent="0.2">
      <c r="A137" s="52">
        <v>272248</v>
      </c>
      <c r="B137" s="52" t="s">
        <v>190</v>
      </c>
      <c r="C137" s="52" t="s">
        <v>419</v>
      </c>
      <c r="D137" s="52">
        <v>1</v>
      </c>
      <c r="E137" s="52">
        <v>2.3301875801001999</v>
      </c>
      <c r="F137" s="52">
        <v>27.436079572147499</v>
      </c>
    </row>
    <row r="138" spans="1:6" x14ac:dyDescent="0.2">
      <c r="A138" s="52">
        <v>272272</v>
      </c>
      <c r="B138" s="52" t="s">
        <v>193</v>
      </c>
      <c r="C138" s="52" t="s">
        <v>419</v>
      </c>
      <c r="D138" s="52">
        <v>6</v>
      </c>
      <c r="E138" s="52">
        <v>2.55837355665092</v>
      </c>
      <c r="F138" s="52">
        <v>30.1227854250834</v>
      </c>
    </row>
    <row r="139" spans="1:6" x14ac:dyDescent="0.2">
      <c r="A139" s="52">
        <v>272299</v>
      </c>
      <c r="B139" s="52" t="s">
        <v>195</v>
      </c>
      <c r="C139" s="52" t="s">
        <v>419</v>
      </c>
      <c r="D139" s="52">
        <v>1</v>
      </c>
      <c r="E139" s="52">
        <v>3.7266154878139699</v>
      </c>
      <c r="F139" s="52">
        <v>43.8778920339387</v>
      </c>
    </row>
    <row r="140" spans="1:6" x14ac:dyDescent="0.2">
      <c r="A140" s="52">
        <v>272329</v>
      </c>
      <c r="B140" s="52" t="s">
        <v>198</v>
      </c>
      <c r="C140" s="52" t="s">
        <v>419</v>
      </c>
      <c r="D140" s="52">
        <v>1</v>
      </c>
      <c r="E140" s="52">
        <v>4.0083373416706696</v>
      </c>
      <c r="F140" s="52">
        <v>47.194939668057899</v>
      </c>
    </row>
    <row r="141" spans="1:6" x14ac:dyDescent="0.2">
      <c r="A141" s="52">
        <v>273660</v>
      </c>
      <c r="B141" s="52" t="s">
        <v>526</v>
      </c>
      <c r="C141" s="52" t="s">
        <v>419</v>
      </c>
      <c r="D141" s="52">
        <v>1</v>
      </c>
      <c r="E141" s="52">
        <v>14.1462724572075</v>
      </c>
      <c r="F141" s="52">
        <v>166.56094989937901</v>
      </c>
    </row>
    <row r="142" spans="1:6" x14ac:dyDescent="0.2">
      <c r="A142" s="52"/>
      <c r="B142" s="52"/>
      <c r="C142" s="52"/>
      <c r="D142" s="52"/>
      <c r="E142" s="52"/>
      <c r="F142" s="52"/>
    </row>
    <row r="143" spans="1:6" x14ac:dyDescent="0.2">
      <c r="A143" s="52"/>
      <c r="B143" s="52"/>
      <c r="C143" s="52"/>
      <c r="D143" s="52"/>
      <c r="E143" s="52"/>
      <c r="F143" s="52"/>
    </row>
    <row r="144" spans="1:6" x14ac:dyDescent="0.2">
      <c r="A144" s="52"/>
      <c r="B144" s="52"/>
      <c r="C144" s="52"/>
      <c r="D144" s="52"/>
      <c r="E144" s="52"/>
      <c r="F144" s="52"/>
    </row>
    <row r="145" spans="1:6" x14ac:dyDescent="0.2">
      <c r="A145" s="52"/>
      <c r="B145" s="52"/>
      <c r="C145" s="52"/>
      <c r="D145" s="52"/>
      <c r="E145" s="52"/>
      <c r="F145" s="52"/>
    </row>
    <row r="146" spans="1:6" x14ac:dyDescent="0.2">
      <c r="A146" s="52"/>
      <c r="B146" s="52"/>
      <c r="C146" s="52"/>
      <c r="D146" s="52"/>
      <c r="E146" s="52"/>
      <c r="F146" s="52"/>
    </row>
    <row r="178" spans="1:6" x14ac:dyDescent="0.2">
      <c r="B178">
        <v>271004</v>
      </c>
      <c r="C178" t="s">
        <v>249</v>
      </c>
      <c r="D178">
        <v>18</v>
      </c>
      <c r="E178">
        <v>1.3600754388510099</v>
      </c>
      <c r="F178">
        <v>16.0137914574393</v>
      </c>
    </row>
    <row r="179" spans="1:6" x14ac:dyDescent="0.2">
      <c r="B179">
        <v>271403</v>
      </c>
      <c r="C179" t="s">
        <v>251</v>
      </c>
      <c r="D179">
        <v>10</v>
      </c>
      <c r="E179">
        <v>2.5264136547605198</v>
      </c>
      <c r="F179">
        <v>29.7464833544384</v>
      </c>
    </row>
    <row r="180" spans="1:6" x14ac:dyDescent="0.2">
      <c r="B180" s="52"/>
      <c r="C180" t="s">
        <v>397</v>
      </c>
      <c r="D180">
        <v>95</v>
      </c>
    </row>
    <row r="181" spans="1:6" x14ac:dyDescent="0.2">
      <c r="A181">
        <v>1</v>
      </c>
      <c r="B181" s="52">
        <v>2</v>
      </c>
      <c r="C181">
        <v>3</v>
      </c>
      <c r="D181">
        <v>4</v>
      </c>
      <c r="E181">
        <v>5</v>
      </c>
      <c r="F181">
        <v>6</v>
      </c>
    </row>
    <row r="183" spans="1:6" x14ac:dyDescent="0.2">
      <c r="A183">
        <v>270000</v>
      </c>
      <c r="B183" t="s">
        <v>313</v>
      </c>
      <c r="C183" t="s">
        <v>406</v>
      </c>
      <c r="D183">
        <v>67</v>
      </c>
      <c r="E183">
        <v>1.58098961455001</v>
      </c>
      <c r="F183">
        <v>18.614877719701798</v>
      </c>
    </row>
  </sheetData>
  <phoneticPr fontId="14"/>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""&amp;市町村別自殺者集計表!Q7&amp;市町村別自殺者集計表!R7&amp;"年10月暫定値"</f>
        <v>令和5年10月暫定値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令和5年10月暫定値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令和5年10月暫定値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16</v>
      </c>
      <c r="E101" s="52">
        <v>1.13576590728885</v>
      </c>
      <c r="F101" s="52">
        <v>13.3727276180784</v>
      </c>
    </row>
    <row r="102" spans="1:6" x14ac:dyDescent="0.2">
      <c r="A102" s="52">
        <v>271110</v>
      </c>
      <c r="B102" s="52" t="s">
        <v>419</v>
      </c>
      <c r="C102" s="52" t="s">
        <v>507</v>
      </c>
      <c r="D102" s="52">
        <v>1</v>
      </c>
      <c r="E102" s="52">
        <v>2.86804141451803</v>
      </c>
      <c r="F102" s="52">
        <v>33.768874719325098</v>
      </c>
    </row>
    <row r="103" spans="1:6" x14ac:dyDescent="0.2">
      <c r="A103" s="52">
        <v>271136</v>
      </c>
      <c r="B103" s="52" t="s">
        <v>419</v>
      </c>
      <c r="C103" s="52" t="s">
        <v>508</v>
      </c>
      <c r="D103" s="52">
        <v>2</v>
      </c>
      <c r="E103" s="52">
        <v>4.0586886377011604</v>
      </c>
      <c r="F103" s="52">
        <v>47.787785572932997</v>
      </c>
    </row>
    <row r="104" spans="1:6" x14ac:dyDescent="0.2">
      <c r="A104" s="52">
        <v>271144</v>
      </c>
      <c r="B104" s="52" t="s">
        <v>419</v>
      </c>
      <c r="C104" s="52" t="s">
        <v>509</v>
      </c>
      <c r="D104" s="52">
        <v>1</v>
      </c>
      <c r="E104" s="52">
        <v>1.1559223682537501</v>
      </c>
      <c r="F104" s="52">
        <v>13.6100536907296</v>
      </c>
    </row>
    <row r="105" spans="1:6" x14ac:dyDescent="0.2">
      <c r="A105" s="52">
        <v>271195</v>
      </c>
      <c r="B105" s="52" t="s">
        <v>419</v>
      </c>
      <c r="C105" s="52" t="s">
        <v>527</v>
      </c>
      <c r="D105" s="52">
        <v>1</v>
      </c>
      <c r="E105" s="52">
        <v>1.6758559434231</v>
      </c>
      <c r="F105" s="52">
        <v>19.731852237078499</v>
      </c>
    </row>
    <row r="106" spans="1:6" x14ac:dyDescent="0.2">
      <c r="A106" s="52">
        <v>271217</v>
      </c>
      <c r="B106" s="52" t="s">
        <v>419</v>
      </c>
      <c r="C106" s="52" t="s">
        <v>515</v>
      </c>
      <c r="D106" s="52">
        <v>2</v>
      </c>
      <c r="E106" s="52">
        <v>2.9095987663301202</v>
      </c>
      <c r="F106" s="52">
        <v>34.258179022919201</v>
      </c>
    </row>
    <row r="107" spans="1:6" x14ac:dyDescent="0.2">
      <c r="A107" s="52">
        <v>271241</v>
      </c>
      <c r="B107" s="52" t="s">
        <v>419</v>
      </c>
      <c r="C107" s="52" t="s">
        <v>530</v>
      </c>
      <c r="D107" s="52">
        <v>1</v>
      </c>
      <c r="E107" s="52">
        <v>1.6928207472110799</v>
      </c>
      <c r="F107" s="52">
        <v>19.931599120388501</v>
      </c>
    </row>
    <row r="108" spans="1:6" x14ac:dyDescent="0.2">
      <c r="A108" s="52">
        <v>271250</v>
      </c>
      <c r="B108" s="52" t="s">
        <v>419</v>
      </c>
      <c r="C108" s="52" t="s">
        <v>518</v>
      </c>
      <c r="D108" s="52">
        <v>1</v>
      </c>
      <c r="E108" s="52">
        <v>1.6223494865263901</v>
      </c>
      <c r="F108" s="52">
        <v>19.101856857488102</v>
      </c>
    </row>
    <row r="109" spans="1:6" x14ac:dyDescent="0.2">
      <c r="A109" s="52">
        <v>271268</v>
      </c>
      <c r="B109" s="52" t="s">
        <v>419</v>
      </c>
      <c r="C109" s="52" t="s">
        <v>519</v>
      </c>
      <c r="D109" s="52">
        <v>2</v>
      </c>
      <c r="E109" s="52">
        <v>1.9851116625310199</v>
      </c>
      <c r="F109" s="52">
        <v>23.373088929800701</v>
      </c>
    </row>
    <row r="110" spans="1:6" x14ac:dyDescent="0.2">
      <c r="A110" s="52">
        <v>271276</v>
      </c>
      <c r="B110" s="52" t="s">
        <v>419</v>
      </c>
      <c r="C110" s="52" t="s">
        <v>520</v>
      </c>
      <c r="D110" s="52">
        <v>5</v>
      </c>
      <c r="E110" s="52">
        <v>7.2456417464894898</v>
      </c>
      <c r="F110" s="52">
        <v>85.311588305440694</v>
      </c>
    </row>
    <row r="111" spans="1:6" x14ac:dyDescent="0.2">
      <c r="A111" s="52">
        <v>271403</v>
      </c>
      <c r="B111" s="52" t="s">
        <v>173</v>
      </c>
      <c r="C111" s="52" t="s">
        <v>419</v>
      </c>
      <c r="D111" s="52">
        <v>3</v>
      </c>
      <c r="E111" s="52">
        <v>0.69712320490774704</v>
      </c>
      <c r="F111" s="52">
        <v>8.2080635416557399</v>
      </c>
    </row>
    <row r="112" spans="1:6" x14ac:dyDescent="0.2">
      <c r="A112" s="52">
        <v>271420</v>
      </c>
      <c r="B112" s="52" t="s">
        <v>419</v>
      </c>
      <c r="C112" s="52" t="s">
        <v>528</v>
      </c>
      <c r="D112" s="52">
        <v>1</v>
      </c>
      <c r="E112" s="52">
        <v>1.5995393326721901</v>
      </c>
      <c r="F112" s="52">
        <v>18.833285691140301</v>
      </c>
    </row>
    <row r="113" spans="1:6" x14ac:dyDescent="0.2">
      <c r="A113" s="52">
        <v>271438</v>
      </c>
      <c r="B113" s="52" t="s">
        <v>419</v>
      </c>
      <c r="C113" s="52" t="s">
        <v>523</v>
      </c>
      <c r="D113" s="52">
        <v>1</v>
      </c>
      <c r="E113" s="52">
        <v>2.2174424019336101</v>
      </c>
      <c r="F113" s="52">
        <v>26.108596022766701</v>
      </c>
    </row>
    <row r="114" spans="1:6" x14ac:dyDescent="0.2">
      <c r="A114" s="52">
        <v>271454</v>
      </c>
      <c r="B114" s="52" t="s">
        <v>419</v>
      </c>
      <c r="C114" s="52" t="s">
        <v>524</v>
      </c>
      <c r="D114" s="52">
        <v>1</v>
      </c>
      <c r="E114" s="52">
        <v>1.3484539974918801</v>
      </c>
      <c r="F114" s="52">
        <v>15.8769583575656</v>
      </c>
    </row>
    <row r="115" spans="1:6" x14ac:dyDescent="0.2">
      <c r="A115" s="52">
        <v>272027</v>
      </c>
      <c r="B115" s="52" t="s">
        <v>253</v>
      </c>
      <c r="C115" s="52" t="s">
        <v>419</v>
      </c>
      <c r="D115" s="52">
        <v>1</v>
      </c>
      <c r="E115" s="52">
        <v>1.0071609140992499</v>
      </c>
      <c r="F115" s="52">
        <v>11.858507536975001</v>
      </c>
    </row>
    <row r="116" spans="1:6" x14ac:dyDescent="0.2">
      <c r="A116" s="52">
        <v>272035</v>
      </c>
      <c r="B116" s="52" t="s">
        <v>174</v>
      </c>
      <c r="C116" s="52" t="s">
        <v>419</v>
      </c>
      <c r="D116" s="52">
        <v>2</v>
      </c>
      <c r="E116" s="52">
        <v>0.93222709051925001</v>
      </c>
      <c r="F116" s="52">
        <v>10.9762221948234</v>
      </c>
    </row>
    <row r="117" spans="1:6" x14ac:dyDescent="0.2">
      <c r="A117" s="52">
        <v>272051</v>
      </c>
      <c r="B117" s="52" t="s">
        <v>176</v>
      </c>
      <c r="C117" s="52" t="s">
        <v>419</v>
      </c>
      <c r="D117" s="52">
        <v>1</v>
      </c>
      <c r="E117" s="52">
        <v>0.50559184581471095</v>
      </c>
      <c r="F117" s="52">
        <v>5.9529362491086903</v>
      </c>
    </row>
    <row r="118" spans="1:6" x14ac:dyDescent="0.2">
      <c r="A118" s="52">
        <v>272108</v>
      </c>
      <c r="B118" s="52" t="s">
        <v>180</v>
      </c>
      <c r="C118" s="52" t="s">
        <v>419</v>
      </c>
      <c r="D118" s="52">
        <v>3</v>
      </c>
      <c r="E118" s="52">
        <v>1.4488064249735599</v>
      </c>
      <c r="F118" s="52">
        <v>17.0585272617855</v>
      </c>
    </row>
    <row r="119" spans="1:6" x14ac:dyDescent="0.2">
      <c r="A119" s="52">
        <v>272116</v>
      </c>
      <c r="B119" s="52" t="s">
        <v>181</v>
      </c>
      <c r="C119" s="52" t="s">
        <v>419</v>
      </c>
      <c r="D119" s="52">
        <v>2</v>
      </c>
      <c r="E119" s="52">
        <v>1.3653554702966899</v>
      </c>
      <c r="F119" s="52">
        <v>16.075959569622299</v>
      </c>
    </row>
    <row r="120" spans="1:6" x14ac:dyDescent="0.2">
      <c r="A120" s="52">
        <v>272124</v>
      </c>
      <c r="B120" s="52" t="s">
        <v>182</v>
      </c>
      <c r="C120" s="52" t="s">
        <v>419</v>
      </c>
      <c r="D120" s="52">
        <v>1</v>
      </c>
      <c r="E120" s="52">
        <v>0.72551566025552705</v>
      </c>
      <c r="F120" s="52">
        <v>8.54236180623443</v>
      </c>
    </row>
    <row r="121" spans="1:6" x14ac:dyDescent="0.2">
      <c r="A121" s="52">
        <v>272159</v>
      </c>
      <c r="B121" s="52" t="s">
        <v>184</v>
      </c>
      <c r="C121" s="52" t="s">
        <v>419</v>
      </c>
      <c r="D121" s="52">
        <v>1</v>
      </c>
      <c r="E121" s="52">
        <v>0.84362556522912902</v>
      </c>
      <c r="F121" s="52">
        <v>9.9330106873752193</v>
      </c>
    </row>
    <row r="122" spans="1:6" x14ac:dyDescent="0.2">
      <c r="A122" s="52">
        <v>272191</v>
      </c>
      <c r="B122" s="52" t="s">
        <v>278</v>
      </c>
      <c r="C122" s="52" t="s">
        <v>419</v>
      </c>
      <c r="D122" s="52">
        <v>1</v>
      </c>
      <c r="E122" s="52">
        <v>1.04883369692902</v>
      </c>
      <c r="F122" s="52">
        <v>12.349170947712601</v>
      </c>
    </row>
    <row r="123" spans="1:6" x14ac:dyDescent="0.2">
      <c r="A123" s="52">
        <v>272221</v>
      </c>
      <c r="B123" s="52" t="s">
        <v>189</v>
      </c>
      <c r="C123" s="52" t="s">
        <v>419</v>
      </c>
      <c r="D123" s="52">
        <v>1</v>
      </c>
      <c r="E123" s="52">
        <v>1.7389489792369499</v>
      </c>
      <c r="F123" s="52">
        <v>20.474721852306001</v>
      </c>
    </row>
    <row r="124" spans="1:6" x14ac:dyDescent="0.2">
      <c r="A124" s="52">
        <v>272248</v>
      </c>
      <c r="B124" s="52" t="s">
        <v>190</v>
      </c>
      <c r="C124" s="52" t="s">
        <v>419</v>
      </c>
      <c r="D124" s="52">
        <v>1</v>
      </c>
      <c r="E124" s="52">
        <v>2.28446109562754</v>
      </c>
      <c r="F124" s="52">
        <v>26.897687093679099</v>
      </c>
    </row>
    <row r="125" spans="1:6" x14ac:dyDescent="0.2">
      <c r="A125" s="52">
        <v>272256</v>
      </c>
      <c r="B125" s="52" t="s">
        <v>191</v>
      </c>
      <c r="C125" s="52" t="s">
        <v>419</v>
      </c>
      <c r="D125" s="52">
        <v>1</v>
      </c>
      <c r="E125" s="52">
        <v>3.3352232931994799</v>
      </c>
      <c r="F125" s="52">
        <v>39.269564581219697</v>
      </c>
    </row>
    <row r="126" spans="1:6" x14ac:dyDescent="0.2">
      <c r="A126" s="52">
        <v>272272</v>
      </c>
      <c r="B126" s="52" t="s">
        <v>193</v>
      </c>
      <c r="C126" s="52" t="s">
        <v>419</v>
      </c>
      <c r="D126" s="52">
        <v>3</v>
      </c>
      <c r="E126" s="52">
        <v>1.21158762403628</v>
      </c>
      <c r="F126" s="52">
        <v>14.2654671862337</v>
      </c>
    </row>
    <row r="127" spans="1:6" x14ac:dyDescent="0.2">
      <c r="A127" s="52">
        <v>272329</v>
      </c>
      <c r="B127" s="52" t="s">
        <v>198</v>
      </c>
      <c r="C127" s="52" t="s">
        <v>419</v>
      </c>
      <c r="D127" s="52">
        <v>1</v>
      </c>
      <c r="E127" s="52">
        <v>3.6561734488684099</v>
      </c>
      <c r="F127" s="52">
        <v>43.048493833450699</v>
      </c>
    </row>
    <row r="128" spans="1:6" x14ac:dyDescent="0.2">
      <c r="A128" s="52"/>
      <c r="B128" s="52"/>
      <c r="C128" s="52"/>
      <c r="D128" s="52"/>
      <c r="E128" s="52"/>
      <c r="F128" s="52"/>
    </row>
    <row r="129" spans="1:6" x14ac:dyDescent="0.2">
      <c r="A129" s="52"/>
      <c r="B129" s="52"/>
      <c r="C129" s="52"/>
      <c r="D129" s="52"/>
      <c r="E129" s="52"/>
      <c r="F129" s="52"/>
    </row>
    <row r="130" spans="1:6" x14ac:dyDescent="0.2">
      <c r="A130" s="52"/>
      <c r="B130" s="52"/>
      <c r="C130" s="52"/>
      <c r="D130" s="52"/>
      <c r="E130" s="52"/>
      <c r="F130" s="52"/>
    </row>
    <row r="178" spans="1:6" x14ac:dyDescent="0.2">
      <c r="B178">
        <v>271004</v>
      </c>
      <c r="C178" t="s">
        <v>249</v>
      </c>
      <c r="D178">
        <v>16</v>
      </c>
      <c r="E178">
        <v>1.13576590728885</v>
      </c>
      <c r="F178">
        <v>13.3727276180784</v>
      </c>
    </row>
    <row r="179" spans="1:6" x14ac:dyDescent="0.2">
      <c r="B179">
        <v>271403</v>
      </c>
      <c r="C179" t="s">
        <v>251</v>
      </c>
      <c r="D179">
        <v>3</v>
      </c>
      <c r="E179">
        <v>0.69712320490774704</v>
      </c>
      <c r="F179">
        <v>8.2080635416557399</v>
      </c>
    </row>
    <row r="180" spans="1:6" x14ac:dyDescent="0.2">
      <c r="B180" s="52"/>
      <c r="C180" t="s">
        <v>397</v>
      </c>
      <c r="D180">
        <v>57</v>
      </c>
    </row>
    <row r="181" spans="1:6" x14ac:dyDescent="0.2">
      <c r="A181">
        <v>1</v>
      </c>
      <c r="B181" s="52">
        <v>2</v>
      </c>
      <c r="C181">
        <v>3</v>
      </c>
      <c r="D181">
        <v>4</v>
      </c>
      <c r="E181">
        <v>5</v>
      </c>
      <c r="F181">
        <v>6</v>
      </c>
    </row>
    <row r="183" spans="1:6" x14ac:dyDescent="0.2">
      <c r="A183">
        <v>270000</v>
      </c>
      <c r="B183" t="s">
        <v>313</v>
      </c>
      <c r="C183" t="s">
        <v>406</v>
      </c>
      <c r="D183">
        <v>38</v>
      </c>
      <c r="E183">
        <v>0.83280351688541998</v>
      </c>
      <c r="F183">
        <v>9.8055897955863998</v>
      </c>
    </row>
  </sheetData>
  <phoneticPr fontId="14"/>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""&amp;市町村別自殺者集計表!Q7&amp;市町村別自殺者集計表!R7&amp;"年11月暫定値"</f>
        <v>令和5年11月暫定値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令和5年11月暫定値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row r="47" s="52" customFormat="1" x14ac:dyDescent="0.2"/>
    <row r="48" s="52" customFormat="1" x14ac:dyDescent="0.2"/>
    <row r="49" s="52" customFormat="1" x14ac:dyDescent="0.2"/>
    <row r="50"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37</v>
      </c>
      <c r="E101" s="52">
        <v>1.35422152941387</v>
      </c>
      <c r="F101" s="52">
        <v>16.4763619412021</v>
      </c>
    </row>
    <row r="102" spans="1:6" x14ac:dyDescent="0.2">
      <c r="A102" s="52">
        <v>271098</v>
      </c>
      <c r="B102" s="52" t="s">
        <v>419</v>
      </c>
      <c r="C102" s="52" t="s">
        <v>506</v>
      </c>
      <c r="D102" s="52">
        <v>1</v>
      </c>
      <c r="E102" s="52">
        <v>1.2443382609128499</v>
      </c>
      <c r="F102" s="52">
        <v>15.139448841106301</v>
      </c>
    </row>
    <row r="103" spans="1:6" x14ac:dyDescent="0.2">
      <c r="A103" s="52">
        <v>271110</v>
      </c>
      <c r="B103" s="52" t="s">
        <v>419</v>
      </c>
      <c r="C103" s="52" t="s">
        <v>507</v>
      </c>
      <c r="D103" s="52">
        <v>1</v>
      </c>
      <c r="E103" s="52">
        <v>1.4032133585911699</v>
      </c>
      <c r="F103" s="52">
        <v>17.072429196192601</v>
      </c>
    </row>
    <row r="104" spans="1:6" x14ac:dyDescent="0.2">
      <c r="A104" s="52">
        <v>271136</v>
      </c>
      <c r="B104" s="52" t="s">
        <v>419</v>
      </c>
      <c r="C104" s="52" t="s">
        <v>508</v>
      </c>
      <c r="D104" s="52">
        <v>1</v>
      </c>
      <c r="E104" s="52">
        <v>1.0274957872672701</v>
      </c>
      <c r="F104" s="52">
        <v>12.5011987450851</v>
      </c>
    </row>
    <row r="105" spans="1:6" x14ac:dyDescent="0.2">
      <c r="A105" s="52">
        <v>271144</v>
      </c>
      <c r="B105" s="52" t="s">
        <v>419</v>
      </c>
      <c r="C105" s="52" t="s">
        <v>509</v>
      </c>
      <c r="D105" s="52">
        <v>2</v>
      </c>
      <c r="E105" s="52">
        <v>1.1694675414283899</v>
      </c>
      <c r="F105" s="52">
        <v>14.228521754045399</v>
      </c>
    </row>
    <row r="106" spans="1:6" x14ac:dyDescent="0.2">
      <c r="A106" s="52">
        <v>271152</v>
      </c>
      <c r="B106" s="52" t="s">
        <v>419</v>
      </c>
      <c r="C106" s="52" t="s">
        <v>510</v>
      </c>
      <c r="D106" s="52">
        <v>1</v>
      </c>
      <c r="E106" s="52">
        <v>1.1852554225435601</v>
      </c>
      <c r="F106" s="52">
        <v>14.420607640946599</v>
      </c>
    </row>
    <row r="107" spans="1:6" x14ac:dyDescent="0.2">
      <c r="A107" s="52">
        <v>271161</v>
      </c>
      <c r="B107" s="52" t="s">
        <v>419</v>
      </c>
      <c r="C107" s="52" t="s">
        <v>511</v>
      </c>
      <c r="D107" s="52">
        <v>2</v>
      </c>
      <c r="E107" s="52">
        <v>1.59108989657916</v>
      </c>
      <c r="F107" s="52">
        <v>19.358260408379699</v>
      </c>
    </row>
    <row r="108" spans="1:6" x14ac:dyDescent="0.2">
      <c r="A108" s="52">
        <v>271179</v>
      </c>
      <c r="B108" s="52" t="s">
        <v>419</v>
      </c>
      <c r="C108" s="52" t="s">
        <v>512</v>
      </c>
      <c r="D108" s="52">
        <v>2</v>
      </c>
      <c r="E108" s="52">
        <v>2.22893378952178</v>
      </c>
      <c r="F108" s="52">
        <v>27.118694439181699</v>
      </c>
    </row>
    <row r="109" spans="1:6" x14ac:dyDescent="0.2">
      <c r="A109" s="52">
        <v>271187</v>
      </c>
      <c r="B109" s="52" t="s">
        <v>419</v>
      </c>
      <c r="C109" s="52" t="s">
        <v>513</v>
      </c>
      <c r="D109" s="52">
        <v>2</v>
      </c>
      <c r="E109" s="52">
        <v>1.17416370190332</v>
      </c>
      <c r="F109" s="52">
        <v>14.2856583731571</v>
      </c>
    </row>
    <row r="110" spans="1:6" x14ac:dyDescent="0.2">
      <c r="A110" s="52">
        <v>271195</v>
      </c>
      <c r="B110" s="52" t="s">
        <v>419</v>
      </c>
      <c r="C110" s="52" t="s">
        <v>527</v>
      </c>
      <c r="D110" s="52">
        <v>2</v>
      </c>
      <c r="E110" s="52">
        <v>1.79830240253201</v>
      </c>
      <c r="F110" s="52">
        <v>21.879345897472799</v>
      </c>
    </row>
    <row r="111" spans="1:6" x14ac:dyDescent="0.2">
      <c r="A111" s="52">
        <v>271209</v>
      </c>
      <c r="B111" s="52" t="s">
        <v>419</v>
      </c>
      <c r="C111" s="52" t="s">
        <v>514</v>
      </c>
      <c r="D111" s="52">
        <v>3</v>
      </c>
      <c r="E111" s="52">
        <v>1.9716477059878901</v>
      </c>
      <c r="F111" s="52">
        <v>23.9883804228527</v>
      </c>
    </row>
    <row r="112" spans="1:6" x14ac:dyDescent="0.2">
      <c r="A112" s="52">
        <v>271217</v>
      </c>
      <c r="B112" s="52" t="s">
        <v>419</v>
      </c>
      <c r="C112" s="52" t="s">
        <v>515</v>
      </c>
      <c r="D112" s="52">
        <v>5</v>
      </c>
      <c r="E112" s="52">
        <v>3.8107142040561199</v>
      </c>
      <c r="F112" s="52">
        <v>46.363689482682801</v>
      </c>
    </row>
    <row r="113" spans="1:6" x14ac:dyDescent="0.2">
      <c r="A113" s="52">
        <v>271225</v>
      </c>
      <c r="B113" s="52" t="s">
        <v>419</v>
      </c>
      <c r="C113" s="52" t="s">
        <v>516</v>
      </c>
      <c r="D113" s="52">
        <v>1</v>
      </c>
      <c r="E113" s="52">
        <v>0.954681279654787</v>
      </c>
      <c r="F113" s="52">
        <v>11.615288902466601</v>
      </c>
    </row>
    <row r="114" spans="1:6" x14ac:dyDescent="0.2">
      <c r="A114" s="52">
        <v>271233</v>
      </c>
      <c r="B114" s="52" t="s">
        <v>419</v>
      </c>
      <c r="C114" s="52" t="s">
        <v>517</v>
      </c>
      <c r="D114" s="52">
        <v>2</v>
      </c>
      <c r="E114" s="52">
        <v>1.1100565573815999</v>
      </c>
      <c r="F114" s="52">
        <v>13.5056881148095</v>
      </c>
    </row>
    <row r="115" spans="1:6" x14ac:dyDescent="0.2">
      <c r="A115" s="52">
        <v>271241</v>
      </c>
      <c r="B115" s="52" t="s">
        <v>419</v>
      </c>
      <c r="C115" s="52" t="s">
        <v>530</v>
      </c>
      <c r="D115" s="52">
        <v>1</v>
      </c>
      <c r="E115" s="52">
        <v>0.88651696350209697</v>
      </c>
      <c r="F115" s="52">
        <v>10.785956389275499</v>
      </c>
    </row>
    <row r="116" spans="1:6" x14ac:dyDescent="0.2">
      <c r="A116" s="52">
        <v>271250</v>
      </c>
      <c r="B116" s="52" t="s">
        <v>419</v>
      </c>
      <c r="C116" s="52" t="s">
        <v>518</v>
      </c>
      <c r="D116" s="52">
        <v>2</v>
      </c>
      <c r="E116" s="52">
        <v>1.68085589182011</v>
      </c>
      <c r="F116" s="52">
        <v>20.450413350478101</v>
      </c>
    </row>
    <row r="117" spans="1:6" x14ac:dyDescent="0.2">
      <c r="A117" s="52">
        <v>271268</v>
      </c>
      <c r="B117" s="52" t="s">
        <v>419</v>
      </c>
      <c r="C117" s="52" t="s">
        <v>519</v>
      </c>
      <c r="D117" s="52">
        <v>3</v>
      </c>
      <c r="E117" s="52">
        <v>1.5614265192679999</v>
      </c>
      <c r="F117" s="52">
        <v>18.997355984427401</v>
      </c>
    </row>
    <row r="118" spans="1:6" x14ac:dyDescent="0.2">
      <c r="A118" s="52">
        <v>271276</v>
      </c>
      <c r="B118" s="52" t="s">
        <v>419</v>
      </c>
      <c r="C118" s="52" t="s">
        <v>520</v>
      </c>
      <c r="D118" s="52">
        <v>4</v>
      </c>
      <c r="E118" s="52">
        <v>2.9809813390568198</v>
      </c>
      <c r="F118" s="52">
        <v>36.2686062918579</v>
      </c>
    </row>
    <row r="119" spans="1:6" x14ac:dyDescent="0.2">
      <c r="A119" s="52">
        <v>271284</v>
      </c>
      <c r="B119" s="52" t="s">
        <v>419</v>
      </c>
      <c r="C119" s="52" t="s">
        <v>521</v>
      </c>
      <c r="D119" s="52">
        <v>2</v>
      </c>
      <c r="E119" s="52">
        <v>1.8411459292263499</v>
      </c>
      <c r="F119" s="52">
        <v>22.4006088055873</v>
      </c>
    </row>
    <row r="120" spans="1:6" x14ac:dyDescent="0.2">
      <c r="A120" s="52">
        <v>271403</v>
      </c>
      <c r="B120" s="52" t="s">
        <v>173</v>
      </c>
      <c r="C120" s="52" t="s">
        <v>419</v>
      </c>
      <c r="D120" s="52">
        <v>9</v>
      </c>
      <c r="E120" s="52">
        <v>1.0893799975307401</v>
      </c>
      <c r="F120" s="52">
        <v>13.254123303290701</v>
      </c>
    </row>
    <row r="121" spans="1:6" x14ac:dyDescent="0.2">
      <c r="A121" s="52">
        <v>271411</v>
      </c>
      <c r="B121" s="52" t="s">
        <v>419</v>
      </c>
      <c r="C121" s="52" t="s">
        <v>522</v>
      </c>
      <c r="D121" s="52">
        <v>1</v>
      </c>
      <c r="E121" s="52">
        <v>0.68327479945884595</v>
      </c>
      <c r="F121" s="52">
        <v>8.3131767267492993</v>
      </c>
    </row>
    <row r="122" spans="1:6" x14ac:dyDescent="0.2">
      <c r="A122" s="52">
        <v>271420</v>
      </c>
      <c r="B122" s="52" t="s">
        <v>419</v>
      </c>
      <c r="C122" s="52" t="s">
        <v>528</v>
      </c>
      <c r="D122" s="52">
        <v>1</v>
      </c>
      <c r="E122" s="52">
        <v>0.82434794077884399</v>
      </c>
      <c r="F122" s="52">
        <v>10.029566612809299</v>
      </c>
    </row>
    <row r="123" spans="1:6" x14ac:dyDescent="0.2">
      <c r="A123" s="52">
        <v>271438</v>
      </c>
      <c r="B123" s="52" t="s">
        <v>419</v>
      </c>
      <c r="C123" s="52" t="s">
        <v>523</v>
      </c>
      <c r="D123" s="52">
        <v>1</v>
      </c>
      <c r="E123" s="52">
        <v>1.16009280742459</v>
      </c>
      <c r="F123" s="52">
        <v>14.114462490332601</v>
      </c>
    </row>
    <row r="124" spans="1:6" x14ac:dyDescent="0.2">
      <c r="A124" s="52">
        <v>271446</v>
      </c>
      <c r="B124" s="52" t="s">
        <v>419</v>
      </c>
      <c r="C124" s="52" t="s">
        <v>529</v>
      </c>
      <c r="D124" s="52">
        <v>2</v>
      </c>
      <c r="E124" s="52">
        <v>1.4613900742386201</v>
      </c>
      <c r="F124" s="52">
        <v>17.780245903236501</v>
      </c>
    </row>
    <row r="125" spans="1:6" x14ac:dyDescent="0.2">
      <c r="A125" s="52">
        <v>271454</v>
      </c>
      <c r="B125" s="52" t="s">
        <v>419</v>
      </c>
      <c r="C125" s="52" t="s">
        <v>524</v>
      </c>
      <c r="D125" s="52">
        <v>2</v>
      </c>
      <c r="E125" s="52">
        <v>1.4421482239944601</v>
      </c>
      <c r="F125" s="52">
        <v>17.546136725265999</v>
      </c>
    </row>
    <row r="126" spans="1:6" x14ac:dyDescent="0.2">
      <c r="A126" s="52">
        <v>271462</v>
      </c>
      <c r="B126" s="52" t="s">
        <v>419</v>
      </c>
      <c r="C126" s="52" t="s">
        <v>525</v>
      </c>
      <c r="D126" s="52">
        <v>2</v>
      </c>
      <c r="E126" s="52">
        <v>1.2597869700233699</v>
      </c>
      <c r="F126" s="52">
        <v>15.327408135284299</v>
      </c>
    </row>
    <row r="127" spans="1:6" x14ac:dyDescent="0.2">
      <c r="A127" s="52">
        <v>272027</v>
      </c>
      <c r="B127" s="52" t="s">
        <v>253</v>
      </c>
      <c r="C127" s="52" t="s">
        <v>419</v>
      </c>
      <c r="D127" s="52">
        <v>3</v>
      </c>
      <c r="E127" s="52">
        <v>1.5718904078007701</v>
      </c>
      <c r="F127" s="52">
        <v>19.1246666282427</v>
      </c>
    </row>
    <row r="128" spans="1:6" x14ac:dyDescent="0.2">
      <c r="A128" s="52">
        <v>272035</v>
      </c>
      <c r="B128" s="52" t="s">
        <v>174</v>
      </c>
      <c r="C128" s="52" t="s">
        <v>419</v>
      </c>
      <c r="D128" s="52">
        <v>2</v>
      </c>
      <c r="E128" s="52">
        <v>0.48923439709199101</v>
      </c>
      <c r="F128" s="52">
        <v>5.9523518312858901</v>
      </c>
    </row>
    <row r="129" spans="1:6" x14ac:dyDescent="0.2">
      <c r="A129" s="52">
        <v>272043</v>
      </c>
      <c r="B129" s="52" t="s">
        <v>175</v>
      </c>
      <c r="C129" s="52" t="s">
        <v>419</v>
      </c>
      <c r="D129" s="52">
        <v>1</v>
      </c>
      <c r="E129" s="52">
        <v>0.96723959492005795</v>
      </c>
      <c r="F129" s="52">
        <v>11.768081738194001</v>
      </c>
    </row>
    <row r="130" spans="1:6" x14ac:dyDescent="0.2">
      <c r="A130" s="52">
        <v>272051</v>
      </c>
      <c r="B130" s="52" t="s">
        <v>176</v>
      </c>
      <c r="C130" s="52" t="s">
        <v>419</v>
      </c>
      <c r="D130" s="52">
        <v>1</v>
      </c>
      <c r="E130" s="52">
        <v>0.26394347386563699</v>
      </c>
      <c r="F130" s="52">
        <v>3.2113122653652502</v>
      </c>
    </row>
    <row r="131" spans="1:6" x14ac:dyDescent="0.2">
      <c r="A131" s="52">
        <v>272060</v>
      </c>
      <c r="B131" s="52" t="s">
        <v>262</v>
      </c>
      <c r="C131" s="52" t="s">
        <v>419</v>
      </c>
      <c r="D131" s="52">
        <v>2</v>
      </c>
      <c r="E131" s="52">
        <v>2.70977007600905</v>
      </c>
      <c r="F131" s="52">
        <v>32.968869258110097</v>
      </c>
    </row>
    <row r="132" spans="1:6" x14ac:dyDescent="0.2">
      <c r="A132" s="52">
        <v>272078</v>
      </c>
      <c r="B132" s="52" t="s">
        <v>177</v>
      </c>
      <c r="C132" s="52" t="s">
        <v>419</v>
      </c>
      <c r="D132" s="52">
        <v>3</v>
      </c>
      <c r="E132" s="52">
        <v>0.85728737129973298</v>
      </c>
      <c r="F132" s="52">
        <v>10.4303296841468</v>
      </c>
    </row>
    <row r="133" spans="1:6" x14ac:dyDescent="0.2">
      <c r="A133" s="52">
        <v>272086</v>
      </c>
      <c r="B133" s="52" t="s">
        <v>178</v>
      </c>
      <c r="C133" s="52" t="s">
        <v>419</v>
      </c>
      <c r="D133" s="52">
        <v>2</v>
      </c>
      <c r="E133" s="52">
        <v>2.38109411274481</v>
      </c>
      <c r="F133" s="52">
        <v>28.969978371728502</v>
      </c>
    </row>
    <row r="134" spans="1:6" x14ac:dyDescent="0.2">
      <c r="A134" s="52">
        <v>272094</v>
      </c>
      <c r="B134" s="52" t="s">
        <v>179</v>
      </c>
      <c r="C134" s="52" t="s">
        <v>419</v>
      </c>
      <c r="D134" s="52">
        <v>1</v>
      </c>
      <c r="E134" s="52">
        <v>0.70099190354351404</v>
      </c>
      <c r="F134" s="52">
        <v>8.5287348264460903</v>
      </c>
    </row>
    <row r="135" spans="1:6" x14ac:dyDescent="0.2">
      <c r="A135" s="52">
        <v>272108</v>
      </c>
      <c r="B135" s="52" t="s">
        <v>180</v>
      </c>
      <c r="C135" s="52" t="s">
        <v>419</v>
      </c>
      <c r="D135" s="52">
        <v>4</v>
      </c>
      <c r="E135" s="52">
        <v>1.0058313070023499</v>
      </c>
      <c r="F135" s="52">
        <v>12.237614235195201</v>
      </c>
    </row>
    <row r="136" spans="1:6" x14ac:dyDescent="0.2">
      <c r="A136" s="52">
        <v>272116</v>
      </c>
      <c r="B136" s="52" t="s">
        <v>181</v>
      </c>
      <c r="C136" s="52" t="s">
        <v>419</v>
      </c>
      <c r="D136" s="52">
        <v>3</v>
      </c>
      <c r="E136" s="52">
        <v>1.05818612788532</v>
      </c>
      <c r="F136" s="52">
        <v>12.874597889271399</v>
      </c>
    </row>
    <row r="137" spans="1:6" x14ac:dyDescent="0.2">
      <c r="A137" s="52">
        <v>272124</v>
      </c>
      <c r="B137" s="52" t="s">
        <v>182</v>
      </c>
      <c r="C137" s="52" t="s">
        <v>419</v>
      </c>
      <c r="D137" s="52">
        <v>7</v>
      </c>
      <c r="E137" s="52">
        <v>2.6546021320247402</v>
      </c>
      <c r="F137" s="52">
        <v>32.297659272967699</v>
      </c>
    </row>
    <row r="138" spans="1:6" x14ac:dyDescent="0.2">
      <c r="A138" s="52">
        <v>272132</v>
      </c>
      <c r="B138" s="52" t="s">
        <v>183</v>
      </c>
      <c r="C138" s="52" t="s">
        <v>419</v>
      </c>
      <c r="D138" s="52">
        <v>2</v>
      </c>
      <c r="E138" s="52">
        <v>2.0234722784297898</v>
      </c>
      <c r="F138" s="52">
        <v>24.6189127208957</v>
      </c>
    </row>
    <row r="139" spans="1:6" x14ac:dyDescent="0.2">
      <c r="A139" s="52">
        <v>272141</v>
      </c>
      <c r="B139" s="52" t="s">
        <v>272</v>
      </c>
      <c r="C139" s="52" t="s">
        <v>419</v>
      </c>
      <c r="D139" s="52">
        <v>2</v>
      </c>
      <c r="E139" s="52">
        <v>1.83504757360835</v>
      </c>
      <c r="F139" s="52">
        <v>22.326412145568199</v>
      </c>
    </row>
    <row r="140" spans="1:6" x14ac:dyDescent="0.2">
      <c r="A140" s="52">
        <v>272159</v>
      </c>
      <c r="B140" s="52" t="s">
        <v>184</v>
      </c>
      <c r="C140" s="52" t="s">
        <v>419</v>
      </c>
      <c r="D140" s="52">
        <v>3</v>
      </c>
      <c r="E140" s="52">
        <v>1.30903188365325</v>
      </c>
      <c r="F140" s="52">
        <v>15.9265545844478</v>
      </c>
    </row>
    <row r="141" spans="1:6" x14ac:dyDescent="0.2">
      <c r="A141" s="52">
        <v>272167</v>
      </c>
      <c r="B141" s="52" t="s">
        <v>185</v>
      </c>
      <c r="C141" s="52" t="s">
        <v>419</v>
      </c>
      <c r="D141" s="52">
        <v>2</v>
      </c>
      <c r="E141" s="52">
        <v>1.96390345450618</v>
      </c>
      <c r="F141" s="52">
        <v>23.8941586964918</v>
      </c>
    </row>
    <row r="142" spans="1:6" x14ac:dyDescent="0.2">
      <c r="A142" s="52">
        <v>272175</v>
      </c>
      <c r="B142" s="52" t="s">
        <v>186</v>
      </c>
      <c r="C142" s="52" t="s">
        <v>419</v>
      </c>
      <c r="D142" s="52">
        <v>3</v>
      </c>
      <c r="E142" s="52">
        <v>2.5466676853337402</v>
      </c>
      <c r="F142" s="52">
        <v>30.984456838227199</v>
      </c>
    </row>
    <row r="143" spans="1:6" x14ac:dyDescent="0.2">
      <c r="A143" s="52">
        <v>272191</v>
      </c>
      <c r="B143" s="52" t="s">
        <v>278</v>
      </c>
      <c r="C143" s="52" t="s">
        <v>419</v>
      </c>
      <c r="D143" s="52">
        <v>3</v>
      </c>
      <c r="E143" s="52">
        <v>1.62500338542372</v>
      </c>
      <c r="F143" s="52">
        <v>19.770874522655301</v>
      </c>
    </row>
    <row r="144" spans="1:6" x14ac:dyDescent="0.2">
      <c r="A144" s="52">
        <v>272205</v>
      </c>
      <c r="B144" s="52" t="s">
        <v>188</v>
      </c>
      <c r="C144" s="52" t="s">
        <v>419</v>
      </c>
      <c r="D144" s="52">
        <v>1</v>
      </c>
      <c r="E144" s="52">
        <v>0.71877291088653394</v>
      </c>
      <c r="F144" s="52">
        <v>8.7450704157861701</v>
      </c>
    </row>
    <row r="145" spans="1:6" x14ac:dyDescent="0.2">
      <c r="A145" s="52">
        <v>272230</v>
      </c>
      <c r="B145" s="52" t="s">
        <v>171</v>
      </c>
      <c r="C145" s="52" t="s">
        <v>419</v>
      </c>
      <c r="D145" s="52">
        <v>1</v>
      </c>
      <c r="E145" s="52">
        <v>0.839200745210262</v>
      </c>
      <c r="F145" s="52">
        <v>10.2102757333915</v>
      </c>
    </row>
    <row r="146" spans="1:6" x14ac:dyDescent="0.2">
      <c r="A146" s="52">
        <v>272248</v>
      </c>
      <c r="B146" s="52" t="s">
        <v>190</v>
      </c>
      <c r="C146" s="52" t="s">
        <v>419</v>
      </c>
      <c r="D146" s="52">
        <v>1</v>
      </c>
      <c r="E146" s="52">
        <v>1.1535488931698401</v>
      </c>
      <c r="F146" s="52">
        <v>14.0348448668997</v>
      </c>
    </row>
    <row r="147" spans="1:6" x14ac:dyDescent="0.2">
      <c r="A147" s="52">
        <v>272272</v>
      </c>
      <c r="B147" s="52" t="s">
        <v>193</v>
      </c>
      <c r="C147" s="52" t="s">
        <v>419</v>
      </c>
      <c r="D147" s="52">
        <v>7</v>
      </c>
      <c r="E147" s="52">
        <v>1.4518815347632299</v>
      </c>
      <c r="F147" s="52">
        <v>17.664558672952602</v>
      </c>
    </row>
    <row r="148" spans="1:6" x14ac:dyDescent="0.2">
      <c r="A148" s="52">
        <v>272281</v>
      </c>
      <c r="B148" s="52" t="s">
        <v>194</v>
      </c>
      <c r="C148" s="52" t="s">
        <v>419</v>
      </c>
      <c r="D148" s="52">
        <v>2</v>
      </c>
      <c r="E148" s="52">
        <v>3.31581477858647</v>
      </c>
      <c r="F148" s="52">
        <v>40.342413139468697</v>
      </c>
    </row>
    <row r="149" spans="1:6" x14ac:dyDescent="0.2">
      <c r="A149" s="52">
        <v>272302</v>
      </c>
      <c r="B149" s="52" t="s">
        <v>196</v>
      </c>
      <c r="C149" s="52" t="s">
        <v>419</v>
      </c>
      <c r="D149" s="52">
        <v>3</v>
      </c>
      <c r="E149" s="52">
        <v>3.8744172230760299</v>
      </c>
      <c r="F149" s="52">
        <v>47.138742880758301</v>
      </c>
    </row>
    <row r="150" spans="1:6" x14ac:dyDescent="0.2">
      <c r="A150" s="52">
        <v>272311</v>
      </c>
      <c r="B150" s="52" t="s">
        <v>197</v>
      </c>
      <c r="C150" s="52" t="s">
        <v>419</v>
      </c>
      <c r="D150" s="52">
        <v>1</v>
      </c>
      <c r="E150" s="52">
        <v>1.7095185995623601</v>
      </c>
      <c r="F150" s="52">
        <v>20.799142961342099</v>
      </c>
    </row>
    <row r="151" spans="1:6" x14ac:dyDescent="0.2">
      <c r="A151" s="52">
        <v>272329</v>
      </c>
      <c r="B151" s="52" t="s">
        <v>198</v>
      </c>
      <c r="C151" s="52" t="s">
        <v>419</v>
      </c>
      <c r="D151" s="52">
        <v>1</v>
      </c>
      <c r="E151" s="52">
        <v>1.9120824489952</v>
      </c>
      <c r="F151" s="52">
        <v>23.263669796108299</v>
      </c>
    </row>
    <row r="152" spans="1:6" x14ac:dyDescent="0.2">
      <c r="A152" s="52">
        <v>273015</v>
      </c>
      <c r="B152" s="52" t="s">
        <v>533</v>
      </c>
      <c r="C152" s="52" t="s">
        <v>419</v>
      </c>
      <c r="D152" s="52">
        <v>1</v>
      </c>
      <c r="E152" s="52">
        <v>3.1348945107997102</v>
      </c>
      <c r="F152" s="52">
        <v>38.141216548063198</v>
      </c>
    </row>
    <row r="153" spans="1:6" x14ac:dyDescent="0.2">
      <c r="A153">
        <v>273619</v>
      </c>
      <c r="B153" t="s">
        <v>534</v>
      </c>
      <c r="C153" t="s">
        <v>419</v>
      </c>
      <c r="D153">
        <v>3</v>
      </c>
      <c r="E153">
        <v>6.9518468739861898</v>
      </c>
      <c r="F153">
        <v>84.580803633498604</v>
      </c>
    </row>
    <row r="178" spans="1:6" x14ac:dyDescent="0.2">
      <c r="B178">
        <v>271004</v>
      </c>
      <c r="C178" t="s">
        <v>249</v>
      </c>
      <c r="D178">
        <v>37</v>
      </c>
      <c r="E178">
        <v>1.35422152941387</v>
      </c>
      <c r="F178">
        <v>16.4763619412021</v>
      </c>
    </row>
    <row r="179" spans="1:6" x14ac:dyDescent="0.2">
      <c r="B179">
        <v>271403</v>
      </c>
      <c r="C179" t="s">
        <v>251</v>
      </c>
      <c r="D179">
        <v>9</v>
      </c>
      <c r="E179">
        <v>1.0893799975307401</v>
      </c>
      <c r="F179">
        <v>13.254123303290701</v>
      </c>
    </row>
    <row r="180" spans="1:6" x14ac:dyDescent="0.2">
      <c r="B180" s="52"/>
      <c r="C180" t="s">
        <v>397</v>
      </c>
      <c r="D180">
        <v>157</v>
      </c>
    </row>
    <row r="181" spans="1:6" x14ac:dyDescent="0.2">
      <c r="A181">
        <v>1</v>
      </c>
      <c r="B181" s="52">
        <v>2</v>
      </c>
      <c r="C181">
        <v>3</v>
      </c>
      <c r="D181">
        <v>4</v>
      </c>
      <c r="E181">
        <v>5</v>
      </c>
      <c r="F181">
        <v>6</v>
      </c>
    </row>
    <row r="183" spans="1:6" x14ac:dyDescent="0.2">
      <c r="A183">
        <v>270000</v>
      </c>
      <c r="B183" t="s">
        <v>313</v>
      </c>
      <c r="C183" t="s">
        <v>406</v>
      </c>
      <c r="D183">
        <v>111</v>
      </c>
      <c r="E183">
        <v>1.26125571300547</v>
      </c>
      <c r="F183">
        <v>15.345277841566499</v>
      </c>
    </row>
  </sheetData>
  <phoneticPr fontId="14"/>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""&amp;市町村別自殺者集計表!Q7&amp;市町村別自殺者集計表!R7&amp;"年11月暫定値"</f>
        <v>令和5年11月暫定値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令和5年11月暫定値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row r="47"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v>271004</v>
      </c>
      <c r="B101" t="s">
        <v>172</v>
      </c>
      <c r="C101" t="s">
        <v>419</v>
      </c>
      <c r="D101">
        <v>23</v>
      </c>
      <c r="E101">
        <v>1.73787417186518</v>
      </c>
      <c r="F101">
        <v>21.144135757693</v>
      </c>
    </row>
    <row r="102" spans="1:6" x14ac:dyDescent="0.2">
      <c r="A102">
        <v>271136</v>
      </c>
      <c r="B102" t="s">
        <v>419</v>
      </c>
      <c r="C102" t="s">
        <v>508</v>
      </c>
      <c r="D102">
        <v>1</v>
      </c>
      <c r="E102">
        <v>2.08129539825587</v>
      </c>
      <c r="F102">
        <v>25.322427345446499</v>
      </c>
    </row>
    <row r="103" spans="1:6" x14ac:dyDescent="0.2">
      <c r="A103">
        <v>271152</v>
      </c>
      <c r="B103" t="s">
        <v>419</v>
      </c>
      <c r="C103" t="s">
        <v>510</v>
      </c>
      <c r="D103">
        <v>1</v>
      </c>
      <c r="E103">
        <v>2.50381832294249</v>
      </c>
      <c r="F103">
        <v>30.463122929133601</v>
      </c>
    </row>
    <row r="104" spans="1:6" x14ac:dyDescent="0.2">
      <c r="A104">
        <v>271161</v>
      </c>
      <c r="B104" t="s">
        <v>419</v>
      </c>
      <c r="C104" t="s">
        <v>511</v>
      </c>
      <c r="D104">
        <v>2</v>
      </c>
      <c r="E104">
        <v>3.2953272259935402</v>
      </c>
      <c r="F104">
        <v>40.0931479162548</v>
      </c>
    </row>
    <row r="105" spans="1:6" x14ac:dyDescent="0.2">
      <c r="A105">
        <v>271179</v>
      </c>
      <c r="B105" t="s">
        <v>419</v>
      </c>
      <c r="C105" t="s">
        <v>512</v>
      </c>
      <c r="D105">
        <v>2</v>
      </c>
      <c r="E105">
        <v>4.6547350292084602</v>
      </c>
      <c r="F105">
        <v>56.632609522036297</v>
      </c>
    </row>
    <row r="106" spans="1:6" x14ac:dyDescent="0.2">
      <c r="A106">
        <v>271187</v>
      </c>
      <c r="B106" t="s">
        <v>419</v>
      </c>
      <c r="C106" t="s">
        <v>513</v>
      </c>
      <c r="D106">
        <v>1</v>
      </c>
      <c r="E106">
        <v>1.23249852100177</v>
      </c>
      <c r="F106">
        <v>14.995398672188299</v>
      </c>
    </row>
    <row r="107" spans="1:6" x14ac:dyDescent="0.2">
      <c r="A107">
        <v>271195</v>
      </c>
      <c r="B107" t="s">
        <v>419</v>
      </c>
      <c r="C107" t="s">
        <v>527</v>
      </c>
      <c r="D107">
        <v>2</v>
      </c>
      <c r="E107">
        <v>3.8801047628286001</v>
      </c>
      <c r="F107">
        <v>47.207941281081297</v>
      </c>
    </row>
    <row r="108" spans="1:6" x14ac:dyDescent="0.2">
      <c r="A108">
        <v>271209</v>
      </c>
      <c r="B108" t="s">
        <v>419</v>
      </c>
      <c r="C108" t="s">
        <v>514</v>
      </c>
      <c r="D108">
        <v>1</v>
      </c>
      <c r="E108">
        <v>1.40258355891552</v>
      </c>
      <c r="F108">
        <v>17.0647666334722</v>
      </c>
    </row>
    <row r="109" spans="1:6" x14ac:dyDescent="0.2">
      <c r="A109">
        <v>271217</v>
      </c>
      <c r="B109" t="s">
        <v>419</v>
      </c>
      <c r="C109" t="s">
        <v>515</v>
      </c>
      <c r="D109">
        <v>3</v>
      </c>
      <c r="E109">
        <v>4.8022282339005304</v>
      </c>
      <c r="F109">
        <v>58.427110179123098</v>
      </c>
    </row>
    <row r="110" spans="1:6" x14ac:dyDescent="0.2">
      <c r="A110">
        <v>271225</v>
      </c>
      <c r="B110" t="s">
        <v>419</v>
      </c>
      <c r="C110" t="s">
        <v>516</v>
      </c>
      <c r="D110">
        <v>1</v>
      </c>
      <c r="E110">
        <v>1.6462260268334801</v>
      </c>
      <c r="F110">
        <v>20.029083326474101</v>
      </c>
    </row>
    <row r="111" spans="1:6" x14ac:dyDescent="0.2">
      <c r="A111">
        <v>271233</v>
      </c>
      <c r="B111" t="s">
        <v>419</v>
      </c>
      <c r="C111" t="s">
        <v>517</v>
      </c>
      <c r="D111">
        <v>1</v>
      </c>
      <c r="E111">
        <v>1.11705633315088</v>
      </c>
      <c r="F111">
        <v>13.5908520533357</v>
      </c>
    </row>
    <row r="112" spans="1:6" x14ac:dyDescent="0.2">
      <c r="A112">
        <v>271241</v>
      </c>
      <c r="B112" t="s">
        <v>419</v>
      </c>
      <c r="C112" t="s">
        <v>530</v>
      </c>
      <c r="D112">
        <v>1</v>
      </c>
      <c r="E112">
        <v>1.86122692078618</v>
      </c>
      <c r="F112">
        <v>22.644927536231901</v>
      </c>
    </row>
    <row r="113" spans="1:6" x14ac:dyDescent="0.2">
      <c r="A113">
        <v>271250</v>
      </c>
      <c r="B113" t="s">
        <v>419</v>
      </c>
      <c r="C113" t="s">
        <v>518</v>
      </c>
      <c r="D113">
        <v>1</v>
      </c>
      <c r="E113">
        <v>1.74373997349515</v>
      </c>
      <c r="F113">
        <v>21.215503010857699</v>
      </c>
    </row>
    <row r="114" spans="1:6" x14ac:dyDescent="0.2">
      <c r="A114">
        <v>271268</v>
      </c>
      <c r="B114" t="s">
        <v>419</v>
      </c>
      <c r="C114" t="s">
        <v>519</v>
      </c>
      <c r="D114">
        <v>3</v>
      </c>
      <c r="E114">
        <v>3.2829222385152401</v>
      </c>
      <c r="F114">
        <v>39.942220568602103</v>
      </c>
    </row>
    <row r="115" spans="1:6" x14ac:dyDescent="0.2">
      <c r="A115">
        <v>271276</v>
      </c>
      <c r="B115" t="s">
        <v>419</v>
      </c>
      <c r="C115" t="s">
        <v>520</v>
      </c>
      <c r="D115">
        <v>2</v>
      </c>
      <c r="E115">
        <v>3.06856713257744</v>
      </c>
      <c r="F115">
        <v>37.334233446358901</v>
      </c>
    </row>
    <row r="116" spans="1:6" x14ac:dyDescent="0.2">
      <c r="A116">
        <v>271284</v>
      </c>
      <c r="B116" t="s">
        <v>419</v>
      </c>
      <c r="C116" t="s">
        <v>521</v>
      </c>
      <c r="D116">
        <v>1</v>
      </c>
      <c r="E116">
        <v>1.9687752249325701</v>
      </c>
      <c r="F116">
        <v>23.953431903346299</v>
      </c>
    </row>
    <row r="117" spans="1:6" x14ac:dyDescent="0.2">
      <c r="A117">
        <v>271403</v>
      </c>
      <c r="B117" t="s">
        <v>173</v>
      </c>
      <c r="C117" t="s">
        <v>419</v>
      </c>
      <c r="D117">
        <v>4</v>
      </c>
      <c r="E117">
        <v>1.0105654619042099</v>
      </c>
      <c r="F117">
        <v>12.2952131198345</v>
      </c>
    </row>
    <row r="118" spans="1:6" x14ac:dyDescent="0.2">
      <c r="A118">
        <v>271446</v>
      </c>
      <c r="B118" t="s">
        <v>419</v>
      </c>
      <c r="C118" t="s">
        <v>529</v>
      </c>
      <c r="D118">
        <v>2</v>
      </c>
      <c r="E118">
        <v>3.0323705556818998</v>
      </c>
      <c r="F118">
        <v>36.893841760796498</v>
      </c>
    </row>
    <row r="119" spans="1:6" x14ac:dyDescent="0.2">
      <c r="A119">
        <v>271454</v>
      </c>
      <c r="B119" t="s">
        <v>419</v>
      </c>
      <c r="C119" t="s">
        <v>524</v>
      </c>
      <c r="D119">
        <v>1</v>
      </c>
      <c r="E119">
        <v>1.54983494257862</v>
      </c>
      <c r="F119">
        <v>18.856325134706498</v>
      </c>
    </row>
    <row r="120" spans="1:6" x14ac:dyDescent="0.2">
      <c r="A120">
        <v>271462</v>
      </c>
      <c r="B120" t="s">
        <v>419</v>
      </c>
      <c r="C120" t="s">
        <v>525</v>
      </c>
      <c r="D120">
        <v>1</v>
      </c>
      <c r="E120">
        <v>1.33063657653822</v>
      </c>
      <c r="F120">
        <v>16.189411681214999</v>
      </c>
    </row>
    <row r="121" spans="1:6" x14ac:dyDescent="0.2">
      <c r="A121">
        <v>272027</v>
      </c>
      <c r="B121" t="s">
        <v>253</v>
      </c>
      <c r="C121" t="s">
        <v>419</v>
      </c>
      <c r="D121">
        <v>1</v>
      </c>
      <c r="E121">
        <v>1.0921322790616399</v>
      </c>
      <c r="F121">
        <v>13.28760939525</v>
      </c>
    </row>
    <row r="122" spans="1:6" x14ac:dyDescent="0.2">
      <c r="A122">
        <v>272035</v>
      </c>
      <c r="B122" t="s">
        <v>174</v>
      </c>
      <c r="C122" t="s">
        <v>419</v>
      </c>
      <c r="D122">
        <v>1</v>
      </c>
      <c r="E122">
        <v>0.51476871441661298</v>
      </c>
      <c r="F122">
        <v>6.2630193587354501</v>
      </c>
    </row>
    <row r="123" spans="1:6" x14ac:dyDescent="0.2">
      <c r="A123">
        <v>272043</v>
      </c>
      <c r="B123" t="s">
        <v>175</v>
      </c>
      <c r="C123" t="s">
        <v>419</v>
      </c>
      <c r="D123">
        <v>1</v>
      </c>
      <c r="E123">
        <v>2.0242914979757098</v>
      </c>
      <c r="F123">
        <v>24.628879892037801</v>
      </c>
    </row>
    <row r="124" spans="1:6" x14ac:dyDescent="0.2">
      <c r="A124">
        <v>272060</v>
      </c>
      <c r="B124" t="s">
        <v>262</v>
      </c>
      <c r="C124" t="s">
        <v>419</v>
      </c>
      <c r="D124">
        <v>1</v>
      </c>
      <c r="E124">
        <v>2.83502962605959</v>
      </c>
      <c r="F124">
        <v>34.492860450391703</v>
      </c>
    </row>
    <row r="125" spans="1:6" x14ac:dyDescent="0.2">
      <c r="A125">
        <v>272078</v>
      </c>
      <c r="B125" t="s">
        <v>177</v>
      </c>
      <c r="C125" t="s">
        <v>419</v>
      </c>
      <c r="D125">
        <v>3</v>
      </c>
      <c r="E125">
        <v>1.7945481626817701</v>
      </c>
      <c r="F125">
        <v>21.833669312628199</v>
      </c>
    </row>
    <row r="126" spans="1:6" x14ac:dyDescent="0.2">
      <c r="A126">
        <v>272086</v>
      </c>
      <c r="B126" t="s">
        <v>178</v>
      </c>
      <c r="C126" t="s">
        <v>419</v>
      </c>
      <c r="D126">
        <v>2</v>
      </c>
      <c r="E126">
        <v>4.9347380887759398</v>
      </c>
      <c r="F126">
        <v>60.039313413440603</v>
      </c>
    </row>
    <row r="127" spans="1:6" x14ac:dyDescent="0.2">
      <c r="A127">
        <v>272094</v>
      </c>
      <c r="B127" t="s">
        <v>179</v>
      </c>
      <c r="C127" t="s">
        <v>419</v>
      </c>
      <c r="D127">
        <v>1</v>
      </c>
      <c r="E127">
        <v>1.4444604940054899</v>
      </c>
      <c r="F127">
        <v>17.574269343733398</v>
      </c>
    </row>
    <row r="128" spans="1:6" x14ac:dyDescent="0.2">
      <c r="A128">
        <v>272108</v>
      </c>
      <c r="B128" t="s">
        <v>180</v>
      </c>
      <c r="C128" t="s">
        <v>419</v>
      </c>
      <c r="D128">
        <v>3</v>
      </c>
      <c r="E128">
        <v>1.5738613113412401</v>
      </c>
      <c r="F128">
        <v>19.148645954651801</v>
      </c>
    </row>
    <row r="129" spans="1:6" x14ac:dyDescent="0.2">
      <c r="A129">
        <v>272116</v>
      </c>
      <c r="B129" t="s">
        <v>181</v>
      </c>
      <c r="C129" t="s">
        <v>419</v>
      </c>
      <c r="D129">
        <v>1</v>
      </c>
      <c r="E129">
        <v>0.72980981156310698</v>
      </c>
      <c r="F129">
        <v>8.8793527073511296</v>
      </c>
    </row>
    <row r="130" spans="1:6" x14ac:dyDescent="0.2">
      <c r="A130">
        <v>272124</v>
      </c>
      <c r="B130" t="s">
        <v>182</v>
      </c>
      <c r="C130" t="s">
        <v>419</v>
      </c>
      <c r="D130">
        <v>5</v>
      </c>
      <c r="E130">
        <v>3.9726680438582598</v>
      </c>
      <c r="F130">
        <v>48.334127866942097</v>
      </c>
    </row>
    <row r="131" spans="1:6" x14ac:dyDescent="0.2">
      <c r="A131">
        <v>272132</v>
      </c>
      <c r="B131" t="s">
        <v>183</v>
      </c>
      <c r="C131" t="s">
        <v>419</v>
      </c>
      <c r="D131">
        <v>2</v>
      </c>
      <c r="E131">
        <v>4.2171850289931498</v>
      </c>
      <c r="F131">
        <v>51.309084519416601</v>
      </c>
    </row>
    <row r="132" spans="1:6" x14ac:dyDescent="0.2">
      <c r="A132">
        <v>272159</v>
      </c>
      <c r="B132" t="s">
        <v>184</v>
      </c>
      <c r="C132" t="s">
        <v>419</v>
      </c>
      <c r="D132">
        <v>2</v>
      </c>
      <c r="E132">
        <v>1.80764815936226</v>
      </c>
      <c r="F132">
        <v>21.993052605574199</v>
      </c>
    </row>
    <row r="133" spans="1:6" x14ac:dyDescent="0.2">
      <c r="A133">
        <v>272167</v>
      </c>
      <c r="B133" t="s">
        <v>185</v>
      </c>
      <c r="C133" t="s">
        <v>419</v>
      </c>
      <c r="D133">
        <v>1</v>
      </c>
      <c r="E133">
        <v>2.08537526327863</v>
      </c>
      <c r="F133">
        <v>25.372065703223299</v>
      </c>
    </row>
    <row r="134" spans="1:6" x14ac:dyDescent="0.2">
      <c r="A134">
        <v>272175</v>
      </c>
      <c r="B134" t="s">
        <v>186</v>
      </c>
      <c r="C134" t="s">
        <v>419</v>
      </c>
      <c r="D134">
        <v>2</v>
      </c>
      <c r="E134">
        <v>3.52640394957242</v>
      </c>
      <c r="F134">
        <v>42.9045813864645</v>
      </c>
    </row>
    <row r="135" spans="1:6" x14ac:dyDescent="0.2">
      <c r="A135">
        <v>272191</v>
      </c>
      <c r="B135" t="s">
        <v>278</v>
      </c>
      <c r="C135" t="s">
        <v>419</v>
      </c>
      <c r="D135">
        <v>1</v>
      </c>
      <c r="E135">
        <v>1.12018460642314</v>
      </c>
      <c r="F135">
        <v>13.628912711481499</v>
      </c>
    </row>
    <row r="136" spans="1:6" x14ac:dyDescent="0.2">
      <c r="A136">
        <v>272205</v>
      </c>
      <c r="B136" t="s">
        <v>188</v>
      </c>
      <c r="C136" t="s">
        <v>419</v>
      </c>
      <c r="D136">
        <v>1</v>
      </c>
      <c r="E136">
        <v>1.50394032364796</v>
      </c>
      <c r="F136">
        <v>18.297940604383498</v>
      </c>
    </row>
    <row r="137" spans="1:6" x14ac:dyDescent="0.2">
      <c r="A137">
        <v>272248</v>
      </c>
      <c r="B137" t="s">
        <v>190</v>
      </c>
      <c r="C137" t="s">
        <v>419</v>
      </c>
      <c r="D137">
        <v>1</v>
      </c>
      <c r="E137">
        <v>2.3301875801001999</v>
      </c>
      <c r="F137">
        <v>28.3506155578857</v>
      </c>
    </row>
    <row r="138" spans="1:6" x14ac:dyDescent="0.2">
      <c r="A138">
        <v>272272</v>
      </c>
      <c r="B138" t="s">
        <v>193</v>
      </c>
      <c r="C138" t="s">
        <v>419</v>
      </c>
      <c r="D138">
        <v>4</v>
      </c>
      <c r="E138">
        <v>1.70558237110061</v>
      </c>
      <c r="F138">
        <v>20.751252181724102</v>
      </c>
    </row>
    <row r="139" spans="1:6" x14ac:dyDescent="0.2">
      <c r="A139">
        <v>272281</v>
      </c>
      <c r="B139" t="s">
        <v>194</v>
      </c>
      <c r="C139" t="s">
        <v>419</v>
      </c>
      <c r="D139">
        <v>1</v>
      </c>
      <c r="E139">
        <v>3.4365442111412801</v>
      </c>
      <c r="F139">
        <v>41.811287902218901</v>
      </c>
    </row>
    <row r="140" spans="1:6" x14ac:dyDescent="0.2">
      <c r="A140">
        <v>272302</v>
      </c>
      <c r="B140" t="s">
        <v>196</v>
      </c>
      <c r="C140" t="s">
        <v>419</v>
      </c>
      <c r="D140">
        <v>1</v>
      </c>
      <c r="E140">
        <v>2.6794566062002598</v>
      </c>
      <c r="F140">
        <v>32.600055375436497</v>
      </c>
    </row>
    <row r="141" spans="1:6" x14ac:dyDescent="0.2">
      <c r="A141">
        <v>272311</v>
      </c>
      <c r="B141" t="s">
        <v>197</v>
      </c>
      <c r="C141" t="s">
        <v>419</v>
      </c>
      <c r="D141">
        <v>1</v>
      </c>
      <c r="E141">
        <v>3.6276572589421701</v>
      </c>
      <c r="F141">
        <v>44.136496650463101</v>
      </c>
    </row>
    <row r="142" spans="1:6" x14ac:dyDescent="0.2">
      <c r="A142">
        <v>272329</v>
      </c>
      <c r="B142" t="s">
        <v>198</v>
      </c>
      <c r="C142" t="s">
        <v>419</v>
      </c>
      <c r="D142">
        <v>1</v>
      </c>
      <c r="E142">
        <v>4.0083373416706696</v>
      </c>
      <c r="F142">
        <v>48.768104323659898</v>
      </c>
    </row>
    <row r="143" spans="1:6" x14ac:dyDescent="0.2">
      <c r="A143">
        <v>273619</v>
      </c>
      <c r="B143" t="s">
        <v>534</v>
      </c>
      <c r="C143" t="s">
        <v>419</v>
      </c>
      <c r="D143">
        <v>3</v>
      </c>
      <c r="E143">
        <v>14.376078205865401</v>
      </c>
      <c r="F143">
        <v>174.90895150469601</v>
      </c>
    </row>
    <row r="178" spans="1:6" x14ac:dyDescent="0.2">
      <c r="B178">
        <v>271004</v>
      </c>
      <c r="C178" t="s">
        <v>249</v>
      </c>
      <c r="D178">
        <v>23</v>
      </c>
      <c r="E178">
        <v>1.73787417186518</v>
      </c>
      <c r="F178">
        <v>21.144135757693</v>
      </c>
    </row>
    <row r="179" spans="1:6" x14ac:dyDescent="0.2">
      <c r="B179">
        <v>271403</v>
      </c>
      <c r="C179" t="s">
        <v>251</v>
      </c>
      <c r="D179">
        <v>4</v>
      </c>
      <c r="E179">
        <v>1.0105654619042099</v>
      </c>
      <c r="F179">
        <v>12.2952131198345</v>
      </c>
    </row>
    <row r="180" spans="1:6" x14ac:dyDescent="0.2">
      <c r="B180" s="52"/>
      <c r="C180" t="s">
        <v>397</v>
      </c>
      <c r="D180">
        <v>94</v>
      </c>
    </row>
    <row r="181" spans="1:6" x14ac:dyDescent="0.2">
      <c r="A181">
        <v>1</v>
      </c>
      <c r="B181" s="52">
        <v>2</v>
      </c>
      <c r="C181">
        <v>3</v>
      </c>
      <c r="D181">
        <v>4</v>
      </c>
      <c r="E181">
        <v>5</v>
      </c>
      <c r="F181">
        <v>6</v>
      </c>
    </row>
    <row r="183" spans="1:6" x14ac:dyDescent="0.2">
      <c r="A183">
        <v>270000</v>
      </c>
      <c r="B183" t="s">
        <v>313</v>
      </c>
      <c r="C183" t="s">
        <v>406</v>
      </c>
      <c r="D183">
        <v>67</v>
      </c>
      <c r="E183">
        <v>1.58098961455001</v>
      </c>
      <c r="F183">
        <v>19.235373643691801</v>
      </c>
    </row>
  </sheetData>
  <phoneticPr fontId="14"/>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""&amp;市町村別自殺者集計表!Q7&amp;市町村別自殺者集計表!R7&amp;"年11月暫定値"</f>
        <v>令和5年11月暫定値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令和5年11月暫定値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14</v>
      </c>
      <c r="E101" s="52">
        <v>0.993795168877743</v>
      </c>
      <c r="F101" s="52">
        <v>12.091174554679201</v>
      </c>
    </row>
    <row r="102" spans="1:6" x14ac:dyDescent="0.2">
      <c r="A102" s="52">
        <v>271098</v>
      </c>
      <c r="B102" s="52" t="s">
        <v>419</v>
      </c>
      <c r="C102" s="52" t="s">
        <v>506</v>
      </c>
      <c r="D102" s="52">
        <v>1</v>
      </c>
      <c r="E102" s="52">
        <v>2.3133689592153099</v>
      </c>
      <c r="F102" s="52">
        <v>28.145989003786202</v>
      </c>
    </row>
    <row r="103" spans="1:6" x14ac:dyDescent="0.2">
      <c r="A103" s="52">
        <v>271110</v>
      </c>
      <c r="B103" s="52" t="s">
        <v>419</v>
      </c>
      <c r="C103" s="52" t="s">
        <v>507</v>
      </c>
      <c r="D103" s="52">
        <v>1</v>
      </c>
      <c r="E103" s="52">
        <v>2.86804141451803</v>
      </c>
      <c r="F103" s="52">
        <v>34.894503876636001</v>
      </c>
    </row>
    <row r="104" spans="1:6" x14ac:dyDescent="0.2">
      <c r="A104" s="52">
        <v>271144</v>
      </c>
      <c r="B104" s="52" t="s">
        <v>419</v>
      </c>
      <c r="C104" s="52" t="s">
        <v>509</v>
      </c>
      <c r="D104" s="52">
        <v>2</v>
      </c>
      <c r="E104" s="52">
        <v>2.3118447365075001</v>
      </c>
      <c r="F104" s="52">
        <v>28.127444294174499</v>
      </c>
    </row>
    <row r="105" spans="1:6" x14ac:dyDescent="0.2">
      <c r="A105" s="52">
        <v>271187</v>
      </c>
      <c r="B105" s="52" t="s">
        <v>419</v>
      </c>
      <c r="C105" s="52" t="s">
        <v>513</v>
      </c>
      <c r="D105" s="52">
        <v>1</v>
      </c>
      <c r="E105" s="52">
        <v>1.1211013699858701</v>
      </c>
      <c r="F105" s="52">
        <v>13.6400666681615</v>
      </c>
    </row>
    <row r="106" spans="1:6" x14ac:dyDescent="0.2">
      <c r="A106" s="52">
        <v>271209</v>
      </c>
      <c r="B106" s="52" t="s">
        <v>419</v>
      </c>
      <c r="C106" s="52" t="s">
        <v>514</v>
      </c>
      <c r="D106" s="52">
        <v>2</v>
      </c>
      <c r="E106" s="52">
        <v>2.4734108335394498</v>
      </c>
      <c r="F106" s="52">
        <v>30.0931651413967</v>
      </c>
    </row>
    <row r="107" spans="1:6" x14ac:dyDescent="0.2">
      <c r="A107" s="52">
        <v>271217</v>
      </c>
      <c r="B107" s="52" t="s">
        <v>419</v>
      </c>
      <c r="C107" s="52" t="s">
        <v>515</v>
      </c>
      <c r="D107" s="52">
        <v>2</v>
      </c>
      <c r="E107" s="52">
        <v>2.9095987663301202</v>
      </c>
      <c r="F107" s="52">
        <v>35.400118323683202</v>
      </c>
    </row>
    <row r="108" spans="1:6" x14ac:dyDescent="0.2">
      <c r="A108" s="52">
        <v>271233</v>
      </c>
      <c r="B108" s="52" t="s">
        <v>419</v>
      </c>
      <c r="C108" s="52" t="s">
        <v>517</v>
      </c>
      <c r="D108" s="52">
        <v>1</v>
      </c>
      <c r="E108" s="52">
        <v>1.10314396028682</v>
      </c>
      <c r="F108" s="52">
        <v>13.4215848501563</v>
      </c>
    </row>
    <row r="109" spans="1:6" x14ac:dyDescent="0.2">
      <c r="A109" s="52">
        <v>271250</v>
      </c>
      <c r="B109" s="52" t="s">
        <v>419</v>
      </c>
      <c r="C109" s="52" t="s">
        <v>518</v>
      </c>
      <c r="D109" s="52">
        <v>1</v>
      </c>
      <c r="E109" s="52">
        <v>1.6223494865263901</v>
      </c>
      <c r="F109" s="52">
        <v>19.738585419404401</v>
      </c>
    </row>
    <row r="110" spans="1:6" x14ac:dyDescent="0.2">
      <c r="A110" s="52">
        <v>271276</v>
      </c>
      <c r="B110" s="52" t="s">
        <v>419</v>
      </c>
      <c r="C110" s="52" t="s">
        <v>520</v>
      </c>
      <c r="D110" s="52">
        <v>2</v>
      </c>
      <c r="E110" s="52">
        <v>2.89825669859579</v>
      </c>
      <c r="F110" s="52">
        <v>35.262123166248799</v>
      </c>
    </row>
    <row r="111" spans="1:6" x14ac:dyDescent="0.2">
      <c r="A111" s="52">
        <v>271284</v>
      </c>
      <c r="B111" s="52" t="s">
        <v>419</v>
      </c>
      <c r="C111" s="52" t="s">
        <v>521</v>
      </c>
      <c r="D111" s="52">
        <v>1</v>
      </c>
      <c r="E111" s="52">
        <v>1.7290567995158601</v>
      </c>
      <c r="F111" s="52">
        <v>21.036857727443</v>
      </c>
    </row>
    <row r="112" spans="1:6" x14ac:dyDescent="0.2">
      <c r="A112" s="52">
        <v>271403</v>
      </c>
      <c r="B112" s="52" t="s">
        <v>173</v>
      </c>
      <c r="C112" s="52" t="s">
        <v>419</v>
      </c>
      <c r="D112" s="52">
        <v>5</v>
      </c>
      <c r="E112" s="52">
        <v>1.1618720081795799</v>
      </c>
      <c r="F112" s="52">
        <v>14.1361094328515</v>
      </c>
    </row>
    <row r="113" spans="1:6" x14ac:dyDescent="0.2">
      <c r="A113" s="52">
        <v>271411</v>
      </c>
      <c r="B113" s="52" t="s">
        <v>419</v>
      </c>
      <c r="C113" s="52" t="s">
        <v>522</v>
      </c>
      <c r="D113" s="52">
        <v>1</v>
      </c>
      <c r="E113" s="52">
        <v>1.3410038755011999</v>
      </c>
      <c r="F113" s="52">
        <v>16.315547151931298</v>
      </c>
    </row>
    <row r="114" spans="1:6" x14ac:dyDescent="0.2">
      <c r="A114" s="52">
        <v>271420</v>
      </c>
      <c r="B114" s="52" t="s">
        <v>419</v>
      </c>
      <c r="C114" s="52" t="s">
        <v>528</v>
      </c>
      <c r="D114" s="52">
        <v>1</v>
      </c>
      <c r="E114" s="52">
        <v>1.5995393326721901</v>
      </c>
      <c r="F114" s="52">
        <v>19.461061880845001</v>
      </c>
    </row>
    <row r="115" spans="1:6" x14ac:dyDescent="0.2">
      <c r="A115" s="52">
        <v>271438</v>
      </c>
      <c r="B115" s="52" t="s">
        <v>419</v>
      </c>
      <c r="C115" s="52" t="s">
        <v>523</v>
      </c>
      <c r="D115" s="52">
        <v>1</v>
      </c>
      <c r="E115" s="52">
        <v>2.2174424019336101</v>
      </c>
      <c r="F115" s="52">
        <v>26.978882556858899</v>
      </c>
    </row>
    <row r="116" spans="1:6" x14ac:dyDescent="0.2">
      <c r="A116" s="52">
        <v>271454</v>
      </c>
      <c r="B116" s="52" t="s">
        <v>419</v>
      </c>
      <c r="C116" s="52" t="s">
        <v>524</v>
      </c>
      <c r="D116" s="52">
        <v>1</v>
      </c>
      <c r="E116" s="52">
        <v>1.3484539974918801</v>
      </c>
      <c r="F116" s="52">
        <v>16.406190302817802</v>
      </c>
    </row>
    <row r="117" spans="1:6" x14ac:dyDescent="0.2">
      <c r="A117" s="52">
        <v>271462</v>
      </c>
      <c r="B117" s="52" t="s">
        <v>419</v>
      </c>
      <c r="C117" s="52" t="s">
        <v>525</v>
      </c>
      <c r="D117" s="52">
        <v>1</v>
      </c>
      <c r="E117" s="52">
        <v>1.19610071167992</v>
      </c>
      <c r="F117" s="52">
        <v>14.5525586587724</v>
      </c>
    </row>
    <row r="118" spans="1:6" x14ac:dyDescent="0.2">
      <c r="A118" s="52">
        <v>272027</v>
      </c>
      <c r="B118" s="52" t="s">
        <v>253</v>
      </c>
      <c r="C118" s="52" t="s">
        <v>419</v>
      </c>
      <c r="D118" s="52">
        <v>2</v>
      </c>
      <c r="E118" s="52">
        <v>2.01432182819849</v>
      </c>
      <c r="F118" s="52">
        <v>24.5075822430816</v>
      </c>
    </row>
    <row r="119" spans="1:6" x14ac:dyDescent="0.2">
      <c r="A119" s="52">
        <v>272035</v>
      </c>
      <c r="B119" s="52" t="s">
        <v>174</v>
      </c>
      <c r="C119" s="52" t="s">
        <v>419</v>
      </c>
      <c r="D119" s="52">
        <v>1</v>
      </c>
      <c r="E119" s="52">
        <v>0.46611354525962501</v>
      </c>
      <c r="F119" s="52">
        <v>5.6710481339921097</v>
      </c>
    </row>
    <row r="120" spans="1:6" x14ac:dyDescent="0.2">
      <c r="A120" s="52">
        <v>272051</v>
      </c>
      <c r="B120" s="52" t="s">
        <v>176</v>
      </c>
      <c r="C120" s="52" t="s">
        <v>419</v>
      </c>
      <c r="D120" s="52">
        <v>1</v>
      </c>
      <c r="E120" s="52">
        <v>0.50559184581471095</v>
      </c>
      <c r="F120" s="52">
        <v>6.1513674574123103</v>
      </c>
    </row>
    <row r="121" spans="1:6" x14ac:dyDescent="0.2">
      <c r="A121" s="52">
        <v>272060</v>
      </c>
      <c r="B121" s="52" t="s">
        <v>262</v>
      </c>
      <c r="C121" s="52" t="s">
        <v>419</v>
      </c>
      <c r="D121" s="52">
        <v>1</v>
      </c>
      <c r="E121" s="52">
        <v>2.5951108112316401</v>
      </c>
      <c r="F121" s="52">
        <v>31.573848203318299</v>
      </c>
    </row>
    <row r="122" spans="1:6" x14ac:dyDescent="0.2">
      <c r="A122" s="52">
        <v>272108</v>
      </c>
      <c r="B122" s="52" t="s">
        <v>180</v>
      </c>
      <c r="C122" s="52" t="s">
        <v>419</v>
      </c>
      <c r="D122" s="52">
        <v>1</v>
      </c>
      <c r="E122" s="52">
        <v>0.482935474991186</v>
      </c>
      <c r="F122" s="52">
        <v>5.8757149457261004</v>
      </c>
    </row>
    <row r="123" spans="1:6" x14ac:dyDescent="0.2">
      <c r="A123" s="52">
        <v>272116</v>
      </c>
      <c r="B123" s="52" t="s">
        <v>181</v>
      </c>
      <c r="C123" s="52" t="s">
        <v>419</v>
      </c>
      <c r="D123" s="52">
        <v>2</v>
      </c>
      <c r="E123" s="52">
        <v>1.3653554702966899</v>
      </c>
      <c r="F123" s="52">
        <v>16.6118248886097</v>
      </c>
    </row>
    <row r="124" spans="1:6" x14ac:dyDescent="0.2">
      <c r="A124" s="52">
        <v>272124</v>
      </c>
      <c r="B124" s="52" t="s">
        <v>182</v>
      </c>
      <c r="C124" s="52" t="s">
        <v>419</v>
      </c>
      <c r="D124" s="52">
        <v>2</v>
      </c>
      <c r="E124" s="52">
        <v>1.4510313205110501</v>
      </c>
      <c r="F124" s="52">
        <v>17.654214399551101</v>
      </c>
    </row>
    <row r="125" spans="1:6" x14ac:dyDescent="0.2">
      <c r="A125" s="52">
        <v>272141</v>
      </c>
      <c r="B125" s="52" t="s">
        <v>272</v>
      </c>
      <c r="C125" s="52" t="s">
        <v>419</v>
      </c>
      <c r="D125" s="52">
        <v>2</v>
      </c>
      <c r="E125" s="52">
        <v>3.4754200914035498</v>
      </c>
      <c r="F125" s="52">
        <v>42.284277778743203</v>
      </c>
    </row>
    <row r="126" spans="1:6" x14ac:dyDescent="0.2">
      <c r="A126" s="52">
        <v>272159</v>
      </c>
      <c r="B126" s="52" t="s">
        <v>184</v>
      </c>
      <c r="C126" s="52" t="s">
        <v>419</v>
      </c>
      <c r="D126" s="52">
        <v>1</v>
      </c>
      <c r="E126" s="52">
        <v>0.84362556522912902</v>
      </c>
      <c r="F126" s="52">
        <v>10.264111043621099</v>
      </c>
    </row>
    <row r="127" spans="1:6" x14ac:dyDescent="0.2">
      <c r="A127" s="52">
        <v>272167</v>
      </c>
      <c r="B127" s="52" t="s">
        <v>185</v>
      </c>
      <c r="C127" s="52" t="s">
        <v>419</v>
      </c>
      <c r="D127" s="52">
        <v>1</v>
      </c>
      <c r="E127" s="52">
        <v>1.85580402709474</v>
      </c>
      <c r="F127" s="52">
        <v>22.578948996319301</v>
      </c>
    </row>
    <row r="128" spans="1:6" x14ac:dyDescent="0.2">
      <c r="A128" s="52">
        <v>272175</v>
      </c>
      <c r="B128" s="52" t="s">
        <v>186</v>
      </c>
      <c r="C128" s="52" t="s">
        <v>419</v>
      </c>
      <c r="D128" s="52">
        <v>1</v>
      </c>
      <c r="E128" s="52">
        <v>1.63703630946534</v>
      </c>
      <c r="F128" s="52">
        <v>19.917275098495001</v>
      </c>
    </row>
    <row r="129" spans="1:6" x14ac:dyDescent="0.2">
      <c r="A129" s="52">
        <v>272191</v>
      </c>
      <c r="B129" s="52" t="s">
        <v>278</v>
      </c>
      <c r="C129" s="52" t="s">
        <v>419</v>
      </c>
      <c r="D129" s="52">
        <v>2</v>
      </c>
      <c r="E129" s="52">
        <v>2.0976673938580301</v>
      </c>
      <c r="F129" s="52">
        <v>25.521619958605999</v>
      </c>
    </row>
    <row r="130" spans="1:6" x14ac:dyDescent="0.2">
      <c r="A130" s="52">
        <v>272230</v>
      </c>
      <c r="B130" s="52" t="s">
        <v>171</v>
      </c>
      <c r="C130" s="52" t="s">
        <v>419</v>
      </c>
      <c r="D130" s="52">
        <v>1</v>
      </c>
      <c r="E130" s="52">
        <v>1.6518550332022901</v>
      </c>
      <c r="F130" s="52">
        <v>20.097569570627801</v>
      </c>
    </row>
    <row r="131" spans="1:6" x14ac:dyDescent="0.2">
      <c r="A131" s="52">
        <v>272272</v>
      </c>
      <c r="B131" s="52" t="s">
        <v>193</v>
      </c>
      <c r="C131" s="52" t="s">
        <v>419</v>
      </c>
      <c r="D131" s="52">
        <v>3</v>
      </c>
      <c r="E131" s="52">
        <v>1.21158762403628</v>
      </c>
      <c r="F131" s="52">
        <v>14.7409827591081</v>
      </c>
    </row>
    <row r="132" spans="1:6" x14ac:dyDescent="0.2">
      <c r="A132" s="52">
        <v>272281</v>
      </c>
      <c r="B132" s="52" t="s">
        <v>194</v>
      </c>
      <c r="C132" s="52" t="s">
        <v>419</v>
      </c>
      <c r="D132" s="52">
        <v>1</v>
      </c>
      <c r="E132" s="52">
        <v>3.2032801588826998</v>
      </c>
      <c r="F132" s="52">
        <v>38.973241933072799</v>
      </c>
    </row>
    <row r="133" spans="1:6" x14ac:dyDescent="0.2">
      <c r="A133" s="52">
        <v>272302</v>
      </c>
      <c r="B133" s="52" t="s">
        <v>196</v>
      </c>
      <c r="C133" s="52" t="s">
        <v>419</v>
      </c>
      <c r="D133" s="52">
        <v>2</v>
      </c>
      <c r="E133" s="52">
        <v>4.9862877088008002</v>
      </c>
      <c r="F133" s="52">
        <v>60.666500457076403</v>
      </c>
    </row>
    <row r="134" spans="1:6" x14ac:dyDescent="0.2">
      <c r="A134" s="52">
        <v>273015</v>
      </c>
      <c r="B134" s="52" t="s">
        <v>533</v>
      </c>
      <c r="C134" s="52" t="s">
        <v>419</v>
      </c>
      <c r="D134" s="52">
        <v>1</v>
      </c>
      <c r="E134" s="52">
        <v>5.9555714370793904</v>
      </c>
      <c r="F134" s="52">
        <v>72.459452484465899</v>
      </c>
    </row>
    <row r="135" spans="1:6" x14ac:dyDescent="0.2">
      <c r="A135" s="52"/>
      <c r="B135" s="52"/>
      <c r="C135" s="52"/>
      <c r="D135" s="52"/>
      <c r="E135" s="52"/>
      <c r="F135" s="52"/>
    </row>
    <row r="136" spans="1:6" x14ac:dyDescent="0.2">
      <c r="A136" s="52"/>
      <c r="B136" s="52"/>
      <c r="C136" s="52"/>
      <c r="D136" s="52"/>
      <c r="E136" s="52"/>
      <c r="F136" s="52"/>
    </row>
    <row r="137" spans="1:6" x14ac:dyDescent="0.2">
      <c r="A137" s="52"/>
      <c r="B137" s="52"/>
      <c r="C137" s="52"/>
      <c r="D137" s="52"/>
      <c r="E137" s="52"/>
      <c r="F137" s="52"/>
    </row>
    <row r="178" spans="1:6" x14ac:dyDescent="0.2">
      <c r="B178">
        <v>271004</v>
      </c>
      <c r="C178" t="s">
        <v>249</v>
      </c>
      <c r="D178">
        <v>14</v>
      </c>
      <c r="E178">
        <v>0.993795168877743</v>
      </c>
      <c r="F178">
        <v>12.091174554679201</v>
      </c>
    </row>
    <row r="179" spans="1:6" x14ac:dyDescent="0.2">
      <c r="B179">
        <v>271403</v>
      </c>
      <c r="C179" t="s">
        <v>251</v>
      </c>
      <c r="D179">
        <v>5</v>
      </c>
      <c r="E179">
        <v>1.1618720081795799</v>
      </c>
      <c r="F179">
        <v>14.1361094328515</v>
      </c>
    </row>
    <row r="180" spans="1:6" x14ac:dyDescent="0.2">
      <c r="B180" s="52"/>
      <c r="C180" t="s">
        <v>397</v>
      </c>
      <c r="D180">
        <v>63</v>
      </c>
    </row>
    <row r="181" spans="1:6" x14ac:dyDescent="0.2">
      <c r="A181">
        <v>1</v>
      </c>
      <c r="B181" s="52">
        <v>2</v>
      </c>
      <c r="C181">
        <v>3</v>
      </c>
      <c r="D181">
        <v>4</v>
      </c>
      <c r="E181">
        <v>5</v>
      </c>
      <c r="F181">
        <v>6</v>
      </c>
    </row>
    <row r="183" spans="1:6" x14ac:dyDescent="0.2">
      <c r="A183">
        <v>270000</v>
      </c>
      <c r="B183" t="s">
        <v>313</v>
      </c>
      <c r="C183" t="s">
        <v>406</v>
      </c>
      <c r="D183">
        <v>44</v>
      </c>
      <c r="E183">
        <v>0.96429880902522302</v>
      </c>
      <c r="F183">
        <v>11.7323021764735</v>
      </c>
    </row>
  </sheetData>
  <phoneticPr fontId="14"/>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""&amp;市町村別自殺者集計表!Q7&amp;市町村別自殺者集計表!R7&amp;"年12月暫定値"</f>
        <v>令和5年12月暫定値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令和5年12月暫定値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row r="47" s="52" customFormat="1" x14ac:dyDescent="0.2"/>
    <row r="48" s="52" customFormat="1" x14ac:dyDescent="0.2"/>
    <row r="49"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29</v>
      </c>
      <c r="E101" s="52">
        <v>1.0614168744054699</v>
      </c>
      <c r="F101" s="52">
        <v>12.4973277147741</v>
      </c>
    </row>
    <row r="102" spans="1:6" x14ac:dyDescent="0.2">
      <c r="A102" s="52">
        <v>271021</v>
      </c>
      <c r="B102" s="52" t="s">
        <v>419</v>
      </c>
      <c r="C102" s="52" t="s">
        <v>500</v>
      </c>
      <c r="D102" s="52">
        <v>1</v>
      </c>
      <c r="E102" s="52">
        <v>0.95022710427792201</v>
      </c>
      <c r="F102" s="52">
        <v>11.1881578406917</v>
      </c>
    </row>
    <row r="103" spans="1:6" x14ac:dyDescent="0.2">
      <c r="A103" s="52">
        <v>271039</v>
      </c>
      <c r="B103" s="52" t="s">
        <v>419</v>
      </c>
      <c r="C103" s="52" t="s">
        <v>501</v>
      </c>
      <c r="D103" s="52">
        <v>1</v>
      </c>
      <c r="E103" s="52">
        <v>1.2750873434830301</v>
      </c>
      <c r="F103" s="52">
        <v>15.0131251732679</v>
      </c>
    </row>
    <row r="104" spans="1:6" x14ac:dyDescent="0.2">
      <c r="A104" s="52">
        <v>271063</v>
      </c>
      <c r="B104" s="52" t="s">
        <v>419</v>
      </c>
      <c r="C104" s="52" t="s">
        <v>503</v>
      </c>
      <c r="D104" s="52">
        <v>1</v>
      </c>
      <c r="E104" s="52">
        <v>0.96323338181607998</v>
      </c>
      <c r="F104" s="52">
        <v>11.34129626977</v>
      </c>
    </row>
    <row r="105" spans="1:6" x14ac:dyDescent="0.2">
      <c r="A105" s="52">
        <v>271071</v>
      </c>
      <c r="B105" s="52" t="s">
        <v>419</v>
      </c>
      <c r="C105" s="52" t="s">
        <v>504</v>
      </c>
      <c r="D105" s="52">
        <v>1</v>
      </c>
      <c r="E105" s="52">
        <v>1.2574503935819701</v>
      </c>
      <c r="F105" s="52">
        <v>14.8054643115297</v>
      </c>
    </row>
    <row r="106" spans="1:6" x14ac:dyDescent="0.2">
      <c r="A106" s="52">
        <v>271080</v>
      </c>
      <c r="B106" s="52" t="s">
        <v>419</v>
      </c>
      <c r="C106" s="52" t="s">
        <v>505</v>
      </c>
      <c r="D106" s="52">
        <v>2</v>
      </c>
      <c r="E106" s="52">
        <v>3.1604064282666799</v>
      </c>
      <c r="F106" s="52">
        <v>37.211236977978601</v>
      </c>
    </row>
    <row r="107" spans="1:6" x14ac:dyDescent="0.2">
      <c r="A107" s="52">
        <v>271110</v>
      </c>
      <c r="B107" s="52" t="s">
        <v>419</v>
      </c>
      <c r="C107" s="52" t="s">
        <v>507</v>
      </c>
      <c r="D107" s="52">
        <v>1</v>
      </c>
      <c r="E107" s="52">
        <v>1.4032133585911699</v>
      </c>
      <c r="F107" s="52">
        <v>16.5217056737348</v>
      </c>
    </row>
    <row r="108" spans="1:6" x14ac:dyDescent="0.2">
      <c r="A108" s="52">
        <v>271144</v>
      </c>
      <c r="B108" s="52" t="s">
        <v>419</v>
      </c>
      <c r="C108" s="52" t="s">
        <v>509</v>
      </c>
      <c r="D108" s="52">
        <v>1</v>
      </c>
      <c r="E108" s="52">
        <v>0.58473377071419397</v>
      </c>
      <c r="F108" s="52">
        <v>6.8847685906671199</v>
      </c>
    </row>
    <row r="109" spans="1:6" x14ac:dyDescent="0.2">
      <c r="A109" s="52">
        <v>271161</v>
      </c>
      <c r="B109" s="52" t="s">
        <v>419</v>
      </c>
      <c r="C109" s="52" t="s">
        <v>511</v>
      </c>
      <c r="D109" s="52">
        <v>1</v>
      </c>
      <c r="E109" s="52">
        <v>0.795544948289578</v>
      </c>
      <c r="F109" s="52">
        <v>9.3669001976030994</v>
      </c>
    </row>
    <row r="110" spans="1:6" x14ac:dyDescent="0.2">
      <c r="A110" s="52">
        <v>271179</v>
      </c>
      <c r="B110" s="52" t="s">
        <v>419</v>
      </c>
      <c r="C110" s="52" t="s">
        <v>512</v>
      </c>
      <c r="D110" s="52">
        <v>1</v>
      </c>
      <c r="E110" s="52">
        <v>1.11446689476089</v>
      </c>
      <c r="F110" s="52">
        <v>13.1219489221847</v>
      </c>
    </row>
    <row r="111" spans="1:6" x14ac:dyDescent="0.2">
      <c r="A111" s="52">
        <v>271187</v>
      </c>
      <c r="B111" s="52" t="s">
        <v>419</v>
      </c>
      <c r="C111" s="52" t="s">
        <v>513</v>
      </c>
      <c r="D111" s="52">
        <v>2</v>
      </c>
      <c r="E111" s="52">
        <v>1.17416370190332</v>
      </c>
      <c r="F111" s="52">
        <v>13.8248306837004</v>
      </c>
    </row>
    <row r="112" spans="1:6" x14ac:dyDescent="0.2">
      <c r="A112" s="52">
        <v>271209</v>
      </c>
      <c r="B112" s="52" t="s">
        <v>419</v>
      </c>
      <c r="C112" s="52" t="s">
        <v>514</v>
      </c>
      <c r="D112" s="52">
        <v>2</v>
      </c>
      <c r="E112" s="52">
        <v>1.31443180399193</v>
      </c>
      <c r="F112" s="52">
        <v>15.476374466356599</v>
      </c>
    </row>
    <row r="113" spans="1:6" x14ac:dyDescent="0.2">
      <c r="A113" s="52">
        <v>271217</v>
      </c>
      <c r="B113" s="52" t="s">
        <v>419</v>
      </c>
      <c r="C113" s="52" t="s">
        <v>515</v>
      </c>
      <c r="D113" s="52">
        <v>1</v>
      </c>
      <c r="E113" s="52">
        <v>0.76214284081122496</v>
      </c>
      <c r="F113" s="52">
        <v>8.9736173192289392</v>
      </c>
    </row>
    <row r="114" spans="1:6" x14ac:dyDescent="0.2">
      <c r="A114" s="52">
        <v>271225</v>
      </c>
      <c r="B114" s="52" t="s">
        <v>419</v>
      </c>
      <c r="C114" s="52" t="s">
        <v>516</v>
      </c>
      <c r="D114" s="52">
        <v>3</v>
      </c>
      <c r="E114" s="52">
        <v>2.8640438389643599</v>
      </c>
      <c r="F114" s="52">
        <v>33.721806491031998</v>
      </c>
    </row>
    <row r="115" spans="1:6" x14ac:dyDescent="0.2">
      <c r="A115" s="52">
        <v>271233</v>
      </c>
      <c r="B115" s="52" t="s">
        <v>419</v>
      </c>
      <c r="C115" s="52" t="s">
        <v>517</v>
      </c>
      <c r="D115" s="52">
        <v>2</v>
      </c>
      <c r="E115" s="52">
        <v>1.1100565573815999</v>
      </c>
      <c r="F115" s="52">
        <v>13.0700207562672</v>
      </c>
    </row>
    <row r="116" spans="1:6" x14ac:dyDescent="0.2">
      <c r="A116" s="52">
        <v>271241</v>
      </c>
      <c r="B116" s="52" t="s">
        <v>419</v>
      </c>
      <c r="C116" s="52" t="s">
        <v>530</v>
      </c>
      <c r="D116" s="52">
        <v>1</v>
      </c>
      <c r="E116" s="52">
        <v>0.88651696350209697</v>
      </c>
      <c r="F116" s="52">
        <v>10.438022312202101</v>
      </c>
    </row>
    <row r="117" spans="1:6" x14ac:dyDescent="0.2">
      <c r="A117" s="52">
        <v>271268</v>
      </c>
      <c r="B117" s="52" t="s">
        <v>419</v>
      </c>
      <c r="C117" s="52" t="s">
        <v>519</v>
      </c>
      <c r="D117" s="52">
        <v>3</v>
      </c>
      <c r="E117" s="52">
        <v>1.5614265192679999</v>
      </c>
      <c r="F117" s="52">
        <v>18.384538049445801</v>
      </c>
    </row>
    <row r="118" spans="1:6" x14ac:dyDescent="0.2">
      <c r="A118" s="52">
        <v>271276</v>
      </c>
      <c r="B118" s="52" t="s">
        <v>419</v>
      </c>
      <c r="C118" s="52" t="s">
        <v>520</v>
      </c>
      <c r="D118" s="52">
        <v>2</v>
      </c>
      <c r="E118" s="52">
        <v>1.4904906695284099</v>
      </c>
      <c r="F118" s="52">
        <v>17.5493256250926</v>
      </c>
    </row>
    <row r="119" spans="1:6" x14ac:dyDescent="0.2">
      <c r="A119" s="52">
        <v>271284</v>
      </c>
      <c r="B119" s="52" t="s">
        <v>419</v>
      </c>
      <c r="C119" s="52" t="s">
        <v>521</v>
      </c>
      <c r="D119" s="52">
        <v>3</v>
      </c>
      <c r="E119" s="52">
        <v>2.7617188938395301</v>
      </c>
      <c r="F119" s="52">
        <v>32.5170127823041</v>
      </c>
    </row>
    <row r="120" spans="1:6" x14ac:dyDescent="0.2">
      <c r="A120" s="52">
        <v>271403</v>
      </c>
      <c r="B120" s="52" t="s">
        <v>173</v>
      </c>
      <c r="C120" s="52" t="s">
        <v>419</v>
      </c>
      <c r="D120" s="52">
        <v>8</v>
      </c>
      <c r="E120" s="52">
        <v>0.96833777558287903</v>
      </c>
      <c r="F120" s="52">
        <v>11.401396389927401</v>
      </c>
    </row>
    <row r="121" spans="1:6" x14ac:dyDescent="0.2">
      <c r="A121" s="52">
        <v>271411</v>
      </c>
      <c r="B121" s="52" t="s">
        <v>419</v>
      </c>
      <c r="C121" s="52" t="s">
        <v>522</v>
      </c>
      <c r="D121" s="52">
        <v>2</v>
      </c>
      <c r="E121" s="52">
        <v>1.3665495989176899</v>
      </c>
      <c r="F121" s="52">
        <v>16.0900194711277</v>
      </c>
    </row>
    <row r="122" spans="1:6" x14ac:dyDescent="0.2">
      <c r="A122" s="52">
        <v>271420</v>
      </c>
      <c r="B122" s="52" t="s">
        <v>419</v>
      </c>
      <c r="C122" s="52" t="s">
        <v>528</v>
      </c>
      <c r="D122" s="52">
        <v>1</v>
      </c>
      <c r="E122" s="52">
        <v>0.82434794077884399</v>
      </c>
      <c r="F122" s="52">
        <v>9.7060322059444495</v>
      </c>
    </row>
    <row r="123" spans="1:6" x14ac:dyDescent="0.2">
      <c r="A123" s="52">
        <v>271438</v>
      </c>
      <c r="B123" s="52" t="s">
        <v>419</v>
      </c>
      <c r="C123" s="52" t="s">
        <v>523</v>
      </c>
      <c r="D123" s="52">
        <v>1</v>
      </c>
      <c r="E123" s="52">
        <v>1.16009280742459</v>
      </c>
      <c r="F123" s="52">
        <v>13.659157248708899</v>
      </c>
    </row>
    <row r="124" spans="1:6" x14ac:dyDescent="0.2">
      <c r="A124" s="52">
        <v>271446</v>
      </c>
      <c r="B124" s="52" t="s">
        <v>419</v>
      </c>
      <c r="C124" s="52" t="s">
        <v>529</v>
      </c>
      <c r="D124" s="52">
        <v>2</v>
      </c>
      <c r="E124" s="52">
        <v>1.4613900742386201</v>
      </c>
      <c r="F124" s="52">
        <v>17.206689583777301</v>
      </c>
    </row>
    <row r="125" spans="1:6" x14ac:dyDescent="0.2">
      <c r="A125" s="52">
        <v>271454</v>
      </c>
      <c r="B125" s="52" t="s">
        <v>419</v>
      </c>
      <c r="C125" s="52" t="s">
        <v>524</v>
      </c>
      <c r="D125" s="52">
        <v>1</v>
      </c>
      <c r="E125" s="52">
        <v>0.72107411199723104</v>
      </c>
      <c r="F125" s="52">
        <v>8.4900661573867495</v>
      </c>
    </row>
    <row r="126" spans="1:6" x14ac:dyDescent="0.2">
      <c r="A126" s="52">
        <v>271462</v>
      </c>
      <c r="B126" s="52" t="s">
        <v>419</v>
      </c>
      <c r="C126" s="52" t="s">
        <v>525</v>
      </c>
      <c r="D126" s="52">
        <v>1</v>
      </c>
      <c r="E126" s="52">
        <v>0.62989348501168496</v>
      </c>
      <c r="F126" s="52">
        <v>7.4164878073956402</v>
      </c>
    </row>
    <row r="127" spans="1:6" x14ac:dyDescent="0.2">
      <c r="A127" s="52">
        <v>272027</v>
      </c>
      <c r="B127" s="52" t="s">
        <v>253</v>
      </c>
      <c r="C127" s="52" t="s">
        <v>419</v>
      </c>
      <c r="D127" s="52">
        <v>1</v>
      </c>
      <c r="E127" s="52">
        <v>0.52396346926692305</v>
      </c>
      <c r="F127" s="52">
        <v>6.1692472994331196</v>
      </c>
    </row>
    <row r="128" spans="1:6" x14ac:dyDescent="0.2">
      <c r="A128" s="52">
        <v>272035</v>
      </c>
      <c r="B128" s="52" t="s">
        <v>174</v>
      </c>
      <c r="C128" s="52" t="s">
        <v>419</v>
      </c>
      <c r="D128" s="52">
        <v>1</v>
      </c>
      <c r="E128" s="52">
        <v>0.24461719854599501</v>
      </c>
      <c r="F128" s="52">
        <v>2.8801702409447798</v>
      </c>
    </row>
    <row r="129" spans="1:6" x14ac:dyDescent="0.2">
      <c r="A129" s="52">
        <v>272051</v>
      </c>
      <c r="B129" s="52" t="s">
        <v>176</v>
      </c>
      <c r="C129" s="52" t="s">
        <v>419</v>
      </c>
      <c r="D129" s="52">
        <v>4</v>
      </c>
      <c r="E129" s="52">
        <v>1.05577389546255</v>
      </c>
      <c r="F129" s="52">
        <v>12.4308861885106</v>
      </c>
    </row>
    <row r="130" spans="1:6" x14ac:dyDescent="0.2">
      <c r="A130" s="52">
        <v>272060</v>
      </c>
      <c r="B130" s="52" t="s">
        <v>262</v>
      </c>
      <c r="C130" s="52" t="s">
        <v>419</v>
      </c>
      <c r="D130" s="52">
        <v>1</v>
      </c>
      <c r="E130" s="52">
        <v>1.3548850380045301</v>
      </c>
      <c r="F130" s="52">
        <v>15.952678673279101</v>
      </c>
    </row>
    <row r="131" spans="1:6" x14ac:dyDescent="0.2">
      <c r="A131" s="52">
        <v>272078</v>
      </c>
      <c r="B131" s="52" t="s">
        <v>177</v>
      </c>
      <c r="C131" s="52" t="s">
        <v>419</v>
      </c>
      <c r="D131" s="52">
        <v>7</v>
      </c>
      <c r="E131" s="52">
        <v>2.0003371996993802</v>
      </c>
      <c r="F131" s="52">
        <v>23.552357351299101</v>
      </c>
    </row>
    <row r="132" spans="1:6" x14ac:dyDescent="0.2">
      <c r="A132" s="52">
        <v>272108</v>
      </c>
      <c r="B132" s="52" t="s">
        <v>180</v>
      </c>
      <c r="C132" s="52" t="s">
        <v>419</v>
      </c>
      <c r="D132" s="52">
        <v>1</v>
      </c>
      <c r="E132" s="52">
        <v>0.25145782675058698</v>
      </c>
      <c r="F132" s="52">
        <v>2.9607131214182001</v>
      </c>
    </row>
    <row r="133" spans="1:6" x14ac:dyDescent="0.2">
      <c r="A133" s="52">
        <v>272116</v>
      </c>
      <c r="B133" s="52" t="s">
        <v>181</v>
      </c>
      <c r="C133" s="52" t="s">
        <v>419</v>
      </c>
      <c r="D133" s="52">
        <v>4</v>
      </c>
      <c r="E133" s="52">
        <v>1.4109148371804301</v>
      </c>
      <c r="F133" s="52">
        <v>16.612384373253398</v>
      </c>
    </row>
    <row r="134" spans="1:6" x14ac:dyDescent="0.2">
      <c r="A134" s="52">
        <v>272124</v>
      </c>
      <c r="B134" s="52" t="s">
        <v>182</v>
      </c>
      <c r="C134" s="52" t="s">
        <v>419</v>
      </c>
      <c r="D134" s="52">
        <v>4</v>
      </c>
      <c r="E134" s="52">
        <v>1.51691550401414</v>
      </c>
      <c r="F134" s="52">
        <v>17.8604567408116</v>
      </c>
    </row>
    <row r="135" spans="1:6" x14ac:dyDescent="0.2">
      <c r="A135" s="52">
        <v>272141</v>
      </c>
      <c r="B135" s="52" t="s">
        <v>272</v>
      </c>
      <c r="C135" s="52" t="s">
        <v>419</v>
      </c>
      <c r="D135" s="52">
        <v>1</v>
      </c>
      <c r="E135" s="52">
        <v>0.91752378680417301</v>
      </c>
      <c r="F135" s="52">
        <v>10.803102651081399</v>
      </c>
    </row>
    <row r="136" spans="1:6" x14ac:dyDescent="0.2">
      <c r="A136" s="52">
        <v>272159</v>
      </c>
      <c r="B136" s="52" t="s">
        <v>184</v>
      </c>
      <c r="C136" s="52" t="s">
        <v>419</v>
      </c>
      <c r="D136" s="52">
        <v>3</v>
      </c>
      <c r="E136" s="52">
        <v>1.30903188365325</v>
      </c>
      <c r="F136" s="52">
        <v>15.4127947591431</v>
      </c>
    </row>
    <row r="137" spans="1:6" x14ac:dyDescent="0.2">
      <c r="A137" s="52">
        <v>272175</v>
      </c>
      <c r="B137" s="52" t="s">
        <v>186</v>
      </c>
      <c r="C137" s="52" t="s">
        <v>419</v>
      </c>
      <c r="D137" s="52">
        <v>3</v>
      </c>
      <c r="E137" s="52">
        <v>2.5466676853337402</v>
      </c>
      <c r="F137" s="52">
        <v>29.9849582305424</v>
      </c>
    </row>
    <row r="138" spans="1:6" x14ac:dyDescent="0.2">
      <c r="A138" s="52">
        <v>272183</v>
      </c>
      <c r="B138" s="52" t="s">
        <v>187</v>
      </c>
      <c r="C138" s="52" t="s">
        <v>419</v>
      </c>
      <c r="D138" s="52">
        <v>1</v>
      </c>
      <c r="E138" s="52">
        <v>0.84512279634230902</v>
      </c>
      <c r="F138" s="52">
        <v>9.9506393762884695</v>
      </c>
    </row>
    <row r="139" spans="1:6" x14ac:dyDescent="0.2">
      <c r="A139" s="52">
        <v>272191</v>
      </c>
      <c r="B139" s="52" t="s">
        <v>278</v>
      </c>
      <c r="C139" s="52" t="s">
        <v>419</v>
      </c>
      <c r="D139" s="52">
        <v>1</v>
      </c>
      <c r="E139" s="52">
        <v>0.54166779514123997</v>
      </c>
      <c r="F139" s="52">
        <v>6.3777014589210497</v>
      </c>
    </row>
    <row r="140" spans="1:6" x14ac:dyDescent="0.2">
      <c r="A140" s="52">
        <v>272205</v>
      </c>
      <c r="B140" s="52" t="s">
        <v>188</v>
      </c>
      <c r="C140" s="52" t="s">
        <v>419</v>
      </c>
      <c r="D140" s="52">
        <v>3</v>
      </c>
      <c r="E140" s="52">
        <v>2.1563187326595998</v>
      </c>
      <c r="F140" s="52">
        <v>25.388914110346899</v>
      </c>
    </row>
    <row r="141" spans="1:6" x14ac:dyDescent="0.2">
      <c r="A141" s="52">
        <v>272213</v>
      </c>
      <c r="B141" s="52" t="s">
        <v>281</v>
      </c>
      <c r="C141" s="52" t="s">
        <v>419</v>
      </c>
      <c r="D141" s="52">
        <v>1</v>
      </c>
      <c r="E141" s="52">
        <v>1.4758187104296101</v>
      </c>
      <c r="F141" s="52">
        <v>17.376575138929301</v>
      </c>
    </row>
    <row r="142" spans="1:6" x14ac:dyDescent="0.2">
      <c r="A142" s="52">
        <v>272221</v>
      </c>
      <c r="B142" s="52" t="s">
        <v>189</v>
      </c>
      <c r="C142" s="52" t="s">
        <v>419</v>
      </c>
      <c r="D142" s="52">
        <v>6</v>
      </c>
      <c r="E142" s="52">
        <v>5.4762013416693298</v>
      </c>
      <c r="F142" s="52">
        <v>64.477854506751797</v>
      </c>
    </row>
    <row r="143" spans="1:6" x14ac:dyDescent="0.2">
      <c r="A143" s="52">
        <v>272230</v>
      </c>
      <c r="B143" s="52" t="s">
        <v>171</v>
      </c>
      <c r="C143" s="52" t="s">
        <v>419</v>
      </c>
      <c r="D143" s="52">
        <v>2</v>
      </c>
      <c r="E143" s="52">
        <v>1.67840149042052</v>
      </c>
      <c r="F143" s="52">
        <v>19.7618240001126</v>
      </c>
    </row>
    <row r="144" spans="1:6" x14ac:dyDescent="0.2">
      <c r="A144" s="52">
        <v>272248</v>
      </c>
      <c r="B144" s="52" t="s">
        <v>190</v>
      </c>
      <c r="C144" s="52" t="s">
        <v>419</v>
      </c>
      <c r="D144" s="52">
        <v>1</v>
      </c>
      <c r="E144" s="52">
        <v>1.1535488931698401</v>
      </c>
      <c r="F144" s="52">
        <v>13.5821079357094</v>
      </c>
    </row>
    <row r="145" spans="1:6" x14ac:dyDescent="0.2">
      <c r="A145" s="52">
        <v>272264</v>
      </c>
      <c r="B145" s="52" t="s">
        <v>192</v>
      </c>
      <c r="C145" s="52" t="s">
        <v>419</v>
      </c>
      <c r="D145" s="52">
        <v>1</v>
      </c>
      <c r="E145" s="52">
        <v>1.57400994774287</v>
      </c>
      <c r="F145" s="52">
        <v>18.5326977718112</v>
      </c>
    </row>
    <row r="146" spans="1:6" x14ac:dyDescent="0.2">
      <c r="A146" s="52">
        <v>272272</v>
      </c>
      <c r="B146" s="52" t="s">
        <v>193</v>
      </c>
      <c r="C146" s="52" t="s">
        <v>419</v>
      </c>
      <c r="D146" s="52">
        <v>2</v>
      </c>
      <c r="E146" s="52">
        <v>0.414823295646637</v>
      </c>
      <c r="F146" s="52">
        <v>4.8842097713233104</v>
      </c>
    </row>
    <row r="147" spans="1:6" x14ac:dyDescent="0.2">
      <c r="A147" s="52">
        <v>272281</v>
      </c>
      <c r="B147" s="52" t="s">
        <v>194</v>
      </c>
      <c r="C147" s="52" t="s">
        <v>419</v>
      </c>
      <c r="D147" s="52">
        <v>1</v>
      </c>
      <c r="E147" s="52">
        <v>1.6579073892932299</v>
      </c>
      <c r="F147" s="52">
        <v>19.520522486839699</v>
      </c>
    </row>
    <row r="148" spans="1:6" x14ac:dyDescent="0.2">
      <c r="A148">
        <v>273813</v>
      </c>
      <c r="B148" t="s">
        <v>535</v>
      </c>
      <c r="C148" t="s">
        <v>419</v>
      </c>
      <c r="D148">
        <v>1</v>
      </c>
      <c r="E148">
        <v>7.6475986540226399</v>
      </c>
      <c r="F148">
        <v>90.044306732847204</v>
      </c>
    </row>
    <row r="178" spans="1:6" x14ac:dyDescent="0.2">
      <c r="B178">
        <v>271004</v>
      </c>
      <c r="C178" t="s">
        <v>249</v>
      </c>
      <c r="D178">
        <v>29</v>
      </c>
      <c r="E178">
        <v>1.0614168744054699</v>
      </c>
      <c r="F178">
        <v>12.4973277147741</v>
      </c>
    </row>
    <row r="179" spans="1:6" x14ac:dyDescent="0.2">
      <c r="B179">
        <v>271403</v>
      </c>
      <c r="C179" t="s">
        <v>251</v>
      </c>
      <c r="D179">
        <v>8</v>
      </c>
      <c r="E179">
        <v>0.96833777558287903</v>
      </c>
      <c r="F179">
        <v>11.401396389927401</v>
      </c>
    </row>
    <row r="180" spans="1:6" x14ac:dyDescent="0.2">
      <c r="B180" s="52"/>
      <c r="C180" t="s">
        <v>397</v>
      </c>
      <c r="D180">
        <v>124</v>
      </c>
    </row>
    <row r="181" spans="1:6" x14ac:dyDescent="0.2">
      <c r="A181">
        <v>1</v>
      </c>
      <c r="B181" s="52">
        <v>2</v>
      </c>
      <c r="C181">
        <v>3</v>
      </c>
      <c r="D181">
        <v>4</v>
      </c>
      <c r="E181">
        <v>5</v>
      </c>
      <c r="F181">
        <v>6</v>
      </c>
    </row>
    <row r="183" spans="1:6" x14ac:dyDescent="0.2">
      <c r="A183">
        <v>270000</v>
      </c>
      <c r="B183" t="s">
        <v>313</v>
      </c>
      <c r="C183" t="s">
        <v>406</v>
      </c>
      <c r="D183">
        <v>87</v>
      </c>
      <c r="E183">
        <v>0.98855177505833902</v>
      </c>
      <c r="F183">
        <v>11.639399932138501</v>
      </c>
    </row>
  </sheetData>
  <phoneticPr fontId="14"/>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""&amp;市町村別自殺者集計表!Q7&amp;市町村別自殺者集計表!R7&amp;"年12月暫定値"</f>
        <v>令和5年12月暫定値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令和5年12月暫定値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15</v>
      </c>
      <c r="E101" s="52">
        <v>1.1333961990425101</v>
      </c>
      <c r="F101" s="52">
        <v>13.3448262145327</v>
      </c>
    </row>
    <row r="102" spans="1:6" x14ac:dyDescent="0.2">
      <c r="A102" s="52">
        <v>271063</v>
      </c>
      <c r="B102" s="52" t="s">
        <v>419</v>
      </c>
      <c r="C102" s="52" t="s">
        <v>503</v>
      </c>
      <c r="D102" s="52">
        <v>1</v>
      </c>
      <c r="E102" s="52">
        <v>2.0494743098395301</v>
      </c>
      <c r="F102" s="52">
        <v>24.130907196497599</v>
      </c>
    </row>
    <row r="103" spans="1:6" x14ac:dyDescent="0.2">
      <c r="A103" s="52">
        <v>271071</v>
      </c>
      <c r="B103" s="52" t="s">
        <v>419</v>
      </c>
      <c r="C103" s="52" t="s">
        <v>504</v>
      </c>
      <c r="D103" s="52">
        <v>1</v>
      </c>
      <c r="E103" s="52">
        <v>2.5695051133151798</v>
      </c>
      <c r="F103" s="52">
        <v>30.2538505277432</v>
      </c>
    </row>
    <row r="104" spans="1:6" x14ac:dyDescent="0.2">
      <c r="A104" s="52">
        <v>271080</v>
      </c>
      <c r="B104" s="52" t="s">
        <v>419</v>
      </c>
      <c r="C104" s="52" t="s">
        <v>505</v>
      </c>
      <c r="D104" s="52">
        <v>1</v>
      </c>
      <c r="E104" s="52">
        <v>3.2087277394513101</v>
      </c>
      <c r="F104" s="52">
        <v>37.780181448378301</v>
      </c>
    </row>
    <row r="105" spans="1:6" x14ac:dyDescent="0.2">
      <c r="A105" s="52">
        <v>271110</v>
      </c>
      <c r="B105" s="52" t="s">
        <v>419</v>
      </c>
      <c r="C105" s="52" t="s">
        <v>507</v>
      </c>
      <c r="D105" s="52">
        <v>1</v>
      </c>
      <c r="E105" s="52">
        <v>2.7474037035001899</v>
      </c>
      <c r="F105" s="52">
        <v>32.348462960566799</v>
      </c>
    </row>
    <row r="106" spans="1:6" x14ac:dyDescent="0.2">
      <c r="A106" s="52">
        <v>271179</v>
      </c>
      <c r="B106" s="52" t="s">
        <v>419</v>
      </c>
      <c r="C106" s="52" t="s">
        <v>512</v>
      </c>
      <c r="D106" s="52">
        <v>1</v>
      </c>
      <c r="E106" s="52">
        <v>2.3273675146042301</v>
      </c>
      <c r="F106" s="52">
        <v>27.4028755751789</v>
      </c>
    </row>
    <row r="107" spans="1:6" x14ac:dyDescent="0.2">
      <c r="A107" s="52">
        <v>271187</v>
      </c>
      <c r="B107" s="52" t="s">
        <v>419</v>
      </c>
      <c r="C107" s="52" t="s">
        <v>513</v>
      </c>
      <c r="D107" s="52">
        <v>1</v>
      </c>
      <c r="E107" s="52">
        <v>1.23249852100177</v>
      </c>
      <c r="F107" s="52">
        <v>14.511676134375699</v>
      </c>
    </row>
    <row r="108" spans="1:6" x14ac:dyDescent="0.2">
      <c r="A108" s="52">
        <v>271225</v>
      </c>
      <c r="B108" s="52" t="s">
        <v>419</v>
      </c>
      <c r="C108" s="52" t="s">
        <v>516</v>
      </c>
      <c r="D108" s="52">
        <v>2</v>
      </c>
      <c r="E108" s="52">
        <v>3.2924520536669699</v>
      </c>
      <c r="F108" s="52">
        <v>38.765967728659497</v>
      </c>
    </row>
    <row r="109" spans="1:6" x14ac:dyDescent="0.2">
      <c r="A109" s="52">
        <v>271233</v>
      </c>
      <c r="B109" s="52" t="s">
        <v>419</v>
      </c>
      <c r="C109" s="52" t="s">
        <v>517</v>
      </c>
      <c r="D109" s="52">
        <v>1</v>
      </c>
      <c r="E109" s="52">
        <v>1.11705633315088</v>
      </c>
      <c r="F109" s="52">
        <v>13.15243747097</v>
      </c>
    </row>
    <row r="110" spans="1:6" x14ac:dyDescent="0.2">
      <c r="A110" s="52">
        <v>271241</v>
      </c>
      <c r="B110" s="52" t="s">
        <v>419</v>
      </c>
      <c r="C110" s="52" t="s">
        <v>530</v>
      </c>
      <c r="D110" s="52">
        <v>1</v>
      </c>
      <c r="E110" s="52">
        <v>1.86122692078618</v>
      </c>
      <c r="F110" s="52">
        <v>21.9144460028051</v>
      </c>
    </row>
    <row r="111" spans="1:6" x14ac:dyDescent="0.2">
      <c r="A111" s="52">
        <v>271268</v>
      </c>
      <c r="B111" s="52" t="s">
        <v>419</v>
      </c>
      <c r="C111" s="52" t="s">
        <v>519</v>
      </c>
      <c r="D111" s="52">
        <v>2</v>
      </c>
      <c r="E111" s="52">
        <v>2.1886148256768299</v>
      </c>
      <c r="F111" s="52">
        <v>25.7691745603885</v>
      </c>
    </row>
    <row r="112" spans="1:6" x14ac:dyDescent="0.2">
      <c r="A112" s="52">
        <v>271276</v>
      </c>
      <c r="B112" s="52" t="s">
        <v>419</v>
      </c>
      <c r="C112" s="52" t="s">
        <v>520</v>
      </c>
      <c r="D112" s="52">
        <v>1</v>
      </c>
      <c r="E112" s="52">
        <v>1.53428356628872</v>
      </c>
      <c r="F112" s="52">
        <v>18.064951667593</v>
      </c>
    </row>
    <row r="113" spans="1:6" x14ac:dyDescent="0.2">
      <c r="A113" s="52">
        <v>271284</v>
      </c>
      <c r="B113" s="52" t="s">
        <v>419</v>
      </c>
      <c r="C113" s="52" t="s">
        <v>521</v>
      </c>
      <c r="D113" s="52">
        <v>2</v>
      </c>
      <c r="E113" s="52">
        <v>3.9375504498651401</v>
      </c>
      <c r="F113" s="52">
        <v>46.361481103250803</v>
      </c>
    </row>
    <row r="114" spans="1:6" x14ac:dyDescent="0.2">
      <c r="A114" s="52">
        <v>271403</v>
      </c>
      <c r="B114" s="52" t="s">
        <v>173</v>
      </c>
      <c r="C114" s="52" t="s">
        <v>419</v>
      </c>
      <c r="D114" s="52">
        <v>4</v>
      </c>
      <c r="E114" s="52">
        <v>1.0105654619042099</v>
      </c>
      <c r="F114" s="52">
        <v>11.898593341775401</v>
      </c>
    </row>
    <row r="115" spans="1:6" x14ac:dyDescent="0.2">
      <c r="A115" s="52">
        <v>271411</v>
      </c>
      <c r="B115" s="52" t="s">
        <v>419</v>
      </c>
      <c r="C115" s="52" t="s">
        <v>522</v>
      </c>
      <c r="D115" s="52">
        <v>1</v>
      </c>
      <c r="E115" s="52">
        <v>1.39308749982586</v>
      </c>
      <c r="F115" s="52">
        <v>16.402481852788402</v>
      </c>
    </row>
    <row r="116" spans="1:6" x14ac:dyDescent="0.2">
      <c r="A116" s="52">
        <v>271420</v>
      </c>
      <c r="B116" s="52" t="s">
        <v>419</v>
      </c>
      <c r="C116" s="52" t="s">
        <v>528</v>
      </c>
      <c r="D116" s="52">
        <v>1</v>
      </c>
      <c r="E116" s="52">
        <v>1.7009695526450099</v>
      </c>
      <c r="F116" s="52">
        <v>20.0275447327557</v>
      </c>
    </row>
    <row r="117" spans="1:6" x14ac:dyDescent="0.2">
      <c r="A117" s="52">
        <v>271438</v>
      </c>
      <c r="B117" s="52" t="s">
        <v>419</v>
      </c>
      <c r="C117" s="52" t="s">
        <v>523</v>
      </c>
      <c r="D117" s="52">
        <v>1</v>
      </c>
      <c r="E117" s="52">
        <v>2.4329124394813002</v>
      </c>
      <c r="F117" s="52">
        <v>28.6455819487315</v>
      </c>
    </row>
    <row r="118" spans="1:6" x14ac:dyDescent="0.2">
      <c r="A118" s="52">
        <v>271462</v>
      </c>
      <c r="B118" s="52" t="s">
        <v>419</v>
      </c>
      <c r="C118" s="52" t="s">
        <v>525</v>
      </c>
      <c r="D118" s="52">
        <v>1</v>
      </c>
      <c r="E118" s="52">
        <v>1.33063657653822</v>
      </c>
      <c r="F118" s="52">
        <v>15.6671725947242</v>
      </c>
    </row>
    <row r="119" spans="1:6" x14ac:dyDescent="0.2">
      <c r="A119" s="52">
        <v>272035</v>
      </c>
      <c r="B119" s="52" t="s">
        <v>174</v>
      </c>
      <c r="C119" s="52" t="s">
        <v>419</v>
      </c>
      <c r="D119" s="52">
        <v>1</v>
      </c>
      <c r="E119" s="52">
        <v>0.51476871441661298</v>
      </c>
      <c r="F119" s="52">
        <v>6.0609864761956</v>
      </c>
    </row>
    <row r="120" spans="1:6" x14ac:dyDescent="0.2">
      <c r="A120" s="52">
        <v>272051</v>
      </c>
      <c r="B120" s="52" t="s">
        <v>176</v>
      </c>
      <c r="C120" s="52" t="s">
        <v>419</v>
      </c>
      <c r="D120" s="52">
        <v>2</v>
      </c>
      <c r="E120" s="52">
        <v>1.10447810648273</v>
      </c>
      <c r="F120" s="52">
        <v>13.004338995683799</v>
      </c>
    </row>
    <row r="121" spans="1:6" x14ac:dyDescent="0.2">
      <c r="A121" s="52">
        <v>272060</v>
      </c>
      <c r="B121" s="52" t="s">
        <v>262</v>
      </c>
      <c r="C121" s="52" t="s">
        <v>419</v>
      </c>
      <c r="D121" s="52">
        <v>1</v>
      </c>
      <c r="E121" s="52">
        <v>2.83502962605959</v>
      </c>
      <c r="F121" s="52">
        <v>33.380187532637102</v>
      </c>
    </row>
    <row r="122" spans="1:6" x14ac:dyDescent="0.2">
      <c r="A122" s="52">
        <v>272078</v>
      </c>
      <c r="B122" s="52" t="s">
        <v>177</v>
      </c>
      <c r="C122" s="52" t="s">
        <v>419</v>
      </c>
      <c r="D122" s="52">
        <v>3</v>
      </c>
      <c r="E122" s="52">
        <v>1.7945481626817701</v>
      </c>
      <c r="F122" s="52">
        <v>21.129357399317598</v>
      </c>
    </row>
    <row r="123" spans="1:6" x14ac:dyDescent="0.2">
      <c r="A123" s="52">
        <v>272108</v>
      </c>
      <c r="B123" s="52" t="s">
        <v>180</v>
      </c>
      <c r="C123" s="52" t="s">
        <v>419</v>
      </c>
      <c r="D123" s="52">
        <v>1</v>
      </c>
      <c r="E123" s="52">
        <v>0.52462043711374795</v>
      </c>
      <c r="F123" s="52">
        <v>6.1769825660167097</v>
      </c>
    </row>
    <row r="124" spans="1:6" x14ac:dyDescent="0.2">
      <c r="A124" s="52">
        <v>272116</v>
      </c>
      <c r="B124" s="52" t="s">
        <v>181</v>
      </c>
      <c r="C124" s="52" t="s">
        <v>419</v>
      </c>
      <c r="D124" s="52">
        <v>1</v>
      </c>
      <c r="E124" s="52">
        <v>0.72980981156310698</v>
      </c>
      <c r="F124" s="52">
        <v>8.5929219748559298</v>
      </c>
    </row>
    <row r="125" spans="1:6" x14ac:dyDescent="0.2">
      <c r="A125" s="52">
        <v>272124</v>
      </c>
      <c r="B125" s="52" t="s">
        <v>182</v>
      </c>
      <c r="C125" s="52" t="s">
        <v>419</v>
      </c>
      <c r="D125" s="52">
        <v>2</v>
      </c>
      <c r="E125" s="52">
        <v>1.5890672175433</v>
      </c>
      <c r="F125" s="52">
        <v>18.709984980751798</v>
      </c>
    </row>
    <row r="126" spans="1:6" x14ac:dyDescent="0.2">
      <c r="A126" s="52">
        <v>272141</v>
      </c>
      <c r="B126" s="52" t="s">
        <v>272</v>
      </c>
      <c r="C126" s="52" t="s">
        <v>419</v>
      </c>
      <c r="D126" s="52">
        <v>1</v>
      </c>
      <c r="E126" s="52">
        <v>1.9439368609307599</v>
      </c>
      <c r="F126" s="52">
        <v>22.888288846442801</v>
      </c>
    </row>
    <row r="127" spans="1:6" x14ac:dyDescent="0.2">
      <c r="A127" s="52">
        <v>272159</v>
      </c>
      <c r="B127" s="52" t="s">
        <v>184</v>
      </c>
      <c r="C127" s="52" t="s">
        <v>419</v>
      </c>
      <c r="D127" s="52">
        <v>2</v>
      </c>
      <c r="E127" s="52">
        <v>1.80764815936226</v>
      </c>
      <c r="F127" s="52">
        <v>21.283599295717</v>
      </c>
    </row>
    <row r="128" spans="1:6" x14ac:dyDescent="0.2">
      <c r="A128" s="52">
        <v>272175</v>
      </c>
      <c r="B128" s="52" t="s">
        <v>186</v>
      </c>
      <c r="C128" s="52" t="s">
        <v>419</v>
      </c>
      <c r="D128" s="52">
        <v>2</v>
      </c>
      <c r="E128" s="52">
        <v>3.52640394957242</v>
      </c>
      <c r="F128" s="52">
        <v>41.520562632062401</v>
      </c>
    </row>
    <row r="129" spans="1:6" x14ac:dyDescent="0.2">
      <c r="A129" s="52">
        <v>272191</v>
      </c>
      <c r="B129" s="52" t="s">
        <v>278</v>
      </c>
      <c r="C129" s="52" t="s">
        <v>419</v>
      </c>
      <c r="D129" s="52">
        <v>1</v>
      </c>
      <c r="E129" s="52">
        <v>1.12018460642314</v>
      </c>
      <c r="F129" s="52">
        <v>13.1892703659499</v>
      </c>
    </row>
    <row r="130" spans="1:6" x14ac:dyDescent="0.2">
      <c r="A130" s="52">
        <v>272205</v>
      </c>
      <c r="B130" s="52" t="s">
        <v>188</v>
      </c>
      <c r="C130" s="52" t="s">
        <v>419</v>
      </c>
      <c r="D130" s="52">
        <v>1</v>
      </c>
      <c r="E130" s="52">
        <v>1.50394032364796</v>
      </c>
      <c r="F130" s="52">
        <v>17.707684455854999</v>
      </c>
    </row>
    <row r="131" spans="1:6" x14ac:dyDescent="0.2">
      <c r="A131" s="52">
        <v>272213</v>
      </c>
      <c r="B131" s="52" t="s">
        <v>281</v>
      </c>
      <c r="C131" s="52" t="s">
        <v>419</v>
      </c>
      <c r="D131" s="52">
        <v>1</v>
      </c>
      <c r="E131" s="52">
        <v>3.0724797984453298</v>
      </c>
      <c r="F131" s="52">
        <v>36.175971820404598</v>
      </c>
    </row>
    <row r="132" spans="1:6" x14ac:dyDescent="0.2">
      <c r="A132" s="52">
        <v>272221</v>
      </c>
      <c r="B132" s="52" t="s">
        <v>189</v>
      </c>
      <c r="C132" s="52" t="s">
        <v>419</v>
      </c>
      <c r="D132" s="52">
        <v>2</v>
      </c>
      <c r="E132" s="52">
        <v>3.8417948865710101</v>
      </c>
      <c r="F132" s="52">
        <v>45.2340365676909</v>
      </c>
    </row>
    <row r="133" spans="1:6" x14ac:dyDescent="0.2">
      <c r="A133" s="52">
        <v>272230</v>
      </c>
      <c r="B133" s="52" t="s">
        <v>171</v>
      </c>
      <c r="C133" s="52" t="s">
        <v>419</v>
      </c>
      <c r="D133" s="52">
        <v>1</v>
      </c>
      <c r="E133" s="52">
        <v>1.7058151237568899</v>
      </c>
      <c r="F133" s="52">
        <v>20.084597424879501</v>
      </c>
    </row>
    <row r="134" spans="1:6" x14ac:dyDescent="0.2">
      <c r="A134" s="52">
        <v>272272</v>
      </c>
      <c r="B134" s="52" t="s">
        <v>193</v>
      </c>
      <c r="C134" s="52" t="s">
        <v>419</v>
      </c>
      <c r="D134" s="52">
        <v>2</v>
      </c>
      <c r="E134" s="52">
        <v>0.85279118555030597</v>
      </c>
      <c r="F134" s="52">
        <v>10.040928475027799</v>
      </c>
    </row>
    <row r="135" spans="1:6" x14ac:dyDescent="0.2">
      <c r="A135" s="52">
        <v>273813</v>
      </c>
      <c r="B135" s="52" t="s">
        <v>535</v>
      </c>
      <c r="C135" s="52" t="s">
        <v>419</v>
      </c>
      <c r="D135" s="52">
        <v>1</v>
      </c>
      <c r="E135" s="52">
        <v>15.559358954411101</v>
      </c>
      <c r="F135" s="52">
        <v>183.19890381806599</v>
      </c>
    </row>
    <row r="136" spans="1:6" x14ac:dyDescent="0.2">
      <c r="A136" s="52"/>
      <c r="B136" s="52"/>
      <c r="C136" s="52"/>
      <c r="D136" s="52"/>
      <c r="E136" s="52"/>
      <c r="F136" s="52"/>
    </row>
    <row r="178" spans="1:6" x14ac:dyDescent="0.2">
      <c r="B178">
        <v>271004</v>
      </c>
      <c r="C178" t="s">
        <v>249</v>
      </c>
      <c r="D178">
        <v>15</v>
      </c>
      <c r="E178">
        <v>1.1333961990425101</v>
      </c>
      <c r="F178">
        <v>13.3448262145327</v>
      </c>
    </row>
    <row r="179" spans="1:6" x14ac:dyDescent="0.2">
      <c r="B179">
        <v>271403</v>
      </c>
      <c r="C179" t="s">
        <v>251</v>
      </c>
      <c r="D179">
        <v>4</v>
      </c>
      <c r="E179">
        <v>1.0105654619042099</v>
      </c>
      <c r="F179">
        <v>11.898593341775401</v>
      </c>
    </row>
    <row r="180" spans="1:6" x14ac:dyDescent="0.2">
      <c r="B180" s="52"/>
      <c r="C180" t="s">
        <v>397</v>
      </c>
      <c r="D180">
        <v>63</v>
      </c>
    </row>
    <row r="181" spans="1:6" x14ac:dyDescent="0.2">
      <c r="A181">
        <v>1</v>
      </c>
      <c r="B181" s="52">
        <v>2</v>
      </c>
      <c r="C181">
        <v>3</v>
      </c>
      <c r="D181">
        <v>4</v>
      </c>
      <c r="E181">
        <v>5</v>
      </c>
      <c r="F181">
        <v>6</v>
      </c>
    </row>
    <row r="183" spans="1:6" x14ac:dyDescent="0.2">
      <c r="A183">
        <v>270000</v>
      </c>
      <c r="B183" t="s">
        <v>313</v>
      </c>
      <c r="C183" t="s">
        <v>406</v>
      </c>
      <c r="D183">
        <v>44</v>
      </c>
      <c r="E183">
        <v>1.0382618364209</v>
      </c>
      <c r="F183">
        <v>12.2246958159235</v>
      </c>
    </row>
  </sheetData>
  <phoneticPr fontId="14"/>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BW183"/>
  <sheetViews>
    <sheetView topLeftCell="A78" workbookViewId="0">
      <selection activeCell="D90" sqref="D90:BW90"/>
    </sheetView>
  </sheetViews>
  <sheetFormatPr defaultRowHeight="13.2" x14ac:dyDescent="0.2"/>
  <sheetData>
    <row r="1" spans="1:73" x14ac:dyDescent="0.2">
      <c r="A1" s="145" t="s">
        <v>416</v>
      </c>
      <c r="B1" s="145"/>
      <c r="C1" s="145" t="str">
        <f>""&amp;市町村別自殺者集計表!Q7&amp;市町村別自殺者集計表!R7&amp;"年12月暫定値"</f>
        <v>令和5年12月暫定値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令和5年12月暫定値</v>
      </c>
      <c r="BD1" s="145"/>
      <c r="BE1" s="145"/>
      <c r="BF1" s="145"/>
      <c r="BG1" s="145"/>
      <c r="BH1" s="145"/>
      <c r="BI1" s="145"/>
      <c r="BJ1" s="145"/>
      <c r="BK1" s="145"/>
      <c r="BL1" s="145"/>
      <c r="BM1" s="145"/>
      <c r="BN1" s="145"/>
      <c r="BO1" s="145"/>
      <c r="BP1" s="145"/>
      <c r="BQ1" s="145"/>
      <c r="BR1" s="145"/>
      <c r="BS1" s="145"/>
      <c r="BT1" s="145"/>
      <c r="BU1" s="145"/>
    </row>
    <row r="2" spans="1:73"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3"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3"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3"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3"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3"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3" s="52" customFormat="1" x14ac:dyDescent="0.2"/>
    <row r="9" spans="1:73" s="52" customFormat="1" x14ac:dyDescent="0.2"/>
    <row r="10" spans="1:73" s="52" customFormat="1" x14ac:dyDescent="0.2"/>
    <row r="11" spans="1:73" s="52" customFormat="1" x14ac:dyDescent="0.2"/>
    <row r="12" spans="1:73" s="52" customFormat="1" x14ac:dyDescent="0.2"/>
    <row r="13" spans="1:73" s="52" customFormat="1" x14ac:dyDescent="0.2"/>
    <row r="14" spans="1:73" s="52" customFormat="1" x14ac:dyDescent="0.2"/>
    <row r="15" spans="1:73" s="52" customFormat="1" x14ac:dyDescent="0.2"/>
    <row r="16" spans="1:73"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85" spans="1:75" x14ac:dyDescent="0.2">
      <c r="B85" s="52">
        <v>271004</v>
      </c>
      <c r="C85" t="s">
        <v>395</v>
      </c>
      <c r="D85">
        <f>IFERROR(VLOOKUP($B85,$A$8:$BW$70,D$88,FALSE),0)</f>
        <v>0</v>
      </c>
      <c r="E85">
        <f t="shared" ref="E85:BP85" si="0">IFERROR(VLOOKUP($B85,$A$8:$BW$70,E88,FALSE),0)</f>
        <v>0</v>
      </c>
      <c r="F85">
        <f t="shared" si="0"/>
        <v>0</v>
      </c>
      <c r="G85">
        <f t="shared" si="0"/>
        <v>0</v>
      </c>
      <c r="H85">
        <f t="shared" si="0"/>
        <v>0</v>
      </c>
      <c r="I85">
        <f t="shared" si="0"/>
        <v>0</v>
      </c>
      <c r="J85">
        <f t="shared" si="0"/>
        <v>0</v>
      </c>
      <c r="K85">
        <f t="shared" si="0"/>
        <v>0</v>
      </c>
      <c r="L85">
        <f t="shared" si="0"/>
        <v>0</v>
      </c>
      <c r="M85">
        <f t="shared" si="0"/>
        <v>0</v>
      </c>
      <c r="N85">
        <f t="shared" si="0"/>
        <v>0</v>
      </c>
      <c r="O85">
        <f t="shared" si="0"/>
        <v>0</v>
      </c>
      <c r="P85">
        <f t="shared" si="0"/>
        <v>0</v>
      </c>
      <c r="Q85">
        <f t="shared" si="0"/>
        <v>0</v>
      </c>
      <c r="R85">
        <f t="shared" si="0"/>
        <v>0</v>
      </c>
      <c r="S85">
        <f t="shared" si="0"/>
        <v>0</v>
      </c>
      <c r="T85">
        <f t="shared" si="0"/>
        <v>0</v>
      </c>
      <c r="U85">
        <f t="shared" si="0"/>
        <v>0</v>
      </c>
      <c r="V85">
        <f t="shared" si="0"/>
        <v>0</v>
      </c>
      <c r="W85">
        <f t="shared" si="0"/>
        <v>0</v>
      </c>
      <c r="X85">
        <f t="shared" si="0"/>
        <v>0</v>
      </c>
      <c r="Y85">
        <f t="shared" si="0"/>
        <v>0</v>
      </c>
      <c r="Z85">
        <f t="shared" si="0"/>
        <v>0</v>
      </c>
      <c r="AA85">
        <f t="shared" si="0"/>
        <v>0</v>
      </c>
      <c r="AB85">
        <f t="shared" si="0"/>
        <v>0</v>
      </c>
      <c r="AC85">
        <f t="shared" si="0"/>
        <v>0</v>
      </c>
      <c r="AD85">
        <f t="shared" si="0"/>
        <v>0</v>
      </c>
      <c r="AE85">
        <f t="shared" si="0"/>
        <v>0</v>
      </c>
      <c r="AF85">
        <f t="shared" si="0"/>
        <v>0</v>
      </c>
      <c r="AG85">
        <f t="shared" si="0"/>
        <v>0</v>
      </c>
      <c r="AH85">
        <f t="shared" si="0"/>
        <v>0</v>
      </c>
      <c r="AI85">
        <f t="shared" si="0"/>
        <v>0</v>
      </c>
      <c r="AJ85">
        <f t="shared" si="0"/>
        <v>0</v>
      </c>
      <c r="AK85">
        <f t="shared" si="0"/>
        <v>0</v>
      </c>
      <c r="AL85">
        <f t="shared" si="0"/>
        <v>0</v>
      </c>
      <c r="AM85">
        <f t="shared" si="0"/>
        <v>0</v>
      </c>
      <c r="AN85">
        <f t="shared" si="0"/>
        <v>0</v>
      </c>
      <c r="AO85">
        <f t="shared" si="0"/>
        <v>0</v>
      </c>
      <c r="AP85">
        <f t="shared" si="0"/>
        <v>0</v>
      </c>
      <c r="AQ85">
        <f t="shared" si="0"/>
        <v>0</v>
      </c>
      <c r="AR85">
        <f t="shared" si="0"/>
        <v>0</v>
      </c>
      <c r="AS85">
        <f t="shared" si="0"/>
        <v>0</v>
      </c>
      <c r="AT85">
        <f t="shared" si="0"/>
        <v>0</v>
      </c>
      <c r="AU85">
        <f t="shared" si="0"/>
        <v>0</v>
      </c>
      <c r="AV85">
        <f t="shared" si="0"/>
        <v>0</v>
      </c>
      <c r="AW85">
        <f t="shared" si="0"/>
        <v>0</v>
      </c>
      <c r="AX85">
        <f t="shared" si="0"/>
        <v>0</v>
      </c>
      <c r="AY85">
        <f t="shared" si="0"/>
        <v>0</v>
      </c>
      <c r="AZ85">
        <f t="shared" si="0"/>
        <v>0</v>
      </c>
      <c r="BA85">
        <f t="shared" si="0"/>
        <v>0</v>
      </c>
      <c r="BB85">
        <f t="shared" si="0"/>
        <v>0</v>
      </c>
      <c r="BC85">
        <f t="shared" si="0"/>
        <v>0</v>
      </c>
      <c r="BD85">
        <f t="shared" si="0"/>
        <v>0</v>
      </c>
      <c r="BE85">
        <f t="shared" si="0"/>
        <v>0</v>
      </c>
      <c r="BF85">
        <f t="shared" si="0"/>
        <v>0</v>
      </c>
      <c r="BG85">
        <f t="shared" si="0"/>
        <v>0</v>
      </c>
      <c r="BH85">
        <f t="shared" si="0"/>
        <v>0</v>
      </c>
      <c r="BI85">
        <f t="shared" si="0"/>
        <v>0</v>
      </c>
      <c r="BJ85">
        <f t="shared" si="0"/>
        <v>0</v>
      </c>
      <c r="BK85">
        <f t="shared" si="0"/>
        <v>0</v>
      </c>
      <c r="BL85">
        <f t="shared" si="0"/>
        <v>0</v>
      </c>
      <c r="BM85">
        <f t="shared" si="0"/>
        <v>0</v>
      </c>
      <c r="BN85">
        <f t="shared" si="0"/>
        <v>0</v>
      </c>
      <c r="BO85">
        <f t="shared" si="0"/>
        <v>0</v>
      </c>
      <c r="BP85">
        <f t="shared" si="0"/>
        <v>0</v>
      </c>
      <c r="BQ85">
        <f t="shared" ref="BQ85:BW85" si="1">IFERROR(VLOOKUP($B85,$A$8:$BW$70,BQ88,FALSE),0)</f>
        <v>0</v>
      </c>
      <c r="BR85">
        <f t="shared" si="1"/>
        <v>0</v>
      </c>
      <c r="BS85">
        <f t="shared" si="1"/>
        <v>0</v>
      </c>
      <c r="BT85">
        <f t="shared" si="1"/>
        <v>0</v>
      </c>
      <c r="BU85">
        <f t="shared" si="1"/>
        <v>0</v>
      </c>
      <c r="BV85">
        <f t="shared" si="1"/>
        <v>0</v>
      </c>
      <c r="BW85">
        <f t="shared" si="1"/>
        <v>0</v>
      </c>
    </row>
    <row r="86" spans="1:75" x14ac:dyDescent="0.2">
      <c r="B86" s="52">
        <v>271403</v>
      </c>
      <c r="C86" t="s">
        <v>396</v>
      </c>
      <c r="D86">
        <f>IFERROR(VLOOKUP($B86,$A$8:$BW$70,D$88,FALSE),0)</f>
        <v>0</v>
      </c>
      <c r="E86">
        <f t="shared" ref="E86:BP86" si="2">IFERROR(VLOOKUP($B86,$A$8:$BW$70,E$88,FALSE),0)</f>
        <v>0</v>
      </c>
      <c r="F86">
        <f t="shared" si="2"/>
        <v>0</v>
      </c>
      <c r="G86">
        <f t="shared" si="2"/>
        <v>0</v>
      </c>
      <c r="H86">
        <f t="shared" si="2"/>
        <v>0</v>
      </c>
      <c r="I86">
        <f t="shared" si="2"/>
        <v>0</v>
      </c>
      <c r="J86">
        <f t="shared" si="2"/>
        <v>0</v>
      </c>
      <c r="K86">
        <f t="shared" si="2"/>
        <v>0</v>
      </c>
      <c r="L86">
        <f t="shared" si="2"/>
        <v>0</v>
      </c>
      <c r="M86">
        <f t="shared" si="2"/>
        <v>0</v>
      </c>
      <c r="N86">
        <f t="shared" si="2"/>
        <v>0</v>
      </c>
      <c r="O86">
        <f t="shared" si="2"/>
        <v>0</v>
      </c>
      <c r="P86">
        <f t="shared" si="2"/>
        <v>0</v>
      </c>
      <c r="Q86">
        <f t="shared" si="2"/>
        <v>0</v>
      </c>
      <c r="R86">
        <f t="shared" si="2"/>
        <v>0</v>
      </c>
      <c r="S86">
        <f t="shared" si="2"/>
        <v>0</v>
      </c>
      <c r="T86">
        <f t="shared" si="2"/>
        <v>0</v>
      </c>
      <c r="U86">
        <f t="shared" si="2"/>
        <v>0</v>
      </c>
      <c r="V86">
        <f t="shared" si="2"/>
        <v>0</v>
      </c>
      <c r="W86">
        <f t="shared" si="2"/>
        <v>0</v>
      </c>
      <c r="X86">
        <f t="shared" si="2"/>
        <v>0</v>
      </c>
      <c r="Y86">
        <f t="shared" si="2"/>
        <v>0</v>
      </c>
      <c r="Z86">
        <f t="shared" si="2"/>
        <v>0</v>
      </c>
      <c r="AA86">
        <f t="shared" si="2"/>
        <v>0</v>
      </c>
      <c r="AB86">
        <f t="shared" si="2"/>
        <v>0</v>
      </c>
      <c r="AC86">
        <f t="shared" si="2"/>
        <v>0</v>
      </c>
      <c r="AD86">
        <f t="shared" si="2"/>
        <v>0</v>
      </c>
      <c r="AE86">
        <f t="shared" si="2"/>
        <v>0</v>
      </c>
      <c r="AF86">
        <f t="shared" si="2"/>
        <v>0</v>
      </c>
      <c r="AG86">
        <f t="shared" si="2"/>
        <v>0</v>
      </c>
      <c r="AH86">
        <f t="shared" si="2"/>
        <v>0</v>
      </c>
      <c r="AI86">
        <f t="shared" si="2"/>
        <v>0</v>
      </c>
      <c r="AJ86">
        <f t="shared" si="2"/>
        <v>0</v>
      </c>
      <c r="AK86">
        <f t="shared" si="2"/>
        <v>0</v>
      </c>
      <c r="AL86">
        <f t="shared" si="2"/>
        <v>0</v>
      </c>
      <c r="AM86">
        <f t="shared" si="2"/>
        <v>0</v>
      </c>
      <c r="AN86">
        <f t="shared" si="2"/>
        <v>0</v>
      </c>
      <c r="AO86">
        <f t="shared" si="2"/>
        <v>0</v>
      </c>
      <c r="AP86">
        <f t="shared" si="2"/>
        <v>0</v>
      </c>
      <c r="AQ86">
        <f t="shared" si="2"/>
        <v>0</v>
      </c>
      <c r="AR86">
        <f t="shared" si="2"/>
        <v>0</v>
      </c>
      <c r="AS86">
        <f t="shared" si="2"/>
        <v>0</v>
      </c>
      <c r="AT86">
        <f t="shared" si="2"/>
        <v>0</v>
      </c>
      <c r="AU86">
        <f t="shared" si="2"/>
        <v>0</v>
      </c>
      <c r="AV86">
        <f t="shared" si="2"/>
        <v>0</v>
      </c>
      <c r="AW86">
        <f t="shared" si="2"/>
        <v>0</v>
      </c>
      <c r="AX86">
        <f t="shared" si="2"/>
        <v>0</v>
      </c>
      <c r="AY86">
        <f t="shared" si="2"/>
        <v>0</v>
      </c>
      <c r="AZ86">
        <f t="shared" si="2"/>
        <v>0</v>
      </c>
      <c r="BA86">
        <f t="shared" si="2"/>
        <v>0</v>
      </c>
      <c r="BB86">
        <f t="shared" si="2"/>
        <v>0</v>
      </c>
      <c r="BC86">
        <f t="shared" si="2"/>
        <v>0</v>
      </c>
      <c r="BD86">
        <f t="shared" si="2"/>
        <v>0</v>
      </c>
      <c r="BE86">
        <f t="shared" si="2"/>
        <v>0</v>
      </c>
      <c r="BF86">
        <f t="shared" si="2"/>
        <v>0</v>
      </c>
      <c r="BG86">
        <f t="shared" si="2"/>
        <v>0</v>
      </c>
      <c r="BH86">
        <f t="shared" si="2"/>
        <v>0</v>
      </c>
      <c r="BI86">
        <f t="shared" si="2"/>
        <v>0</v>
      </c>
      <c r="BJ86">
        <f t="shared" si="2"/>
        <v>0</v>
      </c>
      <c r="BK86">
        <f t="shared" si="2"/>
        <v>0</v>
      </c>
      <c r="BL86">
        <f t="shared" si="2"/>
        <v>0</v>
      </c>
      <c r="BM86">
        <f t="shared" si="2"/>
        <v>0</v>
      </c>
      <c r="BN86">
        <f t="shared" si="2"/>
        <v>0</v>
      </c>
      <c r="BO86">
        <f t="shared" si="2"/>
        <v>0</v>
      </c>
      <c r="BP86">
        <f t="shared" si="2"/>
        <v>0</v>
      </c>
      <c r="BQ86">
        <f t="shared" ref="BQ86:BW86" si="3">IFERROR(VLOOKUP($B86,$A$8:$BW$70,BQ$88,FALSE),0)</f>
        <v>0</v>
      </c>
      <c r="BR86">
        <f t="shared" si="3"/>
        <v>0</v>
      </c>
      <c r="BS86">
        <f t="shared" si="3"/>
        <v>0</v>
      </c>
      <c r="BT86">
        <f t="shared" si="3"/>
        <v>0</v>
      </c>
      <c r="BU86">
        <f t="shared" si="3"/>
        <v>0</v>
      </c>
      <c r="BV86">
        <f t="shared" si="3"/>
        <v>0</v>
      </c>
      <c r="BW86">
        <f t="shared" si="3"/>
        <v>0</v>
      </c>
    </row>
    <row r="87" spans="1:75" x14ac:dyDescent="0.2">
      <c r="C87" t="s">
        <v>397</v>
      </c>
      <c r="D87">
        <f>SUM(D8:D83)</f>
        <v>0</v>
      </c>
      <c r="G87">
        <f t="shared" ref="G87:BR87" si="4">SUM(G8:G83)</f>
        <v>0</v>
      </c>
      <c r="H87">
        <f t="shared" si="4"/>
        <v>0</v>
      </c>
      <c r="I87">
        <f t="shared" si="4"/>
        <v>0</v>
      </c>
      <c r="J87">
        <f t="shared" si="4"/>
        <v>0</v>
      </c>
      <c r="K87">
        <f t="shared" si="4"/>
        <v>0</v>
      </c>
      <c r="L87">
        <f t="shared" si="4"/>
        <v>0</v>
      </c>
      <c r="M87">
        <f t="shared" si="4"/>
        <v>0</v>
      </c>
      <c r="N87">
        <f t="shared" si="4"/>
        <v>0</v>
      </c>
      <c r="O87">
        <f t="shared" si="4"/>
        <v>0</v>
      </c>
      <c r="P87">
        <f t="shared" si="4"/>
        <v>0</v>
      </c>
      <c r="Q87">
        <f t="shared" si="4"/>
        <v>0</v>
      </c>
      <c r="R87">
        <f t="shared" si="4"/>
        <v>0</v>
      </c>
      <c r="S87">
        <f t="shared" si="4"/>
        <v>0</v>
      </c>
      <c r="T87">
        <f t="shared" si="4"/>
        <v>0</v>
      </c>
      <c r="U87">
        <f t="shared" si="4"/>
        <v>0</v>
      </c>
      <c r="V87">
        <f t="shared" si="4"/>
        <v>0</v>
      </c>
      <c r="W87">
        <f t="shared" si="4"/>
        <v>0</v>
      </c>
      <c r="X87">
        <f t="shared" si="4"/>
        <v>0</v>
      </c>
      <c r="Y87">
        <f t="shared" si="4"/>
        <v>0</v>
      </c>
      <c r="Z87">
        <f t="shared" si="4"/>
        <v>0</v>
      </c>
      <c r="AA87">
        <f t="shared" si="4"/>
        <v>0</v>
      </c>
      <c r="AB87">
        <f t="shared" si="4"/>
        <v>0</v>
      </c>
      <c r="AC87">
        <f t="shared" si="4"/>
        <v>0</v>
      </c>
      <c r="AD87">
        <f t="shared" si="4"/>
        <v>0</v>
      </c>
      <c r="AE87">
        <f t="shared" si="4"/>
        <v>0</v>
      </c>
      <c r="AF87">
        <f t="shared" si="4"/>
        <v>0</v>
      </c>
      <c r="AG87">
        <f t="shared" si="4"/>
        <v>0</v>
      </c>
      <c r="AH87">
        <f t="shared" si="4"/>
        <v>0</v>
      </c>
      <c r="AI87">
        <f t="shared" si="4"/>
        <v>0</v>
      </c>
      <c r="AJ87">
        <f t="shared" si="4"/>
        <v>0</v>
      </c>
      <c r="AK87">
        <f t="shared" si="4"/>
        <v>0</v>
      </c>
      <c r="AL87">
        <f t="shared" si="4"/>
        <v>0</v>
      </c>
      <c r="AM87">
        <f t="shared" si="4"/>
        <v>0</v>
      </c>
      <c r="AN87">
        <f t="shared" si="4"/>
        <v>0</v>
      </c>
      <c r="AO87">
        <f t="shared" si="4"/>
        <v>0</v>
      </c>
      <c r="AP87">
        <f t="shared" si="4"/>
        <v>0</v>
      </c>
      <c r="AQ87">
        <f t="shared" si="4"/>
        <v>0</v>
      </c>
      <c r="AR87">
        <f t="shared" si="4"/>
        <v>0</v>
      </c>
      <c r="AS87">
        <f t="shared" si="4"/>
        <v>0</v>
      </c>
      <c r="AT87">
        <f t="shared" si="4"/>
        <v>0</v>
      </c>
      <c r="AU87">
        <f t="shared" si="4"/>
        <v>0</v>
      </c>
      <c r="AV87">
        <f t="shared" si="4"/>
        <v>0</v>
      </c>
      <c r="AW87">
        <f t="shared" si="4"/>
        <v>0</v>
      </c>
      <c r="AX87">
        <f t="shared" si="4"/>
        <v>0</v>
      </c>
      <c r="AY87">
        <f t="shared" si="4"/>
        <v>0</v>
      </c>
      <c r="AZ87">
        <f t="shared" si="4"/>
        <v>0</v>
      </c>
      <c r="BA87">
        <f t="shared" si="4"/>
        <v>0</v>
      </c>
      <c r="BB87">
        <f t="shared" si="4"/>
        <v>0</v>
      </c>
      <c r="BC87">
        <f t="shared" si="4"/>
        <v>0</v>
      </c>
      <c r="BD87">
        <f t="shared" si="4"/>
        <v>0</v>
      </c>
      <c r="BE87">
        <f t="shared" si="4"/>
        <v>0</v>
      </c>
      <c r="BF87">
        <f t="shared" si="4"/>
        <v>0</v>
      </c>
      <c r="BG87">
        <f t="shared" si="4"/>
        <v>0</v>
      </c>
      <c r="BH87">
        <f t="shared" si="4"/>
        <v>0</v>
      </c>
      <c r="BI87">
        <f t="shared" si="4"/>
        <v>0</v>
      </c>
      <c r="BJ87">
        <f t="shared" si="4"/>
        <v>0</v>
      </c>
      <c r="BK87">
        <f t="shared" si="4"/>
        <v>0</v>
      </c>
      <c r="BL87">
        <f t="shared" si="4"/>
        <v>0</v>
      </c>
      <c r="BM87">
        <f t="shared" si="4"/>
        <v>0</v>
      </c>
      <c r="BN87">
        <f t="shared" si="4"/>
        <v>0</v>
      </c>
      <c r="BO87">
        <f t="shared" si="4"/>
        <v>0</v>
      </c>
      <c r="BP87">
        <f t="shared" si="4"/>
        <v>0</v>
      </c>
      <c r="BQ87">
        <f t="shared" si="4"/>
        <v>0</v>
      </c>
      <c r="BR87">
        <f t="shared" si="4"/>
        <v>0</v>
      </c>
      <c r="BS87">
        <f t="shared" ref="BS87:BW87" si="5">SUM(BS8:BS83)</f>
        <v>0</v>
      </c>
      <c r="BT87">
        <f t="shared" si="5"/>
        <v>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row>
    <row r="91" spans="1:75" x14ac:dyDescent="0.2">
      <c r="B91" t="s">
        <v>425</v>
      </c>
    </row>
    <row r="92" spans="1:75" x14ac:dyDescent="0.2">
      <c r="D92">
        <f>D87-D85-D86</f>
        <v>0</v>
      </c>
    </row>
    <row r="100" spans="1:6" s="147" customFormat="1" x14ac:dyDescent="0.2"/>
    <row r="101" spans="1:6" x14ac:dyDescent="0.2">
      <c r="A101" s="52">
        <v>271004</v>
      </c>
      <c r="B101" s="52" t="s">
        <v>172</v>
      </c>
      <c r="C101" s="52" t="s">
        <v>419</v>
      </c>
      <c r="D101" s="52">
        <v>14</v>
      </c>
      <c r="E101" s="52">
        <v>0.993795168877743</v>
      </c>
      <c r="F101" s="52">
        <v>11.7011366658186</v>
      </c>
    </row>
    <row r="102" spans="1:6" x14ac:dyDescent="0.2">
      <c r="A102" s="52">
        <v>271021</v>
      </c>
      <c r="B102" s="52" t="s">
        <v>419</v>
      </c>
      <c r="C102" s="52" t="s">
        <v>500</v>
      </c>
      <c r="D102" s="52">
        <v>1</v>
      </c>
      <c r="E102" s="52">
        <v>1.82385234091448</v>
      </c>
      <c r="F102" s="52">
        <v>21.474390465606</v>
      </c>
    </row>
    <row r="103" spans="1:6" x14ac:dyDescent="0.2">
      <c r="A103" s="52">
        <v>271039</v>
      </c>
      <c r="B103" s="52" t="s">
        <v>419</v>
      </c>
      <c r="C103" s="52" t="s">
        <v>501</v>
      </c>
      <c r="D103" s="52">
        <v>1</v>
      </c>
      <c r="E103" s="52">
        <v>2.4272433796936799</v>
      </c>
      <c r="F103" s="52">
        <v>28.578833341554599</v>
      </c>
    </row>
    <row r="104" spans="1:6" x14ac:dyDescent="0.2">
      <c r="A104" s="52">
        <v>271080</v>
      </c>
      <c r="B104" s="52" t="s">
        <v>419</v>
      </c>
      <c r="C104" s="52" t="s">
        <v>505</v>
      </c>
      <c r="D104" s="52">
        <v>1</v>
      </c>
      <c r="E104" s="52">
        <v>3.11351889905972</v>
      </c>
      <c r="F104" s="52">
        <v>36.6591741340902</v>
      </c>
    </row>
    <row r="105" spans="1:6" x14ac:dyDescent="0.2">
      <c r="A105" s="52">
        <v>271144</v>
      </c>
      <c r="B105" s="52" t="s">
        <v>419</v>
      </c>
      <c r="C105" s="52" t="s">
        <v>509</v>
      </c>
      <c r="D105" s="52">
        <v>1</v>
      </c>
      <c r="E105" s="52">
        <v>1.1559223682537501</v>
      </c>
      <c r="F105" s="52">
        <v>13.6100536907296</v>
      </c>
    </row>
    <row r="106" spans="1:6" x14ac:dyDescent="0.2">
      <c r="A106" s="52">
        <v>271161</v>
      </c>
      <c r="B106" s="52" t="s">
        <v>419</v>
      </c>
      <c r="C106" s="52" t="s">
        <v>511</v>
      </c>
      <c r="D106" s="52">
        <v>1</v>
      </c>
      <c r="E106" s="52">
        <v>1.53827221265075</v>
      </c>
      <c r="F106" s="52">
        <v>18.111914761855601</v>
      </c>
    </row>
    <row r="107" spans="1:6" x14ac:dyDescent="0.2">
      <c r="A107" s="52">
        <v>271187</v>
      </c>
      <c r="B107" s="52" t="s">
        <v>419</v>
      </c>
      <c r="C107" s="52" t="s">
        <v>513</v>
      </c>
      <c r="D107" s="52">
        <v>1</v>
      </c>
      <c r="E107" s="52">
        <v>1.1211013699858701</v>
      </c>
      <c r="F107" s="52">
        <v>13.2000645175756</v>
      </c>
    </row>
    <row r="108" spans="1:6" x14ac:dyDescent="0.2">
      <c r="A108" s="52">
        <v>271209</v>
      </c>
      <c r="B108" s="52" t="s">
        <v>419</v>
      </c>
      <c r="C108" s="52" t="s">
        <v>514</v>
      </c>
      <c r="D108" s="52">
        <v>2</v>
      </c>
      <c r="E108" s="52">
        <v>2.4734108335394498</v>
      </c>
      <c r="F108" s="52">
        <v>29.122417878771</v>
      </c>
    </row>
    <row r="109" spans="1:6" x14ac:dyDescent="0.2">
      <c r="A109" s="52">
        <v>271217</v>
      </c>
      <c r="B109" s="52" t="s">
        <v>419</v>
      </c>
      <c r="C109" s="52" t="s">
        <v>515</v>
      </c>
      <c r="D109" s="52">
        <v>1</v>
      </c>
      <c r="E109" s="52">
        <v>1.4547993831650601</v>
      </c>
      <c r="F109" s="52">
        <v>17.1290895114596</v>
      </c>
    </row>
    <row r="110" spans="1:6" x14ac:dyDescent="0.2">
      <c r="A110" s="52">
        <v>271225</v>
      </c>
      <c r="B110" s="52" t="s">
        <v>419</v>
      </c>
      <c r="C110" s="52" t="s">
        <v>516</v>
      </c>
      <c r="D110" s="52">
        <v>1</v>
      </c>
      <c r="E110" s="52">
        <v>2.2726239716376502</v>
      </c>
      <c r="F110" s="52">
        <v>26.758314504765899</v>
      </c>
    </row>
    <row r="111" spans="1:6" x14ac:dyDescent="0.2">
      <c r="A111" s="52">
        <v>271233</v>
      </c>
      <c r="B111" s="52" t="s">
        <v>419</v>
      </c>
      <c r="C111" s="52" t="s">
        <v>517</v>
      </c>
      <c r="D111" s="52">
        <v>1</v>
      </c>
      <c r="E111" s="52">
        <v>1.10314396028682</v>
      </c>
      <c r="F111" s="52">
        <v>12.988630500151199</v>
      </c>
    </row>
    <row r="112" spans="1:6" x14ac:dyDescent="0.2">
      <c r="A112" s="52">
        <v>271268</v>
      </c>
      <c r="B112" s="52" t="s">
        <v>419</v>
      </c>
      <c r="C112" s="52" t="s">
        <v>519</v>
      </c>
      <c r="D112" s="52">
        <v>1</v>
      </c>
      <c r="E112" s="52">
        <v>0.99255583126550895</v>
      </c>
      <c r="F112" s="52">
        <v>11.686544464900299</v>
      </c>
    </row>
    <row r="113" spans="1:6" x14ac:dyDescent="0.2">
      <c r="A113" s="52">
        <v>271276</v>
      </c>
      <c r="B113" s="52" t="s">
        <v>419</v>
      </c>
      <c r="C113" s="52" t="s">
        <v>520</v>
      </c>
      <c r="D113" s="52">
        <v>1</v>
      </c>
      <c r="E113" s="52">
        <v>1.4491283492978999</v>
      </c>
      <c r="F113" s="52">
        <v>17.062317661088102</v>
      </c>
    </row>
    <row r="114" spans="1:6" x14ac:dyDescent="0.2">
      <c r="A114" s="52">
        <v>271284</v>
      </c>
      <c r="B114" s="52" t="s">
        <v>419</v>
      </c>
      <c r="C114" s="52" t="s">
        <v>521</v>
      </c>
      <c r="D114" s="52">
        <v>1</v>
      </c>
      <c r="E114" s="52">
        <v>1.7290567995158601</v>
      </c>
      <c r="F114" s="52">
        <v>20.358249413654502</v>
      </c>
    </row>
    <row r="115" spans="1:6" x14ac:dyDescent="0.2">
      <c r="A115" s="52">
        <v>271403</v>
      </c>
      <c r="B115" s="52" t="s">
        <v>173</v>
      </c>
      <c r="C115" s="52" t="s">
        <v>419</v>
      </c>
      <c r="D115" s="52">
        <v>4</v>
      </c>
      <c r="E115" s="52">
        <v>0.92949760654366298</v>
      </c>
      <c r="F115" s="52">
        <v>10.944084722207601</v>
      </c>
    </row>
    <row r="116" spans="1:6" x14ac:dyDescent="0.2">
      <c r="A116" s="52">
        <v>271411</v>
      </c>
      <c r="B116" s="52" t="s">
        <v>419</v>
      </c>
      <c r="C116" s="52" t="s">
        <v>522</v>
      </c>
      <c r="D116" s="52">
        <v>1</v>
      </c>
      <c r="E116" s="52">
        <v>1.3410038755011999</v>
      </c>
      <c r="F116" s="52">
        <v>15.7892391792883</v>
      </c>
    </row>
    <row r="117" spans="1:6" x14ac:dyDescent="0.2">
      <c r="A117" s="52">
        <v>271446</v>
      </c>
      <c r="B117" s="52" t="s">
        <v>419</v>
      </c>
      <c r="C117" s="52" t="s">
        <v>529</v>
      </c>
      <c r="D117" s="52">
        <v>2</v>
      </c>
      <c r="E117" s="52">
        <v>2.8208346849832902</v>
      </c>
      <c r="F117" s="52">
        <v>33.213053548996797</v>
      </c>
    </row>
    <row r="118" spans="1:6" x14ac:dyDescent="0.2">
      <c r="A118" s="52">
        <v>271454</v>
      </c>
      <c r="B118" s="52" t="s">
        <v>419</v>
      </c>
      <c r="C118" s="52" t="s">
        <v>524</v>
      </c>
      <c r="D118" s="52">
        <v>1</v>
      </c>
      <c r="E118" s="52">
        <v>1.3484539974918801</v>
      </c>
      <c r="F118" s="52">
        <v>15.8769583575656</v>
      </c>
    </row>
    <row r="119" spans="1:6" x14ac:dyDescent="0.2">
      <c r="A119" s="52">
        <v>272027</v>
      </c>
      <c r="B119" s="52" t="s">
        <v>253</v>
      </c>
      <c r="C119" s="52" t="s">
        <v>419</v>
      </c>
      <c r="D119" s="52">
        <v>1</v>
      </c>
      <c r="E119" s="52">
        <v>1.0071609140992499</v>
      </c>
      <c r="F119" s="52">
        <v>11.858507536975001</v>
      </c>
    </row>
    <row r="120" spans="1:6" x14ac:dyDescent="0.2">
      <c r="A120" s="52">
        <v>272051</v>
      </c>
      <c r="B120" s="52" t="s">
        <v>176</v>
      </c>
      <c r="C120" s="52" t="s">
        <v>419</v>
      </c>
      <c r="D120" s="52">
        <v>2</v>
      </c>
      <c r="E120" s="52">
        <v>1.0111836916294199</v>
      </c>
      <c r="F120" s="52">
        <v>11.9058724982174</v>
      </c>
    </row>
    <row r="121" spans="1:6" x14ac:dyDescent="0.2">
      <c r="A121" s="52">
        <v>272078</v>
      </c>
      <c r="B121" s="52" t="s">
        <v>177</v>
      </c>
      <c r="C121" s="52" t="s">
        <v>419</v>
      </c>
      <c r="D121" s="52">
        <v>4</v>
      </c>
      <c r="E121" s="52">
        <v>2.1885669263766099</v>
      </c>
      <c r="F121" s="52">
        <v>25.7686105847568</v>
      </c>
    </row>
    <row r="122" spans="1:6" x14ac:dyDescent="0.2">
      <c r="A122" s="52">
        <v>272116</v>
      </c>
      <c r="B122" s="52" t="s">
        <v>181</v>
      </c>
      <c r="C122" s="52" t="s">
        <v>419</v>
      </c>
      <c r="D122" s="52">
        <v>3</v>
      </c>
      <c r="E122" s="52">
        <v>2.0480332054450399</v>
      </c>
      <c r="F122" s="52">
        <v>24.113939354433501</v>
      </c>
    </row>
    <row r="123" spans="1:6" x14ac:dyDescent="0.2">
      <c r="A123" s="52">
        <v>272124</v>
      </c>
      <c r="B123" s="52" t="s">
        <v>182</v>
      </c>
      <c r="C123" s="52" t="s">
        <v>419</v>
      </c>
      <c r="D123" s="52">
        <v>2</v>
      </c>
      <c r="E123" s="52">
        <v>1.4510313205110501</v>
      </c>
      <c r="F123" s="52">
        <v>17.084723612468899</v>
      </c>
    </row>
    <row r="124" spans="1:6" x14ac:dyDescent="0.2">
      <c r="A124">
        <v>272159</v>
      </c>
      <c r="B124" t="s">
        <v>184</v>
      </c>
      <c r="C124" t="s">
        <v>419</v>
      </c>
      <c r="D124">
        <v>1</v>
      </c>
      <c r="E124">
        <v>0.84362556522912902</v>
      </c>
      <c r="F124">
        <v>9.9330106873752193</v>
      </c>
    </row>
    <row r="125" spans="1:6" x14ac:dyDescent="0.2">
      <c r="A125">
        <v>272175</v>
      </c>
      <c r="B125" t="s">
        <v>186</v>
      </c>
      <c r="C125" t="s">
        <v>419</v>
      </c>
      <c r="D125">
        <v>1</v>
      </c>
      <c r="E125">
        <v>1.63703630946534</v>
      </c>
      <c r="F125">
        <v>19.2747823533823</v>
      </c>
    </row>
    <row r="126" spans="1:6" x14ac:dyDescent="0.2">
      <c r="A126">
        <v>272183</v>
      </c>
      <c r="B126" t="s">
        <v>187</v>
      </c>
      <c r="C126" t="s">
        <v>419</v>
      </c>
      <c r="D126">
        <v>1</v>
      </c>
      <c r="E126">
        <v>1.6482067510548499</v>
      </c>
      <c r="F126">
        <v>19.406305294678099</v>
      </c>
    </row>
    <row r="127" spans="1:6" x14ac:dyDescent="0.2">
      <c r="A127">
        <v>272205</v>
      </c>
      <c r="B127" t="s">
        <v>188</v>
      </c>
      <c r="C127" t="s">
        <v>419</v>
      </c>
      <c r="D127">
        <v>2</v>
      </c>
      <c r="E127">
        <v>2.7535314040256602</v>
      </c>
      <c r="F127">
        <v>32.4206116925602</v>
      </c>
    </row>
    <row r="128" spans="1:6" x14ac:dyDescent="0.2">
      <c r="A128">
        <v>272221</v>
      </c>
      <c r="B128" t="s">
        <v>189</v>
      </c>
      <c r="C128" t="s">
        <v>419</v>
      </c>
      <c r="D128">
        <v>4</v>
      </c>
      <c r="E128">
        <v>6.9557959169477996</v>
      </c>
      <c r="F128">
        <v>81.898887409224102</v>
      </c>
    </row>
    <row r="129" spans="1:6" x14ac:dyDescent="0.2">
      <c r="A129">
        <v>272230</v>
      </c>
      <c r="B129" t="s">
        <v>171</v>
      </c>
      <c r="C129" t="s">
        <v>419</v>
      </c>
      <c r="D129">
        <v>1</v>
      </c>
      <c r="E129">
        <v>1.6518550332022901</v>
      </c>
      <c r="F129">
        <v>19.449260874801102</v>
      </c>
    </row>
    <row r="130" spans="1:6" x14ac:dyDescent="0.2">
      <c r="A130">
        <v>272248</v>
      </c>
      <c r="B130" t="s">
        <v>190</v>
      </c>
      <c r="C130" t="s">
        <v>419</v>
      </c>
      <c r="D130">
        <v>1</v>
      </c>
      <c r="E130">
        <v>2.28446109562754</v>
      </c>
      <c r="F130">
        <v>26.897687093679099</v>
      </c>
    </row>
    <row r="131" spans="1:6" x14ac:dyDescent="0.2">
      <c r="A131">
        <v>272264</v>
      </c>
      <c r="B131" t="s">
        <v>192</v>
      </c>
      <c r="C131" t="s">
        <v>419</v>
      </c>
      <c r="D131">
        <v>1</v>
      </c>
      <c r="E131">
        <v>2.9992202027472898</v>
      </c>
      <c r="F131">
        <v>35.313399161379301</v>
      </c>
    </row>
    <row r="132" spans="1:6" x14ac:dyDescent="0.2">
      <c r="A132">
        <v>272281</v>
      </c>
      <c r="B132" t="s">
        <v>194</v>
      </c>
      <c r="C132" t="s">
        <v>419</v>
      </c>
      <c r="D132">
        <v>1</v>
      </c>
      <c r="E132">
        <v>3.2032801588826998</v>
      </c>
      <c r="F132">
        <v>37.716040580392999</v>
      </c>
    </row>
    <row r="178" spans="1:6" x14ac:dyDescent="0.2">
      <c r="B178">
        <v>271004</v>
      </c>
      <c r="C178" t="s">
        <v>249</v>
      </c>
      <c r="D178">
        <v>14</v>
      </c>
      <c r="E178">
        <v>0.993795168877743</v>
      </c>
      <c r="F178">
        <v>11.7011366658186</v>
      </c>
    </row>
    <row r="179" spans="1:6" x14ac:dyDescent="0.2">
      <c r="B179">
        <v>271403</v>
      </c>
      <c r="C179" t="s">
        <v>251</v>
      </c>
      <c r="D179">
        <v>4</v>
      </c>
      <c r="E179">
        <v>0.92949760654366298</v>
      </c>
      <c r="F179">
        <v>10.944084722207601</v>
      </c>
    </row>
    <row r="180" spans="1:6" x14ac:dyDescent="0.2">
      <c r="C180" t="s">
        <v>397</v>
      </c>
      <c r="D180">
        <v>61</v>
      </c>
    </row>
    <row r="181" spans="1:6" x14ac:dyDescent="0.2">
      <c r="A181">
        <v>1</v>
      </c>
      <c r="B181">
        <v>2</v>
      </c>
      <c r="C181">
        <v>3</v>
      </c>
      <c r="D181">
        <v>4</v>
      </c>
      <c r="E181">
        <v>5</v>
      </c>
      <c r="F181">
        <v>6</v>
      </c>
    </row>
    <row r="183" spans="1:6" x14ac:dyDescent="0.2">
      <c r="A183">
        <v>270000</v>
      </c>
      <c r="B183" t="s">
        <v>313</v>
      </c>
      <c r="C183" t="s">
        <v>406</v>
      </c>
      <c r="D183">
        <v>43</v>
      </c>
      <c r="E183">
        <v>0.94238292700192305</v>
      </c>
      <c r="F183">
        <v>11.0957989792162</v>
      </c>
    </row>
  </sheetData>
  <phoneticPr fontId="14"/>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3:B25"/>
  <sheetViews>
    <sheetView topLeftCell="A10" workbookViewId="0">
      <selection activeCell="D90" sqref="D90:BW90"/>
    </sheetView>
  </sheetViews>
  <sheetFormatPr defaultRowHeight="13.2" x14ac:dyDescent="0.2"/>
  <sheetData>
    <row r="3" spans="1:2" x14ac:dyDescent="0.2">
      <c r="B3" t="s">
        <v>426</v>
      </c>
    </row>
    <row r="5" spans="1:2" x14ac:dyDescent="0.2">
      <c r="B5" t="s">
        <v>401</v>
      </c>
    </row>
    <row r="6" spans="1:2" x14ac:dyDescent="0.2">
      <c r="B6" t="s">
        <v>402</v>
      </c>
    </row>
    <row r="7" spans="1:2" x14ac:dyDescent="0.2">
      <c r="B7" t="s">
        <v>403</v>
      </c>
    </row>
    <row r="8" spans="1:2" x14ac:dyDescent="0.2">
      <c r="B8" t="s">
        <v>404</v>
      </c>
    </row>
    <row r="9" spans="1:2" x14ac:dyDescent="0.2">
      <c r="B9" t="s">
        <v>430</v>
      </c>
    </row>
    <row r="10" spans="1:2" x14ac:dyDescent="0.2">
      <c r="B10" t="s">
        <v>427</v>
      </c>
    </row>
    <row r="11" spans="1:2" x14ac:dyDescent="0.2">
      <c r="B11" t="s">
        <v>428</v>
      </c>
    </row>
    <row r="12" spans="1:2" x14ac:dyDescent="0.2">
      <c r="B12" t="s">
        <v>431</v>
      </c>
    </row>
    <row r="14" spans="1:2" x14ac:dyDescent="0.2">
      <c r="A14" t="s">
        <v>544</v>
      </c>
    </row>
    <row r="15" spans="1:2" x14ac:dyDescent="0.2">
      <c r="B15" t="s">
        <v>542</v>
      </c>
    </row>
    <row r="16" spans="1:2" x14ac:dyDescent="0.2">
      <c r="B16" t="s">
        <v>545</v>
      </c>
    </row>
    <row r="17" spans="1:2" x14ac:dyDescent="0.2">
      <c r="B17" t="s">
        <v>543</v>
      </c>
    </row>
    <row r="18" spans="1:2" x14ac:dyDescent="0.2">
      <c r="B18" t="s">
        <v>429</v>
      </c>
    </row>
    <row r="20" spans="1:2" x14ac:dyDescent="0.2">
      <c r="A20" t="s">
        <v>469</v>
      </c>
    </row>
    <row r="21" spans="1:2" x14ac:dyDescent="0.2">
      <c r="B21" t="s">
        <v>470</v>
      </c>
    </row>
    <row r="22" spans="1:2" x14ac:dyDescent="0.2">
      <c r="B22" t="s">
        <v>471</v>
      </c>
    </row>
    <row r="23" spans="1:2" x14ac:dyDescent="0.2">
      <c r="B23" t="s">
        <v>465</v>
      </c>
    </row>
    <row r="25" spans="1:2" x14ac:dyDescent="0.2">
      <c r="B25" t="s">
        <v>466</v>
      </c>
    </row>
  </sheetData>
  <phoneticPr fontId="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V183"/>
  <sheetViews>
    <sheetView topLeftCell="A78" workbookViewId="0">
      <selection activeCell="D178" sqref="D178"/>
    </sheetView>
  </sheetViews>
  <sheetFormatPr defaultRowHeight="13.2" x14ac:dyDescent="0.2"/>
  <sheetData>
    <row r="1" spans="1:74" x14ac:dyDescent="0.2">
      <c r="A1" s="145" t="s">
        <v>418</v>
      </c>
      <c r="B1" s="145"/>
      <c r="C1" s="145" t="str">
        <f>""&amp;市町村別自殺者集計表!Q7&amp;市町村別自殺者集計表!R7&amp;"年1月暫定値"</f>
        <v>令和5年1月暫定値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18</v>
      </c>
      <c r="E8" s="52">
        <v>1.3600754388510099</v>
      </c>
      <c r="F8" s="52">
        <v>16.0137914574393</v>
      </c>
      <c r="G8" s="52">
        <v>0</v>
      </c>
      <c r="H8" s="52">
        <v>4</v>
      </c>
      <c r="I8" s="52">
        <v>2</v>
      </c>
      <c r="J8" s="52">
        <v>2</v>
      </c>
      <c r="K8" s="52">
        <v>3</v>
      </c>
      <c r="L8" s="52">
        <v>5</v>
      </c>
      <c r="M8" s="52">
        <v>1</v>
      </c>
      <c r="N8" s="52">
        <v>1</v>
      </c>
      <c r="O8" s="52">
        <v>0</v>
      </c>
      <c r="P8" s="52">
        <v>9</v>
      </c>
      <c r="Q8" s="52">
        <v>9</v>
      </c>
      <c r="R8" s="52">
        <v>0</v>
      </c>
      <c r="S8" s="52">
        <v>8</v>
      </c>
      <c r="T8" s="52">
        <v>10</v>
      </c>
      <c r="U8" s="52">
        <v>0</v>
      </c>
      <c r="V8" s="52">
        <v>10</v>
      </c>
      <c r="W8" s="52">
        <v>0</v>
      </c>
      <c r="X8" s="52">
        <v>1</v>
      </c>
      <c r="Y8" s="52">
        <v>7</v>
      </c>
      <c r="Z8" s="52">
        <v>2</v>
      </c>
      <c r="AA8" s="52">
        <v>0</v>
      </c>
      <c r="AB8" s="52">
        <v>16</v>
      </c>
      <c r="AC8" s="52">
        <v>0</v>
      </c>
      <c r="AD8" s="52">
        <v>0</v>
      </c>
      <c r="AE8" s="52">
        <v>1</v>
      </c>
      <c r="AF8" s="52">
        <v>0</v>
      </c>
      <c r="AG8" s="52">
        <v>1</v>
      </c>
      <c r="AH8" s="52">
        <v>0</v>
      </c>
      <c r="AI8" s="52">
        <v>11</v>
      </c>
      <c r="AJ8" s="52">
        <v>0</v>
      </c>
      <c r="AK8" s="52">
        <v>0</v>
      </c>
      <c r="AL8" s="52">
        <v>7</v>
      </c>
      <c r="AM8" s="52">
        <v>0</v>
      </c>
      <c r="AN8" s="52">
        <v>0</v>
      </c>
      <c r="AO8" s="52">
        <v>0</v>
      </c>
      <c r="AP8" s="52">
        <v>0</v>
      </c>
      <c r="AQ8" s="52">
        <v>2</v>
      </c>
      <c r="AR8" s="52">
        <v>1</v>
      </c>
      <c r="AS8" s="52">
        <v>2</v>
      </c>
      <c r="AT8" s="52">
        <v>0</v>
      </c>
      <c r="AU8" s="52">
        <v>2</v>
      </c>
      <c r="AV8" s="52">
        <v>2</v>
      </c>
      <c r="AW8" s="52">
        <v>0</v>
      </c>
      <c r="AX8" s="52">
        <v>2</v>
      </c>
      <c r="AY8" s="52">
        <v>1</v>
      </c>
      <c r="AZ8" s="52">
        <v>1</v>
      </c>
      <c r="BA8" s="52">
        <v>2</v>
      </c>
      <c r="BB8" s="52">
        <v>3</v>
      </c>
      <c r="BC8" s="52">
        <v>5</v>
      </c>
      <c r="BD8" s="52">
        <v>2</v>
      </c>
      <c r="BE8" s="52">
        <v>4</v>
      </c>
      <c r="BF8" s="52">
        <v>2</v>
      </c>
      <c r="BG8" s="52">
        <v>1</v>
      </c>
      <c r="BH8" s="52">
        <v>3</v>
      </c>
      <c r="BI8" s="52">
        <v>1</v>
      </c>
      <c r="BJ8" s="52">
        <v>0</v>
      </c>
      <c r="BK8" s="52">
        <v>3</v>
      </c>
      <c r="BL8" s="52">
        <v>12</v>
      </c>
      <c r="BM8" s="52">
        <v>5</v>
      </c>
      <c r="BN8" s="52">
        <v>1</v>
      </c>
      <c r="BO8" s="52">
        <v>1</v>
      </c>
      <c r="BP8" s="52">
        <v>0</v>
      </c>
      <c r="BQ8" s="52">
        <v>2</v>
      </c>
      <c r="BR8" s="52">
        <v>0</v>
      </c>
      <c r="BS8" s="52">
        <v>2</v>
      </c>
      <c r="BT8" s="52">
        <v>16</v>
      </c>
      <c r="BU8" s="52">
        <v>0</v>
      </c>
      <c r="BV8" s="52">
        <v>0</v>
      </c>
    </row>
    <row r="9" spans="1:74" s="52" customFormat="1" x14ac:dyDescent="0.2">
      <c r="A9" s="52">
        <v>271063</v>
      </c>
      <c r="B9" s="52" t="s">
        <v>419</v>
      </c>
      <c r="C9" s="52" t="s">
        <v>503</v>
      </c>
      <c r="D9" s="52">
        <v>1</v>
      </c>
      <c r="E9" s="52">
        <v>2.0494743098395301</v>
      </c>
      <c r="F9" s="52">
        <v>24.130907196497599</v>
      </c>
      <c r="G9" s="52">
        <v>0</v>
      </c>
      <c r="H9" s="52">
        <v>0</v>
      </c>
      <c r="I9" s="52">
        <v>0</v>
      </c>
      <c r="J9" s="52">
        <v>1</v>
      </c>
      <c r="K9" s="52">
        <v>0</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1</v>
      </c>
      <c r="AY9" s="52">
        <v>0</v>
      </c>
      <c r="AZ9" s="52">
        <v>0</v>
      </c>
      <c r="BA9" s="52">
        <v>0</v>
      </c>
      <c r="BB9" s="52">
        <v>0</v>
      </c>
      <c r="BC9" s="52">
        <v>0</v>
      </c>
      <c r="BD9" s="52">
        <v>0</v>
      </c>
      <c r="BE9" s="52">
        <v>0</v>
      </c>
      <c r="BF9" s="52">
        <v>1</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271080</v>
      </c>
      <c r="B10" s="52" t="s">
        <v>419</v>
      </c>
      <c r="C10" s="52" t="s">
        <v>505</v>
      </c>
      <c r="D10" s="52">
        <v>1</v>
      </c>
      <c r="E10" s="52">
        <v>3.2087277394513101</v>
      </c>
      <c r="F10" s="52">
        <v>37.780181448378301</v>
      </c>
      <c r="G10" s="52">
        <v>0</v>
      </c>
      <c r="H10" s="52">
        <v>0</v>
      </c>
      <c r="I10" s="52">
        <v>1</v>
      </c>
      <c r="J10" s="52">
        <v>0</v>
      </c>
      <c r="K10" s="52">
        <v>0</v>
      </c>
      <c r="L10" s="52">
        <v>0</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0</v>
      </c>
      <c r="AV10" s="52">
        <v>1</v>
      </c>
      <c r="AW10" s="52">
        <v>0</v>
      </c>
      <c r="AX10" s="52">
        <v>0</v>
      </c>
      <c r="AY10" s="52">
        <v>0</v>
      </c>
      <c r="AZ10" s="52">
        <v>0</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271144</v>
      </c>
      <c r="B11" s="52" t="s">
        <v>419</v>
      </c>
      <c r="C11" s="52" t="s">
        <v>509</v>
      </c>
      <c r="D11" s="52">
        <v>1</v>
      </c>
      <c r="E11" s="52">
        <v>1.1833339250003001</v>
      </c>
      <c r="F11" s="52">
        <v>13.932802665326101</v>
      </c>
      <c r="G11" s="52">
        <v>0</v>
      </c>
      <c r="H11" s="52">
        <v>0</v>
      </c>
      <c r="I11" s="52">
        <v>1</v>
      </c>
      <c r="J11" s="52">
        <v>0</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1</v>
      </c>
      <c r="AR11" s="52">
        <v>0</v>
      </c>
      <c r="AS11" s="52">
        <v>0</v>
      </c>
      <c r="AT11" s="52">
        <v>0</v>
      </c>
      <c r="AU11" s="52">
        <v>0</v>
      </c>
      <c r="AV11" s="52">
        <v>0</v>
      </c>
      <c r="AW11" s="52">
        <v>0</v>
      </c>
      <c r="AX11" s="52">
        <v>0</v>
      </c>
      <c r="AY11" s="52">
        <v>0</v>
      </c>
      <c r="AZ11" s="52">
        <v>0</v>
      </c>
      <c r="BA11" s="52">
        <v>0</v>
      </c>
      <c r="BB11" s="52">
        <v>0</v>
      </c>
      <c r="BC11" s="52">
        <v>1</v>
      </c>
      <c r="BD11" s="52">
        <v>0</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271187</v>
      </c>
      <c r="B12" s="52" t="s">
        <v>419</v>
      </c>
      <c r="C12" s="52" t="s">
        <v>513</v>
      </c>
      <c r="D12" s="52">
        <v>1</v>
      </c>
      <c r="E12" s="52">
        <v>1.23249852100177</v>
      </c>
      <c r="F12" s="52">
        <v>14.511676134375699</v>
      </c>
      <c r="G12" s="52">
        <v>0</v>
      </c>
      <c r="H12" s="52">
        <v>0</v>
      </c>
      <c r="I12" s="52">
        <v>0</v>
      </c>
      <c r="J12" s="52">
        <v>0</v>
      </c>
      <c r="K12" s="52">
        <v>1</v>
      </c>
      <c r="L12" s="52">
        <v>0</v>
      </c>
      <c r="M12" s="52">
        <v>0</v>
      </c>
      <c r="N12" s="52">
        <v>0</v>
      </c>
      <c r="O12" s="52">
        <v>0</v>
      </c>
      <c r="P12" s="52">
        <v>1</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1</v>
      </c>
      <c r="AY12" s="52">
        <v>0</v>
      </c>
      <c r="AZ12" s="52">
        <v>0</v>
      </c>
      <c r="BA12" s="52">
        <v>0</v>
      </c>
      <c r="BB12" s="52">
        <v>0</v>
      </c>
      <c r="BC12" s="52">
        <v>1</v>
      </c>
      <c r="BD12" s="52">
        <v>0</v>
      </c>
      <c r="BE12" s="52">
        <v>0</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271195</v>
      </c>
      <c r="B13" s="52" t="s">
        <v>419</v>
      </c>
      <c r="C13" s="52" t="s">
        <v>527</v>
      </c>
      <c r="D13" s="52">
        <v>1</v>
      </c>
      <c r="E13" s="52">
        <v>1.9400523814143</v>
      </c>
      <c r="F13" s="52">
        <v>22.842552232781301</v>
      </c>
      <c r="G13" s="52">
        <v>0</v>
      </c>
      <c r="H13" s="52">
        <v>0</v>
      </c>
      <c r="I13" s="52">
        <v>0</v>
      </c>
      <c r="J13" s="52">
        <v>0</v>
      </c>
      <c r="K13" s="52">
        <v>0</v>
      </c>
      <c r="L13" s="52">
        <v>1</v>
      </c>
      <c r="M13" s="52">
        <v>0</v>
      </c>
      <c r="N13" s="52">
        <v>0</v>
      </c>
      <c r="O13" s="52">
        <v>0</v>
      </c>
      <c r="P13" s="52">
        <v>1</v>
      </c>
      <c r="Q13" s="52">
        <v>0</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1</v>
      </c>
      <c r="AV13" s="52">
        <v>0</v>
      </c>
      <c r="AW13" s="52">
        <v>0</v>
      </c>
      <c r="AX13" s="52">
        <v>0</v>
      </c>
      <c r="AY13" s="52">
        <v>0</v>
      </c>
      <c r="AZ13" s="52">
        <v>0</v>
      </c>
      <c r="BA13" s="52">
        <v>0</v>
      </c>
      <c r="BB13" s="52">
        <v>0</v>
      </c>
      <c r="BC13" s="52">
        <v>0</v>
      </c>
      <c r="BD13" s="52">
        <v>0</v>
      </c>
      <c r="BE13" s="52">
        <v>0</v>
      </c>
      <c r="BF13" s="52">
        <v>0</v>
      </c>
      <c r="BG13" s="52">
        <v>0</v>
      </c>
      <c r="BH13" s="52">
        <v>1</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271209</v>
      </c>
      <c r="B14" s="52" t="s">
        <v>419</v>
      </c>
      <c r="C14" s="52" t="s">
        <v>514</v>
      </c>
      <c r="D14" s="52">
        <v>3</v>
      </c>
      <c r="E14" s="52">
        <v>4.2077506767465698</v>
      </c>
      <c r="F14" s="52">
        <v>49.542870871370901</v>
      </c>
      <c r="G14" s="52">
        <v>0</v>
      </c>
      <c r="H14" s="52">
        <v>2</v>
      </c>
      <c r="I14" s="52">
        <v>0</v>
      </c>
      <c r="J14" s="52">
        <v>1</v>
      </c>
      <c r="K14" s="52">
        <v>0</v>
      </c>
      <c r="L14" s="52">
        <v>0</v>
      </c>
      <c r="M14" s="52">
        <v>0</v>
      </c>
      <c r="N14" s="52">
        <v>0</v>
      </c>
      <c r="O14" s="52">
        <v>0</v>
      </c>
      <c r="P14" s="52">
        <v>1</v>
      </c>
      <c r="Q14" s="52">
        <v>2</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1</v>
      </c>
      <c r="AV14" s="52">
        <v>0</v>
      </c>
      <c r="AW14" s="52">
        <v>0</v>
      </c>
      <c r="AX14" s="52">
        <v>0</v>
      </c>
      <c r="AY14" s="52">
        <v>0</v>
      </c>
      <c r="AZ14" s="52">
        <v>0</v>
      </c>
      <c r="BA14" s="52">
        <v>0</v>
      </c>
      <c r="BB14" s="52">
        <v>2</v>
      </c>
      <c r="BC14" s="52">
        <v>2</v>
      </c>
      <c r="BD14" s="52">
        <v>0</v>
      </c>
      <c r="BE14" s="52">
        <v>0</v>
      </c>
      <c r="BF14" s="52">
        <v>0</v>
      </c>
      <c r="BG14" s="52">
        <v>0</v>
      </c>
      <c r="BH14" s="52">
        <v>1</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271217</v>
      </c>
      <c r="B15" s="52" t="s">
        <v>419</v>
      </c>
      <c r="C15" s="52" t="s">
        <v>515</v>
      </c>
      <c r="D15" s="52">
        <v>1</v>
      </c>
      <c r="E15" s="52">
        <v>1.6007427446335101</v>
      </c>
      <c r="F15" s="52">
        <v>18.8474548964913</v>
      </c>
      <c r="G15" s="52">
        <v>0</v>
      </c>
      <c r="H15" s="52">
        <v>0</v>
      </c>
      <c r="I15" s="52">
        <v>0</v>
      </c>
      <c r="J15" s="52">
        <v>0</v>
      </c>
      <c r="K15" s="52">
        <v>0</v>
      </c>
      <c r="L15" s="52">
        <v>1</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1</v>
      </c>
      <c r="AS15" s="52">
        <v>0</v>
      </c>
      <c r="AT15" s="52">
        <v>0</v>
      </c>
      <c r="AU15" s="52">
        <v>0</v>
      </c>
      <c r="AV15" s="52">
        <v>0</v>
      </c>
      <c r="AW15" s="52">
        <v>0</v>
      </c>
      <c r="AX15" s="52">
        <v>0</v>
      </c>
      <c r="AY15" s="52">
        <v>0</v>
      </c>
      <c r="AZ15" s="52">
        <v>0</v>
      </c>
      <c r="BA15" s="52">
        <v>0</v>
      </c>
      <c r="BB15" s="52">
        <v>0</v>
      </c>
      <c r="BC15" s="52">
        <v>0</v>
      </c>
      <c r="BD15" s="52">
        <v>0</v>
      </c>
      <c r="BE15" s="52">
        <v>1</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271225</v>
      </c>
      <c r="B16" s="52" t="s">
        <v>419</v>
      </c>
      <c r="C16" s="52" t="s">
        <v>516</v>
      </c>
      <c r="D16" s="52">
        <v>1</v>
      </c>
      <c r="E16" s="52">
        <v>1.6462260268334801</v>
      </c>
      <c r="F16" s="52">
        <v>19.382983864329699</v>
      </c>
      <c r="G16" s="52">
        <v>0</v>
      </c>
      <c r="H16" s="52">
        <v>0</v>
      </c>
      <c r="I16" s="52">
        <v>0</v>
      </c>
      <c r="J16" s="52">
        <v>0</v>
      </c>
      <c r="K16" s="52">
        <v>0</v>
      </c>
      <c r="L16" s="52">
        <v>1</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1</v>
      </c>
      <c r="AZ16" s="52">
        <v>0</v>
      </c>
      <c r="BA16" s="52">
        <v>0</v>
      </c>
      <c r="BB16" s="52">
        <v>0</v>
      </c>
      <c r="BC16" s="52">
        <v>0</v>
      </c>
      <c r="BD16" s="52">
        <v>0</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271233</v>
      </c>
      <c r="B17" s="52" t="s">
        <v>419</v>
      </c>
      <c r="C17" s="52" t="s">
        <v>517</v>
      </c>
      <c r="D17" s="52">
        <v>2</v>
      </c>
      <c r="E17" s="52">
        <v>2.2341126663017601</v>
      </c>
      <c r="F17" s="52">
        <v>26.304874941940099</v>
      </c>
      <c r="G17" s="52">
        <v>0</v>
      </c>
      <c r="H17" s="52">
        <v>1</v>
      </c>
      <c r="I17" s="52">
        <v>0</v>
      </c>
      <c r="J17" s="52">
        <v>0</v>
      </c>
      <c r="K17" s="52">
        <v>0</v>
      </c>
      <c r="L17" s="52">
        <v>1</v>
      </c>
      <c r="M17" s="52">
        <v>0</v>
      </c>
      <c r="N17" s="52">
        <v>0</v>
      </c>
      <c r="O17" s="52">
        <v>0</v>
      </c>
      <c r="P17" s="52">
        <v>2</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1</v>
      </c>
      <c r="AT17" s="52">
        <v>0</v>
      </c>
      <c r="AU17" s="52">
        <v>0</v>
      </c>
      <c r="AV17" s="52">
        <v>0</v>
      </c>
      <c r="AW17" s="52">
        <v>0</v>
      </c>
      <c r="AX17" s="52">
        <v>0</v>
      </c>
      <c r="AY17" s="52">
        <v>0</v>
      </c>
      <c r="AZ17" s="52">
        <v>1</v>
      </c>
      <c r="BA17" s="52">
        <v>0</v>
      </c>
      <c r="BB17" s="52">
        <v>0</v>
      </c>
      <c r="BC17" s="52">
        <v>0</v>
      </c>
      <c r="BD17" s="52">
        <v>0</v>
      </c>
      <c r="BE17" s="52">
        <v>0</v>
      </c>
      <c r="BF17" s="52">
        <v>0</v>
      </c>
      <c r="BG17" s="52">
        <v>0</v>
      </c>
      <c r="BH17" s="52">
        <v>1</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271241</v>
      </c>
      <c r="B18" s="52" t="s">
        <v>419</v>
      </c>
      <c r="C18" s="52" t="s">
        <v>530</v>
      </c>
      <c r="D18" s="52">
        <v>1</v>
      </c>
      <c r="E18" s="52">
        <v>1.86122692078618</v>
      </c>
      <c r="F18" s="52">
        <v>21.9144460028051</v>
      </c>
      <c r="G18" s="52">
        <v>0</v>
      </c>
      <c r="H18" s="52">
        <v>0</v>
      </c>
      <c r="I18" s="52">
        <v>0</v>
      </c>
      <c r="J18" s="52">
        <v>0</v>
      </c>
      <c r="K18" s="52">
        <v>1</v>
      </c>
      <c r="L18" s="52">
        <v>0</v>
      </c>
      <c r="M18" s="52">
        <v>0</v>
      </c>
      <c r="N18" s="52">
        <v>0</v>
      </c>
      <c r="O18" s="52">
        <v>0</v>
      </c>
      <c r="P18" s="52">
        <v>0</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0</v>
      </c>
      <c r="AZ18" s="52">
        <v>0</v>
      </c>
      <c r="BA18" s="52">
        <v>1</v>
      </c>
      <c r="BB18" s="52">
        <v>0</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271268</v>
      </c>
      <c r="B19" s="52" t="s">
        <v>419</v>
      </c>
      <c r="C19" s="52" t="s">
        <v>519</v>
      </c>
      <c r="D19" s="52">
        <v>4</v>
      </c>
      <c r="E19" s="52">
        <v>4.3772296513536597</v>
      </c>
      <c r="F19" s="52">
        <v>51.5383491207769</v>
      </c>
      <c r="G19" s="52">
        <v>0</v>
      </c>
      <c r="H19" s="52">
        <v>1</v>
      </c>
      <c r="I19" s="52">
        <v>0</v>
      </c>
      <c r="J19" s="52">
        <v>0</v>
      </c>
      <c r="K19" s="52">
        <v>0</v>
      </c>
      <c r="L19" s="52">
        <v>1</v>
      </c>
      <c r="M19" s="52">
        <v>1</v>
      </c>
      <c r="N19" s="52">
        <v>1</v>
      </c>
      <c r="O19" s="52">
        <v>0</v>
      </c>
      <c r="P19" s="52">
        <v>3</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1</v>
      </c>
      <c r="AR19" s="52">
        <v>0</v>
      </c>
      <c r="AS19" s="52">
        <v>0</v>
      </c>
      <c r="AT19" s="52">
        <v>0</v>
      </c>
      <c r="AU19" s="52">
        <v>0</v>
      </c>
      <c r="AV19" s="52">
        <v>1</v>
      </c>
      <c r="AW19" s="52">
        <v>0</v>
      </c>
      <c r="AX19" s="52">
        <v>0</v>
      </c>
      <c r="AY19" s="52">
        <v>0</v>
      </c>
      <c r="AZ19" s="52">
        <v>0</v>
      </c>
      <c r="BA19" s="52">
        <v>1</v>
      </c>
      <c r="BB19" s="52">
        <v>1</v>
      </c>
      <c r="BC19" s="52">
        <v>1</v>
      </c>
      <c r="BD19" s="52">
        <v>0</v>
      </c>
      <c r="BE19" s="52">
        <v>2</v>
      </c>
      <c r="BF19" s="52">
        <v>1</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271284</v>
      </c>
      <c r="B20" s="52" t="s">
        <v>419</v>
      </c>
      <c r="C20" s="52" t="s">
        <v>521</v>
      </c>
      <c r="D20" s="52">
        <v>1</v>
      </c>
      <c r="E20" s="52">
        <v>1.9687752249325701</v>
      </c>
      <c r="F20" s="52">
        <v>23.180740551625401</v>
      </c>
      <c r="G20" s="52">
        <v>0</v>
      </c>
      <c r="H20" s="52">
        <v>0</v>
      </c>
      <c r="I20" s="52">
        <v>0</v>
      </c>
      <c r="J20" s="52">
        <v>0</v>
      </c>
      <c r="K20" s="52">
        <v>1</v>
      </c>
      <c r="L20" s="52">
        <v>0</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1</v>
      </c>
      <c r="AT20" s="52">
        <v>0</v>
      </c>
      <c r="AU20" s="52">
        <v>0</v>
      </c>
      <c r="AV20" s="52">
        <v>0</v>
      </c>
      <c r="AW20" s="52">
        <v>0</v>
      </c>
      <c r="AX20" s="52">
        <v>0</v>
      </c>
      <c r="AY20" s="52">
        <v>0</v>
      </c>
      <c r="AZ20" s="52">
        <v>0</v>
      </c>
      <c r="BA20" s="52">
        <v>0</v>
      </c>
      <c r="BB20" s="52">
        <v>0</v>
      </c>
      <c r="BC20" s="52">
        <v>0</v>
      </c>
      <c r="BD20" s="52">
        <v>1</v>
      </c>
      <c r="BE20" s="52">
        <v>0</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271403</v>
      </c>
      <c r="B21" s="52" t="s">
        <v>173</v>
      </c>
      <c r="C21" s="52" t="s">
        <v>419</v>
      </c>
      <c r="D21" s="52">
        <v>3</v>
      </c>
      <c r="E21" s="52">
        <v>0.75792409642815595</v>
      </c>
      <c r="F21" s="52">
        <v>8.92394500633152</v>
      </c>
      <c r="G21" s="52">
        <v>0</v>
      </c>
      <c r="H21" s="52">
        <v>0</v>
      </c>
      <c r="I21" s="52">
        <v>0</v>
      </c>
      <c r="J21" s="52">
        <v>2</v>
      </c>
      <c r="K21" s="52">
        <v>0</v>
      </c>
      <c r="L21" s="52">
        <v>0</v>
      </c>
      <c r="M21" s="52">
        <v>1</v>
      </c>
      <c r="N21" s="52">
        <v>0</v>
      </c>
      <c r="O21" s="52">
        <v>0</v>
      </c>
      <c r="P21" s="52">
        <v>3</v>
      </c>
      <c r="Q21" s="52">
        <v>0</v>
      </c>
      <c r="R21" s="52">
        <v>0</v>
      </c>
      <c r="S21" s="52">
        <v>2</v>
      </c>
      <c r="T21" s="52">
        <v>1</v>
      </c>
      <c r="U21" s="52">
        <v>0</v>
      </c>
      <c r="V21" s="52">
        <v>1</v>
      </c>
      <c r="W21" s="52">
        <v>0</v>
      </c>
      <c r="X21" s="52">
        <v>0</v>
      </c>
      <c r="Y21" s="52">
        <v>1</v>
      </c>
      <c r="Z21" s="52">
        <v>0</v>
      </c>
      <c r="AA21" s="52">
        <v>0</v>
      </c>
      <c r="AB21" s="52">
        <v>3</v>
      </c>
      <c r="AC21" s="52">
        <v>0</v>
      </c>
      <c r="AD21" s="52">
        <v>0</v>
      </c>
      <c r="AE21" s="52">
        <v>0</v>
      </c>
      <c r="AF21" s="52">
        <v>0</v>
      </c>
      <c r="AG21" s="52">
        <v>0</v>
      </c>
      <c r="AH21" s="52">
        <v>0</v>
      </c>
      <c r="AI21" s="52">
        <v>2</v>
      </c>
      <c r="AJ21" s="52">
        <v>0</v>
      </c>
      <c r="AK21" s="52">
        <v>0</v>
      </c>
      <c r="AL21" s="52">
        <v>0</v>
      </c>
      <c r="AM21" s="52">
        <v>0</v>
      </c>
      <c r="AN21" s="52">
        <v>1</v>
      </c>
      <c r="AO21" s="52">
        <v>0</v>
      </c>
      <c r="AP21" s="52">
        <v>0</v>
      </c>
      <c r="AQ21" s="52">
        <v>0</v>
      </c>
      <c r="AR21" s="52">
        <v>0</v>
      </c>
      <c r="AS21" s="52">
        <v>0</v>
      </c>
      <c r="AT21" s="52">
        <v>0</v>
      </c>
      <c r="AU21" s="52">
        <v>2</v>
      </c>
      <c r="AV21" s="52">
        <v>0</v>
      </c>
      <c r="AW21" s="52">
        <v>0</v>
      </c>
      <c r="AX21" s="52">
        <v>0</v>
      </c>
      <c r="AY21" s="52">
        <v>0</v>
      </c>
      <c r="AZ21" s="52">
        <v>0</v>
      </c>
      <c r="BA21" s="52">
        <v>0</v>
      </c>
      <c r="BB21" s="52">
        <v>1</v>
      </c>
      <c r="BC21" s="52">
        <v>1</v>
      </c>
      <c r="BD21" s="52">
        <v>0</v>
      </c>
      <c r="BE21" s="52">
        <v>0</v>
      </c>
      <c r="BF21" s="52">
        <v>1</v>
      </c>
      <c r="BG21" s="52">
        <v>0</v>
      </c>
      <c r="BH21" s="52">
        <v>0</v>
      </c>
      <c r="BI21" s="52">
        <v>1</v>
      </c>
      <c r="BJ21" s="52">
        <v>0</v>
      </c>
      <c r="BK21" s="52">
        <v>2</v>
      </c>
      <c r="BL21" s="52">
        <v>2</v>
      </c>
      <c r="BM21" s="52">
        <v>1</v>
      </c>
      <c r="BN21" s="52">
        <v>1</v>
      </c>
      <c r="BO21" s="52">
        <v>0</v>
      </c>
      <c r="BP21" s="52">
        <v>0</v>
      </c>
      <c r="BQ21" s="52">
        <v>0</v>
      </c>
      <c r="BR21" s="52">
        <v>0</v>
      </c>
      <c r="BS21" s="52">
        <v>0</v>
      </c>
      <c r="BT21" s="52">
        <v>3</v>
      </c>
      <c r="BU21" s="52">
        <v>0</v>
      </c>
      <c r="BV21" s="52">
        <v>0</v>
      </c>
    </row>
    <row r="22" spans="1:74" s="52" customFormat="1" x14ac:dyDescent="0.2">
      <c r="A22" s="52">
        <v>271411</v>
      </c>
      <c r="B22" s="52" t="s">
        <v>419</v>
      </c>
      <c r="C22" s="52" t="s">
        <v>522</v>
      </c>
      <c r="D22" s="52">
        <v>1</v>
      </c>
      <c r="E22" s="52">
        <v>1.39308749982586</v>
      </c>
      <c r="F22" s="52">
        <v>16.402481852788402</v>
      </c>
      <c r="G22" s="52">
        <v>0</v>
      </c>
      <c r="H22" s="52">
        <v>0</v>
      </c>
      <c r="I22" s="52">
        <v>0</v>
      </c>
      <c r="J22" s="52">
        <v>0</v>
      </c>
      <c r="K22" s="52">
        <v>0</v>
      </c>
      <c r="L22" s="52">
        <v>0</v>
      </c>
      <c r="M22" s="52">
        <v>1</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1</v>
      </c>
      <c r="AV22" s="52">
        <v>0</v>
      </c>
      <c r="AW22" s="52">
        <v>0</v>
      </c>
      <c r="AX22" s="52">
        <v>0</v>
      </c>
      <c r="AY22" s="52">
        <v>0</v>
      </c>
      <c r="AZ22" s="52">
        <v>0</v>
      </c>
      <c r="BA22" s="52">
        <v>0</v>
      </c>
      <c r="BB22" s="52">
        <v>0</v>
      </c>
      <c r="BC22" s="52">
        <v>1</v>
      </c>
      <c r="BD22" s="52">
        <v>0</v>
      </c>
      <c r="BE22" s="52">
        <v>0</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271420</v>
      </c>
      <c r="B23" s="52" t="s">
        <v>419</v>
      </c>
      <c r="C23" s="52" t="s">
        <v>528</v>
      </c>
      <c r="D23" s="52">
        <v>1</v>
      </c>
      <c r="E23" s="52">
        <v>1.7009695526450099</v>
      </c>
      <c r="F23" s="52">
        <v>20.0275447327557</v>
      </c>
      <c r="G23" s="52">
        <v>0</v>
      </c>
      <c r="H23" s="52">
        <v>0</v>
      </c>
      <c r="I23" s="52">
        <v>0</v>
      </c>
      <c r="J23" s="52">
        <v>1</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0</v>
      </c>
      <c r="AY23" s="52">
        <v>0</v>
      </c>
      <c r="AZ23" s="52">
        <v>0</v>
      </c>
      <c r="BA23" s="52">
        <v>0</v>
      </c>
      <c r="BB23" s="52">
        <v>1</v>
      </c>
      <c r="BC23" s="52">
        <v>0</v>
      </c>
      <c r="BD23" s="52">
        <v>0</v>
      </c>
      <c r="BE23" s="52">
        <v>0</v>
      </c>
      <c r="BF23" s="52">
        <v>1</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271454</v>
      </c>
      <c r="B24" s="52" t="s">
        <v>419</v>
      </c>
      <c r="C24" s="52" t="s">
        <v>524</v>
      </c>
      <c r="D24" s="52">
        <v>1</v>
      </c>
      <c r="E24" s="52">
        <v>1.54983494257862</v>
      </c>
      <c r="F24" s="52">
        <v>18.248056581974001</v>
      </c>
      <c r="G24" s="52">
        <v>0</v>
      </c>
      <c r="H24" s="52">
        <v>0</v>
      </c>
      <c r="I24" s="52">
        <v>0</v>
      </c>
      <c r="J24" s="52">
        <v>1</v>
      </c>
      <c r="K24" s="52">
        <v>0</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1</v>
      </c>
      <c r="AV24" s="52">
        <v>0</v>
      </c>
      <c r="AW24" s="52">
        <v>0</v>
      </c>
      <c r="AX24" s="52">
        <v>0</v>
      </c>
      <c r="AY24" s="52">
        <v>0</v>
      </c>
      <c r="AZ24" s="52">
        <v>0</v>
      </c>
      <c r="BA24" s="52">
        <v>0</v>
      </c>
      <c r="BB24" s="52">
        <v>0</v>
      </c>
      <c r="BC24" s="52">
        <v>0</v>
      </c>
      <c r="BD24" s="52">
        <v>0</v>
      </c>
      <c r="BE24" s="52">
        <v>0</v>
      </c>
      <c r="BF24" s="52">
        <v>0</v>
      </c>
      <c r="BG24" s="52">
        <v>0</v>
      </c>
      <c r="BH24" s="52">
        <v>0</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272027</v>
      </c>
      <c r="B25" s="52" t="s">
        <v>253</v>
      </c>
      <c r="C25" s="52" t="s">
        <v>419</v>
      </c>
      <c r="D25" s="52">
        <v>1</v>
      </c>
      <c r="E25" s="52">
        <v>1.0921322790616399</v>
      </c>
      <c r="F25" s="52">
        <v>12.8589768341129</v>
      </c>
      <c r="G25" s="52">
        <v>0</v>
      </c>
      <c r="H25" s="52">
        <v>0</v>
      </c>
      <c r="I25" s="52">
        <v>0</v>
      </c>
      <c r="J25" s="52">
        <v>0</v>
      </c>
      <c r="K25" s="52">
        <v>1</v>
      </c>
      <c r="L25" s="52">
        <v>0</v>
      </c>
      <c r="M25" s="52">
        <v>0</v>
      </c>
      <c r="N25" s="52">
        <v>0</v>
      </c>
      <c r="O25" s="52">
        <v>0</v>
      </c>
      <c r="P25" s="52">
        <v>0</v>
      </c>
      <c r="Q25" s="52">
        <v>1</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0</v>
      </c>
      <c r="AY25" s="52">
        <v>0</v>
      </c>
      <c r="AZ25" s="52">
        <v>0</v>
      </c>
      <c r="BA25" s="52">
        <v>0</v>
      </c>
      <c r="BB25" s="52">
        <v>1</v>
      </c>
      <c r="BC25" s="52">
        <v>0</v>
      </c>
      <c r="BD25" s="52">
        <v>0</v>
      </c>
      <c r="BE25" s="52">
        <v>0</v>
      </c>
      <c r="BF25" s="52">
        <v>1</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272035</v>
      </c>
      <c r="B26" s="52" t="s">
        <v>174</v>
      </c>
      <c r="C26" s="52" t="s">
        <v>419</v>
      </c>
      <c r="D26" s="52">
        <v>1</v>
      </c>
      <c r="E26" s="52">
        <v>0.51476871441661298</v>
      </c>
      <c r="F26" s="52">
        <v>6.0609864761956</v>
      </c>
      <c r="G26" s="52">
        <v>0</v>
      </c>
      <c r="H26" s="52">
        <v>0</v>
      </c>
      <c r="I26" s="52">
        <v>0</v>
      </c>
      <c r="J26" s="52">
        <v>0</v>
      </c>
      <c r="K26" s="52">
        <v>0</v>
      </c>
      <c r="L26" s="52">
        <v>0</v>
      </c>
      <c r="M26" s="52">
        <v>0</v>
      </c>
      <c r="N26" s="52">
        <v>1</v>
      </c>
      <c r="O26" s="52">
        <v>0</v>
      </c>
      <c r="P26" s="52">
        <v>0</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1</v>
      </c>
      <c r="AR26" s="52">
        <v>0</v>
      </c>
      <c r="AS26" s="52">
        <v>0</v>
      </c>
      <c r="AT26" s="52">
        <v>0</v>
      </c>
      <c r="AU26" s="52">
        <v>0</v>
      </c>
      <c r="AV26" s="52">
        <v>0</v>
      </c>
      <c r="AW26" s="52">
        <v>0</v>
      </c>
      <c r="AX26" s="52">
        <v>0</v>
      </c>
      <c r="AY26" s="52">
        <v>0</v>
      </c>
      <c r="AZ26" s="52">
        <v>0</v>
      </c>
      <c r="BA26" s="52">
        <v>0</v>
      </c>
      <c r="BB26" s="52">
        <v>0</v>
      </c>
      <c r="BC26" s="52">
        <v>0</v>
      </c>
      <c r="BD26" s="52">
        <v>0</v>
      </c>
      <c r="BE26" s="52">
        <v>0</v>
      </c>
      <c r="BF26" s="52">
        <v>0</v>
      </c>
      <c r="BG26" s="52">
        <v>1</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272043</v>
      </c>
      <c r="B27" s="52" t="s">
        <v>175</v>
      </c>
      <c r="C27" s="52" t="s">
        <v>419</v>
      </c>
      <c r="D27" s="52">
        <v>1</v>
      </c>
      <c r="E27" s="52">
        <v>2.0242914979757098</v>
      </c>
      <c r="F27" s="52">
        <v>23.834399895520399</v>
      </c>
      <c r="G27" s="52">
        <v>0</v>
      </c>
      <c r="H27" s="52">
        <v>0</v>
      </c>
      <c r="I27" s="52">
        <v>0</v>
      </c>
      <c r="J27" s="52">
        <v>0</v>
      </c>
      <c r="K27" s="52">
        <v>0</v>
      </c>
      <c r="L27" s="52">
        <v>0</v>
      </c>
      <c r="M27" s="52">
        <v>1</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1</v>
      </c>
      <c r="AT27" s="52">
        <v>0</v>
      </c>
      <c r="AU27" s="52">
        <v>0</v>
      </c>
      <c r="AV27" s="52">
        <v>0</v>
      </c>
      <c r="AW27" s="52">
        <v>0</v>
      </c>
      <c r="AX27" s="52">
        <v>0</v>
      </c>
      <c r="AY27" s="52">
        <v>0</v>
      </c>
      <c r="AZ27" s="52">
        <v>0</v>
      </c>
      <c r="BA27" s="52">
        <v>0</v>
      </c>
      <c r="BB27" s="52">
        <v>0</v>
      </c>
      <c r="BC27" s="52">
        <v>0</v>
      </c>
      <c r="BD27" s="52">
        <v>1</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272051</v>
      </c>
      <c r="B28" s="52" t="s">
        <v>176</v>
      </c>
      <c r="C28" s="52" t="s">
        <v>419</v>
      </c>
      <c r="D28" s="52">
        <v>2</v>
      </c>
      <c r="E28" s="52">
        <v>1.10447810648273</v>
      </c>
      <c r="F28" s="52">
        <v>13.004338995683799</v>
      </c>
      <c r="G28" s="52">
        <v>0</v>
      </c>
      <c r="H28" s="52">
        <v>1</v>
      </c>
      <c r="I28" s="52">
        <v>0</v>
      </c>
      <c r="J28" s="52">
        <v>0</v>
      </c>
      <c r="K28" s="52">
        <v>1</v>
      </c>
      <c r="L28" s="52">
        <v>0</v>
      </c>
      <c r="M28" s="52">
        <v>0</v>
      </c>
      <c r="N28" s="52">
        <v>0</v>
      </c>
      <c r="O28" s="52">
        <v>0</v>
      </c>
      <c r="P28" s="52">
        <v>1</v>
      </c>
      <c r="Q28" s="52">
        <v>1</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0</v>
      </c>
      <c r="AX28" s="52">
        <v>0</v>
      </c>
      <c r="AY28" s="52">
        <v>1</v>
      </c>
      <c r="AZ28" s="52">
        <v>0</v>
      </c>
      <c r="BA28" s="52">
        <v>1</v>
      </c>
      <c r="BB28" s="52">
        <v>0</v>
      </c>
      <c r="BC28" s="52">
        <v>1</v>
      </c>
      <c r="BD28" s="52">
        <v>1</v>
      </c>
      <c r="BE28" s="52">
        <v>0</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272060</v>
      </c>
      <c r="B29" s="52" t="s">
        <v>262</v>
      </c>
      <c r="C29" s="52" t="s">
        <v>419</v>
      </c>
      <c r="D29" s="52">
        <v>2</v>
      </c>
      <c r="E29" s="52">
        <v>5.6700592521191897</v>
      </c>
      <c r="F29" s="52">
        <v>66.760375065274303</v>
      </c>
      <c r="G29" s="52">
        <v>0</v>
      </c>
      <c r="H29" s="52">
        <v>0</v>
      </c>
      <c r="I29" s="52">
        <v>1</v>
      </c>
      <c r="J29" s="52">
        <v>0</v>
      </c>
      <c r="K29" s="52">
        <v>1</v>
      </c>
      <c r="L29" s="52">
        <v>0</v>
      </c>
      <c r="M29" s="52">
        <v>0</v>
      </c>
      <c r="N29" s="52">
        <v>0</v>
      </c>
      <c r="O29" s="52">
        <v>0</v>
      </c>
      <c r="P29" s="52">
        <v>2</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1</v>
      </c>
      <c r="AS29" s="52">
        <v>0</v>
      </c>
      <c r="AT29" s="52">
        <v>1</v>
      </c>
      <c r="AU29" s="52">
        <v>0</v>
      </c>
      <c r="AV29" s="52">
        <v>0</v>
      </c>
      <c r="AW29" s="52">
        <v>0</v>
      </c>
      <c r="AX29" s="52">
        <v>0</v>
      </c>
      <c r="AY29" s="52">
        <v>0</v>
      </c>
      <c r="AZ29" s="52">
        <v>0</v>
      </c>
      <c r="BA29" s="52">
        <v>0</v>
      </c>
      <c r="BB29" s="52">
        <v>0</v>
      </c>
      <c r="BC29" s="52">
        <v>0</v>
      </c>
      <c r="BD29" s="52">
        <v>1</v>
      </c>
      <c r="BE29" s="52">
        <v>0</v>
      </c>
      <c r="BF29" s="52">
        <v>0</v>
      </c>
      <c r="BG29" s="52">
        <v>0</v>
      </c>
      <c r="BH29" s="52">
        <v>1</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272078</v>
      </c>
      <c r="B30" s="52" t="s">
        <v>177</v>
      </c>
      <c r="C30" s="52" t="s">
        <v>419</v>
      </c>
      <c r="D30" s="52">
        <v>3</v>
      </c>
      <c r="E30" s="52">
        <v>1.7945481626817701</v>
      </c>
      <c r="F30" s="52">
        <v>21.129357399317598</v>
      </c>
      <c r="G30" s="52">
        <v>0</v>
      </c>
      <c r="H30" s="52">
        <v>0</v>
      </c>
      <c r="I30" s="52">
        <v>0</v>
      </c>
      <c r="J30" s="52">
        <v>1</v>
      </c>
      <c r="K30" s="52">
        <v>0</v>
      </c>
      <c r="L30" s="52">
        <v>0</v>
      </c>
      <c r="M30" s="52">
        <v>1</v>
      </c>
      <c r="N30" s="52">
        <v>1</v>
      </c>
      <c r="O30" s="52">
        <v>0</v>
      </c>
      <c r="P30" s="52">
        <v>3</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1</v>
      </c>
      <c r="AS30" s="52">
        <v>0</v>
      </c>
      <c r="AT30" s="52">
        <v>0</v>
      </c>
      <c r="AU30" s="52">
        <v>0</v>
      </c>
      <c r="AV30" s="52">
        <v>0</v>
      </c>
      <c r="AW30" s="52">
        <v>1</v>
      </c>
      <c r="AX30" s="52">
        <v>0</v>
      </c>
      <c r="AY30" s="52">
        <v>0</v>
      </c>
      <c r="AZ30" s="52">
        <v>1</v>
      </c>
      <c r="BA30" s="52">
        <v>0</v>
      </c>
      <c r="BB30" s="52">
        <v>0</v>
      </c>
      <c r="BC30" s="52">
        <v>1</v>
      </c>
      <c r="BD30" s="52">
        <v>1</v>
      </c>
      <c r="BE30" s="52">
        <v>0</v>
      </c>
      <c r="BF30" s="52">
        <v>1</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272094</v>
      </c>
      <c r="B31" s="52" t="s">
        <v>179</v>
      </c>
      <c r="C31" s="52" t="s">
        <v>419</v>
      </c>
      <c r="D31" s="52">
        <v>1</v>
      </c>
      <c r="E31" s="52">
        <v>1.4444604940054899</v>
      </c>
      <c r="F31" s="52">
        <v>17.0073574294195</v>
      </c>
      <c r="G31" s="52">
        <v>0</v>
      </c>
      <c r="H31" s="52">
        <v>0</v>
      </c>
      <c r="I31" s="52">
        <v>0</v>
      </c>
      <c r="J31" s="52">
        <v>0</v>
      </c>
      <c r="K31" s="52">
        <v>0</v>
      </c>
      <c r="L31" s="52">
        <v>1</v>
      </c>
      <c r="M31" s="52">
        <v>0</v>
      </c>
      <c r="N31" s="52">
        <v>0</v>
      </c>
      <c r="O31" s="52">
        <v>0</v>
      </c>
      <c r="P31" s="52">
        <v>0</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1</v>
      </c>
      <c r="AS31" s="52">
        <v>0</v>
      </c>
      <c r="AT31" s="52">
        <v>0</v>
      </c>
      <c r="AU31" s="52">
        <v>0</v>
      </c>
      <c r="AV31" s="52">
        <v>0</v>
      </c>
      <c r="AW31" s="52">
        <v>0</v>
      </c>
      <c r="AX31" s="52">
        <v>0</v>
      </c>
      <c r="AY31" s="52">
        <v>0</v>
      </c>
      <c r="AZ31" s="52">
        <v>0</v>
      </c>
      <c r="BA31" s="52">
        <v>0</v>
      </c>
      <c r="BB31" s="52">
        <v>0</v>
      </c>
      <c r="BC31" s="52">
        <v>0</v>
      </c>
      <c r="BD31" s="52">
        <v>0</v>
      </c>
      <c r="BE31" s="52">
        <v>1</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272116</v>
      </c>
      <c r="B32" s="52" t="s">
        <v>181</v>
      </c>
      <c r="C32" s="52" t="s">
        <v>419</v>
      </c>
      <c r="D32" s="52">
        <v>2</v>
      </c>
      <c r="E32" s="52">
        <v>1.45961962312621</v>
      </c>
      <c r="F32" s="52">
        <v>17.185843949711899</v>
      </c>
      <c r="G32" s="52">
        <v>0</v>
      </c>
      <c r="H32" s="52">
        <v>0</v>
      </c>
      <c r="I32" s="52">
        <v>0</v>
      </c>
      <c r="J32" s="52">
        <v>1</v>
      </c>
      <c r="K32" s="52">
        <v>0</v>
      </c>
      <c r="L32" s="52">
        <v>0</v>
      </c>
      <c r="M32" s="52">
        <v>1</v>
      </c>
      <c r="N32" s="52">
        <v>0</v>
      </c>
      <c r="O32" s="52">
        <v>0</v>
      </c>
      <c r="P32" s="52">
        <v>1</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1</v>
      </c>
      <c r="AV32" s="52">
        <v>0</v>
      </c>
      <c r="AW32" s="52">
        <v>0</v>
      </c>
      <c r="AX32" s="52">
        <v>0</v>
      </c>
      <c r="AY32" s="52">
        <v>0</v>
      </c>
      <c r="AZ32" s="52">
        <v>0</v>
      </c>
      <c r="BA32" s="52">
        <v>0</v>
      </c>
      <c r="BB32" s="52">
        <v>1</v>
      </c>
      <c r="BC32" s="52">
        <v>0</v>
      </c>
      <c r="BD32" s="52">
        <v>2</v>
      </c>
      <c r="BE32" s="52">
        <v>0</v>
      </c>
      <c r="BF32" s="52">
        <v>0</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272124</v>
      </c>
      <c r="B33" s="52" t="s">
        <v>182</v>
      </c>
      <c r="C33" s="52" t="s">
        <v>419</v>
      </c>
      <c r="D33" s="52">
        <v>3</v>
      </c>
      <c r="E33" s="52">
        <v>2.3836008263149502</v>
      </c>
      <c r="F33" s="52">
        <v>28.064977471127701</v>
      </c>
      <c r="G33" s="52">
        <v>0</v>
      </c>
      <c r="H33" s="52">
        <v>0</v>
      </c>
      <c r="I33" s="52">
        <v>0</v>
      </c>
      <c r="J33" s="52">
        <v>0</v>
      </c>
      <c r="K33" s="52">
        <v>0</v>
      </c>
      <c r="L33" s="52">
        <v>1</v>
      </c>
      <c r="M33" s="52">
        <v>1</v>
      </c>
      <c r="N33" s="52">
        <v>1</v>
      </c>
      <c r="O33" s="52">
        <v>0</v>
      </c>
      <c r="P33" s="52">
        <v>3</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2</v>
      </c>
      <c r="AX33" s="52">
        <v>0</v>
      </c>
      <c r="AY33" s="52">
        <v>0</v>
      </c>
      <c r="AZ33" s="52">
        <v>0</v>
      </c>
      <c r="BA33" s="52">
        <v>1</v>
      </c>
      <c r="BB33" s="52">
        <v>0</v>
      </c>
      <c r="BC33" s="52">
        <v>0</v>
      </c>
      <c r="BD33" s="52">
        <v>0</v>
      </c>
      <c r="BE33" s="52">
        <v>1</v>
      </c>
      <c r="BF33" s="52">
        <v>0</v>
      </c>
      <c r="BG33" s="52">
        <v>0</v>
      </c>
      <c r="BH33" s="52">
        <v>1</v>
      </c>
      <c r="BI33" s="52">
        <v>1</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272132</v>
      </c>
      <c r="B34" s="52" t="s">
        <v>183</v>
      </c>
      <c r="C34" s="52" t="s">
        <v>419</v>
      </c>
      <c r="D34" s="52">
        <v>1</v>
      </c>
      <c r="E34" s="52">
        <v>2.10859251449657</v>
      </c>
      <c r="F34" s="52">
        <v>24.8269763803629</v>
      </c>
      <c r="G34" s="52">
        <v>0</v>
      </c>
      <c r="H34" s="52">
        <v>0</v>
      </c>
      <c r="I34" s="52">
        <v>0</v>
      </c>
      <c r="J34" s="52">
        <v>1</v>
      </c>
      <c r="K34" s="52">
        <v>0</v>
      </c>
      <c r="L34" s="52">
        <v>0</v>
      </c>
      <c r="M34" s="52">
        <v>0</v>
      </c>
      <c r="N34" s="52">
        <v>0</v>
      </c>
      <c r="O34" s="52">
        <v>0</v>
      </c>
      <c r="P34" s="52">
        <v>1</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1</v>
      </c>
      <c r="AW34" s="52">
        <v>0</v>
      </c>
      <c r="AX34" s="52">
        <v>0</v>
      </c>
      <c r="AY34" s="52">
        <v>0</v>
      </c>
      <c r="AZ34" s="52">
        <v>0</v>
      </c>
      <c r="BA34" s="52">
        <v>0</v>
      </c>
      <c r="BB34" s="52">
        <v>0</v>
      </c>
      <c r="BC34" s="52">
        <v>0</v>
      </c>
      <c r="BD34" s="52">
        <v>0</v>
      </c>
      <c r="BE34" s="52">
        <v>0</v>
      </c>
      <c r="BF34" s="52">
        <v>1</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272159</v>
      </c>
      <c r="B35" s="52" t="s">
        <v>184</v>
      </c>
      <c r="C35" s="52" t="s">
        <v>419</v>
      </c>
      <c r="D35" s="52">
        <v>2</v>
      </c>
      <c r="E35" s="52">
        <v>1.80764815936226</v>
      </c>
      <c r="F35" s="52">
        <v>21.283599295717</v>
      </c>
      <c r="G35" s="52">
        <v>0</v>
      </c>
      <c r="H35" s="52">
        <v>0</v>
      </c>
      <c r="I35" s="52">
        <v>0</v>
      </c>
      <c r="J35" s="52">
        <v>1</v>
      </c>
      <c r="K35" s="52">
        <v>0</v>
      </c>
      <c r="L35" s="52">
        <v>1</v>
      </c>
      <c r="M35" s="52">
        <v>0</v>
      </c>
      <c r="N35" s="52">
        <v>0</v>
      </c>
      <c r="O35" s="52">
        <v>0</v>
      </c>
      <c r="P35" s="52">
        <v>2</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1</v>
      </c>
      <c r="AR35" s="52">
        <v>1</v>
      </c>
      <c r="AS35" s="52">
        <v>0</v>
      </c>
      <c r="AT35" s="52">
        <v>0</v>
      </c>
      <c r="AU35" s="52">
        <v>0</v>
      </c>
      <c r="AV35" s="52">
        <v>0</v>
      </c>
      <c r="AW35" s="52">
        <v>0</v>
      </c>
      <c r="AX35" s="52">
        <v>0</v>
      </c>
      <c r="AY35" s="52">
        <v>0</v>
      </c>
      <c r="AZ35" s="52">
        <v>0</v>
      </c>
      <c r="BA35" s="52">
        <v>0</v>
      </c>
      <c r="BB35" s="52">
        <v>0</v>
      </c>
      <c r="BC35" s="52">
        <v>0</v>
      </c>
      <c r="BD35" s="52">
        <v>0</v>
      </c>
      <c r="BE35" s="52">
        <v>0</v>
      </c>
      <c r="BF35" s="52">
        <v>1</v>
      </c>
      <c r="BG35" s="52">
        <v>0</v>
      </c>
      <c r="BH35" s="52">
        <v>0</v>
      </c>
      <c r="BI35" s="52">
        <v>1</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272175</v>
      </c>
      <c r="B36" s="52" t="s">
        <v>186</v>
      </c>
      <c r="C36" s="52" t="s">
        <v>419</v>
      </c>
      <c r="D36" s="52">
        <v>1</v>
      </c>
      <c r="E36" s="52">
        <v>1.76320197478621</v>
      </c>
      <c r="F36" s="52">
        <v>20.7602813160312</v>
      </c>
      <c r="G36" s="52">
        <v>0</v>
      </c>
      <c r="H36" s="52">
        <v>0</v>
      </c>
      <c r="I36" s="52">
        <v>0</v>
      </c>
      <c r="J36" s="52">
        <v>0</v>
      </c>
      <c r="K36" s="52">
        <v>0</v>
      </c>
      <c r="L36" s="52">
        <v>1</v>
      </c>
      <c r="M36" s="52">
        <v>0</v>
      </c>
      <c r="N36" s="52">
        <v>0</v>
      </c>
      <c r="O36" s="52">
        <v>0</v>
      </c>
      <c r="P36" s="52">
        <v>0</v>
      </c>
      <c r="Q36" s="52">
        <v>1</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0</v>
      </c>
      <c r="AU36" s="52">
        <v>0</v>
      </c>
      <c r="AV36" s="52">
        <v>0</v>
      </c>
      <c r="AW36" s="52">
        <v>1</v>
      </c>
      <c r="AX36" s="52">
        <v>0</v>
      </c>
      <c r="AY36" s="52">
        <v>0</v>
      </c>
      <c r="AZ36" s="52">
        <v>0</v>
      </c>
      <c r="BA36" s="52">
        <v>0</v>
      </c>
      <c r="BB36" s="52">
        <v>0</v>
      </c>
      <c r="BC36" s="52">
        <v>0</v>
      </c>
      <c r="BD36" s="52">
        <v>0</v>
      </c>
      <c r="BE36" s="52">
        <v>0</v>
      </c>
      <c r="BF36" s="52">
        <v>0</v>
      </c>
      <c r="BG36" s="52">
        <v>0</v>
      </c>
      <c r="BH36" s="52">
        <v>1</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272191</v>
      </c>
      <c r="B37" s="52" t="s">
        <v>278</v>
      </c>
      <c r="C37" s="52" t="s">
        <v>419</v>
      </c>
      <c r="D37" s="52">
        <v>2</v>
      </c>
      <c r="E37" s="52">
        <v>2.24036921284628</v>
      </c>
      <c r="F37" s="52">
        <v>26.378540731899701</v>
      </c>
      <c r="G37" s="52">
        <v>1</v>
      </c>
      <c r="H37" s="52">
        <v>0</v>
      </c>
      <c r="I37" s="52">
        <v>0</v>
      </c>
      <c r="J37" s="52">
        <v>0</v>
      </c>
      <c r="K37" s="52">
        <v>0</v>
      </c>
      <c r="L37" s="52">
        <v>1</v>
      </c>
      <c r="M37" s="52">
        <v>0</v>
      </c>
      <c r="N37" s="52">
        <v>0</v>
      </c>
      <c r="O37" s="52">
        <v>0</v>
      </c>
      <c r="P37" s="52">
        <v>2</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1</v>
      </c>
      <c r="AS37" s="52">
        <v>0</v>
      </c>
      <c r="AT37" s="52">
        <v>1</v>
      </c>
      <c r="AU37" s="52">
        <v>0</v>
      </c>
      <c r="AV37" s="52">
        <v>0</v>
      </c>
      <c r="AW37" s="52">
        <v>0</v>
      </c>
      <c r="AX37" s="52">
        <v>0</v>
      </c>
      <c r="AY37" s="52">
        <v>0</v>
      </c>
      <c r="AZ37" s="52">
        <v>0</v>
      </c>
      <c r="BA37" s="52">
        <v>0</v>
      </c>
      <c r="BB37" s="52">
        <v>0</v>
      </c>
      <c r="BC37" s="52">
        <v>0</v>
      </c>
      <c r="BD37" s="52">
        <v>0</v>
      </c>
      <c r="BE37" s="52">
        <v>1</v>
      </c>
      <c r="BF37" s="52">
        <v>1</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272221</v>
      </c>
      <c r="B38" s="52" t="s">
        <v>189</v>
      </c>
      <c r="C38" s="52" t="s">
        <v>419</v>
      </c>
      <c r="D38" s="52">
        <v>2</v>
      </c>
      <c r="E38" s="52">
        <v>3.8417948865710101</v>
      </c>
      <c r="F38" s="52">
        <v>45.2340365676909</v>
      </c>
      <c r="G38" s="52">
        <v>0</v>
      </c>
      <c r="H38" s="52">
        <v>1</v>
      </c>
      <c r="I38" s="52">
        <v>0</v>
      </c>
      <c r="J38" s="52">
        <v>0</v>
      </c>
      <c r="K38" s="52">
        <v>0</v>
      </c>
      <c r="L38" s="52">
        <v>0</v>
      </c>
      <c r="M38" s="52">
        <v>0</v>
      </c>
      <c r="N38" s="52">
        <v>1</v>
      </c>
      <c r="O38" s="52">
        <v>0</v>
      </c>
      <c r="P38" s="52">
        <v>2</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0</v>
      </c>
      <c r="AU38" s="52">
        <v>1</v>
      </c>
      <c r="AV38" s="52">
        <v>0</v>
      </c>
      <c r="AW38" s="52">
        <v>0</v>
      </c>
      <c r="AX38" s="52">
        <v>0</v>
      </c>
      <c r="AY38" s="52">
        <v>0</v>
      </c>
      <c r="AZ38" s="52">
        <v>0</v>
      </c>
      <c r="BA38" s="52">
        <v>0</v>
      </c>
      <c r="BB38" s="52">
        <v>1</v>
      </c>
      <c r="BC38" s="52">
        <v>1</v>
      </c>
      <c r="BD38" s="52">
        <v>1</v>
      </c>
      <c r="BE38" s="52">
        <v>0</v>
      </c>
      <c r="BF38" s="52">
        <v>0</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272230</v>
      </c>
      <c r="B39" s="52" t="s">
        <v>171</v>
      </c>
      <c r="C39" s="52" t="s">
        <v>419</v>
      </c>
      <c r="D39" s="52">
        <v>1</v>
      </c>
      <c r="E39" s="52">
        <v>1.7058151237568899</v>
      </c>
      <c r="F39" s="52">
        <v>20.084597424879501</v>
      </c>
      <c r="G39" s="52">
        <v>0</v>
      </c>
      <c r="H39" s="52">
        <v>0</v>
      </c>
      <c r="I39" s="52">
        <v>0</v>
      </c>
      <c r="J39" s="52">
        <v>0</v>
      </c>
      <c r="K39" s="52">
        <v>0</v>
      </c>
      <c r="L39" s="52">
        <v>0</v>
      </c>
      <c r="M39" s="52">
        <v>1</v>
      </c>
      <c r="N39" s="52">
        <v>0</v>
      </c>
      <c r="O39" s="52">
        <v>0</v>
      </c>
      <c r="P39" s="52">
        <v>0</v>
      </c>
      <c r="Q39" s="52">
        <v>1</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0</v>
      </c>
      <c r="AW39" s="52">
        <v>0</v>
      </c>
      <c r="AX39" s="52">
        <v>0</v>
      </c>
      <c r="AY39" s="52">
        <v>0</v>
      </c>
      <c r="AZ39" s="52">
        <v>0</v>
      </c>
      <c r="BA39" s="52">
        <v>0</v>
      </c>
      <c r="BB39" s="52">
        <v>1</v>
      </c>
      <c r="BC39" s="52">
        <v>1</v>
      </c>
      <c r="BD39" s="52">
        <v>0</v>
      </c>
      <c r="BE39" s="52">
        <v>0</v>
      </c>
      <c r="BF39" s="52">
        <v>0</v>
      </c>
      <c r="BG39" s="52">
        <v>0</v>
      </c>
      <c r="BH39" s="52">
        <v>0</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272272</v>
      </c>
      <c r="B40" s="52" t="s">
        <v>193</v>
      </c>
      <c r="C40" s="52" t="s">
        <v>419</v>
      </c>
      <c r="D40" s="52">
        <v>2</v>
      </c>
      <c r="E40" s="52">
        <v>0.85279118555030597</v>
      </c>
      <c r="F40" s="52">
        <v>10.040928475027799</v>
      </c>
      <c r="G40" s="52">
        <v>0</v>
      </c>
      <c r="H40" s="52">
        <v>1</v>
      </c>
      <c r="I40" s="52">
        <v>0</v>
      </c>
      <c r="J40" s="52">
        <v>0</v>
      </c>
      <c r="K40" s="52">
        <v>0</v>
      </c>
      <c r="L40" s="52">
        <v>0</v>
      </c>
      <c r="M40" s="52">
        <v>0</v>
      </c>
      <c r="N40" s="52">
        <v>1</v>
      </c>
      <c r="O40" s="52">
        <v>0</v>
      </c>
      <c r="P40" s="52">
        <v>1</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0</v>
      </c>
      <c r="AZ40" s="52">
        <v>0</v>
      </c>
      <c r="BA40" s="52">
        <v>0</v>
      </c>
      <c r="BB40" s="52">
        <v>2</v>
      </c>
      <c r="BC40" s="52">
        <v>0</v>
      </c>
      <c r="BD40" s="52">
        <v>0</v>
      </c>
      <c r="BE40" s="52">
        <v>0</v>
      </c>
      <c r="BF40" s="52">
        <v>0</v>
      </c>
      <c r="BG40" s="52">
        <v>0</v>
      </c>
      <c r="BH40" s="52">
        <v>0</v>
      </c>
      <c r="BI40" s="52">
        <v>2</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272281</v>
      </c>
      <c r="B41" s="52" t="s">
        <v>194</v>
      </c>
      <c r="C41" s="52" t="s">
        <v>419</v>
      </c>
      <c r="D41" s="52">
        <v>2</v>
      </c>
      <c r="E41" s="52">
        <v>6.8730884222825503</v>
      </c>
      <c r="F41" s="52">
        <v>80.925073359133293</v>
      </c>
      <c r="G41" s="52">
        <v>0</v>
      </c>
      <c r="H41" s="52">
        <v>0</v>
      </c>
      <c r="I41" s="52">
        <v>0</v>
      </c>
      <c r="J41" s="52">
        <v>0</v>
      </c>
      <c r="K41" s="52">
        <v>1</v>
      </c>
      <c r="L41" s="52">
        <v>0</v>
      </c>
      <c r="M41" s="52">
        <v>1</v>
      </c>
      <c r="N41" s="52">
        <v>0</v>
      </c>
      <c r="O41" s="52">
        <v>0</v>
      </c>
      <c r="P41" s="52">
        <v>1</v>
      </c>
      <c r="Q41" s="52">
        <v>1</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2</v>
      </c>
      <c r="AW41" s="52">
        <v>0</v>
      </c>
      <c r="AX41" s="52">
        <v>0</v>
      </c>
      <c r="AY41" s="52">
        <v>0</v>
      </c>
      <c r="AZ41" s="52">
        <v>0</v>
      </c>
      <c r="BA41" s="52">
        <v>0</v>
      </c>
      <c r="BB41" s="52">
        <v>0</v>
      </c>
      <c r="BC41" s="52">
        <v>1</v>
      </c>
      <c r="BD41" s="52">
        <v>0</v>
      </c>
      <c r="BE41" s="52">
        <v>0</v>
      </c>
      <c r="BF41" s="52">
        <v>0</v>
      </c>
      <c r="BG41" s="52">
        <v>1</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272299</v>
      </c>
      <c r="B42" s="52" t="s">
        <v>195</v>
      </c>
      <c r="C42" s="52" t="s">
        <v>419</v>
      </c>
      <c r="D42" s="52">
        <v>1</v>
      </c>
      <c r="E42" s="52">
        <v>3.7266154878139699</v>
      </c>
      <c r="F42" s="52">
        <v>43.8778920339387</v>
      </c>
      <c r="G42" s="52">
        <v>0</v>
      </c>
      <c r="H42" s="52">
        <v>0</v>
      </c>
      <c r="I42" s="52">
        <v>0</v>
      </c>
      <c r="J42" s="52">
        <v>0</v>
      </c>
      <c r="K42" s="52">
        <v>0</v>
      </c>
      <c r="L42" s="52">
        <v>1</v>
      </c>
      <c r="M42" s="52">
        <v>0</v>
      </c>
      <c r="N42" s="52">
        <v>0</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0</v>
      </c>
      <c r="AZ42" s="52">
        <v>0</v>
      </c>
      <c r="BA42" s="52">
        <v>0</v>
      </c>
      <c r="BB42" s="52">
        <v>1</v>
      </c>
      <c r="BC42" s="52">
        <v>0</v>
      </c>
      <c r="BD42" s="52">
        <v>0</v>
      </c>
      <c r="BE42" s="52">
        <v>1</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272329</v>
      </c>
      <c r="B43" s="52" t="s">
        <v>198</v>
      </c>
      <c r="C43" s="52" t="s">
        <v>419</v>
      </c>
      <c r="D43" s="52">
        <v>1</v>
      </c>
      <c r="E43" s="52">
        <v>4.0083373416706696</v>
      </c>
      <c r="F43" s="52">
        <v>47.194939668057899</v>
      </c>
      <c r="G43" s="52">
        <v>0</v>
      </c>
      <c r="H43" s="52">
        <v>0</v>
      </c>
      <c r="I43" s="52">
        <v>0</v>
      </c>
      <c r="J43" s="52">
        <v>0</v>
      </c>
      <c r="K43" s="52">
        <v>1</v>
      </c>
      <c r="L43" s="52">
        <v>0</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0</v>
      </c>
      <c r="AV43" s="52">
        <v>0</v>
      </c>
      <c r="AW43" s="52">
        <v>0</v>
      </c>
      <c r="AX43" s="52">
        <v>0</v>
      </c>
      <c r="AY43" s="52">
        <v>1</v>
      </c>
      <c r="AZ43" s="52">
        <v>0</v>
      </c>
      <c r="BA43" s="52">
        <v>0</v>
      </c>
      <c r="BB43" s="52">
        <v>0</v>
      </c>
      <c r="BC43" s="52">
        <v>0</v>
      </c>
      <c r="BD43" s="52">
        <v>1</v>
      </c>
      <c r="BE43" s="52">
        <v>0</v>
      </c>
      <c r="BF43" s="52">
        <v>0</v>
      </c>
      <c r="BG43" s="52">
        <v>0</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273660</v>
      </c>
      <c r="B44" s="52" t="s">
        <v>526</v>
      </c>
      <c r="C44" s="52" t="s">
        <v>419</v>
      </c>
      <c r="D44" s="52">
        <v>1</v>
      </c>
      <c r="E44" s="52">
        <v>14.1462724572075</v>
      </c>
      <c r="F44" s="52">
        <v>166.56094989937901</v>
      </c>
      <c r="G44" s="52">
        <v>0</v>
      </c>
      <c r="H44" s="52">
        <v>0</v>
      </c>
      <c r="I44" s="52">
        <v>0</v>
      </c>
      <c r="J44" s="52">
        <v>0</v>
      </c>
      <c r="K44" s="52">
        <v>0</v>
      </c>
      <c r="L44" s="52">
        <v>0</v>
      </c>
      <c r="M44" s="52">
        <v>1</v>
      </c>
      <c r="N44" s="52">
        <v>0</v>
      </c>
      <c r="O44" s="52">
        <v>0</v>
      </c>
      <c r="P44" s="52">
        <v>1</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0</v>
      </c>
      <c r="AT44" s="52">
        <v>0</v>
      </c>
      <c r="AU44" s="52">
        <v>0</v>
      </c>
      <c r="AV44" s="52">
        <v>0</v>
      </c>
      <c r="AW44" s="52">
        <v>0</v>
      </c>
      <c r="AX44" s="52">
        <v>0</v>
      </c>
      <c r="AY44" s="52">
        <v>0</v>
      </c>
      <c r="AZ44" s="52">
        <v>0</v>
      </c>
      <c r="BA44" s="52">
        <v>0</v>
      </c>
      <c r="BB44" s="52">
        <v>1</v>
      </c>
      <c r="BC44" s="52">
        <v>0</v>
      </c>
      <c r="BD44" s="52">
        <v>0</v>
      </c>
      <c r="BE44" s="52">
        <v>0</v>
      </c>
      <c r="BF44" s="52">
        <v>0</v>
      </c>
      <c r="BG44" s="52">
        <v>0</v>
      </c>
      <c r="BH44" s="52">
        <v>1</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row r="46" spans="1:74" s="52" customFormat="1" x14ac:dyDescent="0.2"/>
    <row r="47" spans="1:74" s="52" customFormat="1" x14ac:dyDescent="0.2"/>
    <row r="48" spans="1:74" s="52" customFormat="1" x14ac:dyDescent="0.2"/>
    <row r="49" s="52" customFormat="1" x14ac:dyDescent="0.2"/>
    <row r="50" s="52" customFormat="1" x14ac:dyDescent="0.2"/>
    <row r="51" s="52" customFormat="1" x14ac:dyDescent="0.2"/>
    <row r="52" s="52" customFormat="1" x14ac:dyDescent="0.2"/>
    <row r="85" spans="1:74" x14ac:dyDescent="0.2">
      <c r="B85" s="52">
        <v>271004</v>
      </c>
      <c r="C85" t="s">
        <v>395</v>
      </c>
      <c r="D85">
        <f>IFERROR(VLOOKUP($B85,$A$8:$BV$70,D$88,FALSE),0)</f>
        <v>18</v>
      </c>
      <c r="E85">
        <f t="shared" ref="E85:AJ85" si="0">IFERROR(VLOOKUP($B85,$A$8:$BV$70,E88,FALSE),0)</f>
        <v>1.3600754388510099</v>
      </c>
      <c r="F85">
        <f t="shared" si="0"/>
        <v>16.0137914574393</v>
      </c>
      <c r="G85">
        <f t="shared" si="0"/>
        <v>0</v>
      </c>
      <c r="H85">
        <f t="shared" si="0"/>
        <v>4</v>
      </c>
      <c r="I85">
        <f t="shared" si="0"/>
        <v>2</v>
      </c>
      <c r="J85">
        <f t="shared" si="0"/>
        <v>2</v>
      </c>
      <c r="K85">
        <f t="shared" si="0"/>
        <v>3</v>
      </c>
      <c r="L85">
        <f t="shared" si="0"/>
        <v>5</v>
      </c>
      <c r="M85">
        <f t="shared" si="0"/>
        <v>1</v>
      </c>
      <c r="N85">
        <f t="shared" si="0"/>
        <v>1</v>
      </c>
      <c r="O85">
        <f t="shared" si="0"/>
        <v>0</v>
      </c>
      <c r="P85">
        <f t="shared" si="0"/>
        <v>9</v>
      </c>
      <c r="Q85">
        <f t="shared" si="0"/>
        <v>9</v>
      </c>
      <c r="R85">
        <f t="shared" si="0"/>
        <v>0</v>
      </c>
      <c r="S85">
        <f t="shared" si="0"/>
        <v>8</v>
      </c>
      <c r="T85">
        <f t="shared" si="0"/>
        <v>0</v>
      </c>
      <c r="U85">
        <f t="shared" si="0"/>
        <v>10</v>
      </c>
      <c r="V85">
        <f t="shared" si="0"/>
        <v>0</v>
      </c>
      <c r="W85">
        <f t="shared" si="0"/>
        <v>1</v>
      </c>
      <c r="X85">
        <f t="shared" si="0"/>
        <v>7</v>
      </c>
      <c r="Y85">
        <f t="shared" si="0"/>
        <v>2</v>
      </c>
      <c r="Z85">
        <f t="shared" si="0"/>
        <v>0</v>
      </c>
      <c r="AA85">
        <f t="shared" si="0"/>
        <v>16</v>
      </c>
      <c r="AB85">
        <f t="shared" si="0"/>
        <v>0</v>
      </c>
      <c r="AC85">
        <f t="shared" si="0"/>
        <v>0</v>
      </c>
      <c r="AD85">
        <f t="shared" si="0"/>
        <v>1</v>
      </c>
      <c r="AE85">
        <f t="shared" si="0"/>
        <v>0</v>
      </c>
      <c r="AF85">
        <f t="shared" si="0"/>
        <v>1</v>
      </c>
      <c r="AG85">
        <f t="shared" si="0"/>
        <v>0</v>
      </c>
      <c r="AH85">
        <f t="shared" si="0"/>
        <v>11</v>
      </c>
      <c r="AI85">
        <f t="shared" si="0"/>
        <v>0</v>
      </c>
      <c r="AJ85">
        <f t="shared" si="0"/>
        <v>0</v>
      </c>
      <c r="AK85">
        <f t="shared" ref="AK85:BP85" si="1">IFERROR(VLOOKUP($B85,$A$8:$BV$70,AK88,FALSE),0)</f>
        <v>7</v>
      </c>
      <c r="AL85">
        <f t="shared" si="1"/>
        <v>0</v>
      </c>
      <c r="AM85">
        <f t="shared" si="1"/>
        <v>0</v>
      </c>
      <c r="AN85">
        <f t="shared" si="1"/>
        <v>0</v>
      </c>
      <c r="AO85">
        <f t="shared" si="1"/>
        <v>0</v>
      </c>
      <c r="AP85">
        <f t="shared" si="1"/>
        <v>2</v>
      </c>
      <c r="AQ85">
        <f t="shared" si="1"/>
        <v>1</v>
      </c>
      <c r="AR85">
        <f t="shared" si="1"/>
        <v>2</v>
      </c>
      <c r="AS85">
        <f t="shared" si="1"/>
        <v>0</v>
      </c>
      <c r="AT85">
        <f t="shared" si="1"/>
        <v>2</v>
      </c>
      <c r="AU85">
        <f t="shared" si="1"/>
        <v>2</v>
      </c>
      <c r="AV85">
        <f t="shared" si="1"/>
        <v>0</v>
      </c>
      <c r="AW85">
        <f t="shared" si="1"/>
        <v>2</v>
      </c>
      <c r="AX85">
        <f t="shared" si="1"/>
        <v>1</v>
      </c>
      <c r="AY85">
        <f t="shared" si="1"/>
        <v>1</v>
      </c>
      <c r="AZ85">
        <f t="shared" si="1"/>
        <v>2</v>
      </c>
      <c r="BA85">
        <f t="shared" si="1"/>
        <v>3</v>
      </c>
      <c r="BB85">
        <f t="shared" si="1"/>
        <v>5</v>
      </c>
      <c r="BC85">
        <f t="shared" si="1"/>
        <v>2</v>
      </c>
      <c r="BD85">
        <f t="shared" si="1"/>
        <v>4</v>
      </c>
      <c r="BE85">
        <f t="shared" si="1"/>
        <v>2</v>
      </c>
      <c r="BF85">
        <f t="shared" si="1"/>
        <v>1</v>
      </c>
      <c r="BG85">
        <f t="shared" si="1"/>
        <v>3</v>
      </c>
      <c r="BH85">
        <f t="shared" si="1"/>
        <v>1</v>
      </c>
      <c r="BI85">
        <f t="shared" si="1"/>
        <v>0</v>
      </c>
      <c r="BJ85">
        <f t="shared" si="1"/>
        <v>3</v>
      </c>
      <c r="BK85">
        <f t="shared" si="1"/>
        <v>12</v>
      </c>
      <c r="BL85">
        <f t="shared" si="1"/>
        <v>5</v>
      </c>
      <c r="BM85">
        <f t="shared" si="1"/>
        <v>1</v>
      </c>
      <c r="BN85">
        <f t="shared" si="1"/>
        <v>1</v>
      </c>
      <c r="BO85">
        <f t="shared" si="1"/>
        <v>0</v>
      </c>
      <c r="BP85">
        <f t="shared" si="1"/>
        <v>2</v>
      </c>
      <c r="BQ85">
        <f t="shared" ref="BQ85:BV85" si="2">IFERROR(VLOOKUP($B85,$A$8:$BV$70,BQ88,FALSE),0)</f>
        <v>0</v>
      </c>
      <c r="BR85">
        <f t="shared" si="2"/>
        <v>2</v>
      </c>
      <c r="BS85">
        <f t="shared" si="2"/>
        <v>16</v>
      </c>
      <c r="BT85">
        <f t="shared" si="2"/>
        <v>0</v>
      </c>
      <c r="BU85">
        <f t="shared" si="2"/>
        <v>0</v>
      </c>
      <c r="BV85">
        <f t="shared" si="2"/>
        <v>0</v>
      </c>
    </row>
    <row r="86" spans="1:74" x14ac:dyDescent="0.2">
      <c r="B86" s="52">
        <v>271403</v>
      </c>
      <c r="C86" t="s">
        <v>396</v>
      </c>
      <c r="D86">
        <f>IFERROR(VLOOKUP($B86,$A$8:$BV$70,D$88,FALSE),0)</f>
        <v>3</v>
      </c>
      <c r="E86">
        <f t="shared" ref="E86:AJ86" si="3">IFERROR(VLOOKUP($B86,$A$8:$BV$70,E$88,FALSE),0)</f>
        <v>0.75792409642815595</v>
      </c>
      <c r="F86">
        <f t="shared" si="3"/>
        <v>8.92394500633152</v>
      </c>
      <c r="G86">
        <f t="shared" si="3"/>
        <v>0</v>
      </c>
      <c r="H86">
        <f t="shared" si="3"/>
        <v>0</v>
      </c>
      <c r="I86">
        <f t="shared" si="3"/>
        <v>0</v>
      </c>
      <c r="J86">
        <f t="shared" si="3"/>
        <v>2</v>
      </c>
      <c r="K86">
        <f t="shared" si="3"/>
        <v>0</v>
      </c>
      <c r="L86">
        <f t="shared" si="3"/>
        <v>0</v>
      </c>
      <c r="M86">
        <f t="shared" si="3"/>
        <v>1</v>
      </c>
      <c r="N86">
        <f t="shared" si="3"/>
        <v>0</v>
      </c>
      <c r="O86">
        <f t="shared" si="3"/>
        <v>0</v>
      </c>
      <c r="P86">
        <f t="shared" si="3"/>
        <v>3</v>
      </c>
      <c r="Q86">
        <f t="shared" si="3"/>
        <v>0</v>
      </c>
      <c r="R86">
        <f t="shared" si="3"/>
        <v>0</v>
      </c>
      <c r="S86">
        <f t="shared" si="3"/>
        <v>2</v>
      </c>
      <c r="T86">
        <f t="shared" si="3"/>
        <v>0</v>
      </c>
      <c r="U86">
        <f t="shared" si="3"/>
        <v>1</v>
      </c>
      <c r="V86">
        <f t="shared" si="3"/>
        <v>0</v>
      </c>
      <c r="W86">
        <f t="shared" si="3"/>
        <v>0</v>
      </c>
      <c r="X86">
        <f t="shared" si="3"/>
        <v>1</v>
      </c>
      <c r="Y86">
        <f t="shared" si="3"/>
        <v>0</v>
      </c>
      <c r="Z86">
        <f t="shared" si="3"/>
        <v>0</v>
      </c>
      <c r="AA86">
        <f t="shared" si="3"/>
        <v>3</v>
      </c>
      <c r="AB86">
        <f t="shared" si="3"/>
        <v>0</v>
      </c>
      <c r="AC86">
        <f t="shared" si="3"/>
        <v>0</v>
      </c>
      <c r="AD86">
        <f t="shared" si="3"/>
        <v>0</v>
      </c>
      <c r="AE86">
        <f t="shared" si="3"/>
        <v>0</v>
      </c>
      <c r="AF86">
        <f t="shared" si="3"/>
        <v>0</v>
      </c>
      <c r="AG86">
        <f t="shared" si="3"/>
        <v>0</v>
      </c>
      <c r="AH86">
        <f t="shared" si="3"/>
        <v>2</v>
      </c>
      <c r="AI86">
        <f t="shared" si="3"/>
        <v>0</v>
      </c>
      <c r="AJ86">
        <f t="shared" si="3"/>
        <v>0</v>
      </c>
      <c r="AK86">
        <f t="shared" ref="AK86:BP86" si="4">IFERROR(VLOOKUP($B86,$A$8:$BV$70,AK$88,FALSE),0)</f>
        <v>0</v>
      </c>
      <c r="AL86">
        <f t="shared" si="4"/>
        <v>0</v>
      </c>
      <c r="AM86">
        <f t="shared" si="4"/>
        <v>1</v>
      </c>
      <c r="AN86">
        <f t="shared" si="4"/>
        <v>0</v>
      </c>
      <c r="AO86">
        <f t="shared" si="4"/>
        <v>0</v>
      </c>
      <c r="AP86">
        <f t="shared" si="4"/>
        <v>0</v>
      </c>
      <c r="AQ86">
        <f t="shared" si="4"/>
        <v>0</v>
      </c>
      <c r="AR86">
        <f t="shared" si="4"/>
        <v>0</v>
      </c>
      <c r="AS86">
        <f t="shared" si="4"/>
        <v>0</v>
      </c>
      <c r="AT86">
        <f t="shared" si="4"/>
        <v>2</v>
      </c>
      <c r="AU86">
        <f t="shared" si="4"/>
        <v>0</v>
      </c>
      <c r="AV86">
        <f t="shared" si="4"/>
        <v>0</v>
      </c>
      <c r="AW86">
        <f t="shared" si="4"/>
        <v>0</v>
      </c>
      <c r="AX86">
        <f t="shared" si="4"/>
        <v>0</v>
      </c>
      <c r="AY86">
        <f t="shared" si="4"/>
        <v>0</v>
      </c>
      <c r="AZ86">
        <f t="shared" si="4"/>
        <v>0</v>
      </c>
      <c r="BA86">
        <f t="shared" si="4"/>
        <v>1</v>
      </c>
      <c r="BB86">
        <f t="shared" si="4"/>
        <v>1</v>
      </c>
      <c r="BC86">
        <f t="shared" si="4"/>
        <v>0</v>
      </c>
      <c r="BD86">
        <f t="shared" si="4"/>
        <v>0</v>
      </c>
      <c r="BE86">
        <f t="shared" si="4"/>
        <v>1</v>
      </c>
      <c r="BF86">
        <f t="shared" si="4"/>
        <v>0</v>
      </c>
      <c r="BG86">
        <f t="shared" si="4"/>
        <v>0</v>
      </c>
      <c r="BH86">
        <f t="shared" si="4"/>
        <v>1</v>
      </c>
      <c r="BI86">
        <f t="shared" si="4"/>
        <v>0</v>
      </c>
      <c r="BJ86">
        <f t="shared" si="4"/>
        <v>2</v>
      </c>
      <c r="BK86">
        <f t="shared" si="4"/>
        <v>2</v>
      </c>
      <c r="BL86">
        <f t="shared" si="4"/>
        <v>1</v>
      </c>
      <c r="BM86">
        <f t="shared" si="4"/>
        <v>1</v>
      </c>
      <c r="BN86">
        <f t="shared" si="4"/>
        <v>0</v>
      </c>
      <c r="BO86">
        <f t="shared" si="4"/>
        <v>0</v>
      </c>
      <c r="BP86">
        <f t="shared" si="4"/>
        <v>0</v>
      </c>
      <c r="BQ86">
        <f t="shared" ref="BQ86:BV86" si="5">IFERROR(VLOOKUP($B86,$A$8:$BV$70,BQ$88,FALSE),0)</f>
        <v>0</v>
      </c>
      <c r="BR86">
        <f t="shared" si="5"/>
        <v>0</v>
      </c>
      <c r="BS86">
        <f t="shared" si="5"/>
        <v>3</v>
      </c>
      <c r="BT86">
        <f t="shared" si="5"/>
        <v>0</v>
      </c>
      <c r="BU86">
        <f t="shared" si="5"/>
        <v>0</v>
      </c>
      <c r="BV86">
        <f t="shared" si="5"/>
        <v>0</v>
      </c>
    </row>
    <row r="87" spans="1:74" x14ac:dyDescent="0.2">
      <c r="C87" t="s">
        <v>397</v>
      </c>
      <c r="D87">
        <f>SUM(D8:D83)</f>
        <v>74</v>
      </c>
      <c r="G87">
        <f t="shared" ref="G87:BQ87" si="6">SUM(G8:G83)</f>
        <v>1</v>
      </c>
      <c r="H87">
        <f t="shared" si="6"/>
        <v>11</v>
      </c>
      <c r="I87">
        <f t="shared" si="6"/>
        <v>5</v>
      </c>
      <c r="J87">
        <f t="shared" si="6"/>
        <v>12</v>
      </c>
      <c r="K87">
        <f t="shared" si="6"/>
        <v>11</v>
      </c>
      <c r="L87">
        <f t="shared" si="6"/>
        <v>16</v>
      </c>
      <c r="M87">
        <f t="shared" si="6"/>
        <v>11</v>
      </c>
      <c r="N87">
        <f t="shared" si="6"/>
        <v>7</v>
      </c>
      <c r="O87">
        <f t="shared" si="6"/>
        <v>0</v>
      </c>
      <c r="P87">
        <f t="shared" si="6"/>
        <v>47</v>
      </c>
      <c r="Q87">
        <f t="shared" si="6"/>
        <v>27</v>
      </c>
      <c r="R87">
        <f t="shared" si="6"/>
        <v>0</v>
      </c>
      <c r="S87">
        <f t="shared" si="6"/>
        <v>10</v>
      </c>
      <c r="T87">
        <f t="shared" si="6"/>
        <v>11</v>
      </c>
      <c r="U87">
        <f t="shared" si="6"/>
        <v>0</v>
      </c>
      <c r="V87">
        <f t="shared" si="6"/>
        <v>11</v>
      </c>
      <c r="W87">
        <f t="shared" si="6"/>
        <v>0</v>
      </c>
      <c r="X87">
        <f t="shared" si="6"/>
        <v>1</v>
      </c>
      <c r="Y87">
        <f t="shared" si="6"/>
        <v>8</v>
      </c>
      <c r="Z87">
        <f t="shared" si="6"/>
        <v>2</v>
      </c>
      <c r="AA87">
        <f t="shared" si="6"/>
        <v>0</v>
      </c>
      <c r="AB87">
        <f t="shared" si="6"/>
        <v>19</v>
      </c>
      <c r="AC87">
        <f t="shared" si="6"/>
        <v>0</v>
      </c>
      <c r="AD87">
        <f t="shared" si="6"/>
        <v>0</v>
      </c>
      <c r="AE87">
        <f t="shared" si="6"/>
        <v>1</v>
      </c>
      <c r="AF87">
        <f t="shared" si="6"/>
        <v>0</v>
      </c>
      <c r="AG87">
        <f t="shared" si="6"/>
        <v>1</v>
      </c>
      <c r="AH87">
        <f t="shared" si="6"/>
        <v>0</v>
      </c>
      <c r="AI87">
        <f t="shared" si="6"/>
        <v>13</v>
      </c>
      <c r="AJ87">
        <f t="shared" si="6"/>
        <v>0</v>
      </c>
      <c r="AK87">
        <f t="shared" si="6"/>
        <v>0</v>
      </c>
      <c r="AL87">
        <f t="shared" si="6"/>
        <v>7</v>
      </c>
      <c r="AM87">
        <f t="shared" si="6"/>
        <v>0</v>
      </c>
      <c r="AN87">
        <f t="shared" si="6"/>
        <v>1</v>
      </c>
      <c r="AO87">
        <f t="shared" si="6"/>
        <v>0</v>
      </c>
      <c r="AP87">
        <f t="shared" si="6"/>
        <v>0</v>
      </c>
      <c r="AQ87">
        <f t="shared" si="6"/>
        <v>6</v>
      </c>
      <c r="AR87">
        <f t="shared" si="6"/>
        <v>7</v>
      </c>
      <c r="AS87">
        <f t="shared" si="6"/>
        <v>5</v>
      </c>
      <c r="AT87">
        <f t="shared" si="6"/>
        <v>2</v>
      </c>
      <c r="AU87">
        <f t="shared" si="6"/>
        <v>10</v>
      </c>
      <c r="AV87">
        <f t="shared" si="6"/>
        <v>7</v>
      </c>
      <c r="AW87">
        <f t="shared" si="6"/>
        <v>4</v>
      </c>
      <c r="AX87">
        <f t="shared" si="6"/>
        <v>4</v>
      </c>
      <c r="AY87">
        <f t="shared" si="6"/>
        <v>4</v>
      </c>
      <c r="AZ87">
        <f t="shared" si="6"/>
        <v>3</v>
      </c>
      <c r="BA87">
        <f t="shared" si="6"/>
        <v>6</v>
      </c>
      <c r="BB87">
        <f t="shared" si="6"/>
        <v>16</v>
      </c>
      <c r="BC87">
        <f t="shared" si="6"/>
        <v>17</v>
      </c>
      <c r="BD87">
        <f t="shared" si="6"/>
        <v>12</v>
      </c>
      <c r="BE87">
        <f t="shared" si="6"/>
        <v>12</v>
      </c>
      <c r="BF87">
        <f t="shared" si="6"/>
        <v>11</v>
      </c>
      <c r="BG87">
        <f t="shared" si="6"/>
        <v>4</v>
      </c>
      <c r="BH87">
        <f t="shared" si="6"/>
        <v>10</v>
      </c>
      <c r="BI87">
        <f t="shared" si="6"/>
        <v>8</v>
      </c>
      <c r="BJ87">
        <f t="shared" si="6"/>
        <v>0</v>
      </c>
      <c r="BK87">
        <f t="shared" si="6"/>
        <v>5</v>
      </c>
      <c r="BL87">
        <f t="shared" si="6"/>
        <v>14</v>
      </c>
      <c r="BM87">
        <f t="shared" si="6"/>
        <v>6</v>
      </c>
      <c r="BN87">
        <f t="shared" si="6"/>
        <v>2</v>
      </c>
      <c r="BO87">
        <f t="shared" si="6"/>
        <v>1</v>
      </c>
      <c r="BP87">
        <f t="shared" si="6"/>
        <v>0</v>
      </c>
      <c r="BQ87">
        <f t="shared" si="6"/>
        <v>2</v>
      </c>
      <c r="BR87">
        <f t="shared" ref="BR87:BV87" si="7">SUM(BR8:BR83)</f>
        <v>0</v>
      </c>
      <c r="BS87">
        <f t="shared" si="7"/>
        <v>2</v>
      </c>
      <c r="BT87">
        <f t="shared" si="7"/>
        <v>19</v>
      </c>
      <c r="BU87">
        <f t="shared" si="7"/>
        <v>0</v>
      </c>
      <c r="BV87">
        <f t="shared" si="7"/>
        <v>0</v>
      </c>
    </row>
    <row r="88" spans="1:74"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21</v>
      </c>
      <c r="U88">
        <v>22</v>
      </c>
      <c r="V88">
        <v>23</v>
      </c>
      <c r="W88">
        <v>24</v>
      </c>
      <c r="X88">
        <v>25</v>
      </c>
      <c r="Y88">
        <v>26</v>
      </c>
      <c r="Z88">
        <v>27</v>
      </c>
      <c r="AA88">
        <v>28</v>
      </c>
      <c r="AB88">
        <v>29</v>
      </c>
      <c r="AC88">
        <v>30</v>
      </c>
      <c r="AD88">
        <v>31</v>
      </c>
      <c r="AE88">
        <v>32</v>
      </c>
      <c r="AF88">
        <v>33</v>
      </c>
      <c r="AG88">
        <v>34</v>
      </c>
      <c r="AH88">
        <v>35</v>
      </c>
      <c r="AI88">
        <v>36</v>
      </c>
      <c r="AJ88">
        <v>37</v>
      </c>
      <c r="AK88">
        <v>38</v>
      </c>
      <c r="AL88">
        <v>39</v>
      </c>
      <c r="AM88">
        <v>40</v>
      </c>
      <c r="AN88">
        <v>41</v>
      </c>
      <c r="AO88">
        <v>42</v>
      </c>
      <c r="AP88">
        <v>43</v>
      </c>
      <c r="AQ88">
        <v>44</v>
      </c>
      <c r="AR88">
        <v>45</v>
      </c>
      <c r="AS88">
        <v>46</v>
      </c>
      <c r="AT88">
        <v>47</v>
      </c>
      <c r="AU88">
        <v>48</v>
      </c>
      <c r="AV88">
        <v>49</v>
      </c>
      <c r="AW88">
        <v>50</v>
      </c>
      <c r="AX88">
        <v>51</v>
      </c>
      <c r="AY88">
        <v>52</v>
      </c>
      <c r="AZ88">
        <v>53</v>
      </c>
      <c r="BA88">
        <v>54</v>
      </c>
      <c r="BB88">
        <v>55</v>
      </c>
      <c r="BC88">
        <v>56</v>
      </c>
      <c r="BD88">
        <v>57</v>
      </c>
      <c r="BE88">
        <v>58</v>
      </c>
      <c r="BF88">
        <v>59</v>
      </c>
      <c r="BG88">
        <v>60</v>
      </c>
      <c r="BH88">
        <v>61</v>
      </c>
      <c r="BI88">
        <v>62</v>
      </c>
      <c r="BJ88">
        <v>63</v>
      </c>
      <c r="BK88">
        <v>64</v>
      </c>
      <c r="BL88">
        <v>65</v>
      </c>
      <c r="BM88">
        <v>66</v>
      </c>
      <c r="BN88">
        <v>67</v>
      </c>
      <c r="BO88">
        <v>68</v>
      </c>
      <c r="BP88">
        <v>69</v>
      </c>
      <c r="BQ88">
        <v>70</v>
      </c>
      <c r="BR88">
        <v>71</v>
      </c>
      <c r="BS88">
        <v>72</v>
      </c>
      <c r="BT88">
        <v>73</v>
      </c>
      <c r="BU88">
        <v>74</v>
      </c>
      <c r="BV88">
        <v>75</v>
      </c>
    </row>
    <row r="90" spans="1:74" x14ac:dyDescent="0.2">
      <c r="A90">
        <v>270000</v>
      </c>
      <c r="B90" t="s">
        <v>394</v>
      </c>
      <c r="C90" t="s">
        <v>406</v>
      </c>
      <c r="D90">
        <v>53</v>
      </c>
      <c r="E90">
        <v>1.2506335756888201</v>
      </c>
      <c r="F90">
        <v>14.725201778271501</v>
      </c>
      <c r="G90">
        <v>1</v>
      </c>
      <c r="H90">
        <v>7</v>
      </c>
      <c r="I90">
        <v>3</v>
      </c>
      <c r="J90">
        <v>8</v>
      </c>
      <c r="K90">
        <v>8</v>
      </c>
      <c r="L90">
        <v>11</v>
      </c>
      <c r="M90">
        <v>9</v>
      </c>
      <c r="N90">
        <v>6</v>
      </c>
      <c r="O90">
        <v>0</v>
      </c>
      <c r="P90">
        <v>35</v>
      </c>
      <c r="Q90">
        <v>18</v>
      </c>
      <c r="R90">
        <v>0</v>
      </c>
      <c r="S90">
        <v>16</v>
      </c>
      <c r="T90">
        <v>37</v>
      </c>
      <c r="U90">
        <v>2</v>
      </c>
      <c r="V90">
        <v>35</v>
      </c>
      <c r="W90">
        <v>0</v>
      </c>
      <c r="X90">
        <v>4</v>
      </c>
      <c r="Y90">
        <v>25</v>
      </c>
      <c r="Z90">
        <v>6</v>
      </c>
      <c r="AA90">
        <v>0</v>
      </c>
      <c r="AB90">
        <v>38</v>
      </c>
      <c r="AC90">
        <v>2</v>
      </c>
      <c r="AD90">
        <v>1</v>
      </c>
      <c r="AE90">
        <v>3</v>
      </c>
      <c r="AF90">
        <v>1</v>
      </c>
      <c r="AG90">
        <v>8</v>
      </c>
      <c r="AH90">
        <v>0</v>
      </c>
      <c r="AI90">
        <v>36</v>
      </c>
      <c r="AJ90">
        <v>0</v>
      </c>
      <c r="AK90">
        <v>1</v>
      </c>
      <c r="AL90">
        <v>13</v>
      </c>
      <c r="AM90">
        <v>1</v>
      </c>
      <c r="AN90">
        <v>2</v>
      </c>
      <c r="AO90">
        <v>0</v>
      </c>
      <c r="AP90">
        <v>0</v>
      </c>
      <c r="AQ90">
        <v>4</v>
      </c>
      <c r="AR90">
        <v>6</v>
      </c>
      <c r="AS90">
        <v>3</v>
      </c>
      <c r="AT90">
        <v>2</v>
      </c>
      <c r="AU90">
        <v>6</v>
      </c>
      <c r="AV90">
        <v>5</v>
      </c>
      <c r="AW90">
        <v>4</v>
      </c>
      <c r="AX90">
        <v>2</v>
      </c>
      <c r="AY90">
        <v>3</v>
      </c>
      <c r="AZ90">
        <v>2</v>
      </c>
      <c r="BA90">
        <v>4</v>
      </c>
      <c r="BB90">
        <v>12</v>
      </c>
      <c r="BC90">
        <v>11</v>
      </c>
      <c r="BD90">
        <v>10</v>
      </c>
      <c r="BE90">
        <v>8</v>
      </c>
      <c r="BF90">
        <v>8</v>
      </c>
      <c r="BG90">
        <v>3</v>
      </c>
      <c r="BH90">
        <v>7</v>
      </c>
      <c r="BI90">
        <v>6</v>
      </c>
      <c r="BJ90">
        <v>0</v>
      </c>
      <c r="BK90">
        <v>16</v>
      </c>
      <c r="BL90">
        <v>43</v>
      </c>
      <c r="BM90">
        <v>11</v>
      </c>
      <c r="BN90">
        <v>2</v>
      </c>
      <c r="BO90">
        <v>2</v>
      </c>
      <c r="BP90">
        <v>2</v>
      </c>
      <c r="BQ90">
        <v>5</v>
      </c>
      <c r="BR90">
        <v>0</v>
      </c>
      <c r="BS90">
        <v>8</v>
      </c>
      <c r="BT90">
        <v>45</v>
      </c>
      <c r="BU90">
        <v>0</v>
      </c>
      <c r="BV90">
        <v>0</v>
      </c>
    </row>
    <row r="91" spans="1:74" x14ac:dyDescent="0.2">
      <c r="B91" t="s">
        <v>425</v>
      </c>
    </row>
    <row r="92" spans="1:74" x14ac:dyDescent="0.2">
      <c r="D92">
        <f>D87-D85-D86</f>
        <v>53</v>
      </c>
    </row>
    <row r="100" spans="1:6" s="147" customFormat="1" x14ac:dyDescent="0.2"/>
    <row r="101" spans="1:6" x14ac:dyDescent="0.2">
      <c r="A101" s="52">
        <v>271004</v>
      </c>
      <c r="B101" s="52" t="s">
        <v>172</v>
      </c>
      <c r="C101" s="52" t="s">
        <v>419</v>
      </c>
      <c r="D101" s="52">
        <v>38</v>
      </c>
      <c r="E101" s="52">
        <v>2.8712703709076801</v>
      </c>
      <c r="F101" s="52">
        <v>33.806893076816301</v>
      </c>
    </row>
    <row r="102" spans="1:6" x14ac:dyDescent="0.2">
      <c r="A102" s="52">
        <v>271021</v>
      </c>
      <c r="B102" s="52" t="s">
        <v>419</v>
      </c>
      <c r="C102" s="52" t="s">
        <v>500</v>
      </c>
      <c r="D102" s="52">
        <v>1</v>
      </c>
      <c r="E102" s="52">
        <v>1.9837727389950199</v>
      </c>
      <c r="F102" s="52">
        <v>23.357324184941401</v>
      </c>
    </row>
    <row r="103" spans="1:6" x14ac:dyDescent="0.2">
      <c r="A103" s="52">
        <v>271039</v>
      </c>
      <c r="B103" s="52" t="s">
        <v>419</v>
      </c>
      <c r="C103" s="52" t="s">
        <v>501</v>
      </c>
      <c r="D103" s="52">
        <v>1</v>
      </c>
      <c r="E103" s="52">
        <v>2.68622236548741</v>
      </c>
      <c r="F103" s="52">
        <v>31.628102045255002</v>
      </c>
    </row>
    <row r="104" spans="1:6" x14ac:dyDescent="0.2">
      <c r="A104" s="52">
        <v>271071</v>
      </c>
      <c r="B104" s="52" t="s">
        <v>419</v>
      </c>
      <c r="C104" s="52" t="s">
        <v>504</v>
      </c>
      <c r="D104" s="52">
        <v>2</v>
      </c>
      <c r="E104" s="52">
        <v>5.1390102266303499</v>
      </c>
      <c r="F104" s="52">
        <v>60.5077010554864</v>
      </c>
    </row>
    <row r="105" spans="1:6" x14ac:dyDescent="0.2">
      <c r="A105" s="52">
        <v>271110</v>
      </c>
      <c r="B105" s="52" t="s">
        <v>419</v>
      </c>
      <c r="C105" s="52" t="s">
        <v>507</v>
      </c>
      <c r="D105" s="52">
        <v>3</v>
      </c>
      <c r="E105" s="52">
        <v>8.2422111105005804</v>
      </c>
      <c r="F105" s="52">
        <v>97.045388881700305</v>
      </c>
    </row>
    <row r="106" spans="1:6" x14ac:dyDescent="0.2">
      <c r="A106" s="52">
        <v>271136</v>
      </c>
      <c r="B106" s="52" t="s">
        <v>419</v>
      </c>
      <c r="C106" s="52" t="s">
        <v>508</v>
      </c>
      <c r="D106" s="52">
        <v>1</v>
      </c>
      <c r="E106" s="52">
        <v>2.08129539825587</v>
      </c>
      <c r="F106" s="52">
        <v>24.505574850432101</v>
      </c>
    </row>
    <row r="107" spans="1:6" x14ac:dyDescent="0.2">
      <c r="A107" s="52">
        <v>271144</v>
      </c>
      <c r="B107" s="52" t="s">
        <v>419</v>
      </c>
      <c r="C107" s="52" t="s">
        <v>509</v>
      </c>
      <c r="D107" s="52">
        <v>4</v>
      </c>
      <c r="E107" s="52">
        <v>4.73333570000118</v>
      </c>
      <c r="F107" s="52">
        <v>55.731210661304303</v>
      </c>
    </row>
    <row r="108" spans="1:6" x14ac:dyDescent="0.2">
      <c r="A108" s="52">
        <v>271161</v>
      </c>
      <c r="B108" s="52" t="s">
        <v>419</v>
      </c>
      <c r="C108" s="52" t="s">
        <v>511</v>
      </c>
      <c r="D108" s="52">
        <v>3</v>
      </c>
      <c r="E108" s="52">
        <v>4.9429908389903101</v>
      </c>
      <c r="F108" s="52">
        <v>58.199730846176301</v>
      </c>
    </row>
    <row r="109" spans="1:6" x14ac:dyDescent="0.2">
      <c r="A109" s="52">
        <v>271179</v>
      </c>
      <c r="B109" s="52" t="s">
        <v>419</v>
      </c>
      <c r="C109" s="52" t="s">
        <v>512</v>
      </c>
      <c r="D109" s="52">
        <v>1</v>
      </c>
      <c r="E109" s="52">
        <v>2.3273675146042301</v>
      </c>
      <c r="F109" s="52">
        <v>27.4028755751789</v>
      </c>
    </row>
    <row r="110" spans="1:6" x14ac:dyDescent="0.2">
      <c r="A110" s="52">
        <v>271187</v>
      </c>
      <c r="B110" s="52" t="s">
        <v>419</v>
      </c>
      <c r="C110" s="52" t="s">
        <v>513</v>
      </c>
      <c r="D110" s="52">
        <v>3</v>
      </c>
      <c r="E110" s="52">
        <v>3.6974955630053201</v>
      </c>
      <c r="F110" s="52">
        <v>43.5350284031272</v>
      </c>
    </row>
    <row r="111" spans="1:6" x14ac:dyDescent="0.2">
      <c r="A111" s="52">
        <v>271195</v>
      </c>
      <c r="B111" s="52" t="s">
        <v>419</v>
      </c>
      <c r="C111" s="52" t="s">
        <v>527</v>
      </c>
      <c r="D111" s="52">
        <v>1</v>
      </c>
      <c r="E111" s="52">
        <v>1.9400523814143</v>
      </c>
      <c r="F111" s="52">
        <v>22.842552232781301</v>
      </c>
    </row>
    <row r="112" spans="1:6" x14ac:dyDescent="0.2">
      <c r="A112" s="52">
        <v>271217</v>
      </c>
      <c r="B112" s="52" t="s">
        <v>419</v>
      </c>
      <c r="C112" s="52" t="s">
        <v>515</v>
      </c>
      <c r="D112" s="52">
        <v>1</v>
      </c>
      <c r="E112" s="52">
        <v>1.6007427446335101</v>
      </c>
      <c r="F112" s="52">
        <v>18.8474548964913</v>
      </c>
    </row>
    <row r="113" spans="1:6" x14ac:dyDescent="0.2">
      <c r="A113" s="52">
        <v>271225</v>
      </c>
      <c r="B113" s="52" t="s">
        <v>419</v>
      </c>
      <c r="C113" s="52" t="s">
        <v>516</v>
      </c>
      <c r="D113" s="52">
        <v>4</v>
      </c>
      <c r="E113" s="52">
        <v>6.5849041073339398</v>
      </c>
      <c r="F113" s="52">
        <v>77.531935457318895</v>
      </c>
    </row>
    <row r="114" spans="1:6" x14ac:dyDescent="0.2">
      <c r="A114" s="52">
        <v>271233</v>
      </c>
      <c r="B114" s="52" t="s">
        <v>419</v>
      </c>
      <c r="C114" s="52" t="s">
        <v>517</v>
      </c>
      <c r="D114" s="52">
        <v>3</v>
      </c>
      <c r="E114" s="52">
        <v>3.3511689994526401</v>
      </c>
      <c r="F114" s="52">
        <v>39.457312412910099</v>
      </c>
    </row>
    <row r="115" spans="1:6" x14ac:dyDescent="0.2">
      <c r="A115" s="52">
        <v>271250</v>
      </c>
      <c r="B115" s="52" t="s">
        <v>419</v>
      </c>
      <c r="C115" s="52" t="s">
        <v>518</v>
      </c>
      <c r="D115" s="52">
        <v>1</v>
      </c>
      <c r="E115" s="52">
        <v>1.74373997349515</v>
      </c>
      <c r="F115" s="52">
        <v>20.531131945991302</v>
      </c>
    </row>
    <row r="116" spans="1:6" x14ac:dyDescent="0.2">
      <c r="A116" s="52">
        <v>271268</v>
      </c>
      <c r="B116" s="52" t="s">
        <v>419</v>
      </c>
      <c r="C116" s="52" t="s">
        <v>519</v>
      </c>
      <c r="D116" s="52">
        <v>4</v>
      </c>
      <c r="E116" s="52">
        <v>4.3772296513536597</v>
      </c>
      <c r="F116" s="52">
        <v>51.5383491207769</v>
      </c>
    </row>
    <row r="117" spans="1:6" x14ac:dyDescent="0.2">
      <c r="A117" s="52">
        <v>271276</v>
      </c>
      <c r="B117" s="52" t="s">
        <v>419</v>
      </c>
      <c r="C117" s="52" t="s">
        <v>520</v>
      </c>
      <c r="D117" s="52">
        <v>1</v>
      </c>
      <c r="E117" s="52">
        <v>1.53428356628872</v>
      </c>
      <c r="F117" s="52">
        <v>18.064951667593</v>
      </c>
    </row>
    <row r="118" spans="1:6" x14ac:dyDescent="0.2">
      <c r="A118" s="52">
        <v>271284</v>
      </c>
      <c r="B118" s="52" t="s">
        <v>419</v>
      </c>
      <c r="C118" s="52" t="s">
        <v>521</v>
      </c>
      <c r="D118" s="52">
        <v>4</v>
      </c>
      <c r="E118" s="52">
        <v>7.8751008997302803</v>
      </c>
      <c r="F118" s="52">
        <v>92.722962206501606</v>
      </c>
    </row>
    <row r="119" spans="1:6" x14ac:dyDescent="0.2">
      <c r="A119" s="52">
        <v>271403</v>
      </c>
      <c r="B119" s="52" t="s">
        <v>173</v>
      </c>
      <c r="C119" s="52" t="s">
        <v>419</v>
      </c>
      <c r="D119" s="52">
        <v>9</v>
      </c>
      <c r="E119" s="52">
        <v>2.2737722892844698</v>
      </c>
      <c r="F119" s="52">
        <v>26.771835018994601</v>
      </c>
    </row>
    <row r="120" spans="1:6" x14ac:dyDescent="0.2">
      <c r="A120" s="52">
        <v>271411</v>
      </c>
      <c r="B120" s="52" t="s">
        <v>419</v>
      </c>
      <c r="C120" s="52" t="s">
        <v>522</v>
      </c>
      <c r="D120" s="52">
        <v>1</v>
      </c>
      <c r="E120" s="52">
        <v>1.39308749982586</v>
      </c>
      <c r="F120" s="52">
        <v>16.402481852788402</v>
      </c>
    </row>
    <row r="121" spans="1:6" x14ac:dyDescent="0.2">
      <c r="A121" s="52">
        <v>271420</v>
      </c>
      <c r="B121" s="52" t="s">
        <v>419</v>
      </c>
      <c r="C121" s="52" t="s">
        <v>528</v>
      </c>
      <c r="D121" s="52">
        <v>2</v>
      </c>
      <c r="E121" s="52">
        <v>3.4019391052900199</v>
      </c>
      <c r="F121" s="52">
        <v>40.0550894655115</v>
      </c>
    </row>
    <row r="122" spans="1:6" x14ac:dyDescent="0.2">
      <c r="A122" s="52">
        <v>271438</v>
      </c>
      <c r="B122" s="52" t="s">
        <v>419</v>
      </c>
      <c r="C122" s="52" t="s">
        <v>523</v>
      </c>
      <c r="D122" s="52">
        <v>1</v>
      </c>
      <c r="E122" s="52">
        <v>2.4329124394813002</v>
      </c>
      <c r="F122" s="52">
        <v>28.6455819487315</v>
      </c>
    </row>
    <row r="123" spans="1:6" x14ac:dyDescent="0.2">
      <c r="A123" s="52">
        <v>271446</v>
      </c>
      <c r="B123" s="52" t="s">
        <v>419</v>
      </c>
      <c r="C123" s="52" t="s">
        <v>529</v>
      </c>
      <c r="D123" s="52">
        <v>2</v>
      </c>
      <c r="E123" s="52">
        <v>3.0323705556818998</v>
      </c>
      <c r="F123" s="52">
        <v>35.703717833028897</v>
      </c>
    </row>
    <row r="124" spans="1:6" x14ac:dyDescent="0.2">
      <c r="A124" s="52">
        <v>271454</v>
      </c>
      <c r="B124" s="52" t="s">
        <v>419</v>
      </c>
      <c r="C124" s="52" t="s">
        <v>524</v>
      </c>
      <c r="D124" s="52">
        <v>1</v>
      </c>
      <c r="E124" s="52">
        <v>1.54983494257862</v>
      </c>
      <c r="F124" s="52">
        <v>18.248056581974001</v>
      </c>
    </row>
    <row r="125" spans="1:6" x14ac:dyDescent="0.2">
      <c r="A125" s="52">
        <v>271462</v>
      </c>
      <c r="B125" s="52" t="s">
        <v>419</v>
      </c>
      <c r="C125" s="52" t="s">
        <v>525</v>
      </c>
      <c r="D125" s="52">
        <v>2</v>
      </c>
      <c r="E125" s="52">
        <v>2.6612731530764302</v>
      </c>
      <c r="F125" s="52">
        <v>31.3343451894483</v>
      </c>
    </row>
    <row r="126" spans="1:6" x14ac:dyDescent="0.2">
      <c r="A126" s="52">
        <v>272027</v>
      </c>
      <c r="B126" s="52" t="s">
        <v>253</v>
      </c>
      <c r="C126" s="52" t="s">
        <v>419</v>
      </c>
      <c r="D126" s="52">
        <v>1</v>
      </c>
      <c r="E126" s="52">
        <v>1.0921322790616399</v>
      </c>
      <c r="F126" s="52">
        <v>12.8589768341129</v>
      </c>
    </row>
    <row r="127" spans="1:6" x14ac:dyDescent="0.2">
      <c r="A127" s="52">
        <v>272035</v>
      </c>
      <c r="B127" s="52" t="s">
        <v>174</v>
      </c>
      <c r="C127" s="52" t="s">
        <v>419</v>
      </c>
      <c r="D127" s="52">
        <v>2</v>
      </c>
      <c r="E127" s="52">
        <v>1.02953742883323</v>
      </c>
      <c r="F127" s="52">
        <v>12.1219729523912</v>
      </c>
    </row>
    <row r="128" spans="1:6" x14ac:dyDescent="0.2">
      <c r="A128" s="52">
        <v>272051</v>
      </c>
      <c r="B128" s="52" t="s">
        <v>176</v>
      </c>
      <c r="C128" s="52" t="s">
        <v>419</v>
      </c>
      <c r="D128" s="52">
        <v>2</v>
      </c>
      <c r="E128" s="52">
        <v>1.10447810648273</v>
      </c>
      <c r="F128" s="52">
        <v>13.004338995683799</v>
      </c>
    </row>
    <row r="129" spans="1:6" x14ac:dyDescent="0.2">
      <c r="A129" s="52">
        <v>272078</v>
      </c>
      <c r="B129" s="52" t="s">
        <v>177</v>
      </c>
      <c r="C129" s="52" t="s">
        <v>419</v>
      </c>
      <c r="D129" s="52">
        <v>2</v>
      </c>
      <c r="E129" s="52">
        <v>1.19636544178785</v>
      </c>
      <c r="F129" s="52">
        <v>14.086238266211801</v>
      </c>
    </row>
    <row r="130" spans="1:6" x14ac:dyDescent="0.2">
      <c r="A130" s="52">
        <v>272086</v>
      </c>
      <c r="B130" s="52" t="s">
        <v>178</v>
      </c>
      <c r="C130" s="52" t="s">
        <v>419</v>
      </c>
      <c r="D130" s="52">
        <v>2</v>
      </c>
      <c r="E130" s="52">
        <v>4.9347380887759398</v>
      </c>
      <c r="F130" s="52">
        <v>58.102561367845702</v>
      </c>
    </row>
    <row r="131" spans="1:6" x14ac:dyDescent="0.2">
      <c r="A131" s="52">
        <v>272094</v>
      </c>
      <c r="B131" s="52" t="s">
        <v>179</v>
      </c>
      <c r="C131" s="52" t="s">
        <v>419</v>
      </c>
      <c r="D131" s="52">
        <v>1</v>
      </c>
      <c r="E131" s="52">
        <v>1.4444604940054899</v>
      </c>
      <c r="F131" s="52">
        <v>17.0073574294195</v>
      </c>
    </row>
    <row r="132" spans="1:6" x14ac:dyDescent="0.2">
      <c r="A132" s="52">
        <v>272108</v>
      </c>
      <c r="B132" s="52" t="s">
        <v>180</v>
      </c>
      <c r="C132" s="52" t="s">
        <v>419</v>
      </c>
      <c r="D132" s="52">
        <v>3</v>
      </c>
      <c r="E132" s="52">
        <v>1.5738613113412401</v>
      </c>
      <c r="F132" s="52">
        <v>18.530947698050099</v>
      </c>
    </row>
    <row r="133" spans="1:6" x14ac:dyDescent="0.2">
      <c r="A133" s="52">
        <v>272116</v>
      </c>
      <c r="B133" s="52" t="s">
        <v>181</v>
      </c>
      <c r="C133" s="52" t="s">
        <v>419</v>
      </c>
      <c r="D133" s="52">
        <v>3</v>
      </c>
      <c r="E133" s="52">
        <v>2.1894294346893202</v>
      </c>
      <c r="F133" s="52">
        <v>25.7787659245678</v>
      </c>
    </row>
    <row r="134" spans="1:6" x14ac:dyDescent="0.2">
      <c r="A134" s="52">
        <v>272124</v>
      </c>
      <c r="B134" s="52" t="s">
        <v>182</v>
      </c>
      <c r="C134" s="52" t="s">
        <v>419</v>
      </c>
      <c r="D134" s="52">
        <v>4</v>
      </c>
      <c r="E134" s="52">
        <v>3.1781344350866001</v>
      </c>
      <c r="F134" s="52">
        <v>37.419969961503597</v>
      </c>
    </row>
    <row r="135" spans="1:6" x14ac:dyDescent="0.2">
      <c r="A135" s="52">
        <v>272175</v>
      </c>
      <c r="B135" s="52" t="s">
        <v>186</v>
      </c>
      <c r="C135" s="52" t="s">
        <v>419</v>
      </c>
      <c r="D135" s="52">
        <v>2</v>
      </c>
      <c r="E135" s="52">
        <v>3.52640394957242</v>
      </c>
      <c r="F135" s="52">
        <v>41.520562632062401</v>
      </c>
    </row>
    <row r="136" spans="1:6" x14ac:dyDescent="0.2">
      <c r="A136" s="52">
        <v>272183</v>
      </c>
      <c r="B136" s="52" t="s">
        <v>187</v>
      </c>
      <c r="C136" s="52" t="s">
        <v>419</v>
      </c>
      <c r="D136" s="52">
        <v>1</v>
      </c>
      <c r="E136" s="52">
        <v>1.73448503139418</v>
      </c>
      <c r="F136" s="52">
        <v>20.422162466415301</v>
      </c>
    </row>
    <row r="137" spans="1:6" x14ac:dyDescent="0.2">
      <c r="A137" s="52">
        <v>272191</v>
      </c>
      <c r="B137" s="52" t="s">
        <v>278</v>
      </c>
      <c r="C137" s="52" t="s">
        <v>419</v>
      </c>
      <c r="D137" s="52">
        <v>1</v>
      </c>
      <c r="E137" s="52">
        <v>1.12018460642314</v>
      </c>
      <c r="F137" s="52">
        <v>13.1892703659499</v>
      </c>
    </row>
    <row r="138" spans="1:6" x14ac:dyDescent="0.2">
      <c r="A138" s="52">
        <v>272256</v>
      </c>
      <c r="B138" s="52" t="s">
        <v>191</v>
      </c>
      <c r="C138" s="52" t="s">
        <v>419</v>
      </c>
      <c r="D138" s="52">
        <v>1</v>
      </c>
      <c r="E138" s="52">
        <v>3.6706676944536198</v>
      </c>
      <c r="F138" s="52">
        <v>43.219151886308801</v>
      </c>
    </row>
    <row r="139" spans="1:6" x14ac:dyDescent="0.2">
      <c r="A139" s="52">
        <v>272272</v>
      </c>
      <c r="B139" s="52" t="s">
        <v>193</v>
      </c>
      <c r="C139" s="52" t="s">
        <v>419</v>
      </c>
      <c r="D139" s="52">
        <v>2</v>
      </c>
      <c r="E139" s="52">
        <v>0.85279118555030597</v>
      </c>
      <c r="F139" s="52">
        <v>10.040928475027799</v>
      </c>
    </row>
    <row r="140" spans="1:6" x14ac:dyDescent="0.2">
      <c r="A140" s="52">
        <v>273210</v>
      </c>
      <c r="B140" s="52" t="s">
        <v>531</v>
      </c>
      <c r="C140" s="52" t="s">
        <v>419</v>
      </c>
      <c r="D140" s="52">
        <v>1</v>
      </c>
      <c r="E140" s="52">
        <v>11.142061281337</v>
      </c>
      <c r="F140" s="52">
        <v>131.18878605445201</v>
      </c>
    </row>
    <row r="141" spans="1:6" x14ac:dyDescent="0.2">
      <c r="A141" s="52">
        <v>273228</v>
      </c>
      <c r="B141" s="52" t="s">
        <v>532</v>
      </c>
      <c r="C141" s="52" t="s">
        <v>419</v>
      </c>
      <c r="D141" s="52">
        <v>2</v>
      </c>
      <c r="E141" s="52">
        <v>43.497172683775602</v>
      </c>
      <c r="F141" s="52">
        <v>512.14412998639</v>
      </c>
    </row>
    <row r="142" spans="1:6" x14ac:dyDescent="0.2">
      <c r="A142" s="52"/>
      <c r="B142" s="52"/>
      <c r="C142" s="52"/>
      <c r="D142" s="52"/>
      <c r="E142" s="52"/>
      <c r="F142" s="52"/>
    </row>
    <row r="178" spans="1:6" x14ac:dyDescent="0.2">
      <c r="B178">
        <v>271004</v>
      </c>
      <c r="C178" t="s">
        <v>249</v>
      </c>
      <c r="D178">
        <v>38</v>
      </c>
      <c r="E178">
        <v>2.8712703709076801</v>
      </c>
      <c r="F178">
        <v>33.806893076816301</v>
      </c>
    </row>
    <row r="179" spans="1:6" x14ac:dyDescent="0.2">
      <c r="B179">
        <v>271403</v>
      </c>
      <c r="C179" t="s">
        <v>251</v>
      </c>
      <c r="D179">
        <v>9</v>
      </c>
      <c r="E179">
        <v>2.2737722892844698</v>
      </c>
      <c r="F179">
        <v>26.771835018994601</v>
      </c>
    </row>
    <row r="180" spans="1:6" x14ac:dyDescent="0.2">
      <c r="B180" s="52"/>
      <c r="C180" t="s">
        <v>397</v>
      </c>
      <c r="D180">
        <v>124</v>
      </c>
    </row>
    <row r="181" spans="1:6" x14ac:dyDescent="0.2">
      <c r="A181">
        <v>1</v>
      </c>
      <c r="B181" s="52">
        <v>2</v>
      </c>
      <c r="C181">
        <v>3</v>
      </c>
      <c r="D181">
        <v>4</v>
      </c>
      <c r="E181">
        <v>5</v>
      </c>
      <c r="F181">
        <v>6</v>
      </c>
    </row>
    <row r="183" spans="1:6" x14ac:dyDescent="0.2">
      <c r="A183">
        <v>270000</v>
      </c>
      <c r="B183" t="s">
        <v>313</v>
      </c>
      <c r="C183" t="s">
        <v>406</v>
      </c>
      <c r="D183">
        <v>77</v>
      </c>
      <c r="E183">
        <v>1.8169582137365801</v>
      </c>
      <c r="F183">
        <v>21.3932176778662</v>
      </c>
    </row>
  </sheetData>
  <phoneticPr fontId="14"/>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Q80"/>
  <sheetViews>
    <sheetView workbookViewId="0">
      <selection activeCell="D90" sqref="D90:BW90"/>
    </sheetView>
  </sheetViews>
  <sheetFormatPr defaultRowHeight="13.2" x14ac:dyDescent="0.2"/>
  <sheetData>
    <row r="1" spans="1:12" x14ac:dyDescent="0.2">
      <c r="A1" t="s">
        <v>547</v>
      </c>
      <c r="I1" t="s">
        <v>548</v>
      </c>
    </row>
    <row r="3" spans="1:12" x14ac:dyDescent="0.2">
      <c r="A3" t="s">
        <v>477</v>
      </c>
      <c r="G3" t="s">
        <v>432</v>
      </c>
    </row>
    <row r="4" spans="1:12" x14ac:dyDescent="0.2">
      <c r="C4" t="s">
        <v>478</v>
      </c>
      <c r="E4" t="s">
        <v>549</v>
      </c>
      <c r="G4" t="s">
        <v>479</v>
      </c>
      <c r="H4" t="s">
        <v>480</v>
      </c>
    </row>
    <row r="5" spans="1:12" x14ac:dyDescent="0.2">
      <c r="B5" t="s">
        <v>463</v>
      </c>
      <c r="C5">
        <v>864</v>
      </c>
      <c r="D5">
        <v>0.62790697674418605</v>
      </c>
      <c r="E5">
        <v>976</v>
      </c>
      <c r="F5">
        <v>0.65591397849462363</v>
      </c>
      <c r="G5">
        <v>112</v>
      </c>
      <c r="H5">
        <v>0.12962962962962954</v>
      </c>
    </row>
    <row r="6" spans="1:12" x14ac:dyDescent="0.2">
      <c r="B6" t="s">
        <v>464</v>
      </c>
      <c r="C6">
        <v>512</v>
      </c>
      <c r="D6">
        <v>0.37209302325581395</v>
      </c>
      <c r="E6">
        <v>512</v>
      </c>
      <c r="F6">
        <v>0.34408602150537637</v>
      </c>
      <c r="G6">
        <v>0</v>
      </c>
      <c r="H6">
        <v>0</v>
      </c>
    </row>
    <row r="7" spans="1:12" x14ac:dyDescent="0.2">
      <c r="B7" t="s">
        <v>433</v>
      </c>
      <c r="C7">
        <v>1376</v>
      </c>
      <c r="D7">
        <v>1</v>
      </c>
      <c r="E7">
        <v>1488</v>
      </c>
      <c r="F7">
        <v>1</v>
      </c>
      <c r="G7">
        <v>112</v>
      </c>
      <c r="H7">
        <v>8.1395348837209225E-2</v>
      </c>
    </row>
    <row r="9" spans="1:12" x14ac:dyDescent="0.2">
      <c r="A9" t="s">
        <v>481</v>
      </c>
      <c r="D9" t="s">
        <v>432</v>
      </c>
    </row>
    <row r="10" spans="1:12" x14ac:dyDescent="0.2">
      <c r="B10" t="s">
        <v>463</v>
      </c>
      <c r="C10">
        <v>976</v>
      </c>
      <c r="D10">
        <v>0.65591397849462363</v>
      </c>
    </row>
    <row r="11" spans="1:12" x14ac:dyDescent="0.2">
      <c r="B11" t="s">
        <v>464</v>
      </c>
      <c r="C11">
        <v>512</v>
      </c>
      <c r="D11">
        <v>0.34408602150537637</v>
      </c>
    </row>
    <row r="12" spans="1:12" x14ac:dyDescent="0.2">
      <c r="B12" t="s">
        <v>433</v>
      </c>
      <c r="C12">
        <v>1488</v>
      </c>
      <c r="D12">
        <v>1</v>
      </c>
    </row>
    <row r="14" spans="1:12" x14ac:dyDescent="0.2">
      <c r="A14" t="s">
        <v>482</v>
      </c>
      <c r="L14" t="s">
        <v>432</v>
      </c>
    </row>
    <row r="15" spans="1:12" x14ac:dyDescent="0.2">
      <c r="C15" t="s">
        <v>433</v>
      </c>
      <c r="D15" t="s">
        <v>454</v>
      </c>
    </row>
    <row r="16" spans="1:12" x14ac:dyDescent="0.2">
      <c r="D16" t="s">
        <v>455</v>
      </c>
      <c r="E16" t="s">
        <v>456</v>
      </c>
      <c r="F16" t="s">
        <v>457</v>
      </c>
      <c r="G16" t="s">
        <v>458</v>
      </c>
      <c r="H16" t="s">
        <v>459</v>
      </c>
      <c r="I16" t="s">
        <v>460</v>
      </c>
      <c r="J16" t="s">
        <v>461</v>
      </c>
      <c r="K16" t="s">
        <v>462</v>
      </c>
      <c r="L16" t="s">
        <v>451</v>
      </c>
    </row>
    <row r="17" spans="1:13" x14ac:dyDescent="0.2">
      <c r="B17" t="s">
        <v>463</v>
      </c>
      <c r="C17">
        <v>976</v>
      </c>
      <c r="D17">
        <v>35</v>
      </c>
      <c r="E17">
        <v>104</v>
      </c>
      <c r="F17">
        <v>113</v>
      </c>
      <c r="G17">
        <v>168</v>
      </c>
      <c r="H17">
        <v>197</v>
      </c>
      <c r="I17">
        <v>111</v>
      </c>
      <c r="J17">
        <v>144</v>
      </c>
      <c r="K17">
        <v>104</v>
      </c>
      <c r="L17">
        <v>0</v>
      </c>
      <c r="M17">
        <v>976</v>
      </c>
    </row>
    <row r="18" spans="1:13" x14ac:dyDescent="0.2">
      <c r="B18" t="s">
        <v>464</v>
      </c>
      <c r="C18">
        <v>512</v>
      </c>
      <c r="D18">
        <v>24</v>
      </c>
      <c r="E18">
        <v>60</v>
      </c>
      <c r="F18">
        <v>58</v>
      </c>
      <c r="G18">
        <v>80</v>
      </c>
      <c r="H18">
        <v>107</v>
      </c>
      <c r="I18">
        <v>49</v>
      </c>
      <c r="J18">
        <v>87</v>
      </c>
      <c r="K18">
        <v>47</v>
      </c>
      <c r="L18">
        <v>0</v>
      </c>
      <c r="M18">
        <v>512</v>
      </c>
    </row>
    <row r="19" spans="1:13" x14ac:dyDescent="0.2">
      <c r="B19" t="s">
        <v>433</v>
      </c>
      <c r="C19">
        <v>1488</v>
      </c>
      <c r="D19">
        <v>59</v>
      </c>
      <c r="E19">
        <v>164</v>
      </c>
      <c r="F19">
        <v>171</v>
      </c>
      <c r="G19">
        <v>248</v>
      </c>
      <c r="H19">
        <v>304</v>
      </c>
      <c r="I19">
        <v>160</v>
      </c>
      <c r="J19">
        <v>231</v>
      </c>
      <c r="K19">
        <v>151</v>
      </c>
      <c r="L19">
        <v>0</v>
      </c>
      <c r="M19">
        <v>1488</v>
      </c>
    </row>
    <row r="20" spans="1:13" x14ac:dyDescent="0.2">
      <c r="C20">
        <v>1</v>
      </c>
      <c r="D20">
        <v>3.9650537634408602E-2</v>
      </c>
      <c r="E20">
        <v>0.11021505376344086</v>
      </c>
      <c r="F20">
        <v>0.11491935483870967</v>
      </c>
      <c r="G20">
        <v>0.16666666666666666</v>
      </c>
      <c r="H20">
        <v>0.20430107526881722</v>
      </c>
      <c r="I20">
        <v>0.10752688172043011</v>
      </c>
      <c r="J20">
        <v>0.15524193548387097</v>
      </c>
      <c r="K20">
        <v>0.10147849462365591</v>
      </c>
      <c r="L20">
        <v>0</v>
      </c>
    </row>
    <row r="22" spans="1:13" x14ac:dyDescent="0.2">
      <c r="A22" t="s">
        <v>483</v>
      </c>
      <c r="F22" t="s">
        <v>432</v>
      </c>
    </row>
    <row r="23" spans="1:13" x14ac:dyDescent="0.2">
      <c r="C23" t="s">
        <v>433</v>
      </c>
      <c r="D23" t="s">
        <v>131</v>
      </c>
      <c r="E23" t="s">
        <v>132</v>
      </c>
      <c r="F23" t="s">
        <v>6</v>
      </c>
    </row>
    <row r="24" spans="1:13" x14ac:dyDescent="0.2">
      <c r="B24" t="s">
        <v>423</v>
      </c>
      <c r="C24">
        <v>976</v>
      </c>
      <c r="D24">
        <v>565</v>
      </c>
      <c r="E24">
        <v>411</v>
      </c>
      <c r="F24">
        <v>0</v>
      </c>
      <c r="G24">
        <v>976</v>
      </c>
    </row>
    <row r="25" spans="1:13" x14ac:dyDescent="0.2">
      <c r="B25" t="s">
        <v>424</v>
      </c>
      <c r="C25">
        <v>512</v>
      </c>
      <c r="D25">
        <v>330</v>
      </c>
      <c r="E25">
        <v>182</v>
      </c>
      <c r="F25">
        <v>0</v>
      </c>
      <c r="G25">
        <v>512</v>
      </c>
    </row>
    <row r="26" spans="1:13" x14ac:dyDescent="0.2">
      <c r="B26" t="s">
        <v>433</v>
      </c>
      <c r="C26">
        <v>1488</v>
      </c>
      <c r="D26">
        <v>895</v>
      </c>
      <c r="E26">
        <v>593</v>
      </c>
      <c r="F26">
        <v>0</v>
      </c>
      <c r="G26">
        <v>1488</v>
      </c>
    </row>
    <row r="27" spans="1:13" x14ac:dyDescent="0.2">
      <c r="C27">
        <v>1</v>
      </c>
      <c r="D27">
        <v>0.60147849462365588</v>
      </c>
      <c r="E27">
        <v>0.39852150537634407</v>
      </c>
      <c r="F27">
        <v>0</v>
      </c>
    </row>
    <row r="28" spans="1:13" x14ac:dyDescent="0.2">
      <c r="A28" t="s">
        <v>484</v>
      </c>
      <c r="J28" t="s">
        <v>432</v>
      </c>
    </row>
    <row r="29" spans="1:13" x14ac:dyDescent="0.2">
      <c r="C29" t="s">
        <v>356</v>
      </c>
      <c r="D29" t="s">
        <v>550</v>
      </c>
      <c r="E29" t="s">
        <v>165</v>
      </c>
      <c r="F29" t="s">
        <v>166</v>
      </c>
      <c r="G29" t="s">
        <v>167</v>
      </c>
      <c r="H29" t="s">
        <v>168</v>
      </c>
      <c r="I29" t="s">
        <v>169</v>
      </c>
      <c r="J29" t="s">
        <v>6</v>
      </c>
    </row>
    <row r="30" spans="1:13" x14ac:dyDescent="0.2">
      <c r="B30" t="s">
        <v>463</v>
      </c>
      <c r="C30">
        <v>976</v>
      </c>
      <c r="D30">
        <v>407</v>
      </c>
      <c r="E30">
        <v>46</v>
      </c>
      <c r="F30">
        <v>0</v>
      </c>
      <c r="G30">
        <v>80</v>
      </c>
      <c r="H30">
        <v>332</v>
      </c>
      <c r="I30">
        <v>108</v>
      </c>
      <c r="J30">
        <v>3</v>
      </c>
      <c r="K30">
        <v>976</v>
      </c>
    </row>
    <row r="31" spans="1:13" x14ac:dyDescent="0.2">
      <c r="B31" t="s">
        <v>485</v>
      </c>
      <c r="C31">
        <v>512</v>
      </c>
      <c r="D31">
        <v>127</v>
      </c>
      <c r="E31">
        <v>29</v>
      </c>
      <c r="F31">
        <v>60</v>
      </c>
      <c r="G31">
        <v>21</v>
      </c>
      <c r="H31">
        <v>207</v>
      </c>
      <c r="I31">
        <v>66</v>
      </c>
      <c r="J31">
        <v>2</v>
      </c>
      <c r="K31">
        <v>512</v>
      </c>
    </row>
    <row r="32" spans="1:13" x14ac:dyDescent="0.2">
      <c r="B32" t="s">
        <v>433</v>
      </c>
      <c r="C32">
        <v>1488</v>
      </c>
      <c r="D32">
        <v>534</v>
      </c>
      <c r="E32">
        <v>75</v>
      </c>
      <c r="F32">
        <v>60</v>
      </c>
      <c r="G32">
        <v>101</v>
      </c>
      <c r="H32">
        <v>539</v>
      </c>
      <c r="I32">
        <v>174</v>
      </c>
      <c r="J32">
        <v>5</v>
      </c>
      <c r="K32">
        <v>1488</v>
      </c>
    </row>
    <row r="33" spans="1:11" x14ac:dyDescent="0.2">
      <c r="C33">
        <v>1</v>
      </c>
      <c r="D33">
        <v>0.3588709677419355</v>
      </c>
      <c r="E33">
        <v>5.040322580645161E-2</v>
      </c>
      <c r="F33">
        <v>4.0322580645161289E-2</v>
      </c>
      <c r="G33">
        <v>6.7876344086021501E-2</v>
      </c>
      <c r="H33">
        <v>0.36223118279569894</v>
      </c>
      <c r="I33">
        <v>0.11693548387096774</v>
      </c>
      <c r="J33">
        <v>3.3602150537634409E-3</v>
      </c>
    </row>
    <row r="35" spans="1:11" x14ac:dyDescent="0.2">
      <c r="A35" t="s">
        <v>486</v>
      </c>
      <c r="J35" t="s">
        <v>432</v>
      </c>
    </row>
    <row r="36" spans="1:11" x14ac:dyDescent="0.2">
      <c r="C36" t="s">
        <v>433</v>
      </c>
      <c r="D36" t="s">
        <v>135</v>
      </c>
      <c r="E36" t="s">
        <v>136</v>
      </c>
      <c r="F36" t="s">
        <v>137</v>
      </c>
      <c r="G36" t="s">
        <v>138</v>
      </c>
      <c r="H36" t="s">
        <v>139</v>
      </c>
      <c r="I36" t="s">
        <v>5</v>
      </c>
      <c r="J36" t="s">
        <v>6</v>
      </c>
    </row>
    <row r="37" spans="1:11" x14ac:dyDescent="0.2">
      <c r="B37" t="s">
        <v>423</v>
      </c>
      <c r="C37">
        <v>976</v>
      </c>
      <c r="D37">
        <v>608</v>
      </c>
      <c r="E37">
        <v>62</v>
      </c>
      <c r="F37">
        <v>35</v>
      </c>
      <c r="G37">
        <v>51</v>
      </c>
      <c r="H37">
        <v>10</v>
      </c>
      <c r="I37">
        <v>210</v>
      </c>
      <c r="J37">
        <v>0</v>
      </c>
      <c r="K37">
        <v>976</v>
      </c>
    </row>
    <row r="38" spans="1:11" x14ac:dyDescent="0.2">
      <c r="B38" t="s">
        <v>424</v>
      </c>
      <c r="C38">
        <v>512</v>
      </c>
      <c r="D38">
        <v>403</v>
      </c>
      <c r="E38">
        <v>45</v>
      </c>
      <c r="F38">
        <v>3</v>
      </c>
      <c r="G38">
        <v>10</v>
      </c>
      <c r="H38">
        <v>1</v>
      </c>
      <c r="I38">
        <v>50</v>
      </c>
      <c r="J38">
        <v>0</v>
      </c>
      <c r="K38">
        <v>512</v>
      </c>
    </row>
    <row r="39" spans="1:11" x14ac:dyDescent="0.2">
      <c r="B39" t="s">
        <v>433</v>
      </c>
      <c r="C39">
        <v>1488</v>
      </c>
      <c r="D39">
        <v>1011</v>
      </c>
      <c r="E39">
        <v>107</v>
      </c>
      <c r="F39">
        <v>38</v>
      </c>
      <c r="G39">
        <v>61</v>
      </c>
      <c r="H39">
        <v>11</v>
      </c>
      <c r="I39">
        <v>260</v>
      </c>
      <c r="J39">
        <v>0</v>
      </c>
      <c r="K39">
        <v>1488</v>
      </c>
    </row>
    <row r="40" spans="1:11" x14ac:dyDescent="0.2">
      <c r="C40">
        <v>1</v>
      </c>
      <c r="D40">
        <v>0.67943548387096775</v>
      </c>
      <c r="E40">
        <v>7.190860215053764E-2</v>
      </c>
      <c r="F40">
        <v>2.5537634408602152E-2</v>
      </c>
      <c r="G40">
        <v>4.0994623655913977E-2</v>
      </c>
      <c r="H40">
        <v>7.3924731182795703E-3</v>
      </c>
      <c r="I40">
        <v>0.17473118279569894</v>
      </c>
      <c r="J40">
        <v>0</v>
      </c>
    </row>
    <row r="42" spans="1:11" x14ac:dyDescent="0.2">
      <c r="A42" t="s">
        <v>487</v>
      </c>
      <c r="J42" t="s">
        <v>432</v>
      </c>
    </row>
    <row r="43" spans="1:11" x14ac:dyDescent="0.2">
      <c r="C43" t="s">
        <v>433</v>
      </c>
      <c r="D43" t="s">
        <v>140</v>
      </c>
      <c r="E43" t="s">
        <v>141</v>
      </c>
      <c r="F43" t="s">
        <v>142</v>
      </c>
      <c r="G43" t="s">
        <v>143</v>
      </c>
      <c r="H43" t="s">
        <v>144</v>
      </c>
      <c r="I43" t="s">
        <v>5</v>
      </c>
      <c r="J43" t="s">
        <v>6</v>
      </c>
    </row>
    <row r="44" spans="1:11" x14ac:dyDescent="0.2">
      <c r="B44" t="s">
        <v>423</v>
      </c>
      <c r="C44">
        <v>976</v>
      </c>
      <c r="D44">
        <v>611</v>
      </c>
      <c r="E44">
        <v>24</v>
      </c>
      <c r="F44">
        <v>55</v>
      </c>
      <c r="G44">
        <v>203</v>
      </c>
      <c r="H44">
        <v>28</v>
      </c>
      <c r="I44">
        <v>55</v>
      </c>
      <c r="J44">
        <v>0</v>
      </c>
      <c r="K44">
        <v>976</v>
      </c>
    </row>
    <row r="45" spans="1:11" x14ac:dyDescent="0.2">
      <c r="B45" t="s">
        <v>424</v>
      </c>
      <c r="C45">
        <v>512</v>
      </c>
      <c r="D45">
        <v>297</v>
      </c>
      <c r="E45">
        <v>36</v>
      </c>
      <c r="F45">
        <v>10</v>
      </c>
      <c r="G45">
        <v>131</v>
      </c>
      <c r="H45">
        <v>8</v>
      </c>
      <c r="I45">
        <v>30</v>
      </c>
      <c r="J45">
        <v>0</v>
      </c>
      <c r="K45">
        <v>512</v>
      </c>
    </row>
    <row r="46" spans="1:11" x14ac:dyDescent="0.2">
      <c r="B46" t="s">
        <v>433</v>
      </c>
      <c r="C46">
        <v>1488</v>
      </c>
      <c r="D46">
        <v>908</v>
      </c>
      <c r="E46">
        <v>60</v>
      </c>
      <c r="F46">
        <v>65</v>
      </c>
      <c r="G46">
        <v>334</v>
      </c>
      <c r="H46">
        <v>36</v>
      </c>
      <c r="I46">
        <v>85</v>
      </c>
      <c r="J46">
        <v>0</v>
      </c>
      <c r="K46">
        <v>1488</v>
      </c>
    </row>
    <row r="47" spans="1:11" x14ac:dyDescent="0.2">
      <c r="C47">
        <v>1</v>
      </c>
      <c r="D47">
        <v>0.61021505376344087</v>
      </c>
      <c r="E47">
        <v>4.0322580645161289E-2</v>
      </c>
      <c r="F47">
        <v>4.3682795698924734E-2</v>
      </c>
      <c r="G47">
        <v>0.22446236559139784</v>
      </c>
      <c r="H47">
        <v>2.4193548387096774E-2</v>
      </c>
      <c r="I47">
        <v>5.7123655913978492E-2</v>
      </c>
      <c r="J47">
        <v>0</v>
      </c>
    </row>
    <row r="55" spans="1:17" x14ac:dyDescent="0.2">
      <c r="A55" t="s">
        <v>488</v>
      </c>
      <c r="P55" t="s">
        <v>432</v>
      </c>
    </row>
    <row r="56" spans="1:17" x14ac:dyDescent="0.2">
      <c r="C56" t="s">
        <v>433</v>
      </c>
      <c r="D56" t="s">
        <v>434</v>
      </c>
      <c r="E56" t="s">
        <v>435</v>
      </c>
      <c r="F56" t="s">
        <v>436</v>
      </c>
      <c r="G56" t="s">
        <v>437</v>
      </c>
      <c r="H56" t="s">
        <v>438</v>
      </c>
      <c r="I56" t="s">
        <v>439</v>
      </c>
      <c r="J56" t="s">
        <v>440</v>
      </c>
      <c r="K56" t="s">
        <v>441</v>
      </c>
      <c r="L56" t="s">
        <v>442</v>
      </c>
      <c r="M56" t="s">
        <v>443</v>
      </c>
      <c r="N56" t="s">
        <v>155</v>
      </c>
      <c r="O56" t="s">
        <v>156</v>
      </c>
      <c r="P56" t="s">
        <v>6</v>
      </c>
    </row>
    <row r="57" spans="1:17" x14ac:dyDescent="0.2">
      <c r="B57" t="s">
        <v>423</v>
      </c>
      <c r="C57">
        <v>976</v>
      </c>
      <c r="D57">
        <v>82</v>
      </c>
      <c r="E57">
        <v>55</v>
      </c>
      <c r="F57">
        <v>83</v>
      </c>
      <c r="G57">
        <v>67</v>
      </c>
      <c r="H57">
        <v>67</v>
      </c>
      <c r="I57">
        <v>64</v>
      </c>
      <c r="J57">
        <v>77</v>
      </c>
      <c r="K57">
        <v>50</v>
      </c>
      <c r="L57">
        <v>67</v>
      </c>
      <c r="M57">
        <v>51</v>
      </c>
      <c r="N57">
        <v>51</v>
      </c>
      <c r="O57">
        <v>51</v>
      </c>
      <c r="P57">
        <v>211</v>
      </c>
      <c r="Q57">
        <v>976</v>
      </c>
    </row>
    <row r="58" spans="1:17" x14ac:dyDescent="0.2">
      <c r="B58" t="s">
        <v>424</v>
      </c>
      <c r="C58">
        <v>512</v>
      </c>
      <c r="D58">
        <v>47</v>
      </c>
      <c r="E58">
        <v>27</v>
      </c>
      <c r="F58">
        <v>40</v>
      </c>
      <c r="G58">
        <v>39</v>
      </c>
      <c r="H58">
        <v>32</v>
      </c>
      <c r="I58">
        <v>47</v>
      </c>
      <c r="J58">
        <v>48</v>
      </c>
      <c r="K58">
        <v>38</v>
      </c>
      <c r="L58">
        <v>35</v>
      </c>
      <c r="M58">
        <v>27</v>
      </c>
      <c r="N58">
        <v>31</v>
      </c>
      <c r="O58">
        <v>30</v>
      </c>
      <c r="P58">
        <v>71</v>
      </c>
      <c r="Q58">
        <v>512</v>
      </c>
    </row>
    <row r="59" spans="1:17" x14ac:dyDescent="0.2">
      <c r="B59" t="s">
        <v>433</v>
      </c>
      <c r="C59">
        <v>1488</v>
      </c>
      <c r="D59">
        <v>129</v>
      </c>
      <c r="E59">
        <v>82</v>
      </c>
      <c r="F59">
        <v>123</v>
      </c>
      <c r="G59">
        <v>106</v>
      </c>
      <c r="H59">
        <v>99</v>
      </c>
      <c r="I59">
        <v>111</v>
      </c>
      <c r="J59">
        <v>125</v>
      </c>
      <c r="K59">
        <v>88</v>
      </c>
      <c r="L59">
        <v>102</v>
      </c>
      <c r="M59">
        <v>78</v>
      </c>
      <c r="N59">
        <v>82</v>
      </c>
      <c r="O59">
        <v>81</v>
      </c>
      <c r="P59">
        <v>282</v>
      </c>
      <c r="Q59">
        <v>1488</v>
      </c>
    </row>
    <row r="60" spans="1:17" x14ac:dyDescent="0.2">
      <c r="C60">
        <v>1</v>
      </c>
      <c r="D60">
        <v>8.669354838709678E-2</v>
      </c>
      <c r="E60">
        <v>5.510752688172043E-2</v>
      </c>
      <c r="F60">
        <v>8.2661290322580641E-2</v>
      </c>
      <c r="G60">
        <v>7.1236559139784952E-2</v>
      </c>
      <c r="H60">
        <v>6.6532258064516125E-2</v>
      </c>
      <c r="I60">
        <v>7.459677419354839E-2</v>
      </c>
      <c r="J60">
        <v>8.4005376344086016E-2</v>
      </c>
      <c r="K60">
        <v>5.9139784946236562E-2</v>
      </c>
      <c r="L60">
        <v>6.8548387096774188E-2</v>
      </c>
      <c r="M60">
        <v>5.2419354838709679E-2</v>
      </c>
      <c r="N60">
        <v>5.510752688172043E-2</v>
      </c>
      <c r="O60">
        <v>5.4435483870967742E-2</v>
      </c>
      <c r="P60">
        <v>0.18951612903225806</v>
      </c>
    </row>
    <row r="62" spans="1:17" x14ac:dyDescent="0.2">
      <c r="A62" t="s">
        <v>489</v>
      </c>
      <c r="K62" t="s">
        <v>432</v>
      </c>
    </row>
    <row r="63" spans="1:17" x14ac:dyDescent="0.2">
      <c r="C63" t="s">
        <v>433</v>
      </c>
      <c r="D63" t="s">
        <v>444</v>
      </c>
      <c r="E63" t="s">
        <v>445</v>
      </c>
      <c r="F63" t="s">
        <v>446</v>
      </c>
      <c r="G63" t="s">
        <v>447</v>
      </c>
      <c r="H63" t="s">
        <v>448</v>
      </c>
      <c r="I63" t="s">
        <v>449</v>
      </c>
      <c r="J63" t="s">
        <v>450</v>
      </c>
      <c r="K63" t="s">
        <v>451</v>
      </c>
    </row>
    <row r="64" spans="1:17" x14ac:dyDescent="0.2">
      <c r="B64" t="s">
        <v>423</v>
      </c>
      <c r="C64">
        <v>976</v>
      </c>
      <c r="D64">
        <v>126</v>
      </c>
      <c r="E64">
        <v>149</v>
      </c>
      <c r="F64">
        <v>154</v>
      </c>
      <c r="G64">
        <v>133</v>
      </c>
      <c r="H64">
        <v>144</v>
      </c>
      <c r="I64">
        <v>130</v>
      </c>
      <c r="J64">
        <v>130</v>
      </c>
      <c r="K64">
        <v>10</v>
      </c>
      <c r="L64">
        <v>976</v>
      </c>
    </row>
    <row r="65" spans="1:12" x14ac:dyDescent="0.2">
      <c r="B65" t="s">
        <v>424</v>
      </c>
      <c r="C65">
        <v>512</v>
      </c>
      <c r="D65">
        <v>87</v>
      </c>
      <c r="E65">
        <v>81</v>
      </c>
      <c r="F65">
        <v>72</v>
      </c>
      <c r="G65">
        <v>77</v>
      </c>
      <c r="H65">
        <v>69</v>
      </c>
      <c r="I65">
        <v>66</v>
      </c>
      <c r="J65">
        <v>58</v>
      </c>
      <c r="K65">
        <v>2</v>
      </c>
      <c r="L65">
        <v>512</v>
      </c>
    </row>
    <row r="66" spans="1:12" x14ac:dyDescent="0.2">
      <c r="B66" t="s">
        <v>433</v>
      </c>
      <c r="C66">
        <v>1488</v>
      </c>
      <c r="D66">
        <v>213</v>
      </c>
      <c r="E66">
        <v>230</v>
      </c>
      <c r="F66">
        <v>226</v>
      </c>
      <c r="G66">
        <v>210</v>
      </c>
      <c r="H66">
        <v>213</v>
      </c>
      <c r="I66">
        <v>196</v>
      </c>
      <c r="J66">
        <v>188</v>
      </c>
      <c r="K66">
        <v>12</v>
      </c>
      <c r="L66">
        <v>1488</v>
      </c>
    </row>
    <row r="67" spans="1:12" x14ac:dyDescent="0.2">
      <c r="C67">
        <v>1</v>
      </c>
      <c r="D67">
        <v>0.14314516129032259</v>
      </c>
      <c r="E67">
        <v>0.15456989247311828</v>
      </c>
      <c r="F67">
        <v>0.15188172043010753</v>
      </c>
      <c r="G67">
        <v>0.14112903225806453</v>
      </c>
      <c r="H67">
        <v>0.14314516129032259</v>
      </c>
      <c r="I67">
        <v>0.13172043010752688</v>
      </c>
      <c r="J67">
        <v>0.12634408602150538</v>
      </c>
      <c r="K67">
        <v>8.0645161290322578E-3</v>
      </c>
    </row>
    <row r="69" spans="1:12" x14ac:dyDescent="0.2">
      <c r="A69" t="s">
        <v>490</v>
      </c>
      <c r="K69" t="s">
        <v>432</v>
      </c>
    </row>
    <row r="70" spans="1:12" x14ac:dyDescent="0.2">
      <c r="C70" t="s">
        <v>433</v>
      </c>
      <c r="D70" t="s">
        <v>0</v>
      </c>
      <c r="E70" t="s">
        <v>1</v>
      </c>
      <c r="F70" t="s">
        <v>164</v>
      </c>
      <c r="G70" t="s">
        <v>2</v>
      </c>
      <c r="H70" t="s">
        <v>3</v>
      </c>
      <c r="I70" t="s">
        <v>4</v>
      </c>
      <c r="J70" t="s">
        <v>5</v>
      </c>
      <c r="K70" t="s">
        <v>451</v>
      </c>
    </row>
    <row r="71" spans="1:12" x14ac:dyDescent="0.2">
      <c r="B71" t="s">
        <v>463</v>
      </c>
      <c r="C71">
        <v>1594</v>
      </c>
      <c r="D71">
        <v>239</v>
      </c>
      <c r="E71">
        <v>667</v>
      </c>
      <c r="F71">
        <v>351</v>
      </c>
      <c r="G71">
        <v>159</v>
      </c>
      <c r="H71">
        <v>53</v>
      </c>
      <c r="I71">
        <v>36</v>
      </c>
      <c r="J71">
        <v>69</v>
      </c>
      <c r="K71">
        <v>20</v>
      </c>
      <c r="L71">
        <v>1594</v>
      </c>
    </row>
    <row r="72" spans="1:12" x14ac:dyDescent="0.2">
      <c r="B72" t="s">
        <v>464</v>
      </c>
      <c r="C72">
        <v>845</v>
      </c>
      <c r="D72">
        <v>145</v>
      </c>
      <c r="E72">
        <v>499</v>
      </c>
      <c r="F72">
        <v>49</v>
      </c>
      <c r="G72">
        <v>29</v>
      </c>
      <c r="H72">
        <v>50</v>
      </c>
      <c r="I72">
        <v>11</v>
      </c>
      <c r="J72">
        <v>55</v>
      </c>
      <c r="K72">
        <v>7</v>
      </c>
      <c r="L72">
        <v>845</v>
      </c>
    </row>
    <row r="73" spans="1:12" x14ac:dyDescent="0.2">
      <c r="B73" t="s">
        <v>433</v>
      </c>
      <c r="C73">
        <v>2439</v>
      </c>
      <c r="D73">
        <v>384</v>
      </c>
      <c r="E73">
        <v>1166</v>
      </c>
      <c r="F73">
        <v>400</v>
      </c>
      <c r="G73">
        <v>188</v>
      </c>
      <c r="H73">
        <v>103</v>
      </c>
      <c r="I73">
        <v>47</v>
      </c>
      <c r="J73">
        <v>124</v>
      </c>
      <c r="K73">
        <v>27</v>
      </c>
    </row>
    <row r="75" spans="1:12" x14ac:dyDescent="0.2">
      <c r="A75" t="s">
        <v>491</v>
      </c>
      <c r="F75" t="s">
        <v>432</v>
      </c>
    </row>
    <row r="76" spans="1:12" x14ac:dyDescent="0.2">
      <c r="C76" t="s">
        <v>433</v>
      </c>
      <c r="D76" t="s">
        <v>131</v>
      </c>
      <c r="E76" t="s">
        <v>132</v>
      </c>
      <c r="F76" t="s">
        <v>451</v>
      </c>
    </row>
    <row r="77" spans="1:12" x14ac:dyDescent="0.2">
      <c r="B77" t="s">
        <v>423</v>
      </c>
      <c r="C77">
        <v>976</v>
      </c>
      <c r="D77">
        <v>153</v>
      </c>
      <c r="E77">
        <v>802</v>
      </c>
      <c r="F77">
        <v>21</v>
      </c>
      <c r="G77">
        <v>976</v>
      </c>
    </row>
    <row r="78" spans="1:12" x14ac:dyDescent="0.2">
      <c r="B78" t="s">
        <v>424</v>
      </c>
      <c r="C78">
        <v>512</v>
      </c>
      <c r="D78">
        <v>173</v>
      </c>
      <c r="E78">
        <v>330</v>
      </c>
      <c r="F78">
        <v>9</v>
      </c>
      <c r="G78">
        <v>512</v>
      </c>
    </row>
    <row r="79" spans="1:12" x14ac:dyDescent="0.2">
      <c r="B79" t="s">
        <v>433</v>
      </c>
      <c r="C79">
        <v>1488</v>
      </c>
      <c r="D79">
        <v>326</v>
      </c>
      <c r="E79">
        <v>1132</v>
      </c>
      <c r="F79">
        <v>30</v>
      </c>
    </row>
    <row r="80" spans="1:12" x14ac:dyDescent="0.2">
      <c r="C80">
        <v>1</v>
      </c>
      <c r="D80">
        <v>0.21908602150537634</v>
      </c>
      <c r="E80">
        <v>0.760752688172043</v>
      </c>
      <c r="F80">
        <v>2.0161290322580645E-2</v>
      </c>
    </row>
  </sheetData>
  <phoneticPr fontId="14"/>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dimension ref="E3:Z142"/>
  <sheetViews>
    <sheetView workbookViewId="0">
      <selection activeCell="N52" sqref="N52"/>
    </sheetView>
  </sheetViews>
  <sheetFormatPr defaultRowHeight="13.2" x14ac:dyDescent="0.2"/>
  <sheetData>
    <row r="3" spans="5:26" x14ac:dyDescent="0.2">
      <c r="P3" t="s">
        <v>245</v>
      </c>
    </row>
    <row r="5" spans="5:26" x14ac:dyDescent="0.2">
      <c r="Q5" t="str">
        <f>O5&amp;$P$3&amp;N5</f>
        <v>.</v>
      </c>
      <c r="S5" t="s">
        <v>246</v>
      </c>
    </row>
    <row r="6" spans="5:26" x14ac:dyDescent="0.2">
      <c r="Q6" t="str">
        <f t="shared" ref="Q6:Q47" si="0">O6&amp;$P$3&amp;N6</f>
        <v>.</v>
      </c>
      <c r="R6" t="s">
        <v>247</v>
      </c>
      <c r="S6" t="s">
        <v>248</v>
      </c>
    </row>
    <row r="7" spans="5:26" x14ac:dyDescent="0.2">
      <c r="E7" t="s">
        <v>172</v>
      </c>
      <c r="H7">
        <v>1</v>
      </c>
      <c r="J7" t="s">
        <v>249</v>
      </c>
      <c r="K7">
        <v>1</v>
      </c>
      <c r="L7">
        <v>271004</v>
      </c>
      <c r="M7">
        <v>1</v>
      </c>
      <c r="N7" s="52" t="s">
        <v>249</v>
      </c>
      <c r="O7">
        <v>1</v>
      </c>
      <c r="Q7" t="str">
        <f t="shared" si="0"/>
        <v>1.大阪市</v>
      </c>
      <c r="S7" t="s">
        <v>250</v>
      </c>
      <c r="Y7">
        <v>1</v>
      </c>
      <c r="Z7" s="52" t="s">
        <v>254</v>
      </c>
    </row>
    <row r="8" spans="5:26" x14ac:dyDescent="0.2">
      <c r="E8" t="s">
        <v>173</v>
      </c>
      <c r="H8">
        <v>2</v>
      </c>
      <c r="J8" t="s">
        <v>251</v>
      </c>
      <c r="K8">
        <v>2</v>
      </c>
      <c r="L8">
        <v>271403</v>
      </c>
      <c r="M8">
        <v>2</v>
      </c>
      <c r="N8" s="52" t="s">
        <v>251</v>
      </c>
      <c r="O8">
        <v>2</v>
      </c>
      <c r="Q8" t="str">
        <f t="shared" si="0"/>
        <v>2.堺市</v>
      </c>
      <c r="S8" t="s">
        <v>252</v>
      </c>
      <c r="Y8">
        <v>2</v>
      </c>
      <c r="Z8" s="52" t="s">
        <v>256</v>
      </c>
    </row>
    <row r="9" spans="5:26" x14ac:dyDescent="0.2">
      <c r="E9" t="s">
        <v>253</v>
      </c>
      <c r="J9" t="str">
        <f t="shared" ref="J9:J39" si="1">REPLACE(E9,1,3,"")</f>
        <v>岸和田市</v>
      </c>
      <c r="K9">
        <f>VLOOKUP(J9,$N$7:$O$47,2,FALSE)</f>
        <v>36</v>
      </c>
      <c r="L9">
        <v>272027</v>
      </c>
      <c r="M9">
        <v>3</v>
      </c>
      <c r="N9" s="52" t="s">
        <v>254</v>
      </c>
      <c r="O9">
        <v>3</v>
      </c>
      <c r="Q9" t="str">
        <f t="shared" si="0"/>
        <v>3.池田市</v>
      </c>
      <c r="S9" t="s">
        <v>255</v>
      </c>
      <c r="Y9">
        <v>3</v>
      </c>
      <c r="Z9" s="52" t="s">
        <v>258</v>
      </c>
    </row>
    <row r="10" spans="5:26" x14ac:dyDescent="0.2">
      <c r="E10" t="s">
        <v>174</v>
      </c>
      <c r="J10" t="str">
        <f t="shared" si="1"/>
        <v>豊中市</v>
      </c>
      <c r="K10">
        <f t="shared" ref="K10:K39" si="2">VLOOKUP(J10,$N$7:$O$47,2,FALSE)</f>
        <v>5</v>
      </c>
      <c r="L10">
        <v>272035</v>
      </c>
      <c r="M10">
        <v>4</v>
      </c>
      <c r="N10" s="52" t="s">
        <v>256</v>
      </c>
      <c r="O10">
        <v>4</v>
      </c>
      <c r="Q10" t="str">
        <f t="shared" si="0"/>
        <v>4.箕面市</v>
      </c>
      <c r="S10" t="s">
        <v>257</v>
      </c>
      <c r="Y10">
        <v>4</v>
      </c>
      <c r="Z10" s="52" t="s">
        <v>260</v>
      </c>
    </row>
    <row r="11" spans="5:26" x14ac:dyDescent="0.2">
      <c r="E11" t="s">
        <v>175</v>
      </c>
      <c r="J11" t="str">
        <f t="shared" si="1"/>
        <v>池田市</v>
      </c>
      <c r="K11">
        <f t="shared" si="2"/>
        <v>3</v>
      </c>
      <c r="L11">
        <v>272043</v>
      </c>
      <c r="M11">
        <v>5</v>
      </c>
      <c r="N11" s="52" t="s">
        <v>258</v>
      </c>
      <c r="O11">
        <v>5</v>
      </c>
      <c r="Q11" t="str">
        <f t="shared" si="0"/>
        <v>5.豊中市</v>
      </c>
      <c r="S11" t="s">
        <v>259</v>
      </c>
      <c r="Y11">
        <v>5</v>
      </c>
      <c r="Z11" s="52" t="s">
        <v>263</v>
      </c>
    </row>
    <row r="12" spans="5:26" x14ac:dyDescent="0.2">
      <c r="E12" t="s">
        <v>176</v>
      </c>
      <c r="J12" t="str">
        <f t="shared" si="1"/>
        <v>吹田市</v>
      </c>
      <c r="K12">
        <f t="shared" si="2"/>
        <v>6</v>
      </c>
      <c r="L12">
        <v>272051</v>
      </c>
      <c r="M12">
        <v>6</v>
      </c>
      <c r="N12" s="52" t="s">
        <v>260</v>
      </c>
      <c r="O12">
        <v>6</v>
      </c>
      <c r="Q12" t="str">
        <f t="shared" si="0"/>
        <v>6.吹田市</v>
      </c>
      <c r="S12" t="s">
        <v>261</v>
      </c>
      <c r="Y12">
        <v>6</v>
      </c>
      <c r="Z12" s="52" t="s">
        <v>265</v>
      </c>
    </row>
    <row r="13" spans="5:26" x14ac:dyDescent="0.2">
      <c r="E13" t="s">
        <v>262</v>
      </c>
      <c r="J13" t="str">
        <f t="shared" si="1"/>
        <v>泉大津市</v>
      </c>
      <c r="K13">
        <f t="shared" si="2"/>
        <v>34</v>
      </c>
      <c r="L13">
        <v>272060</v>
      </c>
      <c r="M13">
        <v>7</v>
      </c>
      <c r="N13" s="52" t="s">
        <v>263</v>
      </c>
      <c r="O13">
        <v>7</v>
      </c>
      <c r="Q13" t="str">
        <f t="shared" si="0"/>
        <v>7.豊能町</v>
      </c>
      <c r="S13" t="s">
        <v>264</v>
      </c>
      <c r="Y13">
        <v>7</v>
      </c>
      <c r="Z13" s="52" t="s">
        <v>266</v>
      </c>
    </row>
    <row r="14" spans="5:26" x14ac:dyDescent="0.2">
      <c r="E14" t="s">
        <v>177</v>
      </c>
      <c r="J14" t="str">
        <f t="shared" si="1"/>
        <v>高槻市</v>
      </c>
      <c r="K14">
        <f t="shared" si="2"/>
        <v>9</v>
      </c>
      <c r="L14">
        <v>272078</v>
      </c>
      <c r="M14">
        <v>8</v>
      </c>
      <c r="N14" s="52" t="s">
        <v>265</v>
      </c>
      <c r="O14">
        <v>8</v>
      </c>
      <c r="Q14" t="str">
        <f t="shared" si="0"/>
        <v>8.能勢町</v>
      </c>
      <c r="S14" t="s">
        <v>209</v>
      </c>
      <c r="Y14">
        <v>8</v>
      </c>
      <c r="Z14" s="52" t="s">
        <v>267</v>
      </c>
    </row>
    <row r="15" spans="5:26" x14ac:dyDescent="0.2">
      <c r="E15" t="s">
        <v>178</v>
      </c>
      <c r="J15" t="str">
        <f t="shared" si="1"/>
        <v>貝塚市</v>
      </c>
      <c r="K15">
        <f t="shared" si="2"/>
        <v>37</v>
      </c>
      <c r="L15">
        <v>272086</v>
      </c>
      <c r="M15">
        <v>9</v>
      </c>
      <c r="N15" s="52" t="s">
        <v>266</v>
      </c>
      <c r="O15">
        <v>9</v>
      </c>
      <c r="Q15" t="str">
        <f t="shared" si="0"/>
        <v>9.高槻市</v>
      </c>
      <c r="S15" t="s">
        <v>210</v>
      </c>
      <c r="Y15">
        <v>9</v>
      </c>
      <c r="Z15" s="52" t="s">
        <v>268</v>
      </c>
    </row>
    <row r="16" spans="5:26" x14ac:dyDescent="0.2">
      <c r="E16" t="s">
        <v>179</v>
      </c>
      <c r="J16" t="str">
        <f t="shared" si="1"/>
        <v>守口市</v>
      </c>
      <c r="K16">
        <f t="shared" si="2"/>
        <v>13</v>
      </c>
      <c r="L16">
        <v>272094</v>
      </c>
      <c r="M16">
        <v>10</v>
      </c>
      <c r="N16" s="52" t="s">
        <v>267</v>
      </c>
      <c r="O16">
        <v>10</v>
      </c>
      <c r="Q16" t="str">
        <f t="shared" si="0"/>
        <v>10.茨木市</v>
      </c>
      <c r="S16" t="s">
        <v>211</v>
      </c>
      <c r="Y16">
        <v>10</v>
      </c>
      <c r="Z16" s="52" t="s">
        <v>269</v>
      </c>
    </row>
    <row r="17" spans="5:26" x14ac:dyDescent="0.2">
      <c r="E17" t="s">
        <v>180</v>
      </c>
      <c r="J17" t="str">
        <f t="shared" si="1"/>
        <v>枚方市</v>
      </c>
      <c r="K17">
        <f t="shared" si="2"/>
        <v>14</v>
      </c>
      <c r="L17">
        <v>272108</v>
      </c>
      <c r="M17">
        <v>11</v>
      </c>
      <c r="N17" s="52" t="s">
        <v>268</v>
      </c>
      <c r="O17">
        <v>11</v>
      </c>
      <c r="Q17" t="str">
        <f t="shared" si="0"/>
        <v>11.摂津市</v>
      </c>
      <c r="S17" t="s">
        <v>212</v>
      </c>
      <c r="Y17">
        <v>11</v>
      </c>
      <c r="Z17" s="52" t="s">
        <v>270</v>
      </c>
    </row>
    <row r="18" spans="5:26" x14ac:dyDescent="0.2">
      <c r="E18" t="s">
        <v>181</v>
      </c>
      <c r="J18" t="str">
        <f t="shared" si="1"/>
        <v>茨木市</v>
      </c>
      <c r="K18">
        <f t="shared" si="2"/>
        <v>10</v>
      </c>
      <c r="L18">
        <v>272116</v>
      </c>
      <c r="M18">
        <v>12</v>
      </c>
      <c r="N18" s="52" t="s">
        <v>269</v>
      </c>
      <c r="O18">
        <v>12</v>
      </c>
      <c r="Q18" t="str">
        <f t="shared" si="0"/>
        <v>12.島本町</v>
      </c>
      <c r="S18" t="s">
        <v>213</v>
      </c>
      <c r="Y18">
        <v>12</v>
      </c>
      <c r="Z18" s="52" t="s">
        <v>271</v>
      </c>
    </row>
    <row r="19" spans="5:26" x14ac:dyDescent="0.2">
      <c r="E19" t="s">
        <v>182</v>
      </c>
      <c r="J19" t="str">
        <f t="shared" si="1"/>
        <v>八尾市</v>
      </c>
      <c r="K19">
        <f t="shared" si="2"/>
        <v>20</v>
      </c>
      <c r="L19">
        <v>272124</v>
      </c>
      <c r="M19">
        <v>13</v>
      </c>
      <c r="N19" s="52" t="s">
        <v>270</v>
      </c>
      <c r="O19">
        <v>13</v>
      </c>
      <c r="Q19" t="str">
        <f t="shared" si="0"/>
        <v>13.守口市</v>
      </c>
      <c r="S19" t="s">
        <v>214</v>
      </c>
      <c r="Y19">
        <v>13</v>
      </c>
      <c r="Z19" s="52" t="s">
        <v>273</v>
      </c>
    </row>
    <row r="20" spans="5:26" x14ac:dyDescent="0.2">
      <c r="E20" t="s">
        <v>183</v>
      </c>
      <c r="J20" t="str">
        <f t="shared" si="1"/>
        <v>泉佐野市</v>
      </c>
      <c r="K20">
        <f t="shared" si="2"/>
        <v>38</v>
      </c>
      <c r="L20">
        <v>272132</v>
      </c>
      <c r="M20">
        <v>14</v>
      </c>
      <c r="N20" s="52" t="s">
        <v>271</v>
      </c>
      <c r="O20">
        <v>14</v>
      </c>
      <c r="Q20" t="str">
        <f t="shared" si="0"/>
        <v>14.枚方市</v>
      </c>
      <c r="S20" t="s">
        <v>215</v>
      </c>
      <c r="Y20">
        <v>14</v>
      </c>
      <c r="Z20" s="52" t="s">
        <v>274</v>
      </c>
    </row>
    <row r="21" spans="5:26" x14ac:dyDescent="0.2">
      <c r="E21" t="s">
        <v>272</v>
      </c>
      <c r="J21" t="str">
        <f t="shared" si="1"/>
        <v>富田林市</v>
      </c>
      <c r="K21">
        <f t="shared" si="2"/>
        <v>23</v>
      </c>
      <c r="L21">
        <v>272141</v>
      </c>
      <c r="M21">
        <v>15</v>
      </c>
      <c r="N21" s="52" t="s">
        <v>273</v>
      </c>
      <c r="O21">
        <v>15</v>
      </c>
      <c r="Q21" t="str">
        <f t="shared" si="0"/>
        <v>15.寝屋川市</v>
      </c>
      <c r="S21" t="s">
        <v>216</v>
      </c>
      <c r="Y21">
        <v>15</v>
      </c>
      <c r="Z21" s="52" t="s">
        <v>275</v>
      </c>
    </row>
    <row r="22" spans="5:26" x14ac:dyDescent="0.2">
      <c r="E22" t="s">
        <v>184</v>
      </c>
      <c r="J22" t="str">
        <f t="shared" si="1"/>
        <v>寝屋川市</v>
      </c>
      <c r="K22">
        <f t="shared" si="2"/>
        <v>15</v>
      </c>
      <c r="L22">
        <v>272159</v>
      </c>
      <c r="M22">
        <v>16</v>
      </c>
      <c r="N22" s="52" t="s">
        <v>274</v>
      </c>
      <c r="O22">
        <v>16</v>
      </c>
      <c r="Q22" t="str">
        <f t="shared" si="0"/>
        <v>16.大東市</v>
      </c>
      <c r="S22" t="s">
        <v>217</v>
      </c>
      <c r="Y22">
        <v>16</v>
      </c>
      <c r="Z22" s="52" t="s">
        <v>276</v>
      </c>
    </row>
    <row r="23" spans="5:26" x14ac:dyDescent="0.2">
      <c r="E23" t="s">
        <v>185</v>
      </c>
      <c r="J23" t="str">
        <f t="shared" si="1"/>
        <v>河内長野市</v>
      </c>
      <c r="K23">
        <f t="shared" si="2"/>
        <v>24</v>
      </c>
      <c r="L23">
        <v>272167</v>
      </c>
      <c r="M23">
        <v>17</v>
      </c>
      <c r="N23" s="52" t="s">
        <v>275</v>
      </c>
      <c r="O23">
        <v>17</v>
      </c>
      <c r="Q23" t="str">
        <f t="shared" si="0"/>
        <v>17.門真市</v>
      </c>
      <c r="S23" t="s">
        <v>218</v>
      </c>
      <c r="Y23">
        <v>17</v>
      </c>
      <c r="Z23" s="52" t="s">
        <v>277</v>
      </c>
    </row>
    <row r="24" spans="5:26" x14ac:dyDescent="0.2">
      <c r="E24" t="s">
        <v>186</v>
      </c>
      <c r="J24" t="str">
        <f t="shared" si="1"/>
        <v>松原市</v>
      </c>
      <c r="K24">
        <f t="shared" si="2"/>
        <v>25</v>
      </c>
      <c r="L24">
        <v>272175</v>
      </c>
      <c r="M24">
        <v>18</v>
      </c>
      <c r="N24" s="52" t="s">
        <v>276</v>
      </c>
      <c r="O24">
        <v>18</v>
      </c>
      <c r="Q24" t="str">
        <f t="shared" si="0"/>
        <v>18.四條畷市</v>
      </c>
      <c r="S24" t="s">
        <v>219</v>
      </c>
      <c r="Y24">
        <v>18</v>
      </c>
      <c r="Z24" s="52" t="s">
        <v>279</v>
      </c>
    </row>
    <row r="25" spans="5:26" x14ac:dyDescent="0.2">
      <c r="E25" t="s">
        <v>187</v>
      </c>
      <c r="J25" t="str">
        <f t="shared" si="1"/>
        <v>大東市</v>
      </c>
      <c r="K25">
        <f t="shared" si="2"/>
        <v>16</v>
      </c>
      <c r="L25">
        <v>272183</v>
      </c>
      <c r="M25">
        <v>19</v>
      </c>
      <c r="N25" s="52" t="s">
        <v>277</v>
      </c>
      <c r="O25">
        <v>19</v>
      </c>
      <c r="Q25" t="str">
        <f t="shared" si="0"/>
        <v>19.交野市</v>
      </c>
      <c r="S25" t="s">
        <v>220</v>
      </c>
      <c r="Y25">
        <v>19</v>
      </c>
      <c r="Z25" s="52" t="s">
        <v>280</v>
      </c>
    </row>
    <row r="26" spans="5:26" x14ac:dyDescent="0.2">
      <c r="E26" t="s">
        <v>278</v>
      </c>
      <c r="J26" t="str">
        <f t="shared" si="1"/>
        <v>和泉市</v>
      </c>
      <c r="K26">
        <f t="shared" si="2"/>
        <v>33</v>
      </c>
      <c r="L26">
        <v>272191</v>
      </c>
      <c r="M26">
        <v>20</v>
      </c>
      <c r="N26" s="52" t="s">
        <v>279</v>
      </c>
      <c r="O26">
        <v>20</v>
      </c>
      <c r="Q26" t="str">
        <f t="shared" si="0"/>
        <v>20.八尾市</v>
      </c>
      <c r="S26" t="s">
        <v>221</v>
      </c>
      <c r="Y26">
        <v>20</v>
      </c>
      <c r="Z26" s="52" t="s">
        <v>282</v>
      </c>
    </row>
    <row r="27" spans="5:26" x14ac:dyDescent="0.2">
      <c r="E27" t="s">
        <v>188</v>
      </c>
      <c r="J27" t="str">
        <f t="shared" si="1"/>
        <v>箕面市</v>
      </c>
      <c r="K27">
        <f t="shared" si="2"/>
        <v>4</v>
      </c>
      <c r="L27">
        <v>272205</v>
      </c>
      <c r="M27">
        <v>21</v>
      </c>
      <c r="N27" s="52" t="s">
        <v>280</v>
      </c>
      <c r="O27">
        <v>21</v>
      </c>
      <c r="Q27" t="str">
        <f t="shared" si="0"/>
        <v>21.柏原市</v>
      </c>
      <c r="S27" t="s">
        <v>222</v>
      </c>
      <c r="Y27">
        <v>21</v>
      </c>
      <c r="Z27" s="52" t="s">
        <v>283</v>
      </c>
    </row>
    <row r="28" spans="5:26" x14ac:dyDescent="0.2">
      <c r="E28" t="s">
        <v>281</v>
      </c>
      <c r="J28" t="str">
        <f t="shared" si="1"/>
        <v>柏原市</v>
      </c>
      <c r="K28">
        <f t="shared" si="2"/>
        <v>21</v>
      </c>
      <c r="L28">
        <v>272213</v>
      </c>
      <c r="M28">
        <v>22</v>
      </c>
      <c r="N28" s="52" t="s">
        <v>282</v>
      </c>
      <c r="O28">
        <v>22</v>
      </c>
      <c r="Q28" t="str">
        <f t="shared" si="0"/>
        <v>22.東大阪市</v>
      </c>
      <c r="S28" t="s">
        <v>223</v>
      </c>
      <c r="Y28">
        <v>22</v>
      </c>
      <c r="Z28" s="52" t="s">
        <v>284</v>
      </c>
    </row>
    <row r="29" spans="5:26" x14ac:dyDescent="0.2">
      <c r="E29" t="s">
        <v>189</v>
      </c>
      <c r="J29" t="str">
        <f t="shared" si="1"/>
        <v>羽曳野市</v>
      </c>
      <c r="K29">
        <f t="shared" si="2"/>
        <v>26</v>
      </c>
      <c r="L29">
        <v>272221</v>
      </c>
      <c r="M29">
        <v>23</v>
      </c>
      <c r="N29" s="52" t="s">
        <v>283</v>
      </c>
      <c r="O29">
        <v>23</v>
      </c>
      <c r="Q29" t="str">
        <f t="shared" si="0"/>
        <v>23.富田林市</v>
      </c>
      <c r="S29" t="s">
        <v>224</v>
      </c>
      <c r="Y29">
        <v>23</v>
      </c>
      <c r="Z29" s="52" t="s">
        <v>285</v>
      </c>
    </row>
    <row r="30" spans="5:26" x14ac:dyDescent="0.2">
      <c r="E30" t="s">
        <v>171</v>
      </c>
      <c r="J30" t="str">
        <f t="shared" si="1"/>
        <v>門真市</v>
      </c>
      <c r="K30">
        <f t="shared" si="2"/>
        <v>17</v>
      </c>
      <c r="L30">
        <v>272230</v>
      </c>
      <c r="M30">
        <v>24</v>
      </c>
      <c r="N30" s="52" t="s">
        <v>284</v>
      </c>
      <c r="O30">
        <v>24</v>
      </c>
      <c r="Q30" t="str">
        <f t="shared" si="0"/>
        <v>24.河内長野市</v>
      </c>
      <c r="S30" t="s">
        <v>225</v>
      </c>
      <c r="Y30">
        <v>24</v>
      </c>
      <c r="Z30" s="52" t="s">
        <v>286</v>
      </c>
    </row>
    <row r="31" spans="5:26" x14ac:dyDescent="0.2">
      <c r="E31" t="s">
        <v>190</v>
      </c>
      <c r="J31" t="str">
        <f t="shared" si="1"/>
        <v>摂津市</v>
      </c>
      <c r="K31">
        <f t="shared" si="2"/>
        <v>11</v>
      </c>
      <c r="L31">
        <v>272248</v>
      </c>
      <c r="M31">
        <v>25</v>
      </c>
      <c r="N31" s="52" t="s">
        <v>285</v>
      </c>
      <c r="O31">
        <v>25</v>
      </c>
      <c r="Q31" t="str">
        <f t="shared" si="0"/>
        <v>25.松原市</v>
      </c>
      <c r="S31" t="s">
        <v>226</v>
      </c>
      <c r="Y31">
        <v>25</v>
      </c>
      <c r="Z31" s="52" t="s">
        <v>287</v>
      </c>
    </row>
    <row r="32" spans="5:26" x14ac:dyDescent="0.2">
      <c r="E32" t="s">
        <v>191</v>
      </c>
      <c r="J32" t="str">
        <f t="shared" si="1"/>
        <v>高石市</v>
      </c>
      <c r="K32">
        <f t="shared" si="2"/>
        <v>32</v>
      </c>
      <c r="L32">
        <v>272256</v>
      </c>
      <c r="M32">
        <v>26</v>
      </c>
      <c r="N32" s="52" t="s">
        <v>286</v>
      </c>
      <c r="O32">
        <v>26</v>
      </c>
      <c r="Q32" t="str">
        <f t="shared" si="0"/>
        <v>26.羽曳野市</v>
      </c>
      <c r="S32" t="s">
        <v>227</v>
      </c>
      <c r="Y32">
        <v>26</v>
      </c>
      <c r="Z32" s="52" t="s">
        <v>288</v>
      </c>
    </row>
    <row r="33" spans="5:26" x14ac:dyDescent="0.2">
      <c r="E33" t="s">
        <v>192</v>
      </c>
      <c r="J33" t="str">
        <f t="shared" si="1"/>
        <v>藤井寺市</v>
      </c>
      <c r="K33">
        <f t="shared" si="2"/>
        <v>27</v>
      </c>
      <c r="L33">
        <v>272264</v>
      </c>
      <c r="M33">
        <v>27</v>
      </c>
      <c r="N33" s="52" t="s">
        <v>287</v>
      </c>
      <c r="O33">
        <v>27</v>
      </c>
      <c r="Q33" t="str">
        <f t="shared" si="0"/>
        <v>27.藤井寺市</v>
      </c>
      <c r="S33" t="s">
        <v>228</v>
      </c>
      <c r="Y33">
        <v>27</v>
      </c>
      <c r="Z33" s="52" t="s">
        <v>289</v>
      </c>
    </row>
    <row r="34" spans="5:26" x14ac:dyDescent="0.2">
      <c r="E34" t="s">
        <v>193</v>
      </c>
      <c r="J34" t="str">
        <f t="shared" si="1"/>
        <v>東大阪市</v>
      </c>
      <c r="K34">
        <f t="shared" si="2"/>
        <v>22</v>
      </c>
      <c r="L34">
        <v>272272</v>
      </c>
      <c r="M34">
        <v>28</v>
      </c>
      <c r="N34" s="52" t="s">
        <v>288</v>
      </c>
      <c r="O34">
        <v>28</v>
      </c>
      <c r="Q34" t="str">
        <f t="shared" si="0"/>
        <v>28.大阪狭山市</v>
      </c>
      <c r="S34" t="s">
        <v>229</v>
      </c>
      <c r="Y34">
        <v>28</v>
      </c>
      <c r="Z34" s="52" t="s">
        <v>290</v>
      </c>
    </row>
    <row r="35" spans="5:26" x14ac:dyDescent="0.2">
      <c r="E35" t="s">
        <v>194</v>
      </c>
      <c r="J35" t="str">
        <f t="shared" si="1"/>
        <v>泉南市</v>
      </c>
      <c r="K35">
        <f t="shared" si="2"/>
        <v>39</v>
      </c>
      <c r="L35">
        <v>272281</v>
      </c>
      <c r="M35">
        <v>29</v>
      </c>
      <c r="N35" s="52" t="s">
        <v>289</v>
      </c>
      <c r="O35">
        <v>29</v>
      </c>
      <c r="Q35" t="str">
        <f t="shared" si="0"/>
        <v>29.太子町</v>
      </c>
      <c r="S35" t="s">
        <v>230</v>
      </c>
      <c r="Y35">
        <v>29</v>
      </c>
      <c r="Z35" s="52" t="s">
        <v>291</v>
      </c>
    </row>
    <row r="36" spans="5:26" x14ac:dyDescent="0.2">
      <c r="E36" t="s">
        <v>195</v>
      </c>
      <c r="J36" t="str">
        <f t="shared" si="1"/>
        <v>四條畷市</v>
      </c>
      <c r="K36">
        <f t="shared" si="2"/>
        <v>18</v>
      </c>
      <c r="L36">
        <v>272299</v>
      </c>
      <c r="M36">
        <v>30</v>
      </c>
      <c r="N36" s="52" t="s">
        <v>290</v>
      </c>
      <c r="O36">
        <v>30</v>
      </c>
      <c r="Q36" t="str">
        <f t="shared" si="0"/>
        <v>30.河南町</v>
      </c>
      <c r="S36" t="s">
        <v>231</v>
      </c>
      <c r="Y36">
        <v>30</v>
      </c>
      <c r="Z36" s="52" t="s">
        <v>292</v>
      </c>
    </row>
    <row r="37" spans="5:26" x14ac:dyDescent="0.2">
      <c r="E37" t="s">
        <v>196</v>
      </c>
      <c r="J37" t="str">
        <f t="shared" si="1"/>
        <v>交野市</v>
      </c>
      <c r="K37">
        <f t="shared" si="2"/>
        <v>19</v>
      </c>
      <c r="L37">
        <v>272302</v>
      </c>
      <c r="M37">
        <v>31</v>
      </c>
      <c r="N37" s="52" t="s">
        <v>291</v>
      </c>
      <c r="O37">
        <v>31</v>
      </c>
      <c r="Q37" t="str">
        <f t="shared" si="0"/>
        <v>31.千早赤阪村</v>
      </c>
      <c r="S37" t="s">
        <v>232</v>
      </c>
      <c r="Y37">
        <v>31</v>
      </c>
      <c r="Z37" s="52" t="s">
        <v>293</v>
      </c>
    </row>
    <row r="38" spans="5:26" x14ac:dyDescent="0.2">
      <c r="E38" t="s">
        <v>197</v>
      </c>
      <c r="J38" t="str">
        <f t="shared" si="1"/>
        <v>大阪狭山市</v>
      </c>
      <c r="K38">
        <f t="shared" si="2"/>
        <v>28</v>
      </c>
      <c r="L38">
        <v>272311</v>
      </c>
      <c r="M38">
        <v>32</v>
      </c>
      <c r="N38" s="52" t="s">
        <v>292</v>
      </c>
      <c r="O38">
        <v>32</v>
      </c>
      <c r="Q38" t="str">
        <f t="shared" si="0"/>
        <v>32.高石市</v>
      </c>
      <c r="S38" t="s">
        <v>233</v>
      </c>
      <c r="Y38">
        <v>32</v>
      </c>
      <c r="Z38" s="52" t="s">
        <v>295</v>
      </c>
    </row>
    <row r="39" spans="5:26" x14ac:dyDescent="0.2">
      <c r="E39" t="s">
        <v>198</v>
      </c>
      <c r="J39" t="str">
        <f t="shared" si="1"/>
        <v>阪南市</v>
      </c>
      <c r="K39">
        <f t="shared" si="2"/>
        <v>40</v>
      </c>
      <c r="L39">
        <v>272329</v>
      </c>
      <c r="M39">
        <v>33</v>
      </c>
      <c r="N39" s="52" t="s">
        <v>293</v>
      </c>
      <c r="O39">
        <v>33</v>
      </c>
      <c r="Q39" t="str">
        <f t="shared" si="0"/>
        <v>33.和泉市</v>
      </c>
      <c r="S39" t="s">
        <v>234</v>
      </c>
      <c r="Y39">
        <v>33</v>
      </c>
      <c r="Z39" s="52" t="s">
        <v>297</v>
      </c>
    </row>
    <row r="40" spans="5:26" x14ac:dyDescent="0.2">
      <c r="E40" t="s">
        <v>294</v>
      </c>
      <c r="J40" t="str">
        <f>REPLACE(E40,1,6,"")</f>
        <v>島本町</v>
      </c>
      <c r="K40">
        <f>VLOOKUP(J40,$N$7:$O$49,2,FALSE)</f>
        <v>12</v>
      </c>
      <c r="L40">
        <v>273015</v>
      </c>
      <c r="M40">
        <v>34</v>
      </c>
      <c r="N40" s="52" t="s">
        <v>295</v>
      </c>
      <c r="O40">
        <v>34</v>
      </c>
      <c r="Q40" t="str">
        <f t="shared" si="0"/>
        <v>34.泉大津市</v>
      </c>
      <c r="S40" t="s">
        <v>235</v>
      </c>
      <c r="Y40">
        <v>34</v>
      </c>
      <c r="Z40" s="52" t="s">
        <v>299</v>
      </c>
    </row>
    <row r="41" spans="5:26" x14ac:dyDescent="0.2">
      <c r="E41" t="s">
        <v>296</v>
      </c>
      <c r="J41" t="str">
        <f t="shared" ref="J41:J46" si="3">REPLACE(E41,1,6,"")</f>
        <v>豊能町</v>
      </c>
      <c r="K41">
        <f t="shared" ref="K41:K49" si="4">VLOOKUP(J41,$N$7:$O$49,2,FALSE)</f>
        <v>7</v>
      </c>
      <c r="L41">
        <v>273210</v>
      </c>
      <c r="M41">
        <v>35</v>
      </c>
      <c r="N41" s="52" t="s">
        <v>297</v>
      </c>
      <c r="O41">
        <v>35</v>
      </c>
      <c r="Q41" t="str">
        <f t="shared" si="0"/>
        <v>35.忠岡町</v>
      </c>
      <c r="S41" t="s">
        <v>236</v>
      </c>
      <c r="Y41">
        <v>35</v>
      </c>
      <c r="Z41" s="52" t="s">
        <v>301</v>
      </c>
    </row>
    <row r="42" spans="5:26" x14ac:dyDescent="0.2">
      <c r="E42" t="s">
        <v>298</v>
      </c>
      <c r="J42" t="str">
        <f t="shared" si="3"/>
        <v>能勢町</v>
      </c>
      <c r="K42">
        <f t="shared" si="4"/>
        <v>8</v>
      </c>
      <c r="L42">
        <v>273228</v>
      </c>
      <c r="M42">
        <v>36</v>
      </c>
      <c r="N42" s="52" t="s">
        <v>299</v>
      </c>
      <c r="O42">
        <v>36</v>
      </c>
      <c r="Q42" t="str">
        <f t="shared" si="0"/>
        <v>36.岸和田市</v>
      </c>
      <c r="S42" t="s">
        <v>237</v>
      </c>
      <c r="Y42">
        <v>36</v>
      </c>
      <c r="Z42" s="52" t="s">
        <v>302</v>
      </c>
    </row>
    <row r="43" spans="5:26" x14ac:dyDescent="0.2">
      <c r="E43" t="s">
        <v>300</v>
      </c>
      <c r="J43" t="str">
        <f t="shared" si="3"/>
        <v>忠岡町</v>
      </c>
      <c r="K43">
        <f t="shared" si="4"/>
        <v>35</v>
      </c>
      <c r="L43">
        <v>273414</v>
      </c>
      <c r="M43">
        <v>37</v>
      </c>
      <c r="N43" s="52" t="s">
        <v>301</v>
      </c>
      <c r="O43">
        <v>37</v>
      </c>
      <c r="Q43" t="str">
        <f t="shared" si="0"/>
        <v>37.貝塚市</v>
      </c>
      <c r="S43" t="s">
        <v>238</v>
      </c>
      <c r="Y43">
        <v>37</v>
      </c>
      <c r="Z43" s="52" t="s">
        <v>304</v>
      </c>
    </row>
    <row r="44" spans="5:26" x14ac:dyDescent="0.2">
      <c r="E44" t="s">
        <v>199</v>
      </c>
      <c r="J44" t="str">
        <f t="shared" si="3"/>
        <v>熊取町</v>
      </c>
      <c r="K44">
        <f t="shared" si="4"/>
        <v>42</v>
      </c>
      <c r="L44">
        <v>273619</v>
      </c>
      <c r="M44">
        <v>38</v>
      </c>
      <c r="N44" s="52" t="s">
        <v>302</v>
      </c>
      <c r="O44">
        <v>38</v>
      </c>
      <c r="Q44" t="str">
        <f t="shared" si="0"/>
        <v>38.泉佐野市</v>
      </c>
      <c r="S44" t="s">
        <v>239</v>
      </c>
      <c r="Y44">
        <v>38</v>
      </c>
      <c r="Z44" s="52" t="s">
        <v>306</v>
      </c>
    </row>
    <row r="45" spans="5:26" x14ac:dyDescent="0.2">
      <c r="E45" t="s">
        <v>303</v>
      </c>
      <c r="J45" t="str">
        <f t="shared" si="3"/>
        <v>田尻町</v>
      </c>
      <c r="K45">
        <f t="shared" si="4"/>
        <v>41</v>
      </c>
      <c r="L45">
        <v>273627</v>
      </c>
      <c r="M45">
        <v>39</v>
      </c>
      <c r="N45" s="52" t="s">
        <v>304</v>
      </c>
      <c r="O45">
        <v>39</v>
      </c>
      <c r="Q45" t="str">
        <f t="shared" si="0"/>
        <v>39.泉南市</v>
      </c>
      <c r="S45" t="s">
        <v>240</v>
      </c>
      <c r="Y45">
        <v>39</v>
      </c>
      <c r="Z45" s="52" t="s">
        <v>308</v>
      </c>
    </row>
    <row r="46" spans="5:26" x14ac:dyDescent="0.2">
      <c r="E46" t="s">
        <v>305</v>
      </c>
      <c r="J46" t="str">
        <f t="shared" si="3"/>
        <v>岬町</v>
      </c>
      <c r="K46">
        <f t="shared" si="4"/>
        <v>43</v>
      </c>
      <c r="L46">
        <v>273660</v>
      </c>
      <c r="M46">
        <v>40</v>
      </c>
      <c r="N46" s="52" t="s">
        <v>306</v>
      </c>
      <c r="O46">
        <v>40</v>
      </c>
      <c r="Q46" t="str">
        <f t="shared" si="0"/>
        <v>40.阪南市</v>
      </c>
      <c r="S46" t="s">
        <v>241</v>
      </c>
      <c r="Y46">
        <v>40</v>
      </c>
      <c r="Z46" s="52" t="s">
        <v>310</v>
      </c>
    </row>
    <row r="47" spans="5:26" x14ac:dyDescent="0.2">
      <c r="E47" t="s">
        <v>307</v>
      </c>
      <c r="J47" t="str">
        <f>REPLACE(E47,1,7,"")</f>
        <v>太子町</v>
      </c>
      <c r="K47">
        <f t="shared" si="4"/>
        <v>29</v>
      </c>
      <c r="L47">
        <v>273813</v>
      </c>
      <c r="M47">
        <v>41</v>
      </c>
      <c r="N47" s="52" t="s">
        <v>308</v>
      </c>
      <c r="O47">
        <v>41</v>
      </c>
      <c r="Q47" t="str">
        <f t="shared" si="0"/>
        <v>41.田尻町</v>
      </c>
      <c r="S47" t="s">
        <v>242</v>
      </c>
      <c r="Y47">
        <v>41</v>
      </c>
      <c r="Z47" s="52" t="s">
        <v>312</v>
      </c>
    </row>
    <row r="48" spans="5:26" x14ac:dyDescent="0.2">
      <c r="E48" t="s">
        <v>309</v>
      </c>
      <c r="J48" t="str">
        <f t="shared" ref="J48:J49" si="5">REPLACE(E48,1,7,"")</f>
        <v>河南町</v>
      </c>
      <c r="K48">
        <f t="shared" si="4"/>
        <v>30</v>
      </c>
      <c r="L48">
        <v>273821</v>
      </c>
      <c r="M48">
        <v>42</v>
      </c>
      <c r="N48" t="s">
        <v>310</v>
      </c>
      <c r="O48">
        <v>42</v>
      </c>
      <c r="Y48">
        <v>42</v>
      </c>
      <c r="Z48" s="52" t="s">
        <v>363</v>
      </c>
    </row>
    <row r="49" spans="5:26" x14ac:dyDescent="0.2">
      <c r="E49" t="s">
        <v>311</v>
      </c>
      <c r="J49" t="str">
        <f t="shared" si="5"/>
        <v>千早赤阪村</v>
      </c>
      <c r="K49">
        <f t="shared" si="4"/>
        <v>31</v>
      </c>
      <c r="L49">
        <v>273830</v>
      </c>
      <c r="M49">
        <v>43</v>
      </c>
      <c r="N49" t="s">
        <v>312</v>
      </c>
      <c r="O49">
        <v>43</v>
      </c>
      <c r="Y49">
        <v>43</v>
      </c>
      <c r="Z49" s="52" t="s">
        <v>364</v>
      </c>
    </row>
    <row r="50" spans="5:26" x14ac:dyDescent="0.2">
      <c r="Y50">
        <v>44</v>
      </c>
      <c r="Z50" s="52" t="s">
        <v>365</v>
      </c>
    </row>
    <row r="51" spans="5:26" x14ac:dyDescent="0.2">
      <c r="J51" t="s">
        <v>467</v>
      </c>
      <c r="K51">
        <v>50</v>
      </c>
      <c r="L51">
        <v>270000</v>
      </c>
      <c r="M51">
        <v>50</v>
      </c>
      <c r="N51" t="s">
        <v>467</v>
      </c>
      <c r="Y51">
        <v>45</v>
      </c>
      <c r="Z51" s="52" t="s">
        <v>366</v>
      </c>
    </row>
    <row r="52" spans="5:26" x14ac:dyDescent="0.2">
      <c r="Y52">
        <v>46</v>
      </c>
      <c r="Z52" s="52" t="s">
        <v>367</v>
      </c>
    </row>
    <row r="53" spans="5:26" x14ac:dyDescent="0.2">
      <c r="Y53">
        <v>47</v>
      </c>
      <c r="Z53" s="52" t="s">
        <v>368</v>
      </c>
    </row>
    <row r="54" spans="5:26" x14ac:dyDescent="0.2">
      <c r="Y54">
        <v>48</v>
      </c>
      <c r="Z54" s="52" t="s">
        <v>369</v>
      </c>
    </row>
    <row r="55" spans="5:26" x14ac:dyDescent="0.2">
      <c r="Y55">
        <v>49</v>
      </c>
      <c r="Z55" s="52" t="s">
        <v>370</v>
      </c>
    </row>
    <row r="56" spans="5:26" x14ac:dyDescent="0.2">
      <c r="Y56">
        <v>50</v>
      </c>
      <c r="Z56" s="52" t="s">
        <v>371</v>
      </c>
    </row>
    <row r="57" spans="5:26" x14ac:dyDescent="0.2">
      <c r="Y57">
        <v>51</v>
      </c>
      <c r="Z57" s="52" t="s">
        <v>372</v>
      </c>
    </row>
    <row r="58" spans="5:26" x14ac:dyDescent="0.2">
      <c r="E58" t="s">
        <v>246</v>
      </c>
      <c r="Y58">
        <v>52</v>
      </c>
      <c r="Z58" s="52" t="s">
        <v>373</v>
      </c>
    </row>
    <row r="59" spans="5:26" x14ac:dyDescent="0.2">
      <c r="Y59">
        <v>53</v>
      </c>
      <c r="Z59" s="52" t="s">
        <v>374</v>
      </c>
    </row>
    <row r="60" spans="5:26" x14ac:dyDescent="0.2">
      <c r="E60" t="s">
        <v>248</v>
      </c>
      <c r="Y60">
        <v>54</v>
      </c>
      <c r="Z60" s="52" t="s">
        <v>375</v>
      </c>
    </row>
    <row r="61" spans="5:26" x14ac:dyDescent="0.2">
      <c r="Y61">
        <v>55</v>
      </c>
      <c r="Z61" s="52" t="s">
        <v>376</v>
      </c>
    </row>
    <row r="62" spans="5:26" x14ac:dyDescent="0.2">
      <c r="E62" t="s">
        <v>250</v>
      </c>
      <c r="Y62">
        <v>56</v>
      </c>
      <c r="Z62" s="52" t="s">
        <v>377</v>
      </c>
    </row>
    <row r="63" spans="5:26" x14ac:dyDescent="0.2">
      <c r="Y63">
        <v>57</v>
      </c>
      <c r="Z63" s="52" t="s">
        <v>378</v>
      </c>
    </row>
    <row r="64" spans="5:26" x14ac:dyDescent="0.2">
      <c r="E64" t="s">
        <v>252</v>
      </c>
      <c r="Y64">
        <v>58</v>
      </c>
      <c r="Z64" s="52" t="s">
        <v>379</v>
      </c>
    </row>
    <row r="65" spans="5:26" x14ac:dyDescent="0.2">
      <c r="Y65">
        <v>59</v>
      </c>
      <c r="Z65" s="52" t="s">
        <v>380</v>
      </c>
    </row>
    <row r="66" spans="5:26" x14ac:dyDescent="0.2">
      <c r="E66" t="s">
        <v>255</v>
      </c>
      <c r="Y66">
        <v>60</v>
      </c>
      <c r="Z66" s="52" t="s">
        <v>381</v>
      </c>
    </row>
    <row r="67" spans="5:26" x14ac:dyDescent="0.2">
      <c r="Y67">
        <v>61</v>
      </c>
      <c r="Z67" s="52" t="s">
        <v>382</v>
      </c>
    </row>
    <row r="68" spans="5:26" x14ac:dyDescent="0.2">
      <c r="E68" t="s">
        <v>257</v>
      </c>
      <c r="Y68">
        <v>62</v>
      </c>
      <c r="Z68" s="52" t="s">
        <v>383</v>
      </c>
    </row>
    <row r="69" spans="5:26" x14ac:dyDescent="0.2">
      <c r="Y69">
        <v>63</v>
      </c>
      <c r="Z69" s="52" t="s">
        <v>384</v>
      </c>
    </row>
    <row r="70" spans="5:26" x14ac:dyDescent="0.2">
      <c r="E70" t="s">
        <v>259</v>
      </c>
      <c r="Y70">
        <v>64</v>
      </c>
      <c r="Z70" s="52" t="s">
        <v>385</v>
      </c>
    </row>
    <row r="71" spans="5:26" x14ac:dyDescent="0.2">
      <c r="Y71">
        <v>65</v>
      </c>
      <c r="Z71" s="52" t="s">
        <v>386</v>
      </c>
    </row>
    <row r="72" spans="5:26" x14ac:dyDescent="0.2">
      <c r="E72" t="s">
        <v>261</v>
      </c>
      <c r="Y72">
        <v>66</v>
      </c>
      <c r="Z72" s="52" t="s">
        <v>387</v>
      </c>
    </row>
    <row r="73" spans="5:26" x14ac:dyDescent="0.2">
      <c r="Y73">
        <v>67</v>
      </c>
      <c r="Z73" s="52" t="s">
        <v>388</v>
      </c>
    </row>
    <row r="74" spans="5:26" x14ac:dyDescent="0.2">
      <c r="E74" t="s">
        <v>264</v>
      </c>
      <c r="Y74">
        <v>68</v>
      </c>
      <c r="Z74" s="52" t="s">
        <v>389</v>
      </c>
    </row>
    <row r="75" spans="5:26" x14ac:dyDescent="0.2">
      <c r="Y75">
        <v>69</v>
      </c>
      <c r="Z75" s="52" t="s">
        <v>390</v>
      </c>
    </row>
    <row r="76" spans="5:26" x14ac:dyDescent="0.2">
      <c r="E76" t="s">
        <v>209</v>
      </c>
      <c r="Y76">
        <v>70</v>
      </c>
      <c r="Z76" s="52" t="s">
        <v>391</v>
      </c>
    </row>
    <row r="77" spans="5:26" x14ac:dyDescent="0.2">
      <c r="Y77">
        <v>71</v>
      </c>
      <c r="Z77" s="52" t="s">
        <v>392</v>
      </c>
    </row>
    <row r="78" spans="5:26" x14ac:dyDescent="0.2">
      <c r="E78" t="s">
        <v>210</v>
      </c>
      <c r="Y78">
        <v>72</v>
      </c>
      <c r="Z78" s="146" t="s">
        <v>393</v>
      </c>
    </row>
    <row r="80" spans="5:26" x14ac:dyDescent="0.2">
      <c r="E80" t="s">
        <v>211</v>
      </c>
    </row>
    <row r="82" spans="5:5" x14ac:dyDescent="0.2">
      <c r="E82" t="s">
        <v>212</v>
      </c>
    </row>
    <row r="84" spans="5:5" x14ac:dyDescent="0.2">
      <c r="E84" t="s">
        <v>213</v>
      </c>
    </row>
    <row r="86" spans="5:5" x14ac:dyDescent="0.2">
      <c r="E86" t="s">
        <v>214</v>
      </c>
    </row>
    <row r="88" spans="5:5" x14ac:dyDescent="0.2">
      <c r="E88" t="s">
        <v>215</v>
      </c>
    </row>
    <row r="90" spans="5:5" x14ac:dyDescent="0.2">
      <c r="E90" t="s">
        <v>216</v>
      </c>
    </row>
    <row r="92" spans="5:5" x14ac:dyDescent="0.2">
      <c r="E92" t="s">
        <v>217</v>
      </c>
    </row>
    <row r="94" spans="5:5" x14ac:dyDescent="0.2">
      <c r="E94" t="s">
        <v>218</v>
      </c>
    </row>
    <row r="96" spans="5:5" x14ac:dyDescent="0.2">
      <c r="E96" t="s">
        <v>219</v>
      </c>
    </row>
    <row r="98" spans="5:5" x14ac:dyDescent="0.2">
      <c r="E98" t="s">
        <v>220</v>
      </c>
    </row>
    <row r="100" spans="5:5" x14ac:dyDescent="0.2">
      <c r="E100" t="s">
        <v>221</v>
      </c>
    </row>
    <row r="102" spans="5:5" x14ac:dyDescent="0.2">
      <c r="E102" t="s">
        <v>222</v>
      </c>
    </row>
    <row r="104" spans="5:5" x14ac:dyDescent="0.2">
      <c r="E104" t="s">
        <v>223</v>
      </c>
    </row>
    <row r="106" spans="5:5" x14ac:dyDescent="0.2">
      <c r="E106" t="s">
        <v>224</v>
      </c>
    </row>
    <row r="108" spans="5:5" x14ac:dyDescent="0.2">
      <c r="E108" t="s">
        <v>225</v>
      </c>
    </row>
    <row r="110" spans="5:5" x14ac:dyDescent="0.2">
      <c r="E110" t="s">
        <v>226</v>
      </c>
    </row>
    <row r="112" spans="5:5" x14ac:dyDescent="0.2">
      <c r="E112" t="s">
        <v>227</v>
      </c>
    </row>
    <row r="114" spans="5:5" x14ac:dyDescent="0.2">
      <c r="E114" t="s">
        <v>228</v>
      </c>
    </row>
    <row r="116" spans="5:5" x14ac:dyDescent="0.2">
      <c r="E116" t="s">
        <v>229</v>
      </c>
    </row>
    <row r="118" spans="5:5" x14ac:dyDescent="0.2">
      <c r="E118" t="s">
        <v>230</v>
      </c>
    </row>
    <row r="120" spans="5:5" x14ac:dyDescent="0.2">
      <c r="E120" t="s">
        <v>231</v>
      </c>
    </row>
    <row r="122" spans="5:5" x14ac:dyDescent="0.2">
      <c r="E122" t="s">
        <v>232</v>
      </c>
    </row>
    <row r="124" spans="5:5" x14ac:dyDescent="0.2">
      <c r="E124" t="s">
        <v>233</v>
      </c>
    </row>
    <row r="126" spans="5:5" x14ac:dyDescent="0.2">
      <c r="E126" t="s">
        <v>234</v>
      </c>
    </row>
    <row r="128" spans="5:5" x14ac:dyDescent="0.2">
      <c r="E128" t="s">
        <v>235</v>
      </c>
    </row>
    <row r="130" spans="5:5" x14ac:dyDescent="0.2">
      <c r="E130" t="s">
        <v>236</v>
      </c>
    </row>
    <row r="132" spans="5:5" x14ac:dyDescent="0.2">
      <c r="E132" t="s">
        <v>237</v>
      </c>
    </row>
    <row r="134" spans="5:5" x14ac:dyDescent="0.2">
      <c r="E134" t="s">
        <v>238</v>
      </c>
    </row>
    <row r="136" spans="5:5" x14ac:dyDescent="0.2">
      <c r="E136" t="s">
        <v>239</v>
      </c>
    </row>
    <row r="138" spans="5:5" x14ac:dyDescent="0.2">
      <c r="E138" t="s">
        <v>240</v>
      </c>
    </row>
    <row r="140" spans="5:5" x14ac:dyDescent="0.2">
      <c r="E140" t="s">
        <v>241</v>
      </c>
    </row>
    <row r="142" spans="5:5" x14ac:dyDescent="0.2">
      <c r="E142" t="s">
        <v>242</v>
      </c>
    </row>
  </sheetData>
  <phoneticPr fontId="15"/>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
  <dimension ref="A1:BY101"/>
  <sheetViews>
    <sheetView showWhiteSpace="0" view="pageBreakPreview" zoomScaleNormal="100" zoomScaleSheetLayoutView="100" workbookViewId="0">
      <selection activeCell="N52" sqref="N52"/>
    </sheetView>
  </sheetViews>
  <sheetFormatPr defaultColWidth="9" defaultRowHeight="13.2" x14ac:dyDescent="0.2"/>
  <cols>
    <col min="1" max="16" width="7.6640625" style="1" customWidth="1"/>
    <col min="17" max="16384" width="9" style="1"/>
  </cols>
  <sheetData>
    <row r="1" spans="1:19" ht="19.5" customHeight="1" x14ac:dyDescent="0.2">
      <c r="A1" s="215" t="s">
        <v>400</v>
      </c>
      <c r="B1" s="215"/>
      <c r="C1" s="215"/>
      <c r="D1" s="215"/>
      <c r="E1" s="215"/>
      <c r="F1" s="215"/>
      <c r="G1" s="215"/>
      <c r="H1" s="215"/>
      <c r="I1" s="215"/>
      <c r="J1" s="215"/>
      <c r="K1" s="215"/>
      <c r="L1" s="215"/>
      <c r="M1" s="215"/>
      <c r="N1" s="215"/>
      <c r="O1" s="215"/>
      <c r="P1" s="215"/>
      <c r="Q1" s="215"/>
    </row>
    <row r="2" spans="1:19" ht="12.75" customHeight="1" x14ac:dyDescent="0.2">
      <c r="A2" s="29"/>
      <c r="B2" s="30"/>
      <c r="C2" s="30"/>
      <c r="D2" s="30"/>
      <c r="E2" s="30"/>
      <c r="F2" s="30"/>
      <c r="G2" s="30"/>
      <c r="J2" s="2" t="s">
        <v>102</v>
      </c>
      <c r="K2" s="2"/>
      <c r="L2" s="2"/>
      <c r="M2" s="31"/>
      <c r="N2" s="31"/>
      <c r="O2" s="2"/>
      <c r="P2" s="31"/>
      <c r="Q2" s="2"/>
      <c r="R2" s="2"/>
    </row>
    <row r="3" spans="1:19" ht="12.75" customHeight="1" x14ac:dyDescent="0.2">
      <c r="A3" s="29"/>
      <c r="B3" s="30"/>
      <c r="C3" s="30"/>
      <c r="D3" s="30"/>
      <c r="E3" s="30"/>
      <c r="F3" s="30"/>
      <c r="G3" s="30"/>
      <c r="J3" s="2"/>
      <c r="K3" s="2" t="s">
        <v>103</v>
      </c>
      <c r="L3" s="2"/>
      <c r="M3" s="31"/>
      <c r="N3" s="31"/>
      <c r="O3" s="2"/>
      <c r="P3" s="31"/>
      <c r="Q3" s="2"/>
      <c r="R3" s="2"/>
    </row>
    <row r="4" spans="1:19" ht="12.75" customHeight="1" x14ac:dyDescent="0.2">
      <c r="A4" s="29"/>
      <c r="B4" s="30"/>
      <c r="C4" s="30"/>
      <c r="D4" s="30"/>
      <c r="E4" s="30"/>
      <c r="F4" s="30"/>
      <c r="G4" s="30"/>
      <c r="J4" s="31" t="s">
        <v>69</v>
      </c>
      <c r="K4" s="2"/>
      <c r="L4" s="2"/>
      <c r="M4" s="31"/>
      <c r="N4" s="31"/>
      <c r="O4" s="2"/>
      <c r="P4" s="31"/>
      <c r="Q4" s="2"/>
      <c r="R4" s="2"/>
    </row>
    <row r="5" spans="1:19" ht="12.75" customHeight="1" x14ac:dyDescent="0.2">
      <c r="B5" s="30"/>
      <c r="C5" s="30"/>
      <c r="D5" s="30"/>
      <c r="E5" s="30"/>
      <c r="F5" s="30"/>
      <c r="G5" s="30"/>
      <c r="J5" s="2"/>
      <c r="K5" s="32" t="s">
        <v>68</v>
      </c>
      <c r="L5" s="31"/>
      <c r="M5" s="31"/>
      <c r="N5" s="31"/>
      <c r="O5" s="2"/>
      <c r="P5" s="31"/>
      <c r="Q5" s="2"/>
      <c r="R5" s="2"/>
    </row>
    <row r="6" spans="1:19" s="2" customFormat="1" ht="12" customHeight="1" x14ac:dyDescent="0.15">
      <c r="A6" s="5" t="s">
        <v>73</v>
      </c>
      <c r="B6" s="4"/>
      <c r="C6" s="7"/>
      <c r="D6" s="7"/>
      <c r="E6" s="7"/>
      <c r="F6" s="7"/>
      <c r="G6" s="7"/>
      <c r="H6" s="33"/>
      <c r="I6" s="7"/>
      <c r="J6" s="7"/>
      <c r="K6" s="7"/>
      <c r="L6" s="4"/>
      <c r="M6" s="4"/>
      <c r="N6" s="33"/>
      <c r="O6" s="4"/>
      <c r="P6" s="4"/>
      <c r="Q6" s="4"/>
    </row>
    <row r="7" spans="1:19" s="14" customFormat="1" ht="12" customHeight="1" x14ac:dyDescent="0.15">
      <c r="A7" s="11"/>
      <c r="B7" s="17"/>
      <c r="C7" s="18"/>
      <c r="D7" s="18" t="s">
        <v>56</v>
      </c>
      <c r="E7" s="34" t="s">
        <v>57</v>
      </c>
      <c r="F7" s="18" t="s">
        <v>58</v>
      </c>
      <c r="G7" s="18" t="s">
        <v>59</v>
      </c>
      <c r="H7" s="18" t="s">
        <v>60</v>
      </c>
      <c r="I7" s="18" t="s">
        <v>61</v>
      </c>
      <c r="J7" s="18" t="s">
        <v>62</v>
      </c>
      <c r="K7" s="18" t="s">
        <v>63</v>
      </c>
      <c r="L7" s="18" t="s">
        <v>64</v>
      </c>
      <c r="M7" s="18" t="s">
        <v>65</v>
      </c>
      <c r="N7" s="18" t="s">
        <v>66</v>
      </c>
      <c r="O7" s="18" t="s">
        <v>67</v>
      </c>
      <c r="P7" s="18" t="s">
        <v>72</v>
      </c>
      <c r="Q7" s="11"/>
      <c r="R7" s="11"/>
      <c r="S7" s="11"/>
    </row>
    <row r="8" spans="1:19" s="14" customFormat="1" ht="12" customHeight="1" x14ac:dyDescent="0.2">
      <c r="A8" s="11"/>
      <c r="B8" s="216" t="s">
        <v>104</v>
      </c>
      <c r="C8" s="24" t="s">
        <v>17</v>
      </c>
      <c r="D8" s="27">
        <v>1</v>
      </c>
      <c r="E8" s="40"/>
      <c r="F8" s="41"/>
      <c r="G8" s="42"/>
      <c r="H8" s="13"/>
      <c r="I8" s="13"/>
      <c r="J8" s="13"/>
      <c r="K8" s="13"/>
      <c r="L8" s="13"/>
      <c r="M8" s="13"/>
      <c r="N8" s="13"/>
      <c r="O8" s="13"/>
      <c r="P8" s="13">
        <f>SUM(D8:O8)</f>
        <v>1</v>
      </c>
      <c r="Q8" s="11"/>
      <c r="R8" s="11"/>
      <c r="S8" s="11"/>
    </row>
    <row r="9" spans="1:19" s="14" customFormat="1" ht="12" customHeight="1" x14ac:dyDescent="0.2">
      <c r="A9" s="11"/>
      <c r="B9" s="217"/>
      <c r="C9" s="16" t="s">
        <v>18</v>
      </c>
      <c r="D9" s="43"/>
      <c r="E9" s="44"/>
      <c r="F9" s="45"/>
      <c r="G9" s="15"/>
      <c r="H9" s="15"/>
      <c r="I9" s="15"/>
      <c r="J9" s="15"/>
      <c r="K9" s="15"/>
      <c r="L9" s="15"/>
      <c r="M9" s="15"/>
      <c r="N9" s="15"/>
      <c r="O9" s="15"/>
      <c r="P9" s="15">
        <f t="shared" ref="P9:P16" si="0">SUM(D9:O9)</f>
        <v>0</v>
      </c>
      <c r="Q9" s="11"/>
      <c r="R9" s="11"/>
      <c r="S9" s="11"/>
    </row>
    <row r="10" spans="1:19" s="14" customFormat="1" ht="12" customHeight="1" x14ac:dyDescent="0.2">
      <c r="A10" s="11"/>
      <c r="B10" s="218"/>
      <c r="C10" s="20" t="s">
        <v>24</v>
      </c>
      <c r="D10" s="46">
        <v>1</v>
      </c>
      <c r="E10" s="47"/>
      <c r="F10" s="48"/>
      <c r="G10" s="20"/>
      <c r="H10" s="20"/>
      <c r="I10" s="20"/>
      <c r="J10" s="20"/>
      <c r="K10" s="20"/>
      <c r="L10" s="20"/>
      <c r="M10" s="20"/>
      <c r="N10" s="20"/>
      <c r="O10" s="20"/>
      <c r="P10" s="20">
        <f t="shared" si="0"/>
        <v>1</v>
      </c>
      <c r="Q10" s="11"/>
      <c r="R10" s="11"/>
      <c r="S10" s="11"/>
    </row>
    <row r="11" spans="1:19" s="14" customFormat="1" ht="12" customHeight="1" x14ac:dyDescent="0.15">
      <c r="A11" s="11"/>
      <c r="B11" s="217" t="s">
        <v>55</v>
      </c>
      <c r="C11" s="12" t="s">
        <v>17</v>
      </c>
      <c r="D11" s="13" t="s">
        <v>74</v>
      </c>
      <c r="E11" s="42">
        <f>SUM($D$8:E8)</f>
        <v>1</v>
      </c>
      <c r="F11" s="42">
        <f>SUM($D$8:F8)</f>
        <v>1</v>
      </c>
      <c r="G11" s="42">
        <f>SUM($D$8:G8)</f>
        <v>1</v>
      </c>
      <c r="H11" s="42">
        <f>SUM($D$8:H8)</f>
        <v>1</v>
      </c>
      <c r="I11" s="42">
        <f>SUM($D$8:I8)</f>
        <v>1</v>
      </c>
      <c r="J11" s="42">
        <f>SUM($D$8:J8)</f>
        <v>1</v>
      </c>
      <c r="K11" s="42">
        <f>SUM($D$8:K8)</f>
        <v>1</v>
      </c>
      <c r="L11" s="42">
        <f>SUM($D$8:L8)</f>
        <v>1</v>
      </c>
      <c r="M11" s="42">
        <f>SUM($D$8:M8)</f>
        <v>1</v>
      </c>
      <c r="N11" s="42">
        <f>SUM($D$8:N8)</f>
        <v>1</v>
      </c>
      <c r="O11" s="42">
        <f>SUM($D$8:O8)</f>
        <v>1</v>
      </c>
      <c r="P11" s="13" t="s">
        <v>74</v>
      </c>
      <c r="Q11" s="11"/>
      <c r="R11" s="11"/>
      <c r="S11" s="11"/>
    </row>
    <row r="12" spans="1:19" s="14" customFormat="1" ht="12" customHeight="1" x14ac:dyDescent="0.15">
      <c r="A12" s="11"/>
      <c r="B12" s="217"/>
      <c r="C12" s="21" t="s">
        <v>18</v>
      </c>
      <c r="D12" s="15" t="s">
        <v>74</v>
      </c>
      <c r="E12" s="49">
        <f>SUM($D$9:E9)</f>
        <v>0</v>
      </c>
      <c r="F12" s="49">
        <f>SUM($D$9:F9)</f>
        <v>0</v>
      </c>
      <c r="G12" s="49">
        <f>SUM($D$9:G9)</f>
        <v>0</v>
      </c>
      <c r="H12" s="49">
        <f>SUM($D$9:H9)</f>
        <v>0</v>
      </c>
      <c r="I12" s="49">
        <f>SUM($D$9:I9)</f>
        <v>0</v>
      </c>
      <c r="J12" s="49">
        <f>SUM($D$9:J9)</f>
        <v>0</v>
      </c>
      <c r="K12" s="49">
        <f>SUM($D$9:K9)</f>
        <v>0</v>
      </c>
      <c r="L12" s="49">
        <f>SUM($D$9:L9)</f>
        <v>0</v>
      </c>
      <c r="M12" s="49">
        <f>SUM($D$9:M9)</f>
        <v>0</v>
      </c>
      <c r="N12" s="49">
        <f>SUM($D$9:N9)</f>
        <v>0</v>
      </c>
      <c r="O12" s="49">
        <f>SUM($D$9:O9)</f>
        <v>0</v>
      </c>
      <c r="P12" s="15" t="s">
        <v>74</v>
      </c>
      <c r="Q12" s="11"/>
      <c r="R12" s="11"/>
      <c r="S12" s="11"/>
    </row>
    <row r="13" spans="1:19" s="14" customFormat="1" ht="12" customHeight="1" x14ac:dyDescent="0.15">
      <c r="A13" s="11"/>
      <c r="B13" s="218"/>
      <c r="C13" s="22" t="s">
        <v>24</v>
      </c>
      <c r="D13" s="23" t="s">
        <v>74</v>
      </c>
      <c r="E13" s="50">
        <f>SUM($D$10:E10)</f>
        <v>1</v>
      </c>
      <c r="F13" s="50">
        <f>SUM($D$10:F10)</f>
        <v>1</v>
      </c>
      <c r="G13" s="50">
        <f>SUM($D$10:G10)</f>
        <v>1</v>
      </c>
      <c r="H13" s="50">
        <f>SUM($D$10:H10)</f>
        <v>1</v>
      </c>
      <c r="I13" s="50">
        <f>SUM($D$10:I10)</f>
        <v>1</v>
      </c>
      <c r="J13" s="50">
        <f>SUM($D$10:J10)</f>
        <v>1</v>
      </c>
      <c r="K13" s="50">
        <f>SUM($D$10:K10)</f>
        <v>1</v>
      </c>
      <c r="L13" s="50">
        <f>SUM($D$10:L10)</f>
        <v>1</v>
      </c>
      <c r="M13" s="50">
        <f>SUM($D$10:M10)</f>
        <v>1</v>
      </c>
      <c r="N13" s="50">
        <f>SUM($D$10:N10)</f>
        <v>1</v>
      </c>
      <c r="O13" s="50">
        <f>SUM($D$10:O10)</f>
        <v>1</v>
      </c>
      <c r="P13" s="20" t="s">
        <v>74</v>
      </c>
      <c r="Q13" s="11"/>
      <c r="R13" s="11"/>
      <c r="S13" s="11"/>
    </row>
    <row r="14" spans="1:19" s="14" customFormat="1" ht="12" customHeight="1" x14ac:dyDescent="0.15">
      <c r="A14" s="11"/>
      <c r="B14" s="216" t="s">
        <v>105</v>
      </c>
      <c r="C14" s="12" t="s">
        <v>17</v>
      </c>
      <c r="D14" s="13"/>
      <c r="E14" s="42"/>
      <c r="F14" s="13"/>
      <c r="G14" s="42"/>
      <c r="H14" s="13"/>
      <c r="I14" s="13"/>
      <c r="J14" s="13"/>
      <c r="K14" s="13"/>
      <c r="L14" s="13"/>
      <c r="M14" s="13"/>
      <c r="N14" s="13"/>
      <c r="O14" s="13"/>
      <c r="P14" s="13">
        <f>SUM(D14:O14)</f>
        <v>0</v>
      </c>
      <c r="Q14" s="11"/>
      <c r="R14" s="11"/>
      <c r="S14" s="11"/>
    </row>
    <row r="15" spans="1:19" s="14" customFormat="1" ht="12" customHeight="1" x14ac:dyDescent="0.15">
      <c r="A15" s="11"/>
      <c r="B15" s="217"/>
      <c r="C15" s="21" t="s">
        <v>18</v>
      </c>
      <c r="D15" s="15"/>
      <c r="E15" s="15"/>
      <c r="F15" s="15"/>
      <c r="G15" s="15"/>
      <c r="H15" s="15"/>
      <c r="I15" s="15"/>
      <c r="J15" s="15"/>
      <c r="K15" s="15"/>
      <c r="L15" s="15"/>
      <c r="M15" s="15"/>
      <c r="N15" s="15"/>
      <c r="O15" s="15"/>
      <c r="P15" s="15">
        <f t="shared" si="0"/>
        <v>0</v>
      </c>
      <c r="Q15" s="11"/>
      <c r="R15" s="11"/>
      <c r="S15" s="11"/>
    </row>
    <row r="16" spans="1:19" s="14" customFormat="1" ht="12" customHeight="1" x14ac:dyDescent="0.15">
      <c r="A16" s="11"/>
      <c r="B16" s="218"/>
      <c r="C16" s="22" t="s">
        <v>24</v>
      </c>
      <c r="D16" s="23"/>
      <c r="E16" s="23"/>
      <c r="F16" s="23"/>
      <c r="G16" s="23"/>
      <c r="H16" s="23"/>
      <c r="I16" s="23"/>
      <c r="J16" s="23"/>
      <c r="K16" s="23"/>
      <c r="L16" s="23"/>
      <c r="M16" s="23"/>
      <c r="N16" s="23"/>
      <c r="O16" s="23"/>
      <c r="P16" s="20">
        <f t="shared" si="0"/>
        <v>0</v>
      </c>
      <c r="Q16" s="11"/>
      <c r="R16" s="35"/>
      <c r="S16" s="11"/>
    </row>
    <row r="17" spans="1:19" s="14" customFormat="1" ht="12" customHeight="1" x14ac:dyDescent="0.15">
      <c r="A17" s="11"/>
      <c r="B17" s="217" t="s">
        <v>55</v>
      </c>
      <c r="C17" s="12" t="s">
        <v>17</v>
      </c>
      <c r="D17" s="13" t="s">
        <v>74</v>
      </c>
      <c r="E17" s="42">
        <f>SUM(D14:E14)</f>
        <v>0</v>
      </c>
      <c r="F17" s="13">
        <f>SUM(D14:F14)</f>
        <v>0</v>
      </c>
      <c r="G17" s="42">
        <f>SUM(D14:G14)</f>
        <v>0</v>
      </c>
      <c r="H17" s="13">
        <f>SUM(D14:H14)</f>
        <v>0</v>
      </c>
      <c r="I17" s="13">
        <f>SUM(D14:I14)</f>
        <v>0</v>
      </c>
      <c r="J17" s="13">
        <f>SUM(D14:J14)</f>
        <v>0</v>
      </c>
      <c r="K17" s="13">
        <f>SUM(D14:K14)</f>
        <v>0</v>
      </c>
      <c r="L17" s="13">
        <f>SUM(D14:L14)</f>
        <v>0</v>
      </c>
      <c r="M17" s="13">
        <f>SUM(D14:M14)</f>
        <v>0</v>
      </c>
      <c r="N17" s="13">
        <f>SUM(D14:N14)</f>
        <v>0</v>
      </c>
      <c r="O17" s="13">
        <f>SUM(D14:O14)</f>
        <v>0</v>
      </c>
      <c r="P17" s="13" t="s">
        <v>74</v>
      </c>
      <c r="Q17" s="11"/>
      <c r="R17" s="11"/>
      <c r="S17" s="11"/>
    </row>
    <row r="18" spans="1:19" s="14" customFormat="1" ht="12" customHeight="1" x14ac:dyDescent="0.15">
      <c r="A18" s="11"/>
      <c r="B18" s="217"/>
      <c r="C18" s="21" t="s">
        <v>18</v>
      </c>
      <c r="D18" s="15" t="s">
        <v>74</v>
      </c>
      <c r="E18" s="15">
        <f t="shared" ref="E18:E19" si="1">SUM(D15:E15)</f>
        <v>0</v>
      </c>
      <c r="F18" s="15">
        <f t="shared" ref="F18:F19" si="2">SUM(D15:F15)</f>
        <v>0</v>
      </c>
      <c r="G18" s="15">
        <f t="shared" ref="G18:G19" si="3">SUM(D15:G15)</f>
        <v>0</v>
      </c>
      <c r="H18" s="15">
        <f t="shared" ref="H18:H19" si="4">SUM(D15:H15)</f>
        <v>0</v>
      </c>
      <c r="I18" s="15">
        <f t="shared" ref="I18:I19" si="5">SUM(D15:I15)</f>
        <v>0</v>
      </c>
      <c r="J18" s="15">
        <f t="shared" ref="J18:J19" si="6">SUM(D15:J15)</f>
        <v>0</v>
      </c>
      <c r="K18" s="15">
        <f t="shared" ref="K18:K19" si="7">SUM(D15:K15)</f>
        <v>0</v>
      </c>
      <c r="L18" s="15">
        <f t="shared" ref="L18:L19" si="8">SUM(D15:L15)</f>
        <v>0</v>
      </c>
      <c r="M18" s="15">
        <f t="shared" ref="M18:M19" si="9">SUM(D15:M15)</f>
        <v>0</v>
      </c>
      <c r="N18" s="15">
        <f t="shared" ref="N18:N19" si="10">SUM(D15:N15)</f>
        <v>0</v>
      </c>
      <c r="O18" s="15">
        <f t="shared" ref="O18:O19" si="11">SUM(D15:O15)</f>
        <v>0</v>
      </c>
      <c r="P18" s="15" t="s">
        <v>74</v>
      </c>
      <c r="Q18" s="11"/>
      <c r="R18" s="11"/>
      <c r="S18" s="11"/>
    </row>
    <row r="19" spans="1:19" s="14" customFormat="1" ht="12" customHeight="1" x14ac:dyDescent="0.15">
      <c r="A19" s="11"/>
      <c r="B19" s="217"/>
      <c r="C19" s="19" t="s">
        <v>24</v>
      </c>
      <c r="D19" s="16" t="s">
        <v>74</v>
      </c>
      <c r="E19" s="16">
        <f t="shared" si="1"/>
        <v>0</v>
      </c>
      <c r="F19" s="16">
        <f t="shared" si="2"/>
        <v>0</v>
      </c>
      <c r="G19" s="16">
        <f t="shared" si="3"/>
        <v>0</v>
      </c>
      <c r="H19" s="16">
        <f t="shared" si="4"/>
        <v>0</v>
      </c>
      <c r="I19" s="16">
        <f t="shared" si="5"/>
        <v>0</v>
      </c>
      <c r="J19" s="16">
        <f t="shared" si="6"/>
        <v>0</v>
      </c>
      <c r="K19" s="16">
        <f t="shared" si="7"/>
        <v>0</v>
      </c>
      <c r="L19" s="16">
        <f t="shared" si="8"/>
        <v>0</v>
      </c>
      <c r="M19" s="16">
        <f t="shared" si="9"/>
        <v>0</v>
      </c>
      <c r="N19" s="16">
        <f t="shared" si="10"/>
        <v>0</v>
      </c>
      <c r="O19" s="16">
        <f t="shared" si="11"/>
        <v>0</v>
      </c>
      <c r="P19" s="20" t="s">
        <v>74</v>
      </c>
      <c r="Q19" s="11"/>
      <c r="R19" s="11"/>
      <c r="S19" s="11"/>
    </row>
    <row r="20" spans="1:19" s="14" customFormat="1" ht="12" customHeight="1" x14ac:dyDescent="0.15">
      <c r="A20" s="11"/>
      <c r="B20" s="219" t="s">
        <v>106</v>
      </c>
      <c r="C20" s="25" t="s">
        <v>17</v>
      </c>
      <c r="D20" s="24">
        <f>D8-D14</f>
        <v>1</v>
      </c>
      <c r="E20" s="24">
        <f t="shared" ref="E20:K20" si="12">E8-E14</f>
        <v>0</v>
      </c>
      <c r="F20" s="24">
        <f t="shared" si="12"/>
        <v>0</v>
      </c>
      <c r="G20" s="24">
        <f t="shared" si="12"/>
        <v>0</v>
      </c>
      <c r="H20" s="24">
        <f t="shared" si="12"/>
        <v>0</v>
      </c>
      <c r="I20" s="24">
        <f t="shared" si="12"/>
        <v>0</v>
      </c>
      <c r="J20" s="24">
        <f t="shared" si="12"/>
        <v>0</v>
      </c>
      <c r="K20" s="24">
        <f t="shared" si="12"/>
        <v>0</v>
      </c>
      <c r="L20" s="24">
        <f t="shared" ref="L20:M20" si="13">L8-L14</f>
        <v>0</v>
      </c>
      <c r="M20" s="24">
        <f t="shared" si="13"/>
        <v>0</v>
      </c>
      <c r="N20" s="24">
        <f t="shared" ref="N20:O20" si="14">N8-N14</f>
        <v>0</v>
      </c>
      <c r="O20" s="24">
        <f t="shared" si="14"/>
        <v>0</v>
      </c>
      <c r="P20" s="13">
        <f>SUM(D20:O20)</f>
        <v>1</v>
      </c>
      <c r="Q20" s="36"/>
      <c r="R20" s="11"/>
      <c r="S20" s="11"/>
    </row>
    <row r="21" spans="1:19" s="14" customFormat="1" ht="12" customHeight="1" x14ac:dyDescent="0.15">
      <c r="A21" s="11"/>
      <c r="B21" s="208"/>
      <c r="C21" s="26" t="s">
        <v>18</v>
      </c>
      <c r="D21" s="13">
        <f t="shared" ref="D21:K22" si="15">D9-D15</f>
        <v>0</v>
      </c>
      <c r="E21" s="13">
        <f t="shared" si="15"/>
        <v>0</v>
      </c>
      <c r="F21" s="13">
        <f t="shared" si="15"/>
        <v>0</v>
      </c>
      <c r="G21" s="13">
        <f t="shared" si="15"/>
        <v>0</v>
      </c>
      <c r="H21" s="13">
        <f t="shared" si="15"/>
        <v>0</v>
      </c>
      <c r="I21" s="13">
        <f t="shared" si="15"/>
        <v>0</v>
      </c>
      <c r="J21" s="13">
        <f t="shared" si="15"/>
        <v>0</v>
      </c>
      <c r="K21" s="13">
        <f t="shared" si="15"/>
        <v>0</v>
      </c>
      <c r="L21" s="13">
        <f t="shared" ref="L21:M21" si="16">L9-L15</f>
        <v>0</v>
      </c>
      <c r="M21" s="13">
        <f t="shared" si="16"/>
        <v>0</v>
      </c>
      <c r="N21" s="13">
        <f t="shared" ref="N21:O21" si="17">N9-N15</f>
        <v>0</v>
      </c>
      <c r="O21" s="13">
        <f t="shared" si="17"/>
        <v>0</v>
      </c>
      <c r="P21" s="15">
        <f>SUM(D21:O21)</f>
        <v>0</v>
      </c>
      <c r="Q21" s="36"/>
      <c r="R21" s="11"/>
      <c r="S21" s="11"/>
    </row>
    <row r="22" spans="1:19" s="14" customFormat="1" ht="12" customHeight="1" x14ac:dyDescent="0.15">
      <c r="A22" s="11"/>
      <c r="B22" s="209"/>
      <c r="C22" s="22" t="s">
        <v>24</v>
      </c>
      <c r="D22" s="20">
        <f t="shared" si="15"/>
        <v>1</v>
      </c>
      <c r="E22" s="20">
        <f t="shared" si="15"/>
        <v>0</v>
      </c>
      <c r="F22" s="20">
        <f t="shared" si="15"/>
        <v>0</v>
      </c>
      <c r="G22" s="20">
        <f t="shared" si="15"/>
        <v>0</v>
      </c>
      <c r="H22" s="20">
        <f t="shared" si="15"/>
        <v>0</v>
      </c>
      <c r="I22" s="20">
        <f t="shared" si="15"/>
        <v>0</v>
      </c>
      <c r="J22" s="20">
        <f t="shared" si="15"/>
        <v>0</v>
      </c>
      <c r="K22" s="20">
        <f t="shared" si="15"/>
        <v>0</v>
      </c>
      <c r="L22" s="20">
        <f t="shared" ref="L22:M22" si="18">L10-L16</f>
        <v>0</v>
      </c>
      <c r="M22" s="20">
        <f t="shared" si="18"/>
        <v>0</v>
      </c>
      <c r="N22" s="20">
        <f t="shared" ref="N22:O22" si="19">N10-N16</f>
        <v>0</v>
      </c>
      <c r="O22" s="20">
        <f t="shared" si="19"/>
        <v>0</v>
      </c>
      <c r="P22" s="20">
        <f>SUM(D22:O22)</f>
        <v>1</v>
      </c>
      <c r="Q22" s="36"/>
      <c r="R22" s="11"/>
      <c r="S22" s="11"/>
    </row>
    <row r="23" spans="1:19" s="14" customFormat="1" ht="12" customHeight="1" x14ac:dyDescent="0.15">
      <c r="A23" s="11"/>
      <c r="B23" s="207" t="s">
        <v>107</v>
      </c>
      <c r="C23" s="12" t="s">
        <v>17</v>
      </c>
      <c r="D23" s="13" t="s">
        <v>74</v>
      </c>
      <c r="E23" s="42">
        <f>SUM($D$20:E20)</f>
        <v>1</v>
      </c>
      <c r="F23" s="42">
        <f>SUM($D$20:F20)</f>
        <v>1</v>
      </c>
      <c r="G23" s="42">
        <f>SUM($D$20:G20)</f>
        <v>1</v>
      </c>
      <c r="H23" s="42">
        <f>SUM($D$20:H20)</f>
        <v>1</v>
      </c>
      <c r="I23" s="42">
        <f>SUM($D$20:I20)</f>
        <v>1</v>
      </c>
      <c r="J23" s="42">
        <f>SUM($D$20:J20)</f>
        <v>1</v>
      </c>
      <c r="K23" s="42">
        <f>SUM($D$20:K20)</f>
        <v>1</v>
      </c>
      <c r="L23" s="42">
        <f>SUM($D$20:L20)</f>
        <v>1</v>
      </c>
      <c r="M23" s="42">
        <f>SUM($D$20:M20)</f>
        <v>1</v>
      </c>
      <c r="N23" s="42">
        <f>SUM($D$20:N20)</f>
        <v>1</v>
      </c>
      <c r="O23" s="42">
        <f>SUM($D$20:O20)</f>
        <v>1</v>
      </c>
      <c r="P23" s="13" t="s">
        <v>74</v>
      </c>
      <c r="Q23" s="11"/>
      <c r="R23" s="11"/>
      <c r="S23" s="11"/>
    </row>
    <row r="24" spans="1:19" s="14" customFormat="1" ht="12" customHeight="1" x14ac:dyDescent="0.15">
      <c r="A24" s="11"/>
      <c r="B24" s="208"/>
      <c r="C24" s="21" t="s">
        <v>18</v>
      </c>
      <c r="D24" s="15" t="s">
        <v>74</v>
      </c>
      <c r="E24" s="51">
        <f>SUM($D$21:E21)</f>
        <v>0</v>
      </c>
      <c r="F24" s="51">
        <f>SUM($D$21:F21)</f>
        <v>0</v>
      </c>
      <c r="G24" s="51">
        <f>SUM($D$21:G21)</f>
        <v>0</v>
      </c>
      <c r="H24" s="51">
        <f>SUM($D$21:H21)</f>
        <v>0</v>
      </c>
      <c r="I24" s="51">
        <f>SUM($D$21:I21)</f>
        <v>0</v>
      </c>
      <c r="J24" s="51">
        <f>SUM($D$21:J21)</f>
        <v>0</v>
      </c>
      <c r="K24" s="51">
        <f>SUM($D$21:K21)</f>
        <v>0</v>
      </c>
      <c r="L24" s="51">
        <f>SUM($D$21:L21)</f>
        <v>0</v>
      </c>
      <c r="M24" s="51">
        <f>SUM($D$21:M21)</f>
        <v>0</v>
      </c>
      <c r="N24" s="51">
        <f>SUM($D$21:N21)</f>
        <v>0</v>
      </c>
      <c r="O24" s="51">
        <f>SUM($D$21:O21)</f>
        <v>0</v>
      </c>
      <c r="P24" s="16" t="s">
        <v>74</v>
      </c>
      <c r="Q24" s="11"/>
      <c r="R24" s="11"/>
      <c r="S24" s="11"/>
    </row>
    <row r="25" spans="1:19" s="14" customFormat="1" ht="12" customHeight="1" x14ac:dyDescent="0.15">
      <c r="A25" s="11"/>
      <c r="B25" s="209"/>
      <c r="C25" s="22" t="s">
        <v>24</v>
      </c>
      <c r="D25" s="23" t="s">
        <v>74</v>
      </c>
      <c r="E25" s="50">
        <f>SUM($D$22:E22)</f>
        <v>1</v>
      </c>
      <c r="F25" s="50">
        <f>SUM($D$22:F22)</f>
        <v>1</v>
      </c>
      <c r="G25" s="50">
        <f>SUM($D$22:G22)</f>
        <v>1</v>
      </c>
      <c r="H25" s="50">
        <f>SUM($D$22:H22)</f>
        <v>1</v>
      </c>
      <c r="I25" s="50">
        <f>SUM($D$22:I22)</f>
        <v>1</v>
      </c>
      <c r="J25" s="50">
        <f>SUM($D$22:J22)</f>
        <v>1</v>
      </c>
      <c r="K25" s="50">
        <f>SUM($D$22:K22)</f>
        <v>1</v>
      </c>
      <c r="L25" s="50">
        <f>SUM($D$22:L22)</f>
        <v>1</v>
      </c>
      <c r="M25" s="50">
        <f>SUM($D$22:M22)</f>
        <v>1</v>
      </c>
      <c r="N25" s="50">
        <f>SUM($D$22:N22)</f>
        <v>1</v>
      </c>
      <c r="O25" s="50">
        <f>SUM($D$22:O22)</f>
        <v>1</v>
      </c>
      <c r="P25" s="20" t="s">
        <v>74</v>
      </c>
      <c r="Q25" s="11"/>
      <c r="R25" s="11"/>
      <c r="S25" s="11"/>
    </row>
    <row r="26" spans="1:19" s="2" customFormat="1" ht="12" customHeight="1" x14ac:dyDescent="0.15">
      <c r="A26" s="7" t="s">
        <v>47</v>
      </c>
      <c r="B26" s="7"/>
      <c r="C26" s="37"/>
      <c r="D26" s="4"/>
      <c r="E26" s="7"/>
      <c r="F26" s="7"/>
      <c r="G26" s="7"/>
      <c r="H26" s="7"/>
      <c r="I26" s="7"/>
      <c r="J26" s="7"/>
      <c r="K26" s="4"/>
      <c r="L26" s="4"/>
      <c r="M26" s="4"/>
      <c r="N26" s="4"/>
      <c r="O26" s="4"/>
      <c r="P26" s="4"/>
      <c r="Q26" s="4"/>
    </row>
    <row r="27" spans="1:19" s="2" customFormat="1" ht="12" customHeight="1" x14ac:dyDescent="0.15">
      <c r="A27" s="4"/>
      <c r="B27" s="9" t="s">
        <v>17</v>
      </c>
      <c r="C27" s="70">
        <v>1</v>
      </c>
      <c r="D27" s="7"/>
      <c r="E27" s="7"/>
      <c r="F27" s="7"/>
      <c r="G27" s="7"/>
      <c r="H27" s="7"/>
      <c r="I27" s="7"/>
      <c r="J27" s="7"/>
      <c r="K27" s="4"/>
      <c r="L27" s="4"/>
      <c r="M27" s="4"/>
      <c r="N27" s="4"/>
      <c r="O27" s="4"/>
      <c r="P27" s="4"/>
      <c r="Q27" s="4"/>
    </row>
    <row r="28" spans="1:19" s="2" customFormat="1" ht="12" customHeight="1" x14ac:dyDescent="0.15">
      <c r="A28" s="4"/>
      <c r="B28" s="10" t="s">
        <v>18</v>
      </c>
      <c r="C28" s="69"/>
      <c r="D28" s="7"/>
      <c r="E28" s="7"/>
      <c r="F28" s="7"/>
      <c r="G28" s="7"/>
      <c r="H28" s="7"/>
      <c r="I28" s="7"/>
      <c r="J28" s="7"/>
      <c r="K28" s="4"/>
      <c r="L28" s="4"/>
      <c r="M28" s="4"/>
      <c r="N28" s="4"/>
      <c r="O28" s="4"/>
      <c r="P28" s="4"/>
      <c r="Q28" s="4"/>
    </row>
    <row r="29" spans="1:19" s="2" customFormat="1" ht="12" customHeight="1" x14ac:dyDescent="0.15">
      <c r="A29" s="4"/>
      <c r="B29" s="28" t="s">
        <v>24</v>
      </c>
      <c r="C29" s="67">
        <v>1</v>
      </c>
      <c r="D29" s="7"/>
      <c r="E29" s="7"/>
      <c r="F29" s="7"/>
      <c r="G29" s="7"/>
      <c r="H29" s="7"/>
      <c r="I29" s="7"/>
      <c r="J29" s="7"/>
      <c r="K29" s="4"/>
      <c r="L29" s="4"/>
      <c r="M29" s="4"/>
      <c r="N29" s="4"/>
      <c r="O29" s="4"/>
      <c r="P29" s="4"/>
      <c r="Q29" s="4"/>
    </row>
    <row r="30" spans="1:19" s="2" customFormat="1" ht="12" customHeight="1" x14ac:dyDescent="0.15">
      <c r="A30" s="71" t="s">
        <v>71</v>
      </c>
      <c r="B30" s="71"/>
      <c r="C30" s="72"/>
      <c r="D30" s="71"/>
      <c r="E30" s="71"/>
      <c r="F30" s="71"/>
      <c r="G30" s="71"/>
      <c r="H30" s="71"/>
      <c r="I30" s="71"/>
      <c r="J30" s="71"/>
      <c r="K30" s="71"/>
      <c r="L30" s="73"/>
      <c r="M30" s="74"/>
      <c r="N30" s="74"/>
      <c r="O30" s="75"/>
      <c r="P30" s="74"/>
      <c r="Q30" s="74"/>
    </row>
    <row r="31" spans="1:19" s="2" customFormat="1" ht="12" customHeight="1" x14ac:dyDescent="0.15">
      <c r="A31" s="74"/>
      <c r="B31" s="76"/>
      <c r="C31" s="210" t="s">
        <v>46</v>
      </c>
      <c r="D31" s="212" t="s">
        <v>7</v>
      </c>
      <c r="E31" s="212"/>
      <c r="F31" s="212"/>
      <c r="G31" s="212"/>
      <c r="H31" s="212"/>
      <c r="I31" s="212"/>
      <c r="J31" s="212"/>
      <c r="K31" s="212"/>
      <c r="L31" s="213"/>
      <c r="M31" s="74"/>
      <c r="N31" s="74"/>
      <c r="O31" s="74"/>
      <c r="P31" s="75"/>
      <c r="Q31" s="74"/>
    </row>
    <row r="32" spans="1:19" s="2" customFormat="1" ht="12" customHeight="1" x14ac:dyDescent="0.15">
      <c r="A32" s="74"/>
      <c r="B32" s="77"/>
      <c r="C32" s="211"/>
      <c r="D32" s="78" t="s">
        <v>8</v>
      </c>
      <c r="E32" s="79" t="s">
        <v>9</v>
      </c>
      <c r="F32" s="79" t="s">
        <v>10</v>
      </c>
      <c r="G32" s="79" t="s">
        <v>11</v>
      </c>
      <c r="H32" s="79" t="s">
        <v>12</v>
      </c>
      <c r="I32" s="79" t="s">
        <v>13</v>
      </c>
      <c r="J32" s="79" t="s">
        <v>14</v>
      </c>
      <c r="K32" s="79" t="s">
        <v>15</v>
      </c>
      <c r="L32" s="79" t="s">
        <v>16</v>
      </c>
      <c r="M32" s="74"/>
      <c r="N32" s="74"/>
      <c r="O32" s="74"/>
      <c r="P32" s="75"/>
      <c r="Q32" s="74"/>
    </row>
    <row r="33" spans="1:17" s="2" customFormat="1" ht="12" customHeight="1" x14ac:dyDescent="0.15">
      <c r="A33" s="74"/>
      <c r="B33" s="80" t="s">
        <v>17</v>
      </c>
      <c r="C33" s="81">
        <v>1</v>
      </c>
      <c r="D33" s="53">
        <v>0</v>
      </c>
      <c r="E33" s="54">
        <v>0</v>
      </c>
      <c r="F33" s="54">
        <v>0</v>
      </c>
      <c r="G33" s="54">
        <v>0</v>
      </c>
      <c r="H33" s="54">
        <v>1</v>
      </c>
      <c r="I33" s="54">
        <v>0</v>
      </c>
      <c r="J33" s="54">
        <v>0</v>
      </c>
      <c r="K33" s="54">
        <v>0</v>
      </c>
      <c r="L33" s="54">
        <v>0</v>
      </c>
      <c r="M33" s="74"/>
      <c r="N33" s="74"/>
      <c r="O33" s="74"/>
      <c r="P33" s="75"/>
      <c r="Q33" s="74"/>
    </row>
    <row r="34" spans="1:17" s="2" customFormat="1" ht="12" customHeight="1" x14ac:dyDescent="0.15">
      <c r="A34" s="74"/>
      <c r="B34" s="82" t="s">
        <v>18</v>
      </c>
      <c r="C34" s="83"/>
      <c r="D34" s="55"/>
      <c r="E34" s="56"/>
      <c r="F34" s="56"/>
      <c r="G34" s="56"/>
      <c r="H34" s="56"/>
      <c r="I34" s="56"/>
      <c r="J34" s="56"/>
      <c r="K34" s="56"/>
      <c r="L34" s="56"/>
      <c r="M34" s="74"/>
      <c r="N34" s="74"/>
      <c r="O34" s="74"/>
      <c r="P34" s="74"/>
      <c r="Q34" s="74"/>
    </row>
    <row r="35" spans="1:17" s="2" customFormat="1" ht="12" customHeight="1" x14ac:dyDescent="0.15">
      <c r="A35" s="74"/>
      <c r="B35" s="84" t="s">
        <v>24</v>
      </c>
      <c r="C35" s="85">
        <v>1</v>
      </c>
      <c r="D35" s="57">
        <v>0</v>
      </c>
      <c r="E35" s="58">
        <v>0</v>
      </c>
      <c r="F35" s="58">
        <v>0</v>
      </c>
      <c r="G35" s="58">
        <v>0</v>
      </c>
      <c r="H35" s="58">
        <v>1</v>
      </c>
      <c r="I35" s="58">
        <v>0</v>
      </c>
      <c r="J35" s="58">
        <v>0</v>
      </c>
      <c r="K35" s="58">
        <v>0</v>
      </c>
      <c r="L35" s="58">
        <v>0</v>
      </c>
      <c r="M35" s="74"/>
      <c r="N35" s="74"/>
      <c r="O35" s="74"/>
      <c r="P35" s="74"/>
      <c r="Q35" s="74"/>
    </row>
    <row r="36" spans="1:17" s="2" customFormat="1" ht="12" customHeight="1" x14ac:dyDescent="0.15">
      <c r="A36" s="86" t="s">
        <v>48</v>
      </c>
      <c r="B36" s="86"/>
      <c r="C36" s="86"/>
      <c r="D36" s="86"/>
      <c r="E36" s="86"/>
      <c r="F36" s="73"/>
      <c r="G36" s="86"/>
      <c r="H36" s="86"/>
      <c r="I36" s="86"/>
      <c r="J36" s="86"/>
      <c r="K36" s="86"/>
      <c r="L36" s="74"/>
      <c r="M36" s="74"/>
      <c r="N36" s="74"/>
      <c r="O36" s="74"/>
      <c r="P36" s="74"/>
      <c r="Q36" s="74"/>
    </row>
    <row r="37" spans="1:17" s="2" customFormat="1" ht="12" customHeight="1" x14ac:dyDescent="0.15">
      <c r="A37" s="74"/>
      <c r="B37" s="87"/>
      <c r="C37" s="88" t="s">
        <v>46</v>
      </c>
      <c r="D37" s="89" t="s">
        <v>43</v>
      </c>
      <c r="E37" s="88" t="s">
        <v>44</v>
      </c>
      <c r="F37" s="88" t="s">
        <v>6</v>
      </c>
      <c r="G37" s="90"/>
      <c r="H37" s="90"/>
      <c r="I37" s="90"/>
      <c r="J37" s="90"/>
      <c r="K37" s="90"/>
      <c r="L37" s="90"/>
      <c r="M37" s="90"/>
      <c r="N37" s="75"/>
      <c r="O37" s="75"/>
      <c r="P37" s="74"/>
      <c r="Q37" s="74"/>
    </row>
    <row r="38" spans="1:17" s="2" customFormat="1" ht="12" customHeight="1" x14ac:dyDescent="0.15">
      <c r="A38" s="74"/>
      <c r="B38" s="91" t="s">
        <v>42</v>
      </c>
      <c r="C38" s="92">
        <v>1</v>
      </c>
      <c r="D38" s="59">
        <v>1</v>
      </c>
      <c r="E38" s="60">
        <v>0</v>
      </c>
      <c r="F38" s="60">
        <v>0</v>
      </c>
      <c r="G38" s="90"/>
      <c r="H38" s="90"/>
      <c r="I38" s="90"/>
      <c r="J38" s="90"/>
      <c r="K38" s="90"/>
      <c r="L38" s="90"/>
      <c r="M38" s="90"/>
      <c r="N38" s="75"/>
      <c r="O38" s="75"/>
      <c r="P38" s="75"/>
      <c r="Q38" s="74"/>
    </row>
    <row r="39" spans="1:17" s="2" customFormat="1" ht="12" customHeight="1" x14ac:dyDescent="0.15">
      <c r="A39" s="74"/>
      <c r="B39" s="93" t="s">
        <v>45</v>
      </c>
      <c r="C39" s="94"/>
      <c r="D39" s="61"/>
      <c r="E39" s="62"/>
      <c r="F39" s="62"/>
      <c r="G39" s="90"/>
      <c r="H39" s="90"/>
      <c r="I39" s="90"/>
      <c r="J39" s="90"/>
      <c r="K39" s="90"/>
      <c r="L39" s="90"/>
      <c r="M39" s="90"/>
      <c r="N39" s="75"/>
      <c r="O39" s="75"/>
      <c r="P39" s="74"/>
      <c r="Q39" s="74"/>
    </row>
    <row r="40" spans="1:17" s="2" customFormat="1" ht="12" customHeight="1" x14ac:dyDescent="0.15">
      <c r="A40" s="74"/>
      <c r="B40" s="84" t="s">
        <v>24</v>
      </c>
      <c r="C40" s="87">
        <v>1</v>
      </c>
      <c r="D40" s="63">
        <v>1</v>
      </c>
      <c r="E40" s="64">
        <v>0</v>
      </c>
      <c r="F40" s="64">
        <v>0</v>
      </c>
      <c r="G40" s="90"/>
      <c r="H40" s="90"/>
      <c r="I40" s="90"/>
      <c r="J40" s="90"/>
      <c r="K40" s="90"/>
      <c r="L40" s="90"/>
      <c r="M40" s="90"/>
      <c r="N40" s="75"/>
      <c r="O40" s="75"/>
      <c r="P40" s="75"/>
      <c r="Q40" s="74"/>
    </row>
    <row r="41" spans="1:17" s="2" customFormat="1" ht="12" customHeight="1" x14ac:dyDescent="0.15">
      <c r="A41" s="74"/>
      <c r="B41" s="95"/>
      <c r="C41" s="96"/>
      <c r="D41" s="96"/>
      <c r="E41" s="96"/>
      <c r="F41" s="96"/>
      <c r="G41" s="96"/>
      <c r="H41" s="90"/>
      <c r="I41" s="90"/>
      <c r="J41" s="90"/>
      <c r="K41" s="90"/>
      <c r="L41" s="90"/>
      <c r="M41" s="75"/>
      <c r="N41" s="75"/>
      <c r="O41" s="75"/>
      <c r="P41" s="75"/>
      <c r="Q41" s="74"/>
    </row>
    <row r="42" spans="1:17" s="2" customFormat="1" ht="12" customHeight="1" x14ac:dyDescent="0.15">
      <c r="A42" s="74"/>
      <c r="B42" s="95"/>
      <c r="C42" s="96"/>
      <c r="D42" s="96"/>
      <c r="E42" s="96"/>
      <c r="F42" s="96"/>
      <c r="G42" s="96"/>
      <c r="H42" s="90"/>
      <c r="I42" s="90"/>
      <c r="J42" s="90"/>
      <c r="K42" s="90"/>
      <c r="L42" s="90"/>
      <c r="M42" s="75"/>
      <c r="N42" s="75"/>
      <c r="O42" s="75"/>
      <c r="P42" s="75"/>
      <c r="Q42" s="74"/>
    </row>
    <row r="43" spans="1:17" s="2" customFormat="1" ht="12" customHeight="1" x14ac:dyDescent="0.15">
      <c r="A43" s="74"/>
      <c r="B43" s="95"/>
      <c r="C43" s="96"/>
      <c r="D43" s="96"/>
      <c r="E43" s="96"/>
      <c r="F43" s="96"/>
      <c r="G43" s="96"/>
      <c r="H43" s="90"/>
      <c r="I43" s="90"/>
      <c r="J43" s="90"/>
      <c r="K43" s="90"/>
      <c r="L43" s="90"/>
      <c r="M43" s="75"/>
      <c r="N43" s="75"/>
      <c r="O43" s="75"/>
      <c r="P43" s="75"/>
      <c r="Q43" s="74"/>
    </row>
    <row r="44" spans="1:17" s="2" customFormat="1" ht="12" customHeight="1" x14ac:dyDescent="0.15">
      <c r="A44" s="74"/>
      <c r="B44" s="95"/>
      <c r="C44" s="96"/>
      <c r="D44" s="96"/>
      <c r="E44" s="96"/>
      <c r="F44" s="96"/>
      <c r="G44" s="96"/>
      <c r="H44" s="90"/>
      <c r="I44" s="90"/>
      <c r="J44" s="90"/>
      <c r="K44" s="90"/>
      <c r="L44" s="90"/>
      <c r="M44" s="75"/>
      <c r="N44" s="75"/>
      <c r="O44" s="75"/>
      <c r="P44" s="75"/>
      <c r="Q44" s="74"/>
    </row>
    <row r="45" spans="1:17" s="2" customFormat="1" ht="12" customHeight="1" x14ac:dyDescent="0.15">
      <c r="A45" s="86" t="s">
        <v>49</v>
      </c>
      <c r="B45" s="86"/>
      <c r="C45" s="86"/>
      <c r="D45" s="86"/>
      <c r="E45" s="86"/>
      <c r="F45" s="86"/>
      <c r="G45" s="86"/>
      <c r="H45" s="86"/>
      <c r="I45" s="86"/>
      <c r="J45" s="86"/>
      <c r="K45" s="73"/>
      <c r="L45" s="74"/>
      <c r="M45" s="74"/>
      <c r="N45" s="74"/>
      <c r="O45" s="75"/>
      <c r="P45" s="74"/>
      <c r="Q45" s="74"/>
    </row>
    <row r="46" spans="1:17" s="2" customFormat="1" ht="32.25" customHeight="1" x14ac:dyDescent="0.15">
      <c r="A46" s="97"/>
      <c r="B46" s="98"/>
      <c r="C46" s="99" t="s">
        <v>24</v>
      </c>
      <c r="D46" s="100" t="s">
        <v>99</v>
      </c>
      <c r="E46" s="101" t="s">
        <v>100</v>
      </c>
      <c r="F46" s="101" t="s">
        <v>101</v>
      </c>
      <c r="G46" s="99" t="s">
        <v>19</v>
      </c>
      <c r="H46" s="102" t="s">
        <v>20</v>
      </c>
      <c r="I46" s="103" t="s">
        <v>21</v>
      </c>
      <c r="J46" s="101" t="s">
        <v>22</v>
      </c>
      <c r="K46" s="102" t="s">
        <v>16</v>
      </c>
      <c r="L46" s="104"/>
      <c r="M46" s="104"/>
      <c r="N46" s="97"/>
      <c r="O46" s="97"/>
      <c r="P46" s="105"/>
      <c r="Q46" s="97"/>
    </row>
    <row r="47" spans="1:17" s="2" customFormat="1" ht="12" customHeight="1" x14ac:dyDescent="0.15">
      <c r="A47" s="74"/>
      <c r="B47" s="106" t="s">
        <v>17</v>
      </c>
      <c r="C47" s="107">
        <v>1</v>
      </c>
      <c r="D47" s="65" t="s">
        <v>170</v>
      </c>
      <c r="E47" s="65" t="s">
        <v>170</v>
      </c>
      <c r="F47" s="65" t="s">
        <v>170</v>
      </c>
      <c r="G47" s="65" t="s">
        <v>170</v>
      </c>
      <c r="H47" s="65" t="s">
        <v>170</v>
      </c>
      <c r="I47" s="65" t="s">
        <v>170</v>
      </c>
      <c r="J47" s="65" t="s">
        <v>170</v>
      </c>
      <c r="K47" s="65" t="s">
        <v>170</v>
      </c>
      <c r="L47" s="86"/>
      <c r="M47" s="86"/>
      <c r="N47" s="74"/>
      <c r="O47" s="74"/>
      <c r="P47" s="74"/>
      <c r="Q47" s="74"/>
    </row>
    <row r="48" spans="1:17" s="31" customFormat="1" ht="12" customHeight="1" x14ac:dyDescent="0.15">
      <c r="A48" s="108"/>
      <c r="B48" s="93" t="s">
        <v>23</v>
      </c>
      <c r="C48" s="94"/>
      <c r="D48" s="61"/>
      <c r="E48" s="61"/>
      <c r="F48" s="61"/>
      <c r="G48" s="61"/>
      <c r="H48" s="61"/>
      <c r="I48" s="61"/>
      <c r="J48" s="61"/>
      <c r="K48" s="61"/>
      <c r="L48" s="86"/>
      <c r="M48" s="86"/>
      <c r="N48" s="74"/>
      <c r="O48" s="74"/>
      <c r="P48" s="108"/>
      <c r="Q48" s="108"/>
    </row>
    <row r="49" spans="1:17" s="31" customFormat="1" ht="12" customHeight="1" x14ac:dyDescent="0.15">
      <c r="A49" s="108"/>
      <c r="B49" s="84" t="s">
        <v>24</v>
      </c>
      <c r="C49" s="87">
        <v>1</v>
      </c>
      <c r="D49" s="63" t="s">
        <v>170</v>
      </c>
      <c r="E49" s="63" t="s">
        <v>170</v>
      </c>
      <c r="F49" s="63" t="s">
        <v>170</v>
      </c>
      <c r="G49" s="63" t="s">
        <v>170</v>
      </c>
      <c r="H49" s="63" t="s">
        <v>170</v>
      </c>
      <c r="I49" s="63" t="s">
        <v>170</v>
      </c>
      <c r="J49" s="63" t="s">
        <v>170</v>
      </c>
      <c r="K49" s="63" t="s">
        <v>170</v>
      </c>
      <c r="L49" s="86"/>
      <c r="M49" s="86"/>
      <c r="N49" s="74"/>
      <c r="O49" s="74"/>
      <c r="P49" s="108"/>
      <c r="Q49" s="108"/>
    </row>
    <row r="50" spans="1:17" s="31" customFormat="1" ht="12" customHeight="1" x14ac:dyDescent="0.15">
      <c r="A50" s="108"/>
      <c r="B50" s="109"/>
      <c r="C50" s="110"/>
      <c r="D50" s="96"/>
      <c r="E50" s="96"/>
      <c r="F50" s="96"/>
      <c r="G50" s="96"/>
      <c r="H50" s="96"/>
      <c r="I50" s="96"/>
      <c r="J50" s="96"/>
      <c r="K50" s="96"/>
      <c r="L50" s="86"/>
      <c r="M50" s="86"/>
      <c r="N50" s="74"/>
      <c r="O50" s="74"/>
      <c r="P50" s="108"/>
      <c r="Q50" s="108"/>
    </row>
    <row r="51" spans="1:17" s="31" customFormat="1" ht="12" customHeight="1" x14ac:dyDescent="0.15">
      <c r="A51" s="90" t="s">
        <v>50</v>
      </c>
      <c r="B51" s="90"/>
      <c r="C51" s="90"/>
      <c r="D51" s="90"/>
      <c r="E51" s="90"/>
      <c r="F51" s="90"/>
      <c r="G51" s="90"/>
      <c r="H51" s="90"/>
      <c r="I51" s="90"/>
      <c r="J51" s="73"/>
      <c r="K51" s="90"/>
      <c r="L51" s="75"/>
      <c r="M51" s="75"/>
      <c r="N51" s="75"/>
      <c r="O51" s="108"/>
      <c r="P51" s="108"/>
      <c r="Q51" s="108"/>
    </row>
    <row r="52" spans="1:17" s="31" customFormat="1" ht="12" customHeight="1" x14ac:dyDescent="0.15">
      <c r="A52" s="108"/>
      <c r="B52" s="87"/>
      <c r="C52" s="88" t="s">
        <v>24</v>
      </c>
      <c r="D52" s="89" t="s">
        <v>75</v>
      </c>
      <c r="E52" s="88" t="s">
        <v>76</v>
      </c>
      <c r="F52" s="88" t="s">
        <v>77</v>
      </c>
      <c r="G52" s="111" t="s">
        <v>78</v>
      </c>
      <c r="H52" s="89" t="s">
        <v>79</v>
      </c>
      <c r="I52" s="88" t="s">
        <v>80</v>
      </c>
      <c r="J52" s="88" t="s">
        <v>81</v>
      </c>
      <c r="K52" s="90"/>
      <c r="L52" s="90"/>
      <c r="M52" s="90"/>
      <c r="N52" s="75"/>
      <c r="O52" s="75"/>
      <c r="P52" s="108"/>
      <c r="Q52" s="108"/>
    </row>
    <row r="53" spans="1:17" s="31" customFormat="1" ht="12" customHeight="1" x14ac:dyDescent="0.15">
      <c r="A53" s="108"/>
      <c r="B53" s="91" t="s">
        <v>82</v>
      </c>
      <c r="C53" s="92">
        <v>1</v>
      </c>
      <c r="D53" s="59" t="s">
        <v>170</v>
      </c>
      <c r="E53" s="59" t="s">
        <v>170</v>
      </c>
      <c r="F53" s="59" t="s">
        <v>170</v>
      </c>
      <c r="G53" s="59" t="s">
        <v>170</v>
      </c>
      <c r="H53" s="59" t="s">
        <v>170</v>
      </c>
      <c r="I53" s="59" t="s">
        <v>170</v>
      </c>
      <c r="J53" s="59" t="s">
        <v>170</v>
      </c>
      <c r="K53" s="90"/>
      <c r="L53" s="90"/>
      <c r="M53" s="90"/>
      <c r="N53" s="75"/>
      <c r="O53" s="75"/>
      <c r="P53" s="108"/>
      <c r="Q53" s="108"/>
    </row>
    <row r="54" spans="1:17" s="31" customFormat="1" ht="12" customHeight="1" x14ac:dyDescent="0.15">
      <c r="A54" s="108"/>
      <c r="B54" s="93" t="s">
        <v>83</v>
      </c>
      <c r="C54" s="94"/>
      <c r="D54" s="61"/>
      <c r="E54" s="61"/>
      <c r="F54" s="61"/>
      <c r="G54" s="61"/>
      <c r="H54" s="61"/>
      <c r="I54" s="61"/>
      <c r="J54" s="61"/>
      <c r="K54" s="90"/>
      <c r="L54" s="90"/>
      <c r="M54" s="90"/>
      <c r="N54" s="75"/>
      <c r="O54" s="75"/>
      <c r="P54" s="108"/>
      <c r="Q54" s="108"/>
    </row>
    <row r="55" spans="1:17" s="31" customFormat="1" ht="12" customHeight="1" x14ac:dyDescent="0.15">
      <c r="A55" s="108"/>
      <c r="B55" s="84" t="s">
        <v>24</v>
      </c>
      <c r="C55" s="87">
        <v>1</v>
      </c>
      <c r="D55" s="63" t="s">
        <v>170</v>
      </c>
      <c r="E55" s="63" t="s">
        <v>170</v>
      </c>
      <c r="F55" s="63" t="s">
        <v>170</v>
      </c>
      <c r="G55" s="63" t="s">
        <v>170</v>
      </c>
      <c r="H55" s="63" t="s">
        <v>170</v>
      </c>
      <c r="I55" s="63" t="s">
        <v>170</v>
      </c>
      <c r="J55" s="63" t="s">
        <v>170</v>
      </c>
      <c r="K55" s="112"/>
      <c r="L55" s="90"/>
      <c r="M55" s="90"/>
      <c r="N55" s="75"/>
      <c r="O55" s="75"/>
      <c r="P55" s="108"/>
      <c r="Q55" s="108"/>
    </row>
    <row r="56" spans="1:17" s="31" customFormat="1" ht="12" customHeight="1" x14ac:dyDescent="0.15">
      <c r="A56" s="108"/>
      <c r="B56" s="109"/>
      <c r="C56" s="112"/>
      <c r="D56" s="112"/>
      <c r="E56" s="112"/>
      <c r="F56" s="112"/>
      <c r="G56" s="112"/>
      <c r="H56" s="112"/>
      <c r="I56" s="112"/>
      <c r="J56" s="112"/>
      <c r="K56" s="90"/>
      <c r="L56" s="90"/>
      <c r="M56" s="90"/>
      <c r="N56" s="75"/>
      <c r="O56" s="75"/>
      <c r="P56" s="108"/>
      <c r="Q56" s="108"/>
    </row>
    <row r="57" spans="1:17" s="31" customFormat="1" ht="12" customHeight="1" x14ac:dyDescent="0.15">
      <c r="A57" s="90" t="s">
        <v>51</v>
      </c>
      <c r="B57" s="90"/>
      <c r="C57" s="90"/>
      <c r="D57" s="90"/>
      <c r="E57" s="90"/>
      <c r="F57" s="90"/>
      <c r="G57" s="90"/>
      <c r="H57" s="90"/>
      <c r="I57" s="90"/>
      <c r="J57" s="73"/>
      <c r="K57" s="90"/>
      <c r="L57" s="75"/>
      <c r="M57" s="75"/>
      <c r="N57" s="75"/>
      <c r="O57" s="108"/>
      <c r="P57" s="108"/>
      <c r="Q57" s="108"/>
    </row>
    <row r="58" spans="1:17" s="31" customFormat="1" ht="12" customHeight="1" x14ac:dyDescent="0.15">
      <c r="A58" s="108"/>
      <c r="B58" s="87"/>
      <c r="C58" s="88" t="s">
        <v>24</v>
      </c>
      <c r="D58" s="89" t="s">
        <v>84</v>
      </c>
      <c r="E58" s="88" t="s">
        <v>85</v>
      </c>
      <c r="F58" s="88" t="s">
        <v>86</v>
      </c>
      <c r="G58" s="88" t="s">
        <v>87</v>
      </c>
      <c r="H58" s="89" t="s">
        <v>88</v>
      </c>
      <c r="I58" s="88" t="s">
        <v>80</v>
      </c>
      <c r="J58" s="88" t="s">
        <v>81</v>
      </c>
      <c r="K58" s="90"/>
      <c r="L58" s="90"/>
      <c r="M58" s="90"/>
      <c r="N58" s="75"/>
      <c r="O58" s="75"/>
      <c r="P58" s="108"/>
      <c r="Q58" s="108"/>
    </row>
    <row r="59" spans="1:17" s="31" customFormat="1" ht="12" customHeight="1" x14ac:dyDescent="0.15">
      <c r="A59" s="108"/>
      <c r="B59" s="91" t="s">
        <v>82</v>
      </c>
      <c r="C59" s="92">
        <v>1</v>
      </c>
      <c r="D59" s="59" t="s">
        <v>170</v>
      </c>
      <c r="E59" s="59" t="s">
        <v>170</v>
      </c>
      <c r="F59" s="59" t="s">
        <v>170</v>
      </c>
      <c r="G59" s="59" t="s">
        <v>170</v>
      </c>
      <c r="H59" s="59" t="s">
        <v>170</v>
      </c>
      <c r="I59" s="59" t="s">
        <v>170</v>
      </c>
      <c r="J59" s="59" t="s">
        <v>170</v>
      </c>
      <c r="K59" s="90"/>
      <c r="L59" s="90"/>
      <c r="M59" s="90"/>
      <c r="N59" s="75"/>
      <c r="O59" s="75"/>
      <c r="P59" s="108"/>
      <c r="Q59" s="108"/>
    </row>
    <row r="60" spans="1:17" s="31" customFormat="1" ht="12" customHeight="1" x14ac:dyDescent="0.15">
      <c r="A60" s="108"/>
      <c r="B60" s="93" t="s">
        <v>83</v>
      </c>
      <c r="C60" s="94"/>
      <c r="D60" s="61"/>
      <c r="E60" s="61"/>
      <c r="F60" s="61"/>
      <c r="G60" s="61"/>
      <c r="H60" s="61"/>
      <c r="I60" s="61"/>
      <c r="J60" s="61"/>
      <c r="K60" s="90"/>
      <c r="L60" s="90"/>
      <c r="M60" s="90"/>
      <c r="N60" s="75"/>
      <c r="O60" s="75"/>
      <c r="P60" s="108"/>
      <c r="Q60" s="108"/>
    </row>
    <row r="61" spans="1:17" s="31" customFormat="1" ht="12" customHeight="1" x14ac:dyDescent="0.15">
      <c r="A61" s="108"/>
      <c r="B61" s="84" t="s">
        <v>24</v>
      </c>
      <c r="C61" s="87">
        <v>1</v>
      </c>
      <c r="D61" s="63" t="s">
        <v>170</v>
      </c>
      <c r="E61" s="63" t="s">
        <v>170</v>
      </c>
      <c r="F61" s="63" t="s">
        <v>170</v>
      </c>
      <c r="G61" s="63" t="s">
        <v>170</v>
      </c>
      <c r="H61" s="63" t="s">
        <v>170</v>
      </c>
      <c r="I61" s="63" t="s">
        <v>170</v>
      </c>
      <c r="J61" s="63" t="s">
        <v>170</v>
      </c>
      <c r="K61" s="90"/>
      <c r="L61" s="90"/>
      <c r="M61" s="90"/>
      <c r="N61" s="75"/>
      <c r="O61" s="75"/>
      <c r="P61" s="108"/>
      <c r="Q61" s="108"/>
    </row>
    <row r="62" spans="1:17" s="31" customFormat="1" ht="12" customHeight="1" x14ac:dyDescent="0.15">
      <c r="A62" s="108"/>
      <c r="B62" s="109"/>
      <c r="C62" s="96"/>
      <c r="D62" s="96"/>
      <c r="E62" s="96"/>
      <c r="F62" s="96"/>
      <c r="G62" s="96"/>
      <c r="H62" s="96"/>
      <c r="I62" s="96"/>
      <c r="J62" s="96"/>
      <c r="K62" s="90"/>
      <c r="L62" s="90"/>
      <c r="M62" s="90"/>
      <c r="N62" s="75"/>
      <c r="O62" s="75"/>
      <c r="P62" s="108"/>
      <c r="Q62" s="108"/>
    </row>
    <row r="63" spans="1:17" s="31" customFormat="1" ht="12" customHeight="1" x14ac:dyDescent="0.15">
      <c r="A63" s="90" t="s">
        <v>70</v>
      </c>
      <c r="B63" s="90"/>
      <c r="C63" s="90"/>
      <c r="D63" s="90"/>
      <c r="E63" s="90"/>
      <c r="F63" s="90"/>
      <c r="G63" s="90"/>
      <c r="H63" s="90"/>
      <c r="I63" s="90"/>
      <c r="J63" s="90"/>
      <c r="K63" s="90"/>
      <c r="L63" s="75"/>
      <c r="M63" s="75"/>
      <c r="N63" s="75"/>
      <c r="O63" s="108"/>
      <c r="P63" s="73"/>
      <c r="Q63" s="108"/>
    </row>
    <row r="64" spans="1:17" s="31" customFormat="1" ht="12" customHeight="1" x14ac:dyDescent="0.2">
      <c r="A64" s="108"/>
      <c r="B64" s="87"/>
      <c r="C64" s="88" t="s">
        <v>24</v>
      </c>
      <c r="D64" s="89" t="s">
        <v>25</v>
      </c>
      <c r="E64" s="88" t="s">
        <v>26</v>
      </c>
      <c r="F64" s="88" t="s">
        <v>27</v>
      </c>
      <c r="G64" s="88" t="s">
        <v>28</v>
      </c>
      <c r="H64" s="89" t="s">
        <v>29</v>
      </c>
      <c r="I64" s="88" t="s">
        <v>30</v>
      </c>
      <c r="J64" s="88" t="s">
        <v>31</v>
      </c>
      <c r="K64" s="88" t="s">
        <v>32</v>
      </c>
      <c r="L64" s="89" t="s">
        <v>33</v>
      </c>
      <c r="M64" s="88" t="s">
        <v>34</v>
      </c>
      <c r="N64" s="88" t="s">
        <v>89</v>
      </c>
      <c r="O64" s="88" t="s">
        <v>90</v>
      </c>
      <c r="P64" s="89" t="s">
        <v>81</v>
      </c>
      <c r="Q64" s="108"/>
    </row>
    <row r="65" spans="1:17" s="31" customFormat="1" ht="12" customHeight="1" x14ac:dyDescent="0.2">
      <c r="A65" s="108"/>
      <c r="B65" s="91" t="s">
        <v>82</v>
      </c>
      <c r="C65" s="92">
        <v>1</v>
      </c>
      <c r="D65" s="59">
        <v>0</v>
      </c>
      <c r="E65" s="60">
        <v>0</v>
      </c>
      <c r="F65" s="60">
        <v>0</v>
      </c>
      <c r="G65" s="60">
        <v>0</v>
      </c>
      <c r="H65" s="59">
        <v>0</v>
      </c>
      <c r="I65" s="60">
        <v>0</v>
      </c>
      <c r="J65" s="60">
        <v>1</v>
      </c>
      <c r="K65" s="60">
        <v>0</v>
      </c>
      <c r="L65" s="59">
        <v>0</v>
      </c>
      <c r="M65" s="60">
        <v>0</v>
      </c>
      <c r="N65" s="60">
        <v>0</v>
      </c>
      <c r="O65" s="60">
        <v>0</v>
      </c>
      <c r="P65" s="59">
        <v>0</v>
      </c>
      <c r="Q65" s="108"/>
    </row>
    <row r="66" spans="1:17" s="31" customFormat="1" ht="12" customHeight="1" x14ac:dyDescent="0.2">
      <c r="A66" s="108"/>
      <c r="B66" s="113" t="s">
        <v>83</v>
      </c>
      <c r="C66" s="114"/>
      <c r="D66" s="66"/>
      <c r="E66" s="66"/>
      <c r="F66" s="66"/>
      <c r="G66" s="66"/>
      <c r="H66" s="66"/>
      <c r="I66" s="66"/>
      <c r="J66" s="66"/>
      <c r="K66" s="66"/>
      <c r="L66" s="66"/>
      <c r="M66" s="66"/>
      <c r="N66" s="66"/>
      <c r="O66" s="66"/>
      <c r="P66" s="66"/>
      <c r="Q66" s="108"/>
    </row>
    <row r="67" spans="1:17" s="31" customFormat="1" ht="12" customHeight="1" x14ac:dyDescent="0.2">
      <c r="A67" s="108"/>
      <c r="B67" s="77" t="s">
        <v>24</v>
      </c>
      <c r="C67" s="115">
        <v>1</v>
      </c>
      <c r="D67" s="67">
        <v>0</v>
      </c>
      <c r="E67" s="68">
        <v>0</v>
      </c>
      <c r="F67" s="68">
        <v>0</v>
      </c>
      <c r="G67" s="68">
        <v>0</v>
      </c>
      <c r="H67" s="68">
        <v>0</v>
      </c>
      <c r="I67" s="68">
        <v>0</v>
      </c>
      <c r="J67" s="68">
        <v>1</v>
      </c>
      <c r="K67" s="68">
        <v>0</v>
      </c>
      <c r="L67" s="68">
        <v>0</v>
      </c>
      <c r="M67" s="68">
        <v>0</v>
      </c>
      <c r="N67" s="68">
        <v>0</v>
      </c>
      <c r="O67" s="68">
        <v>0</v>
      </c>
      <c r="P67" s="68">
        <v>0</v>
      </c>
      <c r="Q67" s="108"/>
    </row>
    <row r="68" spans="1:17" s="31" customFormat="1" ht="12" customHeight="1" x14ac:dyDescent="0.15">
      <c r="A68" s="90" t="s">
        <v>52</v>
      </c>
      <c r="B68" s="90"/>
      <c r="C68" s="90"/>
      <c r="D68" s="90"/>
      <c r="E68" s="90"/>
      <c r="F68" s="90"/>
      <c r="G68" s="90"/>
      <c r="H68" s="90"/>
      <c r="I68" s="90"/>
      <c r="J68" s="90"/>
      <c r="K68" s="73"/>
      <c r="L68" s="75"/>
      <c r="M68" s="75"/>
      <c r="N68" s="75"/>
      <c r="O68" s="108"/>
      <c r="P68" s="108"/>
      <c r="Q68" s="108"/>
    </row>
    <row r="69" spans="1:17" s="31" customFormat="1" ht="12" customHeight="1" x14ac:dyDescent="0.15">
      <c r="A69" s="108"/>
      <c r="B69" s="87"/>
      <c r="C69" s="88" t="s">
        <v>24</v>
      </c>
      <c r="D69" s="89" t="s">
        <v>35</v>
      </c>
      <c r="E69" s="88" t="s">
        <v>36</v>
      </c>
      <c r="F69" s="88" t="s">
        <v>37</v>
      </c>
      <c r="G69" s="88" t="s">
        <v>38</v>
      </c>
      <c r="H69" s="89" t="s">
        <v>39</v>
      </c>
      <c r="I69" s="88" t="s">
        <v>40</v>
      </c>
      <c r="J69" s="88" t="s">
        <v>41</v>
      </c>
      <c r="K69" s="89" t="s">
        <v>16</v>
      </c>
      <c r="L69" s="90"/>
      <c r="M69" s="90"/>
      <c r="N69" s="75"/>
      <c r="O69" s="75"/>
      <c r="P69" s="108"/>
      <c r="Q69" s="108"/>
    </row>
    <row r="70" spans="1:17" s="31" customFormat="1" ht="12" customHeight="1" x14ac:dyDescent="0.15">
      <c r="A70" s="108"/>
      <c r="B70" s="91" t="s">
        <v>91</v>
      </c>
      <c r="C70" s="92">
        <v>1</v>
      </c>
      <c r="D70" s="59">
        <v>0</v>
      </c>
      <c r="E70" s="60">
        <v>0</v>
      </c>
      <c r="F70" s="60">
        <v>0</v>
      </c>
      <c r="G70" s="60">
        <v>1</v>
      </c>
      <c r="H70" s="59">
        <v>0</v>
      </c>
      <c r="I70" s="60">
        <v>0</v>
      </c>
      <c r="J70" s="60">
        <v>0</v>
      </c>
      <c r="K70" s="59">
        <v>0</v>
      </c>
      <c r="L70" s="90"/>
      <c r="M70" s="90"/>
      <c r="N70" s="75"/>
      <c r="O70" s="75"/>
      <c r="P70" s="108"/>
      <c r="Q70" s="108"/>
    </row>
    <row r="71" spans="1:17" s="31" customFormat="1" ht="12" customHeight="1" x14ac:dyDescent="0.15">
      <c r="A71" s="108"/>
      <c r="B71" s="113" t="s">
        <v>92</v>
      </c>
      <c r="C71" s="114"/>
      <c r="D71" s="69"/>
      <c r="E71" s="69"/>
      <c r="F71" s="69"/>
      <c r="G71" s="69"/>
      <c r="H71" s="69"/>
      <c r="I71" s="69"/>
      <c r="J71" s="69"/>
      <c r="K71" s="69"/>
      <c r="L71" s="90"/>
      <c r="M71" s="90"/>
      <c r="N71" s="75"/>
      <c r="O71" s="75"/>
      <c r="P71" s="108"/>
      <c r="Q71" s="108"/>
    </row>
    <row r="72" spans="1:17" s="31" customFormat="1" ht="12" customHeight="1" x14ac:dyDescent="0.2">
      <c r="A72" s="108"/>
      <c r="B72" s="77" t="s">
        <v>24</v>
      </c>
      <c r="C72" s="115">
        <v>1</v>
      </c>
      <c r="D72" s="67">
        <v>0</v>
      </c>
      <c r="E72" s="68">
        <v>0</v>
      </c>
      <c r="F72" s="68">
        <v>0</v>
      </c>
      <c r="G72" s="68">
        <v>1</v>
      </c>
      <c r="H72" s="68">
        <v>0</v>
      </c>
      <c r="I72" s="68">
        <v>0</v>
      </c>
      <c r="J72" s="68">
        <v>0</v>
      </c>
      <c r="K72" s="68">
        <v>0</v>
      </c>
      <c r="L72" s="112"/>
      <c r="M72" s="112"/>
      <c r="N72" s="112"/>
      <c r="O72" s="112"/>
      <c r="P72" s="112"/>
      <c r="Q72" s="108"/>
    </row>
    <row r="73" spans="1:17" s="31" customFormat="1" ht="12" customHeight="1" x14ac:dyDescent="0.15">
      <c r="A73" s="112" t="s">
        <v>53</v>
      </c>
      <c r="B73" s="112"/>
      <c r="C73" s="112"/>
      <c r="D73" s="112"/>
      <c r="E73" s="112"/>
      <c r="F73" s="112"/>
      <c r="G73" s="112"/>
      <c r="H73" s="112"/>
      <c r="I73" s="112"/>
      <c r="J73" s="112"/>
      <c r="K73" s="73"/>
      <c r="L73" s="75"/>
      <c r="M73" s="75"/>
      <c r="N73" s="75"/>
      <c r="O73" s="108"/>
      <c r="P73" s="108"/>
      <c r="Q73" s="108"/>
    </row>
    <row r="74" spans="1:17" s="31" customFormat="1" ht="25.5" customHeight="1" x14ac:dyDescent="0.15">
      <c r="A74" s="110"/>
      <c r="B74" s="98"/>
      <c r="C74" s="99" t="s">
        <v>24</v>
      </c>
      <c r="D74" s="102" t="s">
        <v>0</v>
      </c>
      <c r="E74" s="99" t="s">
        <v>1</v>
      </c>
      <c r="F74" s="101" t="s">
        <v>93</v>
      </c>
      <c r="G74" s="99" t="s">
        <v>2</v>
      </c>
      <c r="H74" s="99" t="s">
        <v>3</v>
      </c>
      <c r="I74" s="99" t="s">
        <v>4</v>
      </c>
      <c r="J74" s="99" t="s">
        <v>5</v>
      </c>
      <c r="K74" s="99" t="s">
        <v>16</v>
      </c>
      <c r="L74" s="116"/>
      <c r="M74" s="105"/>
      <c r="N74" s="105"/>
      <c r="O74" s="105"/>
      <c r="P74" s="110"/>
      <c r="Q74" s="110"/>
    </row>
    <row r="75" spans="1:17" s="31" customFormat="1" ht="12" customHeight="1" x14ac:dyDescent="0.15">
      <c r="A75" s="108"/>
      <c r="B75" s="91" t="s">
        <v>17</v>
      </c>
      <c r="C75" s="92">
        <v>1</v>
      </c>
      <c r="D75" s="59" t="s">
        <v>170</v>
      </c>
      <c r="E75" s="59" t="s">
        <v>170</v>
      </c>
      <c r="F75" s="59" t="s">
        <v>170</v>
      </c>
      <c r="G75" s="59" t="s">
        <v>170</v>
      </c>
      <c r="H75" s="59" t="s">
        <v>170</v>
      </c>
      <c r="I75" s="59" t="s">
        <v>170</v>
      </c>
      <c r="J75" s="59" t="s">
        <v>170</v>
      </c>
      <c r="K75" s="59" t="s">
        <v>170</v>
      </c>
      <c r="L75" s="90"/>
      <c r="M75" s="75"/>
      <c r="N75" s="75"/>
      <c r="O75" s="75"/>
      <c r="P75" s="108"/>
      <c r="Q75" s="108"/>
    </row>
    <row r="76" spans="1:17" s="31" customFormat="1" ht="12" customHeight="1" x14ac:dyDescent="0.15">
      <c r="A76" s="108"/>
      <c r="B76" s="113" t="s">
        <v>18</v>
      </c>
      <c r="C76" s="114"/>
      <c r="D76" s="66"/>
      <c r="E76" s="66"/>
      <c r="F76" s="66"/>
      <c r="G76" s="66"/>
      <c r="H76" s="66"/>
      <c r="I76" s="66"/>
      <c r="J76" s="66"/>
      <c r="K76" s="66"/>
      <c r="L76" s="90"/>
      <c r="M76" s="75"/>
      <c r="N76" s="75"/>
      <c r="O76" s="75"/>
      <c r="P76" s="108"/>
      <c r="Q76" s="108"/>
    </row>
    <row r="77" spans="1:17" s="31" customFormat="1" ht="12" customHeight="1" x14ac:dyDescent="0.15">
      <c r="A77" s="108"/>
      <c r="B77" s="117" t="s">
        <v>24</v>
      </c>
      <c r="C77" s="115">
        <v>1</v>
      </c>
      <c r="D77" s="67" t="s">
        <v>170</v>
      </c>
      <c r="E77" s="67" t="s">
        <v>170</v>
      </c>
      <c r="F77" s="67" t="s">
        <v>170</v>
      </c>
      <c r="G77" s="67" t="s">
        <v>170</v>
      </c>
      <c r="H77" s="67" t="s">
        <v>170</v>
      </c>
      <c r="I77" s="67" t="s">
        <v>170</v>
      </c>
      <c r="J77" s="67" t="s">
        <v>170</v>
      </c>
      <c r="K77" s="67" t="s">
        <v>170</v>
      </c>
      <c r="L77" s="90"/>
      <c r="M77" s="75"/>
      <c r="N77" s="75"/>
      <c r="O77" s="75"/>
      <c r="P77" s="108"/>
      <c r="Q77" s="108"/>
    </row>
    <row r="78" spans="1:17" s="31" customFormat="1" ht="12" customHeight="1" x14ac:dyDescent="0.2">
      <c r="A78" s="108"/>
      <c r="B78" s="214" t="s">
        <v>94</v>
      </c>
      <c r="C78" s="214"/>
      <c r="D78" s="214"/>
      <c r="E78" s="214"/>
      <c r="F78" s="214"/>
      <c r="G78" s="214"/>
      <c r="H78" s="214"/>
      <c r="I78" s="214"/>
      <c r="J78" s="214"/>
      <c r="K78" s="214"/>
      <c r="L78" s="214"/>
      <c r="M78" s="214"/>
      <c r="N78" s="214"/>
      <c r="O78" s="214"/>
      <c r="P78" s="214"/>
      <c r="Q78" s="214"/>
    </row>
    <row r="79" spans="1:17" s="31" customFormat="1" ht="12" customHeight="1" x14ac:dyDescent="0.2">
      <c r="A79" s="108"/>
      <c r="B79" s="214"/>
      <c r="C79" s="214"/>
      <c r="D79" s="214"/>
      <c r="E79" s="214"/>
      <c r="F79" s="214"/>
      <c r="G79" s="214"/>
      <c r="H79" s="214"/>
      <c r="I79" s="214"/>
      <c r="J79" s="214"/>
      <c r="K79" s="214"/>
      <c r="L79" s="214"/>
      <c r="M79" s="214"/>
      <c r="N79" s="214"/>
      <c r="O79" s="214"/>
      <c r="P79" s="214"/>
      <c r="Q79" s="214"/>
    </row>
    <row r="80" spans="1:17" s="31" customFormat="1" ht="12" customHeight="1" x14ac:dyDescent="0.15">
      <c r="A80" s="108"/>
      <c r="B80" s="109"/>
      <c r="C80" s="112"/>
      <c r="D80" s="112"/>
      <c r="E80" s="112"/>
      <c r="F80" s="112"/>
      <c r="G80" s="112"/>
      <c r="H80" s="112"/>
      <c r="I80" s="112"/>
      <c r="J80" s="112"/>
      <c r="K80" s="112"/>
      <c r="L80" s="90"/>
      <c r="M80" s="90"/>
      <c r="N80" s="75"/>
      <c r="O80" s="75"/>
      <c r="P80" s="108"/>
      <c r="Q80" s="108"/>
    </row>
    <row r="81" spans="1:77" s="31" customFormat="1" ht="12" customHeight="1" x14ac:dyDescent="0.15">
      <c r="A81" s="90" t="s">
        <v>54</v>
      </c>
      <c r="B81" s="90"/>
      <c r="C81" s="90"/>
      <c r="D81" s="90"/>
      <c r="E81" s="90"/>
      <c r="F81" s="73"/>
      <c r="G81" s="90"/>
      <c r="H81" s="90"/>
      <c r="I81" s="90"/>
      <c r="J81" s="90"/>
      <c r="K81" s="90"/>
      <c r="L81" s="75"/>
      <c r="M81" s="75"/>
      <c r="N81" s="75"/>
      <c r="O81" s="108"/>
      <c r="P81" s="108"/>
      <c r="Q81" s="108"/>
    </row>
    <row r="82" spans="1:77" s="31" customFormat="1" ht="12" customHeight="1" x14ac:dyDescent="0.15">
      <c r="A82" s="108"/>
      <c r="B82" s="87"/>
      <c r="C82" s="88" t="s">
        <v>24</v>
      </c>
      <c r="D82" s="89" t="s">
        <v>95</v>
      </c>
      <c r="E82" s="88" t="s">
        <v>96</v>
      </c>
      <c r="F82" s="88" t="s">
        <v>16</v>
      </c>
      <c r="G82" s="90"/>
      <c r="H82" s="90"/>
      <c r="I82" s="90"/>
      <c r="J82" s="90"/>
      <c r="K82" s="90"/>
      <c r="L82" s="90"/>
      <c r="M82" s="90"/>
      <c r="N82" s="75"/>
      <c r="O82" s="75"/>
      <c r="P82" s="108"/>
      <c r="Q82" s="108"/>
    </row>
    <row r="83" spans="1:77" s="31" customFormat="1" ht="12" customHeight="1" x14ac:dyDescent="0.15">
      <c r="A83" s="108"/>
      <c r="B83" s="91" t="s">
        <v>97</v>
      </c>
      <c r="C83" s="92">
        <v>1</v>
      </c>
      <c r="D83" s="59" t="s">
        <v>170</v>
      </c>
      <c r="E83" s="59" t="s">
        <v>170</v>
      </c>
      <c r="F83" s="59" t="s">
        <v>170</v>
      </c>
      <c r="G83" s="90"/>
      <c r="H83" s="90"/>
      <c r="I83" s="90"/>
      <c r="J83" s="90"/>
      <c r="K83" s="90"/>
      <c r="L83" s="90"/>
      <c r="M83" s="90"/>
      <c r="N83" s="75"/>
      <c r="O83" s="75"/>
      <c r="P83" s="108"/>
      <c r="Q83" s="108"/>
    </row>
    <row r="84" spans="1:77" s="31" customFormat="1" ht="12" customHeight="1" x14ac:dyDescent="0.15">
      <c r="A84" s="108"/>
      <c r="B84" s="113" t="s">
        <v>98</v>
      </c>
      <c r="C84" s="114"/>
      <c r="D84" s="66"/>
      <c r="E84" s="66"/>
      <c r="F84" s="66"/>
      <c r="G84" s="118"/>
      <c r="H84" s="90"/>
      <c r="I84" s="90"/>
      <c r="J84" s="90"/>
      <c r="K84" s="90"/>
      <c r="L84" s="90"/>
      <c r="M84" s="90"/>
      <c r="N84" s="75"/>
      <c r="O84" s="75"/>
      <c r="P84" s="108"/>
      <c r="Q84" s="108"/>
    </row>
    <row r="85" spans="1:77" s="31" customFormat="1" ht="12" customHeight="1" x14ac:dyDescent="0.15">
      <c r="A85" s="108"/>
      <c r="B85" s="77" t="s">
        <v>24</v>
      </c>
      <c r="C85" s="115">
        <v>1</v>
      </c>
      <c r="D85" s="67" t="s">
        <v>170</v>
      </c>
      <c r="E85" s="67" t="s">
        <v>170</v>
      </c>
      <c r="F85" s="67" t="s">
        <v>170</v>
      </c>
      <c r="G85" s="90"/>
      <c r="H85" s="90"/>
      <c r="I85" s="90"/>
      <c r="J85" s="90"/>
      <c r="K85" s="90"/>
      <c r="L85" s="90"/>
      <c r="M85" s="90"/>
      <c r="N85" s="75"/>
      <c r="O85" s="75"/>
      <c r="P85" s="108"/>
      <c r="Q85" s="108"/>
    </row>
    <row r="86" spans="1:77" s="31" customFormat="1" ht="12" customHeight="1" x14ac:dyDescent="0.15">
      <c r="A86" s="108"/>
      <c r="B86" s="109"/>
      <c r="C86" s="110"/>
      <c r="D86" s="110"/>
      <c r="E86" s="110"/>
      <c r="F86" s="110"/>
      <c r="G86" s="110"/>
      <c r="H86" s="110"/>
      <c r="I86" s="112"/>
      <c r="J86" s="112"/>
      <c r="K86" s="112"/>
      <c r="L86" s="90"/>
      <c r="M86" s="90"/>
      <c r="N86" s="75"/>
      <c r="O86" s="75"/>
      <c r="P86" s="112"/>
      <c r="Q86" s="108"/>
    </row>
    <row r="87" spans="1:77" s="31" customFormat="1" ht="12" customHeight="1" x14ac:dyDescent="0.15">
      <c r="A87" s="38"/>
      <c r="B87" s="39"/>
      <c r="I87" s="6"/>
      <c r="J87" s="6"/>
      <c r="K87" s="6"/>
      <c r="L87" s="8"/>
      <c r="M87" s="8"/>
      <c r="N87" s="3"/>
      <c r="O87" s="3"/>
      <c r="P87" s="6"/>
      <c r="Q87" s="38"/>
    </row>
    <row r="88" spans="1:77" s="31" customFormat="1" ht="12" customHeight="1" x14ac:dyDescent="0.15">
      <c r="A88" s="38" t="s">
        <v>108</v>
      </c>
      <c r="B88" s="39" t="s">
        <v>109</v>
      </c>
      <c r="C88" s="31" t="s">
        <v>110</v>
      </c>
      <c r="D88" s="31" t="s">
        <v>111</v>
      </c>
      <c r="E88" s="31" t="s">
        <v>112</v>
      </c>
      <c r="F88" s="31" t="s">
        <v>113</v>
      </c>
      <c r="G88" s="31" t="s">
        <v>114</v>
      </c>
      <c r="I88" s="6"/>
      <c r="J88" s="6"/>
      <c r="K88" s="6"/>
      <c r="L88" s="8"/>
      <c r="M88" s="8"/>
      <c r="N88" s="3"/>
      <c r="O88" s="3"/>
      <c r="P88" s="6" t="s">
        <v>115</v>
      </c>
      <c r="Q88" s="38"/>
      <c r="S88" s="31" t="s">
        <v>116</v>
      </c>
      <c r="AC88" s="31" t="s">
        <v>117</v>
      </c>
      <c r="AJ88" s="31" t="s">
        <v>118</v>
      </c>
      <c r="AQ88" s="31" t="s">
        <v>119</v>
      </c>
      <c r="BD88" s="31" t="s">
        <v>120</v>
      </c>
      <c r="BL88" s="31" t="s">
        <v>121</v>
      </c>
      <c r="BT88" s="31" t="s">
        <v>122</v>
      </c>
    </row>
    <row r="89" spans="1:77" s="52" customFormat="1" x14ac:dyDescent="0.2">
      <c r="G89" s="52" t="s">
        <v>123</v>
      </c>
      <c r="H89" s="52" t="s">
        <v>124</v>
      </c>
      <c r="I89" s="52" t="s">
        <v>125</v>
      </c>
      <c r="J89" s="52" t="s">
        <v>126</v>
      </c>
      <c r="K89" s="52" t="s">
        <v>127</v>
      </c>
      <c r="L89" s="52" t="s">
        <v>128</v>
      </c>
      <c r="M89" s="52" t="s">
        <v>129</v>
      </c>
      <c r="N89" s="52" t="s">
        <v>130</v>
      </c>
      <c r="O89" s="52" t="s">
        <v>6</v>
      </c>
      <c r="P89" s="52" t="s">
        <v>131</v>
      </c>
      <c r="Q89" s="52" t="s">
        <v>132</v>
      </c>
      <c r="R89" s="52" t="s">
        <v>6</v>
      </c>
      <c r="S89" s="52" t="s">
        <v>133</v>
      </c>
      <c r="T89" s="52" t="s">
        <v>134</v>
      </c>
      <c r="U89" s="52" t="s">
        <v>314</v>
      </c>
      <c r="AB89" s="52" t="s">
        <v>6</v>
      </c>
      <c r="AC89" s="52" t="s">
        <v>135</v>
      </c>
      <c r="AD89" s="52" t="s">
        <v>136</v>
      </c>
      <c r="AE89" s="52" t="s">
        <v>137</v>
      </c>
      <c r="AF89" s="52" t="s">
        <v>138</v>
      </c>
      <c r="AG89" s="52" t="s">
        <v>139</v>
      </c>
      <c r="AH89" s="52" t="s">
        <v>5</v>
      </c>
      <c r="AI89" s="52" t="s">
        <v>6</v>
      </c>
      <c r="AJ89" s="52" t="s">
        <v>140</v>
      </c>
      <c r="AK89" s="52" t="s">
        <v>141</v>
      </c>
      <c r="AL89" s="52" t="s">
        <v>142</v>
      </c>
      <c r="AM89" s="52" t="s">
        <v>143</v>
      </c>
      <c r="AN89" s="52" t="s">
        <v>144</v>
      </c>
      <c r="AO89" s="52" t="s">
        <v>5</v>
      </c>
      <c r="AP89" s="52" t="s">
        <v>6</v>
      </c>
      <c r="AQ89" s="52" t="s">
        <v>145</v>
      </c>
      <c r="AR89" s="52" t="s">
        <v>146</v>
      </c>
      <c r="AS89" s="52" t="s">
        <v>147</v>
      </c>
      <c r="AT89" s="52" t="s">
        <v>148</v>
      </c>
      <c r="AU89" s="52" t="s">
        <v>149</v>
      </c>
      <c r="AV89" s="52" t="s">
        <v>150</v>
      </c>
      <c r="AW89" s="52" t="s">
        <v>151</v>
      </c>
      <c r="AX89" s="52" t="s">
        <v>152</v>
      </c>
      <c r="AY89" s="52" t="s">
        <v>153</v>
      </c>
      <c r="AZ89" s="52" t="s">
        <v>154</v>
      </c>
      <c r="BA89" s="52" t="s">
        <v>155</v>
      </c>
      <c r="BB89" s="52" t="s">
        <v>156</v>
      </c>
      <c r="BC89" s="52" t="s">
        <v>6</v>
      </c>
      <c r="BD89" s="52" t="s">
        <v>157</v>
      </c>
      <c r="BE89" s="52" t="s">
        <v>158</v>
      </c>
      <c r="BF89" s="52" t="s">
        <v>159</v>
      </c>
      <c r="BG89" s="52" t="s">
        <v>160</v>
      </c>
      <c r="BH89" s="52" t="s">
        <v>161</v>
      </c>
      <c r="BI89" s="52" t="s">
        <v>162</v>
      </c>
      <c r="BJ89" s="52" t="s">
        <v>163</v>
      </c>
      <c r="BK89" s="52" t="s">
        <v>6</v>
      </c>
      <c r="BL89" s="52" t="s">
        <v>0</v>
      </c>
      <c r="BM89" s="52" t="s">
        <v>1</v>
      </c>
      <c r="BN89" s="52" t="s">
        <v>164</v>
      </c>
      <c r="BO89" s="52" t="s">
        <v>2</v>
      </c>
      <c r="BP89" s="52" t="s">
        <v>3</v>
      </c>
      <c r="BQ89" s="52" t="s">
        <v>4</v>
      </c>
      <c r="BR89" s="52" t="s">
        <v>5</v>
      </c>
      <c r="BS89" s="52" t="s">
        <v>6</v>
      </c>
      <c r="BT89" s="52" t="s">
        <v>131</v>
      </c>
      <c r="BU89" s="52" t="s">
        <v>132</v>
      </c>
      <c r="BV89" s="52" t="s">
        <v>6</v>
      </c>
    </row>
    <row r="90" spans="1:77" s="52" customFormat="1" x14ac:dyDescent="0.2">
      <c r="U90" s="52" t="s">
        <v>165</v>
      </c>
    </row>
    <row r="91" spans="1:77" s="52" customFormat="1" x14ac:dyDescent="0.2">
      <c r="V91" s="52" t="s">
        <v>166</v>
      </c>
      <c r="W91" s="52" t="s">
        <v>167</v>
      </c>
      <c r="X91" s="52" t="s">
        <v>168</v>
      </c>
      <c r="Y91" s="125" t="s">
        <v>169</v>
      </c>
      <c r="BR91" s="119" t="s">
        <v>170</v>
      </c>
      <c r="BS91" s="119" t="s">
        <v>170</v>
      </c>
      <c r="BT91" s="119" t="s">
        <v>170</v>
      </c>
      <c r="BU91" s="119" t="s">
        <v>170</v>
      </c>
      <c r="BV91" s="119" t="s">
        <v>170</v>
      </c>
      <c r="BW91" s="119" t="s">
        <v>170</v>
      </c>
      <c r="BX91" s="119" t="s">
        <v>170</v>
      </c>
      <c r="BY91" s="119" t="s">
        <v>170</v>
      </c>
    </row>
    <row r="92" spans="1:77" s="119" customFormat="1" x14ac:dyDescent="0.2">
      <c r="A92" s="119">
        <v>272230</v>
      </c>
      <c r="B92" s="119" t="s">
        <v>171</v>
      </c>
      <c r="D92" s="119">
        <v>1</v>
      </c>
      <c r="E92" s="119">
        <v>1.58</v>
      </c>
      <c r="F92" s="119">
        <v>18.63</v>
      </c>
      <c r="G92" s="119">
        <v>0</v>
      </c>
      <c r="H92" s="119">
        <v>0</v>
      </c>
      <c r="I92" s="119">
        <v>0</v>
      </c>
      <c r="J92" s="119">
        <v>0</v>
      </c>
      <c r="K92" s="119">
        <v>1</v>
      </c>
      <c r="L92" s="119">
        <v>0</v>
      </c>
      <c r="M92" s="119">
        <v>0</v>
      </c>
      <c r="N92" s="119">
        <v>0</v>
      </c>
      <c r="O92" s="119">
        <v>0</v>
      </c>
      <c r="P92" s="119">
        <v>1</v>
      </c>
      <c r="Q92" s="119">
        <v>0</v>
      </c>
      <c r="R92" s="119">
        <v>0</v>
      </c>
      <c r="S92" s="119" t="s">
        <v>170</v>
      </c>
      <c r="T92" s="119" t="s">
        <v>170</v>
      </c>
      <c r="U92" s="119" t="s">
        <v>170</v>
      </c>
      <c r="V92" s="119" t="s">
        <v>170</v>
      </c>
      <c r="W92" s="119" t="s">
        <v>170</v>
      </c>
      <c r="X92" s="119" t="s">
        <v>170</v>
      </c>
      <c r="Y92" s="119" t="s">
        <v>170</v>
      </c>
      <c r="Z92" s="119" t="s">
        <v>170</v>
      </c>
      <c r="AA92" s="119" t="s">
        <v>170</v>
      </c>
      <c r="AB92" s="119" t="s">
        <v>170</v>
      </c>
      <c r="AC92" s="119" t="s">
        <v>170</v>
      </c>
      <c r="AD92" s="119" t="s">
        <v>170</v>
      </c>
      <c r="AE92" s="119" t="s">
        <v>170</v>
      </c>
      <c r="AF92" s="119" t="s">
        <v>170</v>
      </c>
      <c r="AG92" s="119" t="s">
        <v>170</v>
      </c>
      <c r="AH92" s="119" t="s">
        <v>170</v>
      </c>
      <c r="AI92" s="119" t="s">
        <v>170</v>
      </c>
      <c r="AJ92" s="119" t="s">
        <v>170</v>
      </c>
      <c r="AK92" s="119" t="s">
        <v>170</v>
      </c>
      <c r="AL92" s="119" t="s">
        <v>170</v>
      </c>
      <c r="AM92" s="119" t="s">
        <v>170</v>
      </c>
      <c r="AN92" s="119" t="s">
        <v>170</v>
      </c>
      <c r="AO92" s="119">
        <v>0</v>
      </c>
      <c r="AP92" s="119">
        <v>0</v>
      </c>
      <c r="AQ92" s="119">
        <v>0</v>
      </c>
      <c r="AR92" s="119">
        <v>0</v>
      </c>
      <c r="AS92" s="119">
        <v>0</v>
      </c>
      <c r="AT92" s="119">
        <v>0</v>
      </c>
      <c r="AU92" s="119">
        <v>1</v>
      </c>
      <c r="AV92" s="119">
        <v>0</v>
      </c>
      <c r="AW92" s="119">
        <v>0</v>
      </c>
      <c r="AX92" s="119">
        <v>0</v>
      </c>
      <c r="AY92" s="119">
        <v>0</v>
      </c>
      <c r="AZ92" s="119">
        <v>0</v>
      </c>
      <c r="BA92" s="119">
        <v>0</v>
      </c>
      <c r="BB92" s="119">
        <v>0</v>
      </c>
      <c r="BC92" s="119">
        <v>0</v>
      </c>
      <c r="BD92" s="119">
        <v>0</v>
      </c>
      <c r="BE92" s="119">
        <v>1</v>
      </c>
      <c r="BF92" s="119">
        <v>0</v>
      </c>
      <c r="BG92" s="119">
        <v>0</v>
      </c>
      <c r="BH92" s="119">
        <v>0</v>
      </c>
      <c r="BI92" s="119">
        <v>0</v>
      </c>
      <c r="BJ92" s="119" t="s">
        <v>170</v>
      </c>
      <c r="BK92" s="119" t="s">
        <v>170</v>
      </c>
      <c r="BL92" s="119" t="s">
        <v>170</v>
      </c>
      <c r="BM92" s="119" t="s">
        <v>170</v>
      </c>
      <c r="BN92" s="119" t="s">
        <v>170</v>
      </c>
      <c r="BO92" s="119" t="s">
        <v>170</v>
      </c>
      <c r="BP92" s="119" t="s">
        <v>170</v>
      </c>
      <c r="BQ92" s="119" t="s">
        <v>170</v>
      </c>
    </row>
    <row r="93" spans="1:77" s="119" customFormat="1" x14ac:dyDescent="0.2">
      <c r="BR93" s="120" t="s">
        <v>170</v>
      </c>
      <c r="BS93" s="120" t="s">
        <v>170</v>
      </c>
      <c r="BT93" s="120" t="s">
        <v>170</v>
      </c>
      <c r="BU93" s="120" t="s">
        <v>170</v>
      </c>
      <c r="BV93" s="120" t="s">
        <v>170</v>
      </c>
      <c r="BW93" s="120" t="s">
        <v>170</v>
      </c>
      <c r="BX93" s="120" t="s">
        <v>170</v>
      </c>
      <c r="BY93" s="120" t="s">
        <v>170</v>
      </c>
    </row>
    <row r="94" spans="1:77" s="120" customFormat="1" x14ac:dyDescent="0.2">
      <c r="A94" s="120">
        <v>272230</v>
      </c>
      <c r="B94" s="120" t="s">
        <v>171</v>
      </c>
      <c r="D94" s="120">
        <v>1</v>
      </c>
      <c r="E94" s="120">
        <v>0.78</v>
      </c>
      <c r="F94" s="120">
        <v>9.2200000000000006</v>
      </c>
      <c r="G94" s="120">
        <v>0</v>
      </c>
      <c r="H94" s="120">
        <v>0</v>
      </c>
      <c r="I94" s="120">
        <v>0</v>
      </c>
      <c r="J94" s="120">
        <v>0</v>
      </c>
      <c r="K94" s="120">
        <v>1</v>
      </c>
      <c r="L94" s="120">
        <v>0</v>
      </c>
      <c r="M94" s="120">
        <v>0</v>
      </c>
      <c r="N94" s="120">
        <v>0</v>
      </c>
      <c r="O94" s="120">
        <v>0</v>
      </c>
      <c r="P94" s="120">
        <v>1</v>
      </c>
      <c r="Q94" s="120">
        <v>0</v>
      </c>
      <c r="R94" s="120">
        <v>0</v>
      </c>
      <c r="S94" s="120" t="s">
        <v>170</v>
      </c>
      <c r="T94" s="120" t="s">
        <v>170</v>
      </c>
      <c r="U94" s="120" t="s">
        <v>170</v>
      </c>
      <c r="V94" s="120" t="s">
        <v>170</v>
      </c>
      <c r="W94" s="120" t="s">
        <v>170</v>
      </c>
      <c r="X94" s="120" t="s">
        <v>170</v>
      </c>
      <c r="Y94" s="120" t="s">
        <v>170</v>
      </c>
      <c r="Z94" s="120" t="s">
        <v>170</v>
      </c>
      <c r="AA94" s="120" t="s">
        <v>170</v>
      </c>
      <c r="AB94" s="120" t="s">
        <v>170</v>
      </c>
      <c r="AC94" s="120" t="s">
        <v>170</v>
      </c>
      <c r="AD94" s="120" t="s">
        <v>170</v>
      </c>
      <c r="AE94" s="120" t="s">
        <v>170</v>
      </c>
      <c r="AF94" s="120" t="s">
        <v>170</v>
      </c>
      <c r="AG94" s="120" t="s">
        <v>170</v>
      </c>
      <c r="AH94" s="120" t="s">
        <v>170</v>
      </c>
      <c r="AI94" s="120" t="s">
        <v>170</v>
      </c>
      <c r="AJ94" s="120" t="s">
        <v>170</v>
      </c>
      <c r="AK94" s="120" t="s">
        <v>170</v>
      </c>
      <c r="AL94" s="120" t="s">
        <v>170</v>
      </c>
      <c r="AM94" s="120" t="s">
        <v>170</v>
      </c>
      <c r="AN94" s="120" t="s">
        <v>170</v>
      </c>
      <c r="AO94" s="120">
        <v>0</v>
      </c>
      <c r="AP94" s="120">
        <v>0</v>
      </c>
      <c r="AQ94" s="120">
        <v>0</v>
      </c>
      <c r="AR94" s="120">
        <v>0</v>
      </c>
      <c r="AS94" s="120">
        <v>0</v>
      </c>
      <c r="AT94" s="120">
        <v>0</v>
      </c>
      <c r="AU94" s="120">
        <v>1</v>
      </c>
      <c r="AV94" s="120">
        <v>0</v>
      </c>
      <c r="AW94" s="120">
        <v>0</v>
      </c>
      <c r="AX94" s="120">
        <v>0</v>
      </c>
      <c r="AY94" s="120">
        <v>0</v>
      </c>
      <c r="AZ94" s="120">
        <v>0</v>
      </c>
      <c r="BA94" s="120">
        <v>0</v>
      </c>
      <c r="BB94" s="120">
        <v>0</v>
      </c>
      <c r="BC94" s="120">
        <v>0</v>
      </c>
      <c r="BD94" s="120">
        <v>0</v>
      </c>
      <c r="BE94" s="120">
        <v>1</v>
      </c>
      <c r="BF94" s="120">
        <v>0</v>
      </c>
      <c r="BG94" s="120">
        <v>0</v>
      </c>
      <c r="BH94" s="120">
        <v>0</v>
      </c>
      <c r="BI94" s="120">
        <v>0</v>
      </c>
      <c r="BJ94" s="120" t="s">
        <v>170</v>
      </c>
      <c r="BK94" s="120" t="s">
        <v>170</v>
      </c>
      <c r="BL94" s="120" t="s">
        <v>170</v>
      </c>
      <c r="BM94" s="120" t="s">
        <v>170</v>
      </c>
      <c r="BN94" s="120" t="s">
        <v>170</v>
      </c>
      <c r="BO94" s="120" t="s">
        <v>170</v>
      </c>
      <c r="BP94" s="120" t="s">
        <v>170</v>
      </c>
      <c r="BQ94" s="120" t="s">
        <v>170</v>
      </c>
      <c r="BR94" s="120" t="s">
        <v>170</v>
      </c>
      <c r="BS94" s="120" t="s">
        <v>170</v>
      </c>
      <c r="BT94" s="120" t="s">
        <v>170</v>
      </c>
    </row>
    <row r="96" spans="1:77" x14ac:dyDescent="0.2">
      <c r="AK96" s="119"/>
      <c r="AL96" s="119"/>
      <c r="AM96" s="119"/>
      <c r="AN96" s="119"/>
      <c r="AO96" s="120"/>
      <c r="AP96" s="120"/>
      <c r="AQ96" s="120"/>
      <c r="AR96" s="120"/>
      <c r="AS96" s="120"/>
      <c r="AT96" s="120"/>
      <c r="AU96" s="120"/>
      <c r="AV96" s="120"/>
      <c r="AW96" s="120"/>
      <c r="AX96" s="120"/>
      <c r="AY96" s="120"/>
      <c r="AZ96" s="120"/>
      <c r="BA96" s="120"/>
    </row>
    <row r="97" spans="1:74" x14ac:dyDescent="0.2">
      <c r="AK97" s="120" t="s">
        <v>170</v>
      </c>
      <c r="AL97" s="120" t="s">
        <v>170</v>
      </c>
      <c r="AM97" s="120" t="s">
        <v>170</v>
      </c>
      <c r="AN97" s="120" t="s">
        <v>170</v>
      </c>
      <c r="AO97" s="120" t="s">
        <v>170</v>
      </c>
      <c r="AP97" s="120" t="s">
        <v>170</v>
      </c>
      <c r="AQ97" s="120" t="s">
        <v>170</v>
      </c>
    </row>
    <row r="100" spans="1:74" x14ac:dyDescent="0.2">
      <c r="A100" s="1">
        <v>1</v>
      </c>
      <c r="B100" s="1">
        <v>2</v>
      </c>
      <c r="C100" s="1">
        <v>3</v>
      </c>
      <c r="D100" s="1">
        <v>4</v>
      </c>
      <c r="E100" s="1">
        <v>5</v>
      </c>
      <c r="F100" s="1">
        <v>6</v>
      </c>
      <c r="G100" s="1">
        <v>7</v>
      </c>
      <c r="H100" s="1">
        <v>8</v>
      </c>
      <c r="I100" s="1">
        <v>9</v>
      </c>
      <c r="J100" s="1">
        <v>10</v>
      </c>
      <c r="K100" s="1">
        <v>11</v>
      </c>
      <c r="L100" s="1">
        <v>12</v>
      </c>
      <c r="M100" s="1">
        <v>13</v>
      </c>
      <c r="N100" s="1">
        <v>14</v>
      </c>
      <c r="O100" s="1">
        <v>15</v>
      </c>
      <c r="P100" s="1">
        <v>16</v>
      </c>
      <c r="Q100" s="1">
        <v>17</v>
      </c>
      <c r="R100" s="1">
        <v>18</v>
      </c>
      <c r="S100" s="1">
        <v>19</v>
      </c>
      <c r="T100" s="1">
        <v>20</v>
      </c>
      <c r="U100" s="1">
        <v>21</v>
      </c>
      <c r="V100" s="1">
        <v>22</v>
      </c>
      <c r="W100" s="1">
        <v>23</v>
      </c>
      <c r="X100" s="1">
        <v>24</v>
      </c>
      <c r="Y100" s="1">
        <v>25</v>
      </c>
      <c r="Z100" s="1">
        <v>26</v>
      </c>
      <c r="AA100" s="1">
        <v>27</v>
      </c>
      <c r="AB100" s="1">
        <v>28</v>
      </c>
      <c r="AC100" s="1">
        <v>29</v>
      </c>
      <c r="AD100" s="1">
        <v>30</v>
      </c>
      <c r="AE100" s="1">
        <v>31</v>
      </c>
      <c r="AF100" s="1">
        <v>32</v>
      </c>
      <c r="AG100" s="1">
        <v>33</v>
      </c>
      <c r="AH100" s="1">
        <v>34</v>
      </c>
      <c r="AI100" s="1">
        <v>35</v>
      </c>
      <c r="AJ100" s="1">
        <v>36</v>
      </c>
      <c r="AK100" s="1">
        <v>37</v>
      </c>
      <c r="AL100" s="1">
        <v>38</v>
      </c>
      <c r="AM100" s="1">
        <v>39</v>
      </c>
      <c r="AN100" s="1">
        <v>40</v>
      </c>
      <c r="AO100" s="1">
        <v>41</v>
      </c>
      <c r="AP100" s="1">
        <v>42</v>
      </c>
      <c r="AQ100" s="1">
        <v>43</v>
      </c>
      <c r="AR100" s="1">
        <v>44</v>
      </c>
      <c r="AS100" s="1">
        <v>45</v>
      </c>
      <c r="AT100" s="1">
        <v>46</v>
      </c>
      <c r="AU100" s="1">
        <v>47</v>
      </c>
      <c r="AV100" s="1">
        <v>48</v>
      </c>
      <c r="AW100" s="1">
        <v>49</v>
      </c>
      <c r="AX100" s="1">
        <v>50</v>
      </c>
      <c r="AY100" s="1">
        <v>51</v>
      </c>
      <c r="AZ100" s="1">
        <v>52</v>
      </c>
      <c r="BA100" s="1">
        <v>53</v>
      </c>
      <c r="BB100" s="1">
        <v>54</v>
      </c>
      <c r="BC100" s="1">
        <v>55</v>
      </c>
      <c r="BD100" s="1">
        <v>56</v>
      </c>
      <c r="BE100" s="1">
        <v>57</v>
      </c>
      <c r="BF100" s="1">
        <v>58</v>
      </c>
      <c r="BG100" s="1">
        <v>59</v>
      </c>
      <c r="BH100" s="1">
        <v>60</v>
      </c>
      <c r="BI100" s="1">
        <v>61</v>
      </c>
      <c r="BJ100" s="1">
        <v>62</v>
      </c>
      <c r="BK100" s="1">
        <v>63</v>
      </c>
      <c r="BL100" s="1">
        <v>64</v>
      </c>
      <c r="BM100" s="1">
        <v>65</v>
      </c>
      <c r="BN100" s="1">
        <v>66</v>
      </c>
      <c r="BO100" s="1">
        <v>67</v>
      </c>
      <c r="BP100" s="1">
        <v>68</v>
      </c>
      <c r="BQ100" s="1">
        <v>69</v>
      </c>
      <c r="BR100" s="1">
        <v>70</v>
      </c>
      <c r="BS100" s="1">
        <v>71</v>
      </c>
      <c r="BT100" s="1">
        <v>72</v>
      </c>
      <c r="BU100" s="1">
        <v>73</v>
      </c>
      <c r="BV100" s="1">
        <v>74</v>
      </c>
    </row>
    <row r="101" spans="1:74" x14ac:dyDescent="0.2">
      <c r="Z101" s="1" t="s">
        <v>315</v>
      </c>
      <c r="AA101" s="1" t="s">
        <v>315</v>
      </c>
    </row>
  </sheetData>
  <mergeCells count="10">
    <mergeCell ref="A1:Q1"/>
    <mergeCell ref="B78:Q79"/>
    <mergeCell ref="B20:B22"/>
    <mergeCell ref="B23:B25"/>
    <mergeCell ref="D31:L31"/>
    <mergeCell ref="C31:C32"/>
    <mergeCell ref="B8:B10"/>
    <mergeCell ref="B11:B13"/>
    <mergeCell ref="B14:B16"/>
    <mergeCell ref="B17:B19"/>
  </mergeCells>
  <phoneticPr fontId="15"/>
  <hyperlinks>
    <hyperlink ref="K5" r:id="rId1" xr:uid="{00000000-0004-0000-2900-000000000000}"/>
  </hyperlinks>
  <pageMargins left="0.70866141732283472" right="0.70866141732283472" top="0.74803149606299213" bottom="0.74803149606299213" header="0.31496062992125984" footer="0.31496062992125984"/>
  <pageSetup paperSize="9" orientation="landscape" r:id="rId2"/>
  <headerFooter scaleWithDoc="0"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3:CA56"/>
  <sheetViews>
    <sheetView topLeftCell="BJ1" workbookViewId="0">
      <selection activeCell="D90" sqref="D90:BW90"/>
    </sheetView>
  </sheetViews>
  <sheetFormatPr defaultRowHeight="13.2" x14ac:dyDescent="0.2"/>
  <sheetData>
    <row r="3" spans="1:79" x14ac:dyDescent="0.2">
      <c r="A3" t="s">
        <v>551</v>
      </c>
      <c r="C3" t="s">
        <v>552</v>
      </c>
      <c r="E3" t="s">
        <v>419</v>
      </c>
      <c r="Z3" t="s">
        <v>552</v>
      </c>
      <c r="BA3" t="s">
        <v>552</v>
      </c>
    </row>
    <row r="4" spans="1:79" x14ac:dyDescent="0.2">
      <c r="A4" t="s">
        <v>553</v>
      </c>
      <c r="E4" t="s">
        <v>554</v>
      </c>
      <c r="BY4" t="s">
        <v>492</v>
      </c>
    </row>
    <row r="5" spans="1:79" x14ac:dyDescent="0.2">
      <c r="A5" t="s">
        <v>356</v>
      </c>
      <c r="BY5" t="s">
        <v>493</v>
      </c>
    </row>
    <row r="6" spans="1:79" x14ac:dyDescent="0.2">
      <c r="A6" t="s">
        <v>108</v>
      </c>
      <c r="B6" t="s">
        <v>109</v>
      </c>
      <c r="C6" t="s">
        <v>110</v>
      </c>
      <c r="D6" t="s">
        <v>111</v>
      </c>
      <c r="E6" t="s">
        <v>112</v>
      </c>
      <c r="F6" t="s">
        <v>113</v>
      </c>
      <c r="G6" t="s">
        <v>114</v>
      </c>
      <c r="P6" t="s">
        <v>115</v>
      </c>
      <c r="S6" t="s">
        <v>116</v>
      </c>
      <c r="AB6" t="s">
        <v>117</v>
      </c>
      <c r="AI6" t="s">
        <v>118</v>
      </c>
      <c r="AP6" t="s">
        <v>119</v>
      </c>
      <c r="BC6" t="s">
        <v>120</v>
      </c>
      <c r="BK6" t="s">
        <v>121</v>
      </c>
      <c r="BS6" t="s">
        <v>122</v>
      </c>
    </row>
    <row r="7" spans="1:79" x14ac:dyDescent="0.2">
      <c r="G7" t="s">
        <v>123</v>
      </c>
      <c r="H7" t="s">
        <v>124</v>
      </c>
      <c r="I7" t="s">
        <v>125</v>
      </c>
      <c r="J7" t="s">
        <v>126</v>
      </c>
      <c r="K7" t="s">
        <v>127</v>
      </c>
      <c r="L7" t="s">
        <v>128</v>
      </c>
      <c r="M7" t="s">
        <v>129</v>
      </c>
      <c r="N7" t="s">
        <v>130</v>
      </c>
      <c r="O7" t="s">
        <v>6</v>
      </c>
      <c r="P7" t="s">
        <v>131</v>
      </c>
      <c r="Q7" t="s">
        <v>132</v>
      </c>
      <c r="R7" t="s">
        <v>6</v>
      </c>
      <c r="S7" t="s">
        <v>473</v>
      </c>
      <c r="T7" t="s">
        <v>314</v>
      </c>
      <c r="AA7" t="s">
        <v>6</v>
      </c>
      <c r="AB7" t="s">
        <v>135</v>
      </c>
      <c r="AC7" t="s">
        <v>136</v>
      </c>
      <c r="AD7" t="s">
        <v>137</v>
      </c>
      <c r="AE7" t="s">
        <v>138</v>
      </c>
      <c r="AF7" t="s">
        <v>139</v>
      </c>
      <c r="AG7" t="s">
        <v>5</v>
      </c>
      <c r="AH7" t="s">
        <v>6</v>
      </c>
      <c r="AI7" t="s">
        <v>140</v>
      </c>
      <c r="AJ7" t="s">
        <v>141</v>
      </c>
      <c r="AK7" t="s">
        <v>142</v>
      </c>
      <c r="AL7" t="s">
        <v>143</v>
      </c>
      <c r="AM7" t="s">
        <v>144</v>
      </c>
      <c r="AN7" t="s">
        <v>5</v>
      </c>
      <c r="AO7" t="s">
        <v>6</v>
      </c>
      <c r="AP7" t="s">
        <v>145</v>
      </c>
      <c r="AQ7" t="s">
        <v>146</v>
      </c>
      <c r="AR7" t="s">
        <v>147</v>
      </c>
      <c r="AS7" t="s">
        <v>148</v>
      </c>
      <c r="AT7" t="s">
        <v>149</v>
      </c>
      <c r="AU7" t="s">
        <v>150</v>
      </c>
      <c r="AV7" t="s">
        <v>151</v>
      </c>
      <c r="AW7" t="s">
        <v>152</v>
      </c>
      <c r="AX7" t="s">
        <v>153</v>
      </c>
      <c r="AY7" t="s">
        <v>154</v>
      </c>
      <c r="AZ7" t="s">
        <v>155</v>
      </c>
      <c r="BA7" t="s">
        <v>156</v>
      </c>
      <c r="BB7" t="s">
        <v>6</v>
      </c>
      <c r="BC7" t="s">
        <v>157</v>
      </c>
      <c r="BD7" t="s">
        <v>158</v>
      </c>
      <c r="BE7" t="s">
        <v>159</v>
      </c>
      <c r="BF7" t="s">
        <v>160</v>
      </c>
      <c r="BG7" t="s">
        <v>161</v>
      </c>
      <c r="BH7" t="s">
        <v>162</v>
      </c>
      <c r="BI7" t="s">
        <v>163</v>
      </c>
      <c r="BJ7" t="s">
        <v>6</v>
      </c>
      <c r="BK7" t="s">
        <v>0</v>
      </c>
      <c r="BL7" t="s">
        <v>1</v>
      </c>
      <c r="BM7" t="s">
        <v>164</v>
      </c>
      <c r="BN7" t="s">
        <v>2</v>
      </c>
      <c r="BO7" t="s">
        <v>3</v>
      </c>
      <c r="BP7" t="s">
        <v>4</v>
      </c>
      <c r="BQ7" t="s">
        <v>5</v>
      </c>
      <c r="BR7" t="s">
        <v>6</v>
      </c>
      <c r="BS7" t="s">
        <v>131</v>
      </c>
      <c r="BT7" t="s">
        <v>132</v>
      </c>
      <c r="BU7" t="s">
        <v>6</v>
      </c>
      <c r="BW7" t="s">
        <v>555</v>
      </c>
      <c r="BY7" t="s">
        <v>494</v>
      </c>
      <c r="CA7" t="s">
        <v>495</v>
      </c>
    </row>
    <row r="8" spans="1:79" x14ac:dyDescent="0.2">
      <c r="U8" t="s">
        <v>165</v>
      </c>
      <c r="V8" t="s">
        <v>354</v>
      </c>
    </row>
    <row r="9" spans="1:79" s="147" customFormat="1" x14ac:dyDescent="0.2">
      <c r="W9" s="147" t="s">
        <v>166</v>
      </c>
      <c r="X9" s="147" t="s">
        <v>167</v>
      </c>
      <c r="Y9" s="147" t="s">
        <v>168</v>
      </c>
      <c r="Z9" s="147" t="s">
        <v>169</v>
      </c>
    </row>
    <row r="10" spans="1:79" x14ac:dyDescent="0.2">
      <c r="A10">
        <v>271004</v>
      </c>
      <c r="B10" t="s">
        <v>172</v>
      </c>
      <c r="D10">
        <v>565</v>
      </c>
      <c r="E10">
        <v>20.679328759968602</v>
      </c>
      <c r="F10">
        <v>20.679328759968602</v>
      </c>
      <c r="G10">
        <v>25</v>
      </c>
      <c r="H10">
        <v>80</v>
      </c>
      <c r="I10">
        <v>74</v>
      </c>
      <c r="J10">
        <v>80</v>
      </c>
      <c r="K10">
        <v>109</v>
      </c>
      <c r="L10">
        <v>58</v>
      </c>
      <c r="M10">
        <v>83</v>
      </c>
      <c r="N10">
        <v>56</v>
      </c>
      <c r="O10">
        <v>0</v>
      </c>
      <c r="P10">
        <v>304</v>
      </c>
      <c r="Q10">
        <v>261</v>
      </c>
      <c r="R10">
        <v>0</v>
      </c>
      <c r="S10">
        <v>217</v>
      </c>
      <c r="T10">
        <v>344</v>
      </c>
      <c r="U10">
        <v>32</v>
      </c>
      <c r="V10">
        <v>312</v>
      </c>
      <c r="W10">
        <v>23</v>
      </c>
      <c r="X10">
        <v>44</v>
      </c>
      <c r="Y10">
        <v>197</v>
      </c>
      <c r="Z10">
        <v>48</v>
      </c>
      <c r="AA10">
        <v>4</v>
      </c>
      <c r="AB10">
        <v>379</v>
      </c>
      <c r="AC10">
        <v>53</v>
      </c>
      <c r="AD10">
        <v>11</v>
      </c>
      <c r="AE10">
        <v>25</v>
      </c>
      <c r="AF10">
        <v>0</v>
      </c>
      <c r="AG10">
        <v>97</v>
      </c>
      <c r="AH10">
        <v>0</v>
      </c>
      <c r="AI10">
        <v>296</v>
      </c>
      <c r="AJ10">
        <v>27</v>
      </c>
      <c r="AK10">
        <v>28</v>
      </c>
      <c r="AL10">
        <v>173</v>
      </c>
      <c r="AM10">
        <v>8</v>
      </c>
      <c r="AN10">
        <v>33</v>
      </c>
      <c r="AO10">
        <v>0</v>
      </c>
      <c r="AP10">
        <v>43</v>
      </c>
      <c r="AQ10">
        <v>27</v>
      </c>
      <c r="AR10">
        <v>49</v>
      </c>
      <c r="AS10">
        <v>38</v>
      </c>
      <c r="AT10">
        <v>27</v>
      </c>
      <c r="AU10">
        <v>44</v>
      </c>
      <c r="AV10">
        <v>42</v>
      </c>
      <c r="AW10">
        <v>32</v>
      </c>
      <c r="AX10">
        <v>32</v>
      </c>
      <c r="AY10">
        <v>25</v>
      </c>
      <c r="AZ10">
        <v>31</v>
      </c>
      <c r="BA10">
        <v>33</v>
      </c>
      <c r="BB10">
        <v>142</v>
      </c>
      <c r="BC10">
        <v>93</v>
      </c>
      <c r="BD10">
        <v>87</v>
      </c>
      <c r="BE10">
        <v>80</v>
      </c>
      <c r="BF10">
        <v>82</v>
      </c>
      <c r="BG10">
        <v>84</v>
      </c>
      <c r="BH10">
        <v>73</v>
      </c>
      <c r="BI10">
        <v>60</v>
      </c>
      <c r="BJ10">
        <v>6</v>
      </c>
      <c r="BK10">
        <v>140</v>
      </c>
      <c r="BL10">
        <v>438</v>
      </c>
      <c r="BM10">
        <v>164</v>
      </c>
      <c r="BN10">
        <v>73</v>
      </c>
      <c r="BO10">
        <v>50</v>
      </c>
      <c r="BP10">
        <v>18</v>
      </c>
      <c r="BQ10">
        <v>45</v>
      </c>
      <c r="BR10">
        <v>12</v>
      </c>
      <c r="BS10">
        <v>128</v>
      </c>
      <c r="BT10">
        <v>426</v>
      </c>
      <c r="BU10">
        <v>11</v>
      </c>
      <c r="BV10">
        <v>0</v>
      </c>
      <c r="BW10">
        <v>530</v>
      </c>
      <c r="BY10">
        <v>565</v>
      </c>
      <c r="CA10">
        <v>565</v>
      </c>
    </row>
    <row r="11" spans="1:79" x14ac:dyDescent="0.2">
      <c r="A11">
        <v>271403</v>
      </c>
      <c r="B11" t="s">
        <v>173</v>
      </c>
      <c r="D11">
        <v>149</v>
      </c>
      <c r="E11">
        <v>18.0352910702311</v>
      </c>
      <c r="F11">
        <v>18.0352910702311</v>
      </c>
      <c r="G11">
        <v>6</v>
      </c>
      <c r="H11">
        <v>13</v>
      </c>
      <c r="I11">
        <v>16</v>
      </c>
      <c r="J11">
        <v>31</v>
      </c>
      <c r="K11">
        <v>32</v>
      </c>
      <c r="L11">
        <v>14</v>
      </c>
      <c r="M11">
        <v>22</v>
      </c>
      <c r="N11">
        <v>15</v>
      </c>
      <c r="O11">
        <v>0</v>
      </c>
      <c r="P11">
        <v>82</v>
      </c>
      <c r="Q11">
        <v>67</v>
      </c>
      <c r="R11">
        <v>0</v>
      </c>
      <c r="S11">
        <v>48</v>
      </c>
      <c r="T11">
        <v>101</v>
      </c>
      <c r="U11">
        <v>9</v>
      </c>
      <c r="V11">
        <v>92</v>
      </c>
      <c r="W11">
        <v>7</v>
      </c>
      <c r="X11">
        <v>12</v>
      </c>
      <c r="Y11">
        <v>58</v>
      </c>
      <c r="Z11">
        <v>15</v>
      </c>
      <c r="AA11">
        <v>0</v>
      </c>
      <c r="AB11">
        <v>98</v>
      </c>
      <c r="AC11">
        <v>13</v>
      </c>
      <c r="AD11">
        <v>4</v>
      </c>
      <c r="AE11">
        <v>6</v>
      </c>
      <c r="AF11">
        <v>1</v>
      </c>
      <c r="AG11">
        <v>27</v>
      </c>
      <c r="AH11">
        <v>0</v>
      </c>
      <c r="AI11">
        <v>91</v>
      </c>
      <c r="AJ11">
        <v>5</v>
      </c>
      <c r="AK11">
        <v>6</v>
      </c>
      <c r="AL11">
        <v>34</v>
      </c>
      <c r="AM11">
        <v>3</v>
      </c>
      <c r="AN11">
        <v>10</v>
      </c>
      <c r="AO11">
        <v>0</v>
      </c>
      <c r="AP11">
        <v>14</v>
      </c>
      <c r="AQ11">
        <v>8</v>
      </c>
      <c r="AR11">
        <v>10</v>
      </c>
      <c r="AS11">
        <v>17</v>
      </c>
      <c r="AT11">
        <v>9</v>
      </c>
      <c r="AU11">
        <v>9</v>
      </c>
      <c r="AV11">
        <v>20</v>
      </c>
      <c r="AW11">
        <v>5</v>
      </c>
      <c r="AX11">
        <v>8</v>
      </c>
      <c r="AY11">
        <v>7</v>
      </c>
      <c r="AZ11">
        <v>10</v>
      </c>
      <c r="BA11">
        <v>5</v>
      </c>
      <c r="BB11">
        <v>27</v>
      </c>
      <c r="BC11">
        <v>20</v>
      </c>
      <c r="BD11">
        <v>19</v>
      </c>
      <c r="BE11">
        <v>21</v>
      </c>
      <c r="BF11">
        <v>26</v>
      </c>
      <c r="BG11">
        <v>20</v>
      </c>
      <c r="BH11">
        <v>21</v>
      </c>
      <c r="BI11">
        <v>21</v>
      </c>
      <c r="BJ11">
        <v>1</v>
      </c>
      <c r="BK11">
        <v>37</v>
      </c>
      <c r="BL11">
        <v>120</v>
      </c>
      <c r="BM11">
        <v>36</v>
      </c>
      <c r="BN11">
        <v>19</v>
      </c>
      <c r="BO11">
        <v>14</v>
      </c>
      <c r="BP11">
        <v>5</v>
      </c>
      <c r="BQ11">
        <v>16</v>
      </c>
      <c r="BR11">
        <v>4</v>
      </c>
      <c r="BS11">
        <v>32</v>
      </c>
      <c r="BT11">
        <v>113</v>
      </c>
      <c r="BU11">
        <v>4</v>
      </c>
      <c r="BV11">
        <v>0</v>
      </c>
      <c r="BW11">
        <v>120</v>
      </c>
      <c r="BY11">
        <v>149</v>
      </c>
      <c r="CA11">
        <v>149</v>
      </c>
    </row>
    <row r="12" spans="1:79" x14ac:dyDescent="0.2">
      <c r="A12">
        <v>272027</v>
      </c>
      <c r="B12" t="s">
        <v>253</v>
      </c>
      <c r="D12">
        <v>31</v>
      </c>
      <c r="E12">
        <v>16.242867547274599</v>
      </c>
      <c r="F12">
        <v>16.242867547274599</v>
      </c>
      <c r="G12">
        <v>0</v>
      </c>
      <c r="H12">
        <v>3</v>
      </c>
      <c r="I12">
        <v>6</v>
      </c>
      <c r="J12">
        <v>3</v>
      </c>
      <c r="K12">
        <v>7</v>
      </c>
      <c r="L12">
        <v>5</v>
      </c>
      <c r="M12">
        <v>5</v>
      </c>
      <c r="N12">
        <v>2</v>
      </c>
      <c r="O12">
        <v>0</v>
      </c>
      <c r="P12">
        <v>23</v>
      </c>
      <c r="Q12">
        <v>8</v>
      </c>
      <c r="R12">
        <v>0</v>
      </c>
      <c r="S12">
        <v>13</v>
      </c>
      <c r="T12">
        <v>18</v>
      </c>
      <c r="U12">
        <v>2</v>
      </c>
      <c r="V12">
        <v>16</v>
      </c>
      <c r="W12">
        <v>1</v>
      </c>
      <c r="X12">
        <v>0</v>
      </c>
      <c r="Y12">
        <v>11</v>
      </c>
      <c r="Z12">
        <v>4</v>
      </c>
      <c r="AA12">
        <v>0</v>
      </c>
      <c r="AB12">
        <v>15</v>
      </c>
      <c r="AC12">
        <v>0</v>
      </c>
      <c r="AD12">
        <v>2</v>
      </c>
      <c r="AE12">
        <v>1</v>
      </c>
      <c r="AF12">
        <v>0</v>
      </c>
      <c r="AG12">
        <v>13</v>
      </c>
      <c r="AH12">
        <v>0</v>
      </c>
      <c r="AI12">
        <v>26</v>
      </c>
      <c r="AJ12">
        <v>0</v>
      </c>
      <c r="AK12">
        <v>0</v>
      </c>
      <c r="AL12">
        <v>0</v>
      </c>
      <c r="AM12">
        <v>4</v>
      </c>
      <c r="AN12">
        <v>1</v>
      </c>
      <c r="AO12">
        <v>0</v>
      </c>
      <c r="AP12">
        <v>1</v>
      </c>
      <c r="AQ12">
        <v>4</v>
      </c>
      <c r="AR12">
        <v>2</v>
      </c>
      <c r="AS12">
        <v>8</v>
      </c>
      <c r="AT12">
        <v>2</v>
      </c>
      <c r="AU12">
        <v>2</v>
      </c>
      <c r="AV12">
        <v>3</v>
      </c>
      <c r="AW12">
        <v>0</v>
      </c>
      <c r="AX12">
        <v>3</v>
      </c>
      <c r="AY12">
        <v>1</v>
      </c>
      <c r="AZ12">
        <v>0</v>
      </c>
      <c r="BA12">
        <v>4</v>
      </c>
      <c r="BB12">
        <v>1</v>
      </c>
      <c r="BC12">
        <v>3</v>
      </c>
      <c r="BD12">
        <v>4</v>
      </c>
      <c r="BE12">
        <v>5</v>
      </c>
      <c r="BF12">
        <v>7</v>
      </c>
      <c r="BG12">
        <v>2</v>
      </c>
      <c r="BH12">
        <v>6</v>
      </c>
      <c r="BI12">
        <v>4</v>
      </c>
      <c r="BJ12">
        <v>0</v>
      </c>
      <c r="BK12">
        <v>7</v>
      </c>
      <c r="BL12">
        <v>22</v>
      </c>
      <c r="BM12">
        <v>6</v>
      </c>
      <c r="BN12">
        <v>2</v>
      </c>
      <c r="BO12">
        <v>1</v>
      </c>
      <c r="BP12">
        <v>1</v>
      </c>
      <c r="BQ12">
        <v>2</v>
      </c>
      <c r="BR12">
        <v>0</v>
      </c>
      <c r="BS12">
        <v>4</v>
      </c>
      <c r="BT12">
        <v>27</v>
      </c>
      <c r="BU12">
        <v>0</v>
      </c>
      <c r="BV12">
        <v>0</v>
      </c>
      <c r="BW12">
        <v>33</v>
      </c>
      <c r="BY12">
        <v>31</v>
      </c>
      <c r="CA12">
        <v>31</v>
      </c>
    </row>
    <row r="13" spans="1:79" x14ac:dyDescent="0.2">
      <c r="A13">
        <v>272035</v>
      </c>
      <c r="B13" t="s">
        <v>174</v>
      </c>
      <c r="D13">
        <v>48</v>
      </c>
      <c r="E13">
        <v>11.7416255302078</v>
      </c>
      <c r="F13">
        <v>11.7416255302078</v>
      </c>
      <c r="G13">
        <v>3</v>
      </c>
      <c r="H13">
        <v>6</v>
      </c>
      <c r="I13">
        <v>7</v>
      </c>
      <c r="J13">
        <v>6</v>
      </c>
      <c r="K13">
        <v>14</v>
      </c>
      <c r="L13">
        <v>3</v>
      </c>
      <c r="M13">
        <v>4</v>
      </c>
      <c r="N13">
        <v>5</v>
      </c>
      <c r="O13">
        <v>0</v>
      </c>
      <c r="P13">
        <v>32</v>
      </c>
      <c r="Q13">
        <v>16</v>
      </c>
      <c r="R13">
        <v>0</v>
      </c>
      <c r="S13">
        <v>24</v>
      </c>
      <c r="T13">
        <v>24</v>
      </c>
      <c r="U13">
        <v>3</v>
      </c>
      <c r="V13">
        <v>21</v>
      </c>
      <c r="W13">
        <v>3</v>
      </c>
      <c r="X13">
        <v>2</v>
      </c>
      <c r="Y13">
        <v>10</v>
      </c>
      <c r="Z13">
        <v>6</v>
      </c>
      <c r="AA13">
        <v>0</v>
      </c>
      <c r="AB13">
        <v>35</v>
      </c>
      <c r="AC13">
        <v>5</v>
      </c>
      <c r="AD13">
        <v>0</v>
      </c>
      <c r="AE13">
        <v>1</v>
      </c>
      <c r="AF13">
        <v>0</v>
      </c>
      <c r="AG13">
        <v>7</v>
      </c>
      <c r="AH13">
        <v>0</v>
      </c>
      <c r="AI13">
        <v>33</v>
      </c>
      <c r="AJ13">
        <v>1</v>
      </c>
      <c r="AK13">
        <v>1</v>
      </c>
      <c r="AL13">
        <v>9</v>
      </c>
      <c r="AM13">
        <v>0</v>
      </c>
      <c r="AN13">
        <v>4</v>
      </c>
      <c r="AO13">
        <v>0</v>
      </c>
      <c r="AP13">
        <v>6</v>
      </c>
      <c r="AQ13">
        <v>3</v>
      </c>
      <c r="AR13">
        <v>5</v>
      </c>
      <c r="AS13">
        <v>0</v>
      </c>
      <c r="AT13">
        <v>3</v>
      </c>
      <c r="AU13">
        <v>5</v>
      </c>
      <c r="AV13">
        <v>3</v>
      </c>
      <c r="AW13">
        <v>5</v>
      </c>
      <c r="AX13">
        <v>4</v>
      </c>
      <c r="AY13">
        <v>3</v>
      </c>
      <c r="AZ13">
        <v>2</v>
      </c>
      <c r="BA13">
        <v>3</v>
      </c>
      <c r="BB13">
        <v>6</v>
      </c>
      <c r="BC13">
        <v>5</v>
      </c>
      <c r="BD13">
        <v>12</v>
      </c>
      <c r="BE13">
        <v>9</v>
      </c>
      <c r="BF13">
        <v>6</v>
      </c>
      <c r="BG13">
        <v>8</v>
      </c>
      <c r="BH13">
        <v>3</v>
      </c>
      <c r="BI13">
        <v>5</v>
      </c>
      <c r="BJ13">
        <v>0</v>
      </c>
      <c r="BK13">
        <v>9</v>
      </c>
      <c r="BL13">
        <v>28</v>
      </c>
      <c r="BM13">
        <v>13</v>
      </c>
      <c r="BN13">
        <v>11</v>
      </c>
      <c r="BO13">
        <v>9</v>
      </c>
      <c r="BP13">
        <v>3</v>
      </c>
      <c r="BQ13">
        <v>4</v>
      </c>
      <c r="BR13">
        <v>1</v>
      </c>
      <c r="BS13">
        <v>6</v>
      </c>
      <c r="BT13">
        <v>39</v>
      </c>
      <c r="BU13">
        <v>3</v>
      </c>
      <c r="BV13">
        <v>0</v>
      </c>
      <c r="BW13">
        <v>42</v>
      </c>
      <c r="BY13">
        <v>48</v>
      </c>
      <c r="CA13">
        <v>48</v>
      </c>
    </row>
    <row r="14" spans="1:79" x14ac:dyDescent="0.2">
      <c r="A14">
        <v>272043</v>
      </c>
      <c r="B14" t="s">
        <v>175</v>
      </c>
      <c r="D14">
        <v>12</v>
      </c>
      <c r="E14">
        <v>11.606875139040699</v>
      </c>
      <c r="F14">
        <v>11.606875139040699</v>
      </c>
      <c r="G14">
        <v>0</v>
      </c>
      <c r="H14">
        <v>2</v>
      </c>
      <c r="I14">
        <v>2</v>
      </c>
      <c r="J14">
        <v>0</v>
      </c>
      <c r="K14">
        <v>3</v>
      </c>
      <c r="L14">
        <v>3</v>
      </c>
      <c r="M14">
        <v>0</v>
      </c>
      <c r="N14">
        <v>2</v>
      </c>
      <c r="O14">
        <v>0</v>
      </c>
      <c r="P14">
        <v>11</v>
      </c>
      <c r="Q14">
        <v>1</v>
      </c>
      <c r="R14">
        <v>0</v>
      </c>
      <c r="S14">
        <v>5</v>
      </c>
      <c r="T14">
        <v>7</v>
      </c>
      <c r="U14">
        <v>0</v>
      </c>
      <c r="V14">
        <v>7</v>
      </c>
      <c r="W14">
        <v>1</v>
      </c>
      <c r="X14">
        <v>0</v>
      </c>
      <c r="Y14">
        <v>3</v>
      </c>
      <c r="Z14">
        <v>3</v>
      </c>
      <c r="AA14">
        <v>0</v>
      </c>
      <c r="AB14">
        <v>10</v>
      </c>
      <c r="AC14">
        <v>0</v>
      </c>
      <c r="AD14">
        <v>0</v>
      </c>
      <c r="AE14">
        <v>1</v>
      </c>
      <c r="AF14">
        <v>0</v>
      </c>
      <c r="AG14">
        <v>1</v>
      </c>
      <c r="AH14">
        <v>0</v>
      </c>
      <c r="AI14">
        <v>8</v>
      </c>
      <c r="AJ14">
        <v>1</v>
      </c>
      <c r="AK14">
        <v>0</v>
      </c>
      <c r="AL14">
        <v>3</v>
      </c>
      <c r="AM14">
        <v>0</v>
      </c>
      <c r="AN14">
        <v>0</v>
      </c>
      <c r="AO14">
        <v>0</v>
      </c>
      <c r="AP14">
        <v>2</v>
      </c>
      <c r="AQ14">
        <v>1</v>
      </c>
      <c r="AR14">
        <v>1</v>
      </c>
      <c r="AS14">
        <v>3</v>
      </c>
      <c r="AT14">
        <v>0</v>
      </c>
      <c r="AU14">
        <v>0</v>
      </c>
      <c r="AV14">
        <v>0</v>
      </c>
      <c r="AW14">
        <v>0</v>
      </c>
      <c r="AX14">
        <v>3</v>
      </c>
      <c r="AY14">
        <v>0</v>
      </c>
      <c r="AZ14">
        <v>0</v>
      </c>
      <c r="BA14">
        <v>0</v>
      </c>
      <c r="BB14">
        <v>2</v>
      </c>
      <c r="BC14">
        <v>1</v>
      </c>
      <c r="BD14">
        <v>3</v>
      </c>
      <c r="BE14">
        <v>2</v>
      </c>
      <c r="BF14">
        <v>2</v>
      </c>
      <c r="BG14">
        <v>1</v>
      </c>
      <c r="BH14">
        <v>0</v>
      </c>
      <c r="BI14">
        <v>3</v>
      </c>
      <c r="BJ14">
        <v>0</v>
      </c>
      <c r="BK14">
        <v>4</v>
      </c>
      <c r="BL14">
        <v>11</v>
      </c>
      <c r="BM14">
        <v>3</v>
      </c>
      <c r="BN14">
        <v>2</v>
      </c>
      <c r="BO14">
        <v>0</v>
      </c>
      <c r="BP14">
        <v>0</v>
      </c>
      <c r="BQ14">
        <v>3</v>
      </c>
      <c r="BR14">
        <v>0</v>
      </c>
      <c r="BS14">
        <v>2</v>
      </c>
      <c r="BT14">
        <v>10</v>
      </c>
      <c r="BU14">
        <v>0</v>
      </c>
      <c r="BV14">
        <v>0</v>
      </c>
      <c r="BW14">
        <v>14</v>
      </c>
      <c r="BY14">
        <v>12</v>
      </c>
      <c r="CA14">
        <v>12</v>
      </c>
    </row>
    <row r="15" spans="1:79" x14ac:dyDescent="0.2">
      <c r="A15">
        <v>272051</v>
      </c>
      <c r="B15" t="s">
        <v>176</v>
      </c>
      <c r="D15">
        <v>48</v>
      </c>
      <c r="E15">
        <v>12.6692867455506</v>
      </c>
      <c r="F15">
        <v>12.6692867455506</v>
      </c>
      <c r="G15">
        <v>3</v>
      </c>
      <c r="H15">
        <v>7</v>
      </c>
      <c r="I15">
        <v>3</v>
      </c>
      <c r="J15">
        <v>7</v>
      </c>
      <c r="K15">
        <v>12</v>
      </c>
      <c r="L15">
        <v>4</v>
      </c>
      <c r="M15">
        <v>9</v>
      </c>
      <c r="N15">
        <v>3</v>
      </c>
      <c r="O15">
        <v>0</v>
      </c>
      <c r="P15">
        <v>30</v>
      </c>
      <c r="Q15">
        <v>18</v>
      </c>
      <c r="R15">
        <v>0</v>
      </c>
      <c r="S15">
        <v>14</v>
      </c>
      <c r="T15">
        <v>34</v>
      </c>
      <c r="U15">
        <v>4</v>
      </c>
      <c r="V15">
        <v>30</v>
      </c>
      <c r="W15">
        <v>2</v>
      </c>
      <c r="X15">
        <v>5</v>
      </c>
      <c r="Y15">
        <v>16</v>
      </c>
      <c r="Z15">
        <v>7</v>
      </c>
      <c r="AA15">
        <v>0</v>
      </c>
      <c r="AB15">
        <v>36</v>
      </c>
      <c r="AC15">
        <v>3</v>
      </c>
      <c r="AD15">
        <v>0</v>
      </c>
      <c r="AE15">
        <v>4</v>
      </c>
      <c r="AF15">
        <v>0</v>
      </c>
      <c r="AG15">
        <v>5</v>
      </c>
      <c r="AH15">
        <v>0</v>
      </c>
      <c r="AI15">
        <v>31</v>
      </c>
      <c r="AJ15">
        <v>1</v>
      </c>
      <c r="AK15">
        <v>0</v>
      </c>
      <c r="AL15">
        <v>12</v>
      </c>
      <c r="AM15">
        <v>0</v>
      </c>
      <c r="AN15">
        <v>4</v>
      </c>
      <c r="AO15">
        <v>0</v>
      </c>
      <c r="AP15">
        <v>3</v>
      </c>
      <c r="AQ15">
        <v>7</v>
      </c>
      <c r="AR15">
        <v>5</v>
      </c>
      <c r="AS15">
        <v>1</v>
      </c>
      <c r="AT15">
        <v>2</v>
      </c>
      <c r="AU15">
        <v>4</v>
      </c>
      <c r="AV15">
        <v>3</v>
      </c>
      <c r="AW15">
        <v>3</v>
      </c>
      <c r="AX15">
        <v>2</v>
      </c>
      <c r="AY15">
        <v>1</v>
      </c>
      <c r="AZ15">
        <v>4</v>
      </c>
      <c r="BA15">
        <v>1</v>
      </c>
      <c r="BB15">
        <v>12</v>
      </c>
      <c r="BC15">
        <v>9</v>
      </c>
      <c r="BD15">
        <v>6</v>
      </c>
      <c r="BE15">
        <v>5</v>
      </c>
      <c r="BF15">
        <v>6</v>
      </c>
      <c r="BG15">
        <v>11</v>
      </c>
      <c r="BH15">
        <v>3</v>
      </c>
      <c r="BI15">
        <v>8</v>
      </c>
      <c r="BJ15">
        <v>0</v>
      </c>
      <c r="BK15">
        <v>9</v>
      </c>
      <c r="BL15">
        <v>50</v>
      </c>
      <c r="BM15">
        <v>12</v>
      </c>
      <c r="BN15">
        <v>5</v>
      </c>
      <c r="BO15">
        <v>2</v>
      </c>
      <c r="BP15">
        <v>2</v>
      </c>
      <c r="BQ15">
        <v>3</v>
      </c>
      <c r="BR15">
        <v>0</v>
      </c>
      <c r="BS15">
        <v>12</v>
      </c>
      <c r="BT15">
        <v>36</v>
      </c>
      <c r="BU15">
        <v>0</v>
      </c>
      <c r="BV15">
        <v>0</v>
      </c>
      <c r="BW15">
        <v>47</v>
      </c>
      <c r="BY15">
        <v>48</v>
      </c>
      <c r="CA15">
        <v>48</v>
      </c>
    </row>
    <row r="16" spans="1:79" x14ac:dyDescent="0.2">
      <c r="A16">
        <v>272060</v>
      </c>
      <c r="B16" t="s">
        <v>262</v>
      </c>
      <c r="D16">
        <v>10</v>
      </c>
      <c r="E16">
        <v>13.5488503800453</v>
      </c>
      <c r="F16">
        <v>13.5488503800453</v>
      </c>
      <c r="G16">
        <v>1</v>
      </c>
      <c r="H16">
        <v>1</v>
      </c>
      <c r="I16">
        <v>2</v>
      </c>
      <c r="J16">
        <v>2</v>
      </c>
      <c r="K16">
        <v>3</v>
      </c>
      <c r="L16">
        <v>0</v>
      </c>
      <c r="M16">
        <v>1</v>
      </c>
      <c r="N16">
        <v>0</v>
      </c>
      <c r="O16">
        <v>0</v>
      </c>
      <c r="P16">
        <v>4</v>
      </c>
      <c r="Q16">
        <v>6</v>
      </c>
      <c r="R16">
        <v>0</v>
      </c>
      <c r="S16">
        <v>4</v>
      </c>
      <c r="T16">
        <v>6</v>
      </c>
      <c r="U16">
        <v>1</v>
      </c>
      <c r="V16">
        <v>5</v>
      </c>
      <c r="W16">
        <v>1</v>
      </c>
      <c r="X16">
        <v>1</v>
      </c>
      <c r="Y16">
        <v>2</v>
      </c>
      <c r="Z16">
        <v>1</v>
      </c>
      <c r="AA16">
        <v>0</v>
      </c>
      <c r="AB16">
        <v>5</v>
      </c>
      <c r="AC16">
        <v>1</v>
      </c>
      <c r="AD16">
        <v>3</v>
      </c>
      <c r="AE16">
        <v>0</v>
      </c>
      <c r="AF16">
        <v>0</v>
      </c>
      <c r="AG16">
        <v>1</v>
      </c>
      <c r="AH16">
        <v>0</v>
      </c>
      <c r="AI16">
        <v>4</v>
      </c>
      <c r="AJ16">
        <v>0</v>
      </c>
      <c r="AK16">
        <v>3</v>
      </c>
      <c r="AL16">
        <v>2</v>
      </c>
      <c r="AM16">
        <v>1</v>
      </c>
      <c r="AN16">
        <v>0</v>
      </c>
      <c r="AO16">
        <v>0</v>
      </c>
      <c r="AP16">
        <v>0</v>
      </c>
      <c r="AQ16">
        <v>1</v>
      </c>
      <c r="AR16">
        <v>3</v>
      </c>
      <c r="AS16">
        <v>1</v>
      </c>
      <c r="AT16">
        <v>0</v>
      </c>
      <c r="AU16">
        <v>1</v>
      </c>
      <c r="AV16">
        <v>0</v>
      </c>
      <c r="AW16">
        <v>0</v>
      </c>
      <c r="AX16">
        <v>1</v>
      </c>
      <c r="AY16">
        <v>0</v>
      </c>
      <c r="AZ16">
        <v>2</v>
      </c>
      <c r="BA16">
        <v>1</v>
      </c>
      <c r="BB16">
        <v>0</v>
      </c>
      <c r="BC16">
        <v>0</v>
      </c>
      <c r="BD16">
        <v>2</v>
      </c>
      <c r="BE16">
        <v>1</v>
      </c>
      <c r="BF16">
        <v>0</v>
      </c>
      <c r="BG16">
        <v>2</v>
      </c>
      <c r="BH16">
        <v>3</v>
      </c>
      <c r="BI16">
        <v>2</v>
      </c>
      <c r="BJ16">
        <v>0</v>
      </c>
      <c r="BK16">
        <v>3</v>
      </c>
      <c r="BL16">
        <v>6</v>
      </c>
      <c r="BM16">
        <v>4</v>
      </c>
      <c r="BN16">
        <v>1</v>
      </c>
      <c r="BO16">
        <v>1</v>
      </c>
      <c r="BP16">
        <v>0</v>
      </c>
      <c r="BQ16">
        <v>0</v>
      </c>
      <c r="BR16">
        <v>1</v>
      </c>
      <c r="BS16">
        <v>3</v>
      </c>
      <c r="BT16">
        <v>7</v>
      </c>
      <c r="BU16">
        <v>0</v>
      </c>
      <c r="BV16">
        <v>0</v>
      </c>
      <c r="BW16">
        <v>13</v>
      </c>
      <c r="BY16">
        <v>10</v>
      </c>
      <c r="CA16">
        <v>10</v>
      </c>
    </row>
    <row r="17" spans="1:79" x14ac:dyDescent="0.2">
      <c r="A17">
        <v>272078</v>
      </c>
      <c r="B17" t="s">
        <v>177</v>
      </c>
      <c r="D17">
        <v>43</v>
      </c>
      <c r="E17">
        <v>12.287785655296201</v>
      </c>
      <c r="F17">
        <v>12.287785655296201</v>
      </c>
      <c r="G17">
        <v>1</v>
      </c>
      <c r="H17">
        <v>4</v>
      </c>
      <c r="I17">
        <v>4</v>
      </c>
      <c r="J17">
        <v>7</v>
      </c>
      <c r="K17">
        <v>10</v>
      </c>
      <c r="L17">
        <v>10</v>
      </c>
      <c r="M17">
        <v>3</v>
      </c>
      <c r="N17">
        <v>4</v>
      </c>
      <c r="O17">
        <v>0</v>
      </c>
      <c r="P17">
        <v>27</v>
      </c>
      <c r="Q17">
        <v>16</v>
      </c>
      <c r="R17">
        <v>0</v>
      </c>
      <c r="S17">
        <v>13</v>
      </c>
      <c r="T17">
        <v>30</v>
      </c>
      <c r="U17">
        <v>1</v>
      </c>
      <c r="V17">
        <v>29</v>
      </c>
      <c r="W17">
        <v>1</v>
      </c>
      <c r="X17">
        <v>3</v>
      </c>
      <c r="Y17">
        <v>17</v>
      </c>
      <c r="Z17">
        <v>8</v>
      </c>
      <c r="AA17">
        <v>0</v>
      </c>
      <c r="AB17">
        <v>23</v>
      </c>
      <c r="AC17">
        <v>2</v>
      </c>
      <c r="AD17">
        <v>1</v>
      </c>
      <c r="AE17">
        <v>4</v>
      </c>
      <c r="AF17">
        <v>0</v>
      </c>
      <c r="AG17">
        <v>13</v>
      </c>
      <c r="AH17">
        <v>0</v>
      </c>
      <c r="AI17">
        <v>30</v>
      </c>
      <c r="AJ17">
        <v>1</v>
      </c>
      <c r="AK17">
        <v>1</v>
      </c>
      <c r="AL17">
        <v>8</v>
      </c>
      <c r="AM17">
        <v>2</v>
      </c>
      <c r="AN17">
        <v>1</v>
      </c>
      <c r="AO17">
        <v>0</v>
      </c>
      <c r="AP17">
        <v>3</v>
      </c>
      <c r="AQ17">
        <v>1</v>
      </c>
      <c r="AR17">
        <v>3</v>
      </c>
      <c r="AS17">
        <v>4</v>
      </c>
      <c r="AT17">
        <v>3</v>
      </c>
      <c r="AU17">
        <v>5</v>
      </c>
      <c r="AV17">
        <v>4</v>
      </c>
      <c r="AW17">
        <v>5</v>
      </c>
      <c r="AX17">
        <v>1</v>
      </c>
      <c r="AY17">
        <v>5</v>
      </c>
      <c r="AZ17">
        <v>0</v>
      </c>
      <c r="BA17">
        <v>2</v>
      </c>
      <c r="BB17">
        <v>7</v>
      </c>
      <c r="BC17">
        <v>4</v>
      </c>
      <c r="BD17">
        <v>6</v>
      </c>
      <c r="BE17">
        <v>7</v>
      </c>
      <c r="BF17">
        <v>7</v>
      </c>
      <c r="BG17">
        <v>4</v>
      </c>
      <c r="BH17">
        <v>8</v>
      </c>
      <c r="BI17">
        <v>7</v>
      </c>
      <c r="BJ17">
        <v>0</v>
      </c>
      <c r="BK17">
        <v>10</v>
      </c>
      <c r="BL17">
        <v>30</v>
      </c>
      <c r="BM17">
        <v>13</v>
      </c>
      <c r="BN17">
        <v>9</v>
      </c>
      <c r="BO17">
        <v>3</v>
      </c>
      <c r="BP17">
        <v>1</v>
      </c>
      <c r="BQ17">
        <v>4</v>
      </c>
      <c r="BR17">
        <v>0</v>
      </c>
      <c r="BS17">
        <v>11</v>
      </c>
      <c r="BT17">
        <v>32</v>
      </c>
      <c r="BU17">
        <v>0</v>
      </c>
      <c r="BV17">
        <v>0</v>
      </c>
      <c r="BW17">
        <v>46</v>
      </c>
      <c r="BY17">
        <v>43</v>
      </c>
      <c r="CA17">
        <v>43</v>
      </c>
    </row>
    <row r="18" spans="1:79" x14ac:dyDescent="0.2">
      <c r="A18">
        <v>272086</v>
      </c>
      <c r="B18" t="s">
        <v>178</v>
      </c>
      <c r="D18">
        <v>17</v>
      </c>
      <c r="E18">
        <v>20.2392999583309</v>
      </c>
      <c r="F18">
        <v>20.2392999583309</v>
      </c>
      <c r="G18">
        <v>3</v>
      </c>
      <c r="H18">
        <v>3</v>
      </c>
      <c r="I18">
        <v>2</v>
      </c>
      <c r="J18">
        <v>5</v>
      </c>
      <c r="K18">
        <v>2</v>
      </c>
      <c r="L18">
        <v>0</v>
      </c>
      <c r="M18">
        <v>1</v>
      </c>
      <c r="N18">
        <v>1</v>
      </c>
      <c r="O18">
        <v>0</v>
      </c>
      <c r="P18">
        <v>14</v>
      </c>
      <c r="Q18">
        <v>3</v>
      </c>
      <c r="R18">
        <v>0</v>
      </c>
      <c r="S18">
        <v>8</v>
      </c>
      <c r="T18">
        <v>9</v>
      </c>
      <c r="U18">
        <v>2</v>
      </c>
      <c r="V18">
        <v>7</v>
      </c>
      <c r="W18">
        <v>1</v>
      </c>
      <c r="X18">
        <v>0</v>
      </c>
      <c r="Y18">
        <v>4</v>
      </c>
      <c r="Z18">
        <v>2</v>
      </c>
      <c r="AA18">
        <v>0</v>
      </c>
      <c r="AB18">
        <v>12</v>
      </c>
      <c r="AC18">
        <v>0</v>
      </c>
      <c r="AD18">
        <v>1</v>
      </c>
      <c r="AE18">
        <v>0</v>
      </c>
      <c r="AF18">
        <v>0</v>
      </c>
      <c r="AG18">
        <v>4</v>
      </c>
      <c r="AH18">
        <v>0</v>
      </c>
      <c r="AI18">
        <v>13</v>
      </c>
      <c r="AJ18">
        <v>1</v>
      </c>
      <c r="AK18">
        <v>1</v>
      </c>
      <c r="AL18">
        <v>0</v>
      </c>
      <c r="AM18">
        <v>1</v>
      </c>
      <c r="AN18">
        <v>1</v>
      </c>
      <c r="AO18">
        <v>0</v>
      </c>
      <c r="AP18">
        <v>1</v>
      </c>
      <c r="AQ18">
        <v>1</v>
      </c>
      <c r="AR18">
        <v>1</v>
      </c>
      <c r="AS18">
        <v>1</v>
      </c>
      <c r="AT18">
        <v>1</v>
      </c>
      <c r="AU18">
        <v>1</v>
      </c>
      <c r="AV18">
        <v>2</v>
      </c>
      <c r="AW18">
        <v>2</v>
      </c>
      <c r="AX18">
        <v>4</v>
      </c>
      <c r="AY18">
        <v>0</v>
      </c>
      <c r="AZ18">
        <v>0</v>
      </c>
      <c r="BA18">
        <v>0</v>
      </c>
      <c r="BB18">
        <v>3</v>
      </c>
      <c r="BC18">
        <v>1</v>
      </c>
      <c r="BD18">
        <v>4</v>
      </c>
      <c r="BE18">
        <v>1</v>
      </c>
      <c r="BF18">
        <v>2</v>
      </c>
      <c r="BG18">
        <v>2</v>
      </c>
      <c r="BH18">
        <v>4</v>
      </c>
      <c r="BI18">
        <v>3</v>
      </c>
      <c r="BJ18">
        <v>0</v>
      </c>
      <c r="BK18">
        <v>4</v>
      </c>
      <c r="BL18">
        <v>14</v>
      </c>
      <c r="BM18">
        <v>3</v>
      </c>
      <c r="BN18">
        <v>2</v>
      </c>
      <c r="BO18">
        <v>1</v>
      </c>
      <c r="BP18">
        <v>2</v>
      </c>
      <c r="BQ18">
        <v>2</v>
      </c>
      <c r="BR18">
        <v>0</v>
      </c>
      <c r="BS18">
        <v>5</v>
      </c>
      <c r="BT18">
        <v>11</v>
      </c>
      <c r="BU18">
        <v>1</v>
      </c>
      <c r="BV18">
        <v>0</v>
      </c>
      <c r="BW18">
        <v>15</v>
      </c>
      <c r="BY18">
        <v>17</v>
      </c>
      <c r="CA18">
        <v>17</v>
      </c>
    </row>
    <row r="19" spans="1:79" x14ac:dyDescent="0.2">
      <c r="A19">
        <v>272094</v>
      </c>
      <c r="B19" t="s">
        <v>179</v>
      </c>
      <c r="D19">
        <v>15</v>
      </c>
      <c r="E19">
        <v>10.5148785531527</v>
      </c>
      <c r="F19">
        <v>10.5148785531527</v>
      </c>
      <c r="G19">
        <v>1</v>
      </c>
      <c r="H19">
        <v>0</v>
      </c>
      <c r="I19">
        <v>0</v>
      </c>
      <c r="J19">
        <v>2</v>
      </c>
      <c r="K19">
        <v>3</v>
      </c>
      <c r="L19">
        <v>3</v>
      </c>
      <c r="M19">
        <v>4</v>
      </c>
      <c r="N19">
        <v>2</v>
      </c>
      <c r="O19">
        <v>0</v>
      </c>
      <c r="P19">
        <v>6</v>
      </c>
      <c r="Q19">
        <v>9</v>
      </c>
      <c r="R19">
        <v>0</v>
      </c>
      <c r="S19">
        <v>4</v>
      </c>
      <c r="T19">
        <v>11</v>
      </c>
      <c r="U19">
        <v>1</v>
      </c>
      <c r="V19">
        <v>10</v>
      </c>
      <c r="W19">
        <v>0</v>
      </c>
      <c r="X19">
        <v>0</v>
      </c>
      <c r="Y19">
        <v>9</v>
      </c>
      <c r="Z19">
        <v>1</v>
      </c>
      <c r="AA19">
        <v>0</v>
      </c>
      <c r="AB19">
        <v>11</v>
      </c>
      <c r="AC19">
        <v>2</v>
      </c>
      <c r="AD19">
        <v>1</v>
      </c>
      <c r="AE19">
        <v>0</v>
      </c>
      <c r="AF19">
        <v>0</v>
      </c>
      <c r="AG19">
        <v>1</v>
      </c>
      <c r="AH19">
        <v>0</v>
      </c>
      <c r="AI19">
        <v>6</v>
      </c>
      <c r="AJ19">
        <v>1</v>
      </c>
      <c r="AK19">
        <v>2</v>
      </c>
      <c r="AL19">
        <v>4</v>
      </c>
      <c r="AM19">
        <v>0</v>
      </c>
      <c r="AN19">
        <v>2</v>
      </c>
      <c r="AO19">
        <v>0</v>
      </c>
      <c r="AP19">
        <v>1</v>
      </c>
      <c r="AQ19">
        <v>0</v>
      </c>
      <c r="AR19">
        <v>3</v>
      </c>
      <c r="AS19">
        <v>1</v>
      </c>
      <c r="AT19">
        <v>1</v>
      </c>
      <c r="AU19">
        <v>2</v>
      </c>
      <c r="AV19">
        <v>1</v>
      </c>
      <c r="AW19">
        <v>0</v>
      </c>
      <c r="AX19">
        <v>1</v>
      </c>
      <c r="AY19">
        <v>1</v>
      </c>
      <c r="AZ19">
        <v>0</v>
      </c>
      <c r="BA19">
        <v>0</v>
      </c>
      <c r="BB19">
        <v>4</v>
      </c>
      <c r="BC19">
        <v>2</v>
      </c>
      <c r="BD19">
        <v>4</v>
      </c>
      <c r="BE19">
        <v>1</v>
      </c>
      <c r="BF19">
        <v>3</v>
      </c>
      <c r="BG19">
        <v>0</v>
      </c>
      <c r="BH19">
        <v>2</v>
      </c>
      <c r="BI19">
        <v>3</v>
      </c>
      <c r="BJ19">
        <v>0</v>
      </c>
      <c r="BK19">
        <v>2</v>
      </c>
      <c r="BL19">
        <v>13</v>
      </c>
      <c r="BM19">
        <v>5</v>
      </c>
      <c r="BN19">
        <v>0</v>
      </c>
      <c r="BO19">
        <v>1</v>
      </c>
      <c r="BP19">
        <v>1</v>
      </c>
      <c r="BQ19">
        <v>1</v>
      </c>
      <c r="BR19">
        <v>1</v>
      </c>
      <c r="BS19">
        <v>4</v>
      </c>
      <c r="BT19">
        <v>10</v>
      </c>
      <c r="BU19">
        <v>1</v>
      </c>
      <c r="BV19">
        <v>0</v>
      </c>
      <c r="BW19">
        <v>19</v>
      </c>
      <c r="BY19">
        <v>15</v>
      </c>
      <c r="CA19">
        <v>15</v>
      </c>
    </row>
    <row r="20" spans="1:79" x14ac:dyDescent="0.2">
      <c r="A20">
        <v>272108</v>
      </c>
      <c r="B20" t="s">
        <v>180</v>
      </c>
      <c r="D20">
        <v>53</v>
      </c>
      <c r="E20">
        <v>13.327264817781099</v>
      </c>
      <c r="F20">
        <v>13.327264817781099</v>
      </c>
      <c r="G20">
        <v>0</v>
      </c>
      <c r="H20">
        <v>4</v>
      </c>
      <c r="I20">
        <v>7</v>
      </c>
      <c r="J20">
        <v>10</v>
      </c>
      <c r="K20">
        <v>11</v>
      </c>
      <c r="L20">
        <v>5</v>
      </c>
      <c r="M20">
        <v>10</v>
      </c>
      <c r="N20">
        <v>6</v>
      </c>
      <c r="O20">
        <v>0</v>
      </c>
      <c r="P20">
        <v>38</v>
      </c>
      <c r="Q20">
        <v>15</v>
      </c>
      <c r="R20">
        <v>0</v>
      </c>
      <c r="S20">
        <v>12</v>
      </c>
      <c r="T20">
        <v>41</v>
      </c>
      <c r="U20">
        <v>0</v>
      </c>
      <c r="V20">
        <v>41</v>
      </c>
      <c r="W20">
        <v>5</v>
      </c>
      <c r="X20">
        <v>5</v>
      </c>
      <c r="Y20">
        <v>22</v>
      </c>
      <c r="Z20">
        <v>9</v>
      </c>
      <c r="AA20">
        <v>0</v>
      </c>
      <c r="AB20">
        <v>44</v>
      </c>
      <c r="AC20">
        <v>3</v>
      </c>
      <c r="AD20">
        <v>0</v>
      </c>
      <c r="AE20">
        <v>2</v>
      </c>
      <c r="AF20">
        <v>0</v>
      </c>
      <c r="AG20">
        <v>4</v>
      </c>
      <c r="AH20">
        <v>0</v>
      </c>
      <c r="AI20">
        <v>38</v>
      </c>
      <c r="AJ20">
        <v>4</v>
      </c>
      <c r="AK20">
        <v>0</v>
      </c>
      <c r="AL20">
        <v>9</v>
      </c>
      <c r="AM20">
        <v>0</v>
      </c>
      <c r="AN20">
        <v>2</v>
      </c>
      <c r="AO20">
        <v>0</v>
      </c>
      <c r="AP20">
        <v>7</v>
      </c>
      <c r="AQ20">
        <v>1</v>
      </c>
      <c r="AR20">
        <v>3</v>
      </c>
      <c r="AS20">
        <v>6</v>
      </c>
      <c r="AT20">
        <v>7</v>
      </c>
      <c r="AU20">
        <v>5</v>
      </c>
      <c r="AV20">
        <v>4</v>
      </c>
      <c r="AW20">
        <v>6</v>
      </c>
      <c r="AX20">
        <v>3</v>
      </c>
      <c r="AY20">
        <v>5</v>
      </c>
      <c r="AZ20">
        <v>2</v>
      </c>
      <c r="BA20">
        <v>2</v>
      </c>
      <c r="BB20">
        <v>2</v>
      </c>
      <c r="BC20">
        <v>8</v>
      </c>
      <c r="BD20">
        <v>10</v>
      </c>
      <c r="BE20">
        <v>12</v>
      </c>
      <c r="BF20">
        <v>4</v>
      </c>
      <c r="BG20">
        <v>5</v>
      </c>
      <c r="BH20">
        <v>5</v>
      </c>
      <c r="BI20">
        <v>9</v>
      </c>
      <c r="BJ20">
        <v>0</v>
      </c>
      <c r="BK20">
        <v>14</v>
      </c>
      <c r="BL20">
        <v>54</v>
      </c>
      <c r="BM20">
        <v>8</v>
      </c>
      <c r="BN20">
        <v>8</v>
      </c>
      <c r="BO20">
        <v>1</v>
      </c>
      <c r="BP20">
        <v>0</v>
      </c>
      <c r="BQ20">
        <v>2</v>
      </c>
      <c r="BR20">
        <v>2</v>
      </c>
      <c r="BS20">
        <v>12</v>
      </c>
      <c r="BT20">
        <v>41</v>
      </c>
      <c r="BU20">
        <v>0</v>
      </c>
      <c r="BV20">
        <v>0</v>
      </c>
      <c r="BW20">
        <v>48</v>
      </c>
      <c r="BY20">
        <v>53</v>
      </c>
      <c r="CA20">
        <v>53</v>
      </c>
    </row>
    <row r="21" spans="1:79" x14ac:dyDescent="0.2">
      <c r="A21">
        <v>272116</v>
      </c>
      <c r="B21" t="s">
        <v>181</v>
      </c>
      <c r="D21">
        <v>35</v>
      </c>
      <c r="E21">
        <v>12.3455048253287</v>
      </c>
      <c r="F21">
        <v>12.3455048253287</v>
      </c>
      <c r="G21">
        <v>4</v>
      </c>
      <c r="H21">
        <v>4</v>
      </c>
      <c r="I21">
        <v>4</v>
      </c>
      <c r="J21">
        <v>9</v>
      </c>
      <c r="K21">
        <v>5</v>
      </c>
      <c r="L21">
        <v>4</v>
      </c>
      <c r="M21">
        <v>4</v>
      </c>
      <c r="N21">
        <v>1</v>
      </c>
      <c r="O21">
        <v>0</v>
      </c>
      <c r="P21">
        <v>22</v>
      </c>
      <c r="Q21">
        <v>13</v>
      </c>
      <c r="R21">
        <v>0</v>
      </c>
      <c r="S21">
        <v>15</v>
      </c>
      <c r="T21">
        <v>20</v>
      </c>
      <c r="U21">
        <v>4</v>
      </c>
      <c r="V21">
        <v>16</v>
      </c>
      <c r="W21">
        <v>2</v>
      </c>
      <c r="X21">
        <v>3</v>
      </c>
      <c r="Y21">
        <v>8</v>
      </c>
      <c r="Z21">
        <v>3</v>
      </c>
      <c r="AA21">
        <v>0</v>
      </c>
      <c r="AB21">
        <v>22</v>
      </c>
      <c r="AC21">
        <v>2</v>
      </c>
      <c r="AD21">
        <v>0</v>
      </c>
      <c r="AE21">
        <v>3</v>
      </c>
      <c r="AF21">
        <v>0</v>
      </c>
      <c r="AG21">
        <v>8</v>
      </c>
      <c r="AH21">
        <v>0</v>
      </c>
      <c r="AI21">
        <v>25</v>
      </c>
      <c r="AJ21">
        <v>1</v>
      </c>
      <c r="AK21">
        <v>0</v>
      </c>
      <c r="AL21">
        <v>5</v>
      </c>
      <c r="AM21">
        <v>1</v>
      </c>
      <c r="AN21">
        <v>3</v>
      </c>
      <c r="AO21">
        <v>0</v>
      </c>
      <c r="AP21">
        <v>8</v>
      </c>
      <c r="AQ21">
        <v>3</v>
      </c>
      <c r="AR21">
        <v>2</v>
      </c>
      <c r="AS21">
        <v>1</v>
      </c>
      <c r="AT21">
        <v>1</v>
      </c>
      <c r="AU21">
        <v>2</v>
      </c>
      <c r="AV21">
        <v>1</v>
      </c>
      <c r="AW21">
        <v>1</v>
      </c>
      <c r="AX21">
        <v>3</v>
      </c>
      <c r="AY21">
        <v>2</v>
      </c>
      <c r="AZ21">
        <v>4</v>
      </c>
      <c r="BA21">
        <v>4</v>
      </c>
      <c r="BB21">
        <v>3</v>
      </c>
      <c r="BC21">
        <v>4</v>
      </c>
      <c r="BD21">
        <v>4</v>
      </c>
      <c r="BE21">
        <v>6</v>
      </c>
      <c r="BF21">
        <v>5</v>
      </c>
      <c r="BG21">
        <v>3</v>
      </c>
      <c r="BH21">
        <v>9</v>
      </c>
      <c r="BI21">
        <v>3</v>
      </c>
      <c r="BJ21">
        <v>1</v>
      </c>
      <c r="BK21">
        <v>8</v>
      </c>
      <c r="BL21">
        <v>22</v>
      </c>
      <c r="BM21">
        <v>8</v>
      </c>
      <c r="BN21">
        <v>6</v>
      </c>
      <c r="BO21">
        <v>1</v>
      </c>
      <c r="BP21">
        <v>5</v>
      </c>
      <c r="BQ21">
        <v>2</v>
      </c>
      <c r="BR21">
        <v>0</v>
      </c>
      <c r="BS21">
        <v>7</v>
      </c>
      <c r="BT21">
        <v>28</v>
      </c>
      <c r="BU21">
        <v>0</v>
      </c>
      <c r="BV21">
        <v>0</v>
      </c>
      <c r="BW21">
        <v>29</v>
      </c>
      <c r="BY21">
        <v>35</v>
      </c>
      <c r="CA21">
        <v>35</v>
      </c>
    </row>
    <row r="22" spans="1:79" x14ac:dyDescent="0.2">
      <c r="A22">
        <v>272124</v>
      </c>
      <c r="B22" t="s">
        <v>182</v>
      </c>
      <c r="D22">
        <v>55</v>
      </c>
      <c r="E22">
        <v>20.857588180194401</v>
      </c>
      <c r="F22">
        <v>20.857588180194401</v>
      </c>
      <c r="G22">
        <v>0</v>
      </c>
      <c r="H22">
        <v>5</v>
      </c>
      <c r="I22">
        <v>6</v>
      </c>
      <c r="J22">
        <v>7</v>
      </c>
      <c r="K22">
        <v>14</v>
      </c>
      <c r="L22">
        <v>7</v>
      </c>
      <c r="M22">
        <v>10</v>
      </c>
      <c r="N22">
        <v>6</v>
      </c>
      <c r="O22">
        <v>0</v>
      </c>
      <c r="P22">
        <v>37</v>
      </c>
      <c r="Q22">
        <v>18</v>
      </c>
      <c r="R22">
        <v>0</v>
      </c>
      <c r="S22">
        <v>20</v>
      </c>
      <c r="T22">
        <v>35</v>
      </c>
      <c r="U22">
        <v>0</v>
      </c>
      <c r="V22">
        <v>35</v>
      </c>
      <c r="W22">
        <v>1</v>
      </c>
      <c r="X22">
        <v>2</v>
      </c>
      <c r="Y22">
        <v>22</v>
      </c>
      <c r="Z22">
        <v>10</v>
      </c>
      <c r="AA22">
        <v>0</v>
      </c>
      <c r="AB22">
        <v>40</v>
      </c>
      <c r="AC22">
        <v>4</v>
      </c>
      <c r="AD22">
        <v>1</v>
      </c>
      <c r="AE22">
        <v>0</v>
      </c>
      <c r="AF22">
        <v>1</v>
      </c>
      <c r="AG22">
        <v>9</v>
      </c>
      <c r="AH22">
        <v>0</v>
      </c>
      <c r="AI22">
        <v>32</v>
      </c>
      <c r="AJ22">
        <v>2</v>
      </c>
      <c r="AK22">
        <v>3</v>
      </c>
      <c r="AL22">
        <v>8</v>
      </c>
      <c r="AM22">
        <v>2</v>
      </c>
      <c r="AN22">
        <v>8</v>
      </c>
      <c r="AO22">
        <v>0</v>
      </c>
      <c r="AP22">
        <v>7</v>
      </c>
      <c r="AQ22">
        <v>4</v>
      </c>
      <c r="AR22">
        <v>3</v>
      </c>
      <c r="AS22">
        <v>3</v>
      </c>
      <c r="AT22">
        <v>4</v>
      </c>
      <c r="AU22">
        <v>7</v>
      </c>
      <c r="AV22">
        <v>4</v>
      </c>
      <c r="AW22">
        <v>5</v>
      </c>
      <c r="AX22">
        <v>2</v>
      </c>
      <c r="AY22">
        <v>3</v>
      </c>
      <c r="AZ22">
        <v>3</v>
      </c>
      <c r="BA22">
        <v>3</v>
      </c>
      <c r="BB22">
        <v>7</v>
      </c>
      <c r="BC22">
        <v>9</v>
      </c>
      <c r="BD22">
        <v>7</v>
      </c>
      <c r="BE22">
        <v>6</v>
      </c>
      <c r="BF22">
        <v>9</v>
      </c>
      <c r="BG22">
        <v>11</v>
      </c>
      <c r="BH22">
        <v>6</v>
      </c>
      <c r="BI22">
        <v>6</v>
      </c>
      <c r="BJ22">
        <v>1</v>
      </c>
      <c r="BK22">
        <v>12</v>
      </c>
      <c r="BL22">
        <v>46</v>
      </c>
      <c r="BM22">
        <v>10</v>
      </c>
      <c r="BN22">
        <v>11</v>
      </c>
      <c r="BO22">
        <v>2</v>
      </c>
      <c r="BP22">
        <v>0</v>
      </c>
      <c r="BQ22">
        <v>5</v>
      </c>
      <c r="BR22">
        <v>1</v>
      </c>
      <c r="BS22">
        <v>18</v>
      </c>
      <c r="BT22">
        <v>37</v>
      </c>
      <c r="BU22">
        <v>0</v>
      </c>
      <c r="BV22">
        <v>0</v>
      </c>
      <c r="BW22">
        <v>35</v>
      </c>
      <c r="BY22">
        <v>55</v>
      </c>
      <c r="CA22">
        <v>55</v>
      </c>
    </row>
    <row r="23" spans="1:79" x14ac:dyDescent="0.2">
      <c r="A23">
        <v>272132</v>
      </c>
      <c r="B23" t="s">
        <v>183</v>
      </c>
      <c r="D23">
        <v>18</v>
      </c>
      <c r="E23">
        <v>18.211250505868101</v>
      </c>
      <c r="F23">
        <v>18.211250505868101</v>
      </c>
      <c r="G23">
        <v>1</v>
      </c>
      <c r="H23">
        <v>1</v>
      </c>
      <c r="I23">
        <v>2</v>
      </c>
      <c r="J23">
        <v>2</v>
      </c>
      <c r="K23">
        <v>8</v>
      </c>
      <c r="L23">
        <v>0</v>
      </c>
      <c r="M23">
        <v>3</v>
      </c>
      <c r="N23">
        <v>1</v>
      </c>
      <c r="O23">
        <v>0</v>
      </c>
      <c r="P23">
        <v>16</v>
      </c>
      <c r="Q23">
        <v>2</v>
      </c>
      <c r="R23">
        <v>0</v>
      </c>
      <c r="S23">
        <v>11</v>
      </c>
      <c r="T23">
        <v>7</v>
      </c>
      <c r="U23">
        <v>0</v>
      </c>
      <c r="V23">
        <v>7</v>
      </c>
      <c r="W23">
        <v>0</v>
      </c>
      <c r="X23">
        <v>2</v>
      </c>
      <c r="Y23">
        <v>4</v>
      </c>
      <c r="Z23">
        <v>1</v>
      </c>
      <c r="AA23">
        <v>0</v>
      </c>
      <c r="AB23">
        <v>6</v>
      </c>
      <c r="AC23">
        <v>1</v>
      </c>
      <c r="AD23">
        <v>1</v>
      </c>
      <c r="AE23">
        <v>5</v>
      </c>
      <c r="AF23">
        <v>0</v>
      </c>
      <c r="AG23">
        <v>5</v>
      </c>
      <c r="AH23">
        <v>0</v>
      </c>
      <c r="AI23">
        <v>10</v>
      </c>
      <c r="AJ23">
        <v>0</v>
      </c>
      <c r="AK23">
        <v>1</v>
      </c>
      <c r="AL23">
        <v>6</v>
      </c>
      <c r="AM23">
        <v>0</v>
      </c>
      <c r="AN23">
        <v>1</v>
      </c>
      <c r="AO23">
        <v>0</v>
      </c>
      <c r="AP23">
        <v>0</v>
      </c>
      <c r="AQ23">
        <v>1</v>
      </c>
      <c r="AR23">
        <v>4</v>
      </c>
      <c r="AS23">
        <v>0</v>
      </c>
      <c r="AT23">
        <v>1</v>
      </c>
      <c r="AU23">
        <v>0</v>
      </c>
      <c r="AV23">
        <v>3</v>
      </c>
      <c r="AW23">
        <v>0</v>
      </c>
      <c r="AX23">
        <v>4</v>
      </c>
      <c r="AY23">
        <v>2</v>
      </c>
      <c r="AZ23">
        <v>0</v>
      </c>
      <c r="BA23">
        <v>2</v>
      </c>
      <c r="BB23">
        <v>1</v>
      </c>
      <c r="BC23">
        <v>1</v>
      </c>
      <c r="BD23">
        <v>2</v>
      </c>
      <c r="BE23">
        <v>5</v>
      </c>
      <c r="BF23">
        <v>1</v>
      </c>
      <c r="BG23">
        <v>1</v>
      </c>
      <c r="BH23">
        <v>7</v>
      </c>
      <c r="BI23">
        <v>1</v>
      </c>
      <c r="BJ23">
        <v>0</v>
      </c>
      <c r="BK23">
        <v>7</v>
      </c>
      <c r="BL23">
        <v>8</v>
      </c>
      <c r="BM23">
        <v>9</v>
      </c>
      <c r="BN23">
        <v>4</v>
      </c>
      <c r="BO23">
        <v>1</v>
      </c>
      <c r="BP23">
        <v>0</v>
      </c>
      <c r="BQ23">
        <v>2</v>
      </c>
      <c r="BR23">
        <v>1</v>
      </c>
      <c r="BS23">
        <v>2</v>
      </c>
      <c r="BT23">
        <v>16</v>
      </c>
      <c r="BU23">
        <v>0</v>
      </c>
      <c r="BV23">
        <v>0</v>
      </c>
      <c r="BW23">
        <v>22</v>
      </c>
      <c r="BY23">
        <v>18</v>
      </c>
      <c r="CA23">
        <v>18</v>
      </c>
    </row>
    <row r="24" spans="1:79" x14ac:dyDescent="0.2">
      <c r="A24">
        <v>272141</v>
      </c>
      <c r="B24" t="s">
        <v>272</v>
      </c>
      <c r="D24">
        <v>12</v>
      </c>
      <c r="E24">
        <v>11.010285441650099</v>
      </c>
      <c r="F24">
        <v>11.010285441650099</v>
      </c>
      <c r="G24">
        <v>1</v>
      </c>
      <c r="H24">
        <v>1</v>
      </c>
      <c r="I24">
        <v>1</v>
      </c>
      <c r="J24">
        <v>1</v>
      </c>
      <c r="K24">
        <v>4</v>
      </c>
      <c r="L24">
        <v>0</v>
      </c>
      <c r="M24">
        <v>3</v>
      </c>
      <c r="N24">
        <v>1</v>
      </c>
      <c r="O24">
        <v>0</v>
      </c>
      <c r="P24">
        <v>7</v>
      </c>
      <c r="Q24">
        <v>5</v>
      </c>
      <c r="R24">
        <v>0</v>
      </c>
      <c r="S24">
        <v>1</v>
      </c>
      <c r="T24">
        <v>11</v>
      </c>
      <c r="U24">
        <v>2</v>
      </c>
      <c r="V24">
        <v>9</v>
      </c>
      <c r="W24">
        <v>0</v>
      </c>
      <c r="X24">
        <v>0</v>
      </c>
      <c r="Y24">
        <v>5</v>
      </c>
      <c r="Z24">
        <v>4</v>
      </c>
      <c r="AA24">
        <v>0</v>
      </c>
      <c r="AB24">
        <v>9</v>
      </c>
      <c r="AC24">
        <v>0</v>
      </c>
      <c r="AD24">
        <v>1</v>
      </c>
      <c r="AE24">
        <v>1</v>
      </c>
      <c r="AF24">
        <v>0</v>
      </c>
      <c r="AG24">
        <v>1</v>
      </c>
      <c r="AH24">
        <v>0</v>
      </c>
      <c r="AI24">
        <v>10</v>
      </c>
      <c r="AJ24">
        <v>0</v>
      </c>
      <c r="AK24">
        <v>0</v>
      </c>
      <c r="AL24">
        <v>2</v>
      </c>
      <c r="AM24">
        <v>0</v>
      </c>
      <c r="AN24">
        <v>0</v>
      </c>
      <c r="AO24">
        <v>0</v>
      </c>
      <c r="AP24">
        <v>1</v>
      </c>
      <c r="AQ24">
        <v>0</v>
      </c>
      <c r="AR24">
        <v>0</v>
      </c>
      <c r="AS24">
        <v>1</v>
      </c>
      <c r="AT24">
        <v>1</v>
      </c>
      <c r="AU24">
        <v>1</v>
      </c>
      <c r="AV24">
        <v>3</v>
      </c>
      <c r="AW24">
        <v>0</v>
      </c>
      <c r="AX24">
        <v>2</v>
      </c>
      <c r="AY24">
        <v>1</v>
      </c>
      <c r="AZ24">
        <v>1</v>
      </c>
      <c r="BA24">
        <v>0</v>
      </c>
      <c r="BB24">
        <v>1</v>
      </c>
      <c r="BC24">
        <v>0</v>
      </c>
      <c r="BD24">
        <v>2</v>
      </c>
      <c r="BE24">
        <v>3</v>
      </c>
      <c r="BF24">
        <v>5</v>
      </c>
      <c r="BG24">
        <v>1</v>
      </c>
      <c r="BH24">
        <v>1</v>
      </c>
      <c r="BI24">
        <v>0</v>
      </c>
      <c r="BJ24">
        <v>0</v>
      </c>
      <c r="BK24">
        <v>4</v>
      </c>
      <c r="BL24">
        <v>12</v>
      </c>
      <c r="BM24">
        <v>3</v>
      </c>
      <c r="BN24">
        <v>0</v>
      </c>
      <c r="BO24">
        <v>1</v>
      </c>
      <c r="BP24">
        <v>0</v>
      </c>
      <c r="BQ24">
        <v>0</v>
      </c>
      <c r="BR24">
        <v>0</v>
      </c>
      <c r="BS24">
        <v>3</v>
      </c>
      <c r="BT24">
        <v>9</v>
      </c>
      <c r="BU24">
        <v>0</v>
      </c>
      <c r="BV24">
        <v>0</v>
      </c>
      <c r="BW24">
        <v>11</v>
      </c>
      <c r="BY24">
        <v>12</v>
      </c>
      <c r="CA24">
        <v>12</v>
      </c>
    </row>
    <row r="25" spans="1:79" x14ac:dyDescent="0.2">
      <c r="A25">
        <v>272159</v>
      </c>
      <c r="B25" t="s">
        <v>184</v>
      </c>
      <c r="D25">
        <v>36</v>
      </c>
      <c r="E25">
        <v>15.708382603839</v>
      </c>
      <c r="F25">
        <v>15.708382603839</v>
      </c>
      <c r="G25">
        <v>0</v>
      </c>
      <c r="H25">
        <v>3</v>
      </c>
      <c r="I25">
        <v>3</v>
      </c>
      <c r="J25">
        <v>13</v>
      </c>
      <c r="K25">
        <v>4</v>
      </c>
      <c r="L25">
        <v>2</v>
      </c>
      <c r="M25">
        <v>8</v>
      </c>
      <c r="N25">
        <v>3</v>
      </c>
      <c r="O25">
        <v>0</v>
      </c>
      <c r="P25">
        <v>26</v>
      </c>
      <c r="Q25">
        <v>10</v>
      </c>
      <c r="R25">
        <v>0</v>
      </c>
      <c r="S25">
        <v>9</v>
      </c>
      <c r="T25">
        <v>26</v>
      </c>
      <c r="U25">
        <v>1</v>
      </c>
      <c r="V25">
        <v>25</v>
      </c>
      <c r="W25">
        <v>1</v>
      </c>
      <c r="X25">
        <v>1</v>
      </c>
      <c r="Y25">
        <v>17</v>
      </c>
      <c r="Z25">
        <v>6</v>
      </c>
      <c r="AA25">
        <v>1</v>
      </c>
      <c r="AB25">
        <v>25</v>
      </c>
      <c r="AC25">
        <v>6</v>
      </c>
      <c r="AD25">
        <v>0</v>
      </c>
      <c r="AE25">
        <v>2</v>
      </c>
      <c r="AF25">
        <v>0</v>
      </c>
      <c r="AG25">
        <v>3</v>
      </c>
      <c r="AH25">
        <v>0</v>
      </c>
      <c r="AI25">
        <v>21</v>
      </c>
      <c r="AJ25">
        <v>1</v>
      </c>
      <c r="AK25">
        <v>0</v>
      </c>
      <c r="AL25">
        <v>13</v>
      </c>
      <c r="AM25">
        <v>0</v>
      </c>
      <c r="AN25">
        <v>1</v>
      </c>
      <c r="AO25">
        <v>0</v>
      </c>
      <c r="AP25">
        <v>3</v>
      </c>
      <c r="AQ25">
        <v>3</v>
      </c>
      <c r="AR25">
        <v>2</v>
      </c>
      <c r="AS25">
        <v>0</v>
      </c>
      <c r="AT25">
        <v>2</v>
      </c>
      <c r="AU25">
        <v>4</v>
      </c>
      <c r="AV25">
        <v>7</v>
      </c>
      <c r="AW25">
        <v>0</v>
      </c>
      <c r="AX25">
        <v>3</v>
      </c>
      <c r="AY25">
        <v>4</v>
      </c>
      <c r="AZ25">
        <v>2</v>
      </c>
      <c r="BA25">
        <v>2</v>
      </c>
      <c r="BB25">
        <v>4</v>
      </c>
      <c r="BC25">
        <v>3</v>
      </c>
      <c r="BD25">
        <v>5</v>
      </c>
      <c r="BE25">
        <v>4</v>
      </c>
      <c r="BF25">
        <v>3</v>
      </c>
      <c r="BG25">
        <v>7</v>
      </c>
      <c r="BH25">
        <v>6</v>
      </c>
      <c r="BI25">
        <v>6</v>
      </c>
      <c r="BJ25">
        <v>2</v>
      </c>
      <c r="BK25">
        <v>10</v>
      </c>
      <c r="BL25">
        <v>32</v>
      </c>
      <c r="BM25">
        <v>13</v>
      </c>
      <c r="BN25">
        <v>5</v>
      </c>
      <c r="BO25">
        <v>0</v>
      </c>
      <c r="BP25">
        <v>0</v>
      </c>
      <c r="BQ25">
        <v>3</v>
      </c>
      <c r="BR25">
        <v>0</v>
      </c>
      <c r="BS25">
        <v>7</v>
      </c>
      <c r="BT25">
        <v>28</v>
      </c>
      <c r="BU25">
        <v>1</v>
      </c>
      <c r="BV25">
        <v>0</v>
      </c>
      <c r="BW25">
        <v>40</v>
      </c>
      <c r="BY25">
        <v>36</v>
      </c>
      <c r="CA25">
        <v>36</v>
      </c>
    </row>
    <row r="26" spans="1:79" x14ac:dyDescent="0.2">
      <c r="A26">
        <v>272167</v>
      </c>
      <c r="B26" t="s">
        <v>185</v>
      </c>
      <c r="D26">
        <v>12</v>
      </c>
      <c r="E26">
        <v>11.7834207270371</v>
      </c>
      <c r="F26">
        <v>11.7834207270371</v>
      </c>
      <c r="G26">
        <v>0</v>
      </c>
      <c r="H26">
        <v>1</v>
      </c>
      <c r="I26">
        <v>0</v>
      </c>
      <c r="J26">
        <v>3</v>
      </c>
      <c r="K26">
        <v>0</v>
      </c>
      <c r="L26">
        <v>1</v>
      </c>
      <c r="M26">
        <v>4</v>
      </c>
      <c r="N26">
        <v>3</v>
      </c>
      <c r="O26">
        <v>0</v>
      </c>
      <c r="P26">
        <v>11</v>
      </c>
      <c r="Q26">
        <v>1</v>
      </c>
      <c r="R26">
        <v>0</v>
      </c>
      <c r="S26">
        <v>2</v>
      </c>
      <c r="T26">
        <v>10</v>
      </c>
      <c r="U26">
        <v>0</v>
      </c>
      <c r="V26">
        <v>10</v>
      </c>
      <c r="W26">
        <v>0</v>
      </c>
      <c r="X26">
        <v>0</v>
      </c>
      <c r="Y26">
        <v>9</v>
      </c>
      <c r="Z26">
        <v>1</v>
      </c>
      <c r="AA26">
        <v>0</v>
      </c>
      <c r="AB26">
        <v>6</v>
      </c>
      <c r="AC26">
        <v>0</v>
      </c>
      <c r="AD26">
        <v>1</v>
      </c>
      <c r="AE26">
        <v>1</v>
      </c>
      <c r="AF26">
        <v>2</v>
      </c>
      <c r="AG26">
        <v>2</v>
      </c>
      <c r="AH26">
        <v>0</v>
      </c>
      <c r="AI26">
        <v>8</v>
      </c>
      <c r="AJ26">
        <v>0</v>
      </c>
      <c r="AK26">
        <v>2</v>
      </c>
      <c r="AL26">
        <v>1</v>
      </c>
      <c r="AM26">
        <v>0</v>
      </c>
      <c r="AN26">
        <v>1</v>
      </c>
      <c r="AO26">
        <v>0</v>
      </c>
      <c r="AP26">
        <v>1</v>
      </c>
      <c r="AQ26">
        <v>0</v>
      </c>
      <c r="AR26">
        <v>1</v>
      </c>
      <c r="AS26">
        <v>0</v>
      </c>
      <c r="AT26">
        <v>1</v>
      </c>
      <c r="AU26">
        <v>1</v>
      </c>
      <c r="AV26">
        <v>0</v>
      </c>
      <c r="AW26">
        <v>1</v>
      </c>
      <c r="AX26">
        <v>1</v>
      </c>
      <c r="AY26">
        <v>2</v>
      </c>
      <c r="AZ26">
        <v>1</v>
      </c>
      <c r="BA26">
        <v>2</v>
      </c>
      <c r="BB26">
        <v>1</v>
      </c>
      <c r="BC26">
        <v>1</v>
      </c>
      <c r="BD26">
        <v>1</v>
      </c>
      <c r="BE26">
        <v>1</v>
      </c>
      <c r="BF26">
        <v>2</v>
      </c>
      <c r="BG26">
        <v>0</v>
      </c>
      <c r="BH26">
        <v>3</v>
      </c>
      <c r="BI26">
        <v>4</v>
      </c>
      <c r="BJ26">
        <v>0</v>
      </c>
      <c r="BK26">
        <v>2</v>
      </c>
      <c r="BL26">
        <v>13</v>
      </c>
      <c r="BM26">
        <v>1</v>
      </c>
      <c r="BN26">
        <v>3</v>
      </c>
      <c r="BO26">
        <v>0</v>
      </c>
      <c r="BP26">
        <v>0</v>
      </c>
      <c r="BQ26">
        <v>2</v>
      </c>
      <c r="BR26">
        <v>0</v>
      </c>
      <c r="BS26">
        <v>1</v>
      </c>
      <c r="BT26">
        <v>11</v>
      </c>
      <c r="BU26">
        <v>0</v>
      </c>
      <c r="BV26">
        <v>0</v>
      </c>
      <c r="BW26">
        <v>12</v>
      </c>
      <c r="BY26">
        <v>12</v>
      </c>
      <c r="CA26">
        <v>12</v>
      </c>
    </row>
    <row r="27" spans="1:79" x14ac:dyDescent="0.2">
      <c r="A27">
        <v>272175</v>
      </c>
      <c r="B27" t="s">
        <v>186</v>
      </c>
      <c r="D27">
        <v>30</v>
      </c>
      <c r="E27">
        <v>25.4666768533374</v>
      </c>
      <c r="F27">
        <v>25.4666768533374</v>
      </c>
      <c r="G27">
        <v>0</v>
      </c>
      <c r="H27">
        <v>1</v>
      </c>
      <c r="I27">
        <v>4</v>
      </c>
      <c r="J27">
        <v>6</v>
      </c>
      <c r="K27">
        <v>5</v>
      </c>
      <c r="L27">
        <v>6</v>
      </c>
      <c r="M27">
        <v>5</v>
      </c>
      <c r="N27">
        <v>3</v>
      </c>
      <c r="O27">
        <v>0</v>
      </c>
      <c r="P27">
        <v>20</v>
      </c>
      <c r="Q27">
        <v>10</v>
      </c>
      <c r="R27">
        <v>0</v>
      </c>
      <c r="S27">
        <v>11</v>
      </c>
      <c r="T27">
        <v>19</v>
      </c>
      <c r="U27">
        <v>0</v>
      </c>
      <c r="V27">
        <v>19</v>
      </c>
      <c r="W27">
        <v>3</v>
      </c>
      <c r="X27">
        <v>1</v>
      </c>
      <c r="Y27">
        <v>12</v>
      </c>
      <c r="Z27">
        <v>3</v>
      </c>
      <c r="AA27">
        <v>0</v>
      </c>
      <c r="AB27">
        <v>24</v>
      </c>
      <c r="AC27">
        <v>0</v>
      </c>
      <c r="AD27">
        <v>1</v>
      </c>
      <c r="AE27">
        <v>0</v>
      </c>
      <c r="AF27">
        <v>0</v>
      </c>
      <c r="AG27">
        <v>5</v>
      </c>
      <c r="AH27">
        <v>0</v>
      </c>
      <c r="AI27">
        <v>23</v>
      </c>
      <c r="AJ27">
        <v>0</v>
      </c>
      <c r="AK27">
        <v>0</v>
      </c>
      <c r="AL27">
        <v>3</v>
      </c>
      <c r="AM27">
        <v>0</v>
      </c>
      <c r="AN27">
        <v>4</v>
      </c>
      <c r="AO27">
        <v>0</v>
      </c>
      <c r="AP27">
        <v>2</v>
      </c>
      <c r="AQ27">
        <v>2</v>
      </c>
      <c r="AR27">
        <v>4</v>
      </c>
      <c r="AS27">
        <v>3</v>
      </c>
      <c r="AT27">
        <v>4</v>
      </c>
      <c r="AU27">
        <v>1</v>
      </c>
      <c r="AV27">
        <v>2</v>
      </c>
      <c r="AW27">
        <v>2</v>
      </c>
      <c r="AX27">
        <v>2</v>
      </c>
      <c r="AY27">
        <v>0</v>
      </c>
      <c r="AZ27">
        <v>4</v>
      </c>
      <c r="BA27">
        <v>0</v>
      </c>
      <c r="BB27">
        <v>4</v>
      </c>
      <c r="BC27">
        <v>4</v>
      </c>
      <c r="BD27">
        <v>2</v>
      </c>
      <c r="BE27">
        <v>10</v>
      </c>
      <c r="BF27">
        <v>2</v>
      </c>
      <c r="BG27">
        <v>6</v>
      </c>
      <c r="BH27">
        <v>4</v>
      </c>
      <c r="BI27">
        <v>2</v>
      </c>
      <c r="BJ27">
        <v>0</v>
      </c>
      <c r="BK27">
        <v>9</v>
      </c>
      <c r="BL27">
        <v>21</v>
      </c>
      <c r="BM27">
        <v>7</v>
      </c>
      <c r="BN27">
        <v>3</v>
      </c>
      <c r="BO27">
        <v>1</v>
      </c>
      <c r="BP27">
        <v>0</v>
      </c>
      <c r="BQ27">
        <v>3</v>
      </c>
      <c r="BR27">
        <v>0</v>
      </c>
      <c r="BS27">
        <v>7</v>
      </c>
      <c r="BT27">
        <v>21</v>
      </c>
      <c r="BU27">
        <v>2</v>
      </c>
      <c r="BV27">
        <v>0</v>
      </c>
      <c r="BW27">
        <v>19</v>
      </c>
      <c r="BY27">
        <v>30</v>
      </c>
      <c r="CA27">
        <v>30</v>
      </c>
    </row>
    <row r="28" spans="1:79" x14ac:dyDescent="0.2">
      <c r="A28">
        <v>272183</v>
      </c>
      <c r="B28" t="s">
        <v>187</v>
      </c>
      <c r="D28">
        <v>17</v>
      </c>
      <c r="E28">
        <v>14.3670875378192</v>
      </c>
      <c r="F28">
        <v>14.3670875378192</v>
      </c>
      <c r="G28">
        <v>0</v>
      </c>
      <c r="H28">
        <v>1</v>
      </c>
      <c r="I28">
        <v>2</v>
      </c>
      <c r="J28">
        <v>3</v>
      </c>
      <c r="K28">
        <v>4</v>
      </c>
      <c r="L28">
        <v>3</v>
      </c>
      <c r="M28">
        <v>4</v>
      </c>
      <c r="N28">
        <v>0</v>
      </c>
      <c r="O28">
        <v>0</v>
      </c>
      <c r="P28">
        <v>13</v>
      </c>
      <c r="Q28">
        <v>4</v>
      </c>
      <c r="R28">
        <v>0</v>
      </c>
      <c r="S28">
        <v>9</v>
      </c>
      <c r="T28">
        <v>8</v>
      </c>
      <c r="U28">
        <v>1</v>
      </c>
      <c r="V28">
        <v>7</v>
      </c>
      <c r="W28">
        <v>0</v>
      </c>
      <c r="X28">
        <v>1</v>
      </c>
      <c r="Y28">
        <v>4</v>
      </c>
      <c r="Z28">
        <v>2</v>
      </c>
      <c r="AA28">
        <v>0</v>
      </c>
      <c r="AB28">
        <v>11</v>
      </c>
      <c r="AC28">
        <v>1</v>
      </c>
      <c r="AD28">
        <v>1</v>
      </c>
      <c r="AE28">
        <v>0</v>
      </c>
      <c r="AF28">
        <v>0</v>
      </c>
      <c r="AG28">
        <v>4</v>
      </c>
      <c r="AH28">
        <v>0</v>
      </c>
      <c r="AI28">
        <v>10</v>
      </c>
      <c r="AJ28">
        <v>1</v>
      </c>
      <c r="AK28">
        <v>2</v>
      </c>
      <c r="AL28">
        <v>3</v>
      </c>
      <c r="AM28">
        <v>1</v>
      </c>
      <c r="AN28">
        <v>0</v>
      </c>
      <c r="AO28">
        <v>0</v>
      </c>
      <c r="AP28">
        <v>1</v>
      </c>
      <c r="AQ28">
        <v>1</v>
      </c>
      <c r="AR28">
        <v>0</v>
      </c>
      <c r="AS28">
        <v>1</v>
      </c>
      <c r="AT28">
        <v>2</v>
      </c>
      <c r="AU28">
        <v>1</v>
      </c>
      <c r="AV28">
        <v>1</v>
      </c>
      <c r="AW28">
        <v>2</v>
      </c>
      <c r="AX28">
        <v>3</v>
      </c>
      <c r="AY28">
        <v>0</v>
      </c>
      <c r="AZ28">
        <v>1</v>
      </c>
      <c r="BA28">
        <v>1</v>
      </c>
      <c r="BB28">
        <v>3</v>
      </c>
      <c r="BC28">
        <v>2</v>
      </c>
      <c r="BD28">
        <v>3</v>
      </c>
      <c r="BE28">
        <v>3</v>
      </c>
      <c r="BF28">
        <v>2</v>
      </c>
      <c r="BG28">
        <v>3</v>
      </c>
      <c r="BH28">
        <v>3</v>
      </c>
      <c r="BI28">
        <v>1</v>
      </c>
      <c r="BJ28">
        <v>0</v>
      </c>
      <c r="BK28">
        <v>2</v>
      </c>
      <c r="BL28">
        <v>12</v>
      </c>
      <c r="BM28">
        <v>5</v>
      </c>
      <c r="BN28">
        <v>3</v>
      </c>
      <c r="BO28">
        <v>0</v>
      </c>
      <c r="BP28">
        <v>1</v>
      </c>
      <c r="BQ28">
        <v>1</v>
      </c>
      <c r="BR28">
        <v>0</v>
      </c>
      <c r="BS28">
        <v>2</v>
      </c>
      <c r="BT28">
        <v>14</v>
      </c>
      <c r="BU28">
        <v>1</v>
      </c>
      <c r="BV28">
        <v>0</v>
      </c>
      <c r="BW28">
        <v>16</v>
      </c>
      <c r="BY28">
        <v>17</v>
      </c>
      <c r="CA28">
        <v>17</v>
      </c>
    </row>
    <row r="29" spans="1:79" x14ac:dyDescent="0.2">
      <c r="A29">
        <v>272191</v>
      </c>
      <c r="B29" t="s">
        <v>278</v>
      </c>
      <c r="D29">
        <v>28</v>
      </c>
      <c r="E29">
        <v>15.1666982639547</v>
      </c>
      <c r="F29">
        <v>15.1666982639547</v>
      </c>
      <c r="G29">
        <v>1</v>
      </c>
      <c r="H29">
        <v>2</v>
      </c>
      <c r="I29">
        <v>7</v>
      </c>
      <c r="J29">
        <v>6</v>
      </c>
      <c r="K29">
        <v>4</v>
      </c>
      <c r="L29">
        <v>1</v>
      </c>
      <c r="M29">
        <v>1</v>
      </c>
      <c r="N29">
        <v>6</v>
      </c>
      <c r="O29">
        <v>0</v>
      </c>
      <c r="P29">
        <v>22</v>
      </c>
      <c r="Q29">
        <v>6</v>
      </c>
      <c r="R29">
        <v>0</v>
      </c>
      <c r="S29">
        <v>10</v>
      </c>
      <c r="T29">
        <v>18</v>
      </c>
      <c r="U29">
        <v>1</v>
      </c>
      <c r="V29">
        <v>17</v>
      </c>
      <c r="W29">
        <v>1</v>
      </c>
      <c r="X29">
        <v>3</v>
      </c>
      <c r="Y29">
        <v>9</v>
      </c>
      <c r="Z29">
        <v>4</v>
      </c>
      <c r="AA29">
        <v>0</v>
      </c>
      <c r="AB29">
        <v>20</v>
      </c>
      <c r="AC29">
        <v>1</v>
      </c>
      <c r="AD29">
        <v>0</v>
      </c>
      <c r="AE29">
        <v>1</v>
      </c>
      <c r="AF29">
        <v>0</v>
      </c>
      <c r="AG29">
        <v>6</v>
      </c>
      <c r="AH29">
        <v>0</v>
      </c>
      <c r="AI29">
        <v>15</v>
      </c>
      <c r="AJ29">
        <v>1</v>
      </c>
      <c r="AK29">
        <v>0</v>
      </c>
      <c r="AL29">
        <v>10</v>
      </c>
      <c r="AM29">
        <v>1</v>
      </c>
      <c r="AN29">
        <v>1</v>
      </c>
      <c r="AO29">
        <v>0</v>
      </c>
      <c r="AP29">
        <v>1</v>
      </c>
      <c r="AQ29">
        <v>1</v>
      </c>
      <c r="AR29">
        <v>5</v>
      </c>
      <c r="AS29">
        <v>2</v>
      </c>
      <c r="AT29">
        <v>3</v>
      </c>
      <c r="AU29">
        <v>2</v>
      </c>
      <c r="AV29">
        <v>1</v>
      </c>
      <c r="AW29">
        <v>5</v>
      </c>
      <c r="AX29">
        <v>4</v>
      </c>
      <c r="AY29">
        <v>2</v>
      </c>
      <c r="AZ29">
        <v>2</v>
      </c>
      <c r="BA29">
        <v>0</v>
      </c>
      <c r="BB29">
        <v>0</v>
      </c>
      <c r="BC29">
        <v>6</v>
      </c>
      <c r="BD29">
        <v>4</v>
      </c>
      <c r="BE29">
        <v>6</v>
      </c>
      <c r="BF29">
        <v>3</v>
      </c>
      <c r="BG29">
        <v>3</v>
      </c>
      <c r="BH29">
        <v>3</v>
      </c>
      <c r="BI29">
        <v>3</v>
      </c>
      <c r="BJ29">
        <v>0</v>
      </c>
      <c r="BK29">
        <v>5</v>
      </c>
      <c r="BL29">
        <v>25</v>
      </c>
      <c r="BM29">
        <v>5</v>
      </c>
      <c r="BN29">
        <v>2</v>
      </c>
      <c r="BO29">
        <v>4</v>
      </c>
      <c r="BP29">
        <v>1</v>
      </c>
      <c r="BQ29">
        <v>3</v>
      </c>
      <c r="BR29">
        <v>0</v>
      </c>
      <c r="BS29">
        <v>6</v>
      </c>
      <c r="BT29">
        <v>21</v>
      </c>
      <c r="BU29">
        <v>1</v>
      </c>
      <c r="BV29">
        <v>0</v>
      </c>
      <c r="BW29">
        <v>29</v>
      </c>
      <c r="BY29">
        <v>28</v>
      </c>
      <c r="CA29">
        <v>28</v>
      </c>
    </row>
    <row r="30" spans="1:79" x14ac:dyDescent="0.2">
      <c r="A30">
        <v>272205</v>
      </c>
      <c r="B30" t="s">
        <v>188</v>
      </c>
      <c r="D30">
        <v>16</v>
      </c>
      <c r="E30">
        <v>11.5003665741846</v>
      </c>
      <c r="F30">
        <v>11.5003665741846</v>
      </c>
      <c r="G30">
        <v>0</v>
      </c>
      <c r="H30">
        <v>1</v>
      </c>
      <c r="I30">
        <v>0</v>
      </c>
      <c r="J30">
        <v>3</v>
      </c>
      <c r="K30">
        <v>5</v>
      </c>
      <c r="L30">
        <v>2</v>
      </c>
      <c r="M30">
        <v>3</v>
      </c>
      <c r="N30">
        <v>2</v>
      </c>
      <c r="O30">
        <v>0</v>
      </c>
      <c r="P30">
        <v>11</v>
      </c>
      <c r="Q30">
        <v>5</v>
      </c>
      <c r="R30">
        <v>0</v>
      </c>
      <c r="S30">
        <v>5</v>
      </c>
      <c r="T30">
        <v>11</v>
      </c>
      <c r="U30">
        <v>1</v>
      </c>
      <c r="V30">
        <v>10</v>
      </c>
      <c r="W30">
        <v>1</v>
      </c>
      <c r="X30">
        <v>1</v>
      </c>
      <c r="Y30">
        <v>5</v>
      </c>
      <c r="Z30">
        <v>3</v>
      </c>
      <c r="AA30">
        <v>0</v>
      </c>
      <c r="AB30">
        <v>10</v>
      </c>
      <c r="AC30">
        <v>1</v>
      </c>
      <c r="AD30">
        <v>1</v>
      </c>
      <c r="AE30">
        <v>0</v>
      </c>
      <c r="AF30">
        <v>2</v>
      </c>
      <c r="AG30">
        <v>2</v>
      </c>
      <c r="AH30">
        <v>0</v>
      </c>
      <c r="AI30">
        <v>11</v>
      </c>
      <c r="AJ30">
        <v>1</v>
      </c>
      <c r="AK30">
        <v>1</v>
      </c>
      <c r="AL30">
        <v>3</v>
      </c>
      <c r="AM30">
        <v>0</v>
      </c>
      <c r="AN30">
        <v>0</v>
      </c>
      <c r="AO30">
        <v>0</v>
      </c>
      <c r="AP30">
        <v>2</v>
      </c>
      <c r="AQ30">
        <v>1</v>
      </c>
      <c r="AR30">
        <v>3</v>
      </c>
      <c r="AS30">
        <v>1</v>
      </c>
      <c r="AT30">
        <v>2</v>
      </c>
      <c r="AU30">
        <v>1</v>
      </c>
      <c r="AV30">
        <v>2</v>
      </c>
      <c r="AW30">
        <v>0</v>
      </c>
      <c r="AX30">
        <v>1</v>
      </c>
      <c r="AY30">
        <v>0</v>
      </c>
      <c r="AZ30">
        <v>0</v>
      </c>
      <c r="BA30">
        <v>0</v>
      </c>
      <c r="BB30">
        <v>3</v>
      </c>
      <c r="BC30">
        <v>2</v>
      </c>
      <c r="BD30">
        <v>3</v>
      </c>
      <c r="BE30">
        <v>3</v>
      </c>
      <c r="BF30">
        <v>5</v>
      </c>
      <c r="BG30">
        <v>0</v>
      </c>
      <c r="BH30">
        <v>0</v>
      </c>
      <c r="BI30">
        <v>3</v>
      </c>
      <c r="BJ30">
        <v>0</v>
      </c>
      <c r="BK30">
        <v>5</v>
      </c>
      <c r="BL30">
        <v>10</v>
      </c>
      <c r="BM30">
        <v>4</v>
      </c>
      <c r="BN30">
        <v>1</v>
      </c>
      <c r="BO30">
        <v>0</v>
      </c>
      <c r="BP30">
        <v>1</v>
      </c>
      <c r="BQ30">
        <v>1</v>
      </c>
      <c r="BR30">
        <v>0</v>
      </c>
      <c r="BS30">
        <v>1</v>
      </c>
      <c r="BT30">
        <v>15</v>
      </c>
      <c r="BU30">
        <v>0</v>
      </c>
      <c r="BV30">
        <v>0</v>
      </c>
      <c r="BW30">
        <v>16</v>
      </c>
      <c r="BY30">
        <v>16</v>
      </c>
      <c r="CA30">
        <v>16</v>
      </c>
    </row>
    <row r="31" spans="1:79" x14ac:dyDescent="0.2">
      <c r="A31">
        <v>272213</v>
      </c>
      <c r="B31" t="s">
        <v>281</v>
      </c>
      <c r="D31">
        <v>7</v>
      </c>
      <c r="E31">
        <v>10.3307309730073</v>
      </c>
      <c r="F31">
        <v>10.3307309730073</v>
      </c>
      <c r="G31">
        <v>1</v>
      </c>
      <c r="H31">
        <v>1</v>
      </c>
      <c r="I31">
        <v>0</v>
      </c>
      <c r="J31">
        <v>0</v>
      </c>
      <c r="K31">
        <v>1</v>
      </c>
      <c r="L31">
        <v>2</v>
      </c>
      <c r="M31">
        <v>1</v>
      </c>
      <c r="N31">
        <v>1</v>
      </c>
      <c r="O31">
        <v>0</v>
      </c>
      <c r="P31">
        <v>6</v>
      </c>
      <c r="Q31">
        <v>1</v>
      </c>
      <c r="R31">
        <v>0</v>
      </c>
      <c r="S31">
        <v>1</v>
      </c>
      <c r="T31">
        <v>6</v>
      </c>
      <c r="U31">
        <v>1</v>
      </c>
      <c r="V31">
        <v>5</v>
      </c>
      <c r="W31">
        <v>0</v>
      </c>
      <c r="X31">
        <v>0</v>
      </c>
      <c r="Y31">
        <v>4</v>
      </c>
      <c r="Z31">
        <v>1</v>
      </c>
      <c r="AA31">
        <v>0</v>
      </c>
      <c r="AB31">
        <v>5</v>
      </c>
      <c r="AC31">
        <v>0</v>
      </c>
      <c r="AD31">
        <v>0</v>
      </c>
      <c r="AE31">
        <v>0</v>
      </c>
      <c r="AF31">
        <v>1</v>
      </c>
      <c r="AG31">
        <v>1</v>
      </c>
      <c r="AH31">
        <v>0</v>
      </c>
      <c r="AI31">
        <v>6</v>
      </c>
      <c r="AJ31">
        <v>0</v>
      </c>
      <c r="AK31">
        <v>0</v>
      </c>
      <c r="AL31">
        <v>0</v>
      </c>
      <c r="AM31">
        <v>0</v>
      </c>
      <c r="AN31">
        <v>1</v>
      </c>
      <c r="AO31">
        <v>0</v>
      </c>
      <c r="AP31">
        <v>1</v>
      </c>
      <c r="AQ31">
        <v>0</v>
      </c>
      <c r="AR31">
        <v>1</v>
      </c>
      <c r="AS31">
        <v>0</v>
      </c>
      <c r="AT31">
        <v>0</v>
      </c>
      <c r="AU31">
        <v>0</v>
      </c>
      <c r="AV31">
        <v>0</v>
      </c>
      <c r="AW31">
        <v>0</v>
      </c>
      <c r="AX31">
        <v>1</v>
      </c>
      <c r="AY31">
        <v>1</v>
      </c>
      <c r="AZ31">
        <v>1</v>
      </c>
      <c r="BA31">
        <v>1</v>
      </c>
      <c r="BB31">
        <v>1</v>
      </c>
      <c r="BC31">
        <v>1</v>
      </c>
      <c r="BD31">
        <v>1</v>
      </c>
      <c r="BE31">
        <v>2</v>
      </c>
      <c r="BF31">
        <v>0</v>
      </c>
      <c r="BG31">
        <v>0</v>
      </c>
      <c r="BH31">
        <v>0</v>
      </c>
      <c r="BI31">
        <v>3</v>
      </c>
      <c r="BJ31">
        <v>0</v>
      </c>
      <c r="BK31">
        <v>1</v>
      </c>
      <c r="BL31">
        <v>5</v>
      </c>
      <c r="BM31">
        <v>0</v>
      </c>
      <c r="BN31">
        <v>0</v>
      </c>
      <c r="BO31">
        <v>2</v>
      </c>
      <c r="BP31">
        <v>1</v>
      </c>
      <c r="BQ31">
        <v>1</v>
      </c>
      <c r="BR31">
        <v>0</v>
      </c>
      <c r="BS31">
        <v>2</v>
      </c>
      <c r="BT31">
        <v>5</v>
      </c>
      <c r="BU31">
        <v>0</v>
      </c>
      <c r="BV31">
        <v>0</v>
      </c>
      <c r="BW31">
        <v>7</v>
      </c>
      <c r="BY31">
        <v>7</v>
      </c>
      <c r="CA31">
        <v>7</v>
      </c>
    </row>
    <row r="32" spans="1:79" x14ac:dyDescent="0.2">
      <c r="A32">
        <v>272221</v>
      </c>
      <c r="B32" t="s">
        <v>189</v>
      </c>
      <c r="D32">
        <v>26</v>
      </c>
      <c r="E32">
        <v>23.730205813900401</v>
      </c>
      <c r="F32">
        <v>23.730205813900401</v>
      </c>
      <c r="G32">
        <v>0</v>
      </c>
      <c r="H32">
        <v>3</v>
      </c>
      <c r="I32">
        <v>2</v>
      </c>
      <c r="J32">
        <v>4</v>
      </c>
      <c r="K32">
        <v>5</v>
      </c>
      <c r="L32">
        <v>5</v>
      </c>
      <c r="M32">
        <v>5</v>
      </c>
      <c r="N32">
        <v>2</v>
      </c>
      <c r="O32">
        <v>0</v>
      </c>
      <c r="P32">
        <v>17</v>
      </c>
      <c r="Q32">
        <v>9</v>
      </c>
      <c r="R32">
        <v>0</v>
      </c>
      <c r="S32">
        <v>4</v>
      </c>
      <c r="T32">
        <v>22</v>
      </c>
      <c r="U32">
        <v>1</v>
      </c>
      <c r="V32">
        <v>21</v>
      </c>
      <c r="W32">
        <v>1</v>
      </c>
      <c r="X32">
        <v>2</v>
      </c>
      <c r="Y32">
        <v>14</v>
      </c>
      <c r="Z32">
        <v>4</v>
      </c>
      <c r="AA32">
        <v>0</v>
      </c>
      <c r="AB32">
        <v>19</v>
      </c>
      <c r="AC32">
        <v>1</v>
      </c>
      <c r="AD32">
        <v>0</v>
      </c>
      <c r="AE32">
        <v>0</v>
      </c>
      <c r="AF32">
        <v>0</v>
      </c>
      <c r="AG32">
        <v>6</v>
      </c>
      <c r="AH32">
        <v>0</v>
      </c>
      <c r="AI32">
        <v>18</v>
      </c>
      <c r="AJ32">
        <v>0</v>
      </c>
      <c r="AK32">
        <v>1</v>
      </c>
      <c r="AL32">
        <v>4</v>
      </c>
      <c r="AM32">
        <v>1</v>
      </c>
      <c r="AN32">
        <v>2</v>
      </c>
      <c r="AO32">
        <v>0</v>
      </c>
      <c r="AP32">
        <v>3</v>
      </c>
      <c r="AQ32">
        <v>1</v>
      </c>
      <c r="AR32">
        <v>1</v>
      </c>
      <c r="AS32">
        <v>0</v>
      </c>
      <c r="AT32">
        <v>4</v>
      </c>
      <c r="AU32">
        <v>0</v>
      </c>
      <c r="AV32">
        <v>2</v>
      </c>
      <c r="AW32">
        <v>1</v>
      </c>
      <c r="AX32">
        <v>3</v>
      </c>
      <c r="AY32">
        <v>0</v>
      </c>
      <c r="AZ32">
        <v>2</v>
      </c>
      <c r="BA32">
        <v>2</v>
      </c>
      <c r="BB32">
        <v>7</v>
      </c>
      <c r="BC32">
        <v>2</v>
      </c>
      <c r="BD32">
        <v>4</v>
      </c>
      <c r="BE32">
        <v>3</v>
      </c>
      <c r="BF32">
        <v>5</v>
      </c>
      <c r="BG32">
        <v>3</v>
      </c>
      <c r="BH32">
        <v>4</v>
      </c>
      <c r="BI32">
        <v>5</v>
      </c>
      <c r="BJ32">
        <v>0</v>
      </c>
      <c r="BK32">
        <v>10</v>
      </c>
      <c r="BL32">
        <v>26</v>
      </c>
      <c r="BM32">
        <v>5</v>
      </c>
      <c r="BN32">
        <v>0</v>
      </c>
      <c r="BO32">
        <v>1</v>
      </c>
      <c r="BP32">
        <v>1</v>
      </c>
      <c r="BQ32">
        <v>1</v>
      </c>
      <c r="BR32">
        <v>0</v>
      </c>
      <c r="BS32">
        <v>6</v>
      </c>
      <c r="BT32">
        <v>20</v>
      </c>
      <c r="BU32">
        <v>0</v>
      </c>
      <c r="BV32">
        <v>0</v>
      </c>
      <c r="BW32">
        <v>18</v>
      </c>
      <c r="BY32">
        <v>26</v>
      </c>
      <c r="CA32">
        <v>26</v>
      </c>
    </row>
    <row r="33" spans="1:79" x14ac:dyDescent="0.2">
      <c r="A33">
        <v>272230</v>
      </c>
      <c r="B33" t="s">
        <v>171</v>
      </c>
      <c r="D33">
        <v>19</v>
      </c>
      <c r="E33">
        <v>15.944814158994999</v>
      </c>
      <c r="F33">
        <v>15.944814158994999</v>
      </c>
      <c r="G33">
        <v>1</v>
      </c>
      <c r="H33">
        <v>2</v>
      </c>
      <c r="I33">
        <v>1</v>
      </c>
      <c r="J33">
        <v>2</v>
      </c>
      <c r="K33">
        <v>5</v>
      </c>
      <c r="L33">
        <v>1</v>
      </c>
      <c r="M33">
        <v>4</v>
      </c>
      <c r="N33">
        <v>3</v>
      </c>
      <c r="O33">
        <v>0</v>
      </c>
      <c r="P33">
        <v>11</v>
      </c>
      <c r="Q33">
        <v>8</v>
      </c>
      <c r="R33">
        <v>0</v>
      </c>
      <c r="S33">
        <v>5</v>
      </c>
      <c r="T33">
        <v>14</v>
      </c>
      <c r="U33">
        <v>1</v>
      </c>
      <c r="V33">
        <v>13</v>
      </c>
      <c r="W33">
        <v>1</v>
      </c>
      <c r="X33">
        <v>2</v>
      </c>
      <c r="Y33">
        <v>9</v>
      </c>
      <c r="Z33">
        <v>1</v>
      </c>
      <c r="AA33">
        <v>0</v>
      </c>
      <c r="AB33">
        <v>17</v>
      </c>
      <c r="AC33">
        <v>1</v>
      </c>
      <c r="AD33">
        <v>0</v>
      </c>
      <c r="AE33">
        <v>0</v>
      </c>
      <c r="AF33">
        <v>0</v>
      </c>
      <c r="AG33">
        <v>1</v>
      </c>
      <c r="AH33">
        <v>0</v>
      </c>
      <c r="AI33">
        <v>14</v>
      </c>
      <c r="AJ33">
        <v>1</v>
      </c>
      <c r="AK33">
        <v>0</v>
      </c>
      <c r="AL33">
        <v>4</v>
      </c>
      <c r="AM33">
        <v>0</v>
      </c>
      <c r="AN33">
        <v>0</v>
      </c>
      <c r="AO33">
        <v>0</v>
      </c>
      <c r="AP33">
        <v>2</v>
      </c>
      <c r="AQ33">
        <v>1</v>
      </c>
      <c r="AR33">
        <v>2</v>
      </c>
      <c r="AS33">
        <v>2</v>
      </c>
      <c r="AT33">
        <v>3</v>
      </c>
      <c r="AU33">
        <v>0</v>
      </c>
      <c r="AV33">
        <v>0</v>
      </c>
      <c r="AW33">
        <v>3</v>
      </c>
      <c r="AX33">
        <v>0</v>
      </c>
      <c r="AY33">
        <v>1</v>
      </c>
      <c r="AZ33">
        <v>0</v>
      </c>
      <c r="BA33">
        <v>0</v>
      </c>
      <c r="BB33">
        <v>5</v>
      </c>
      <c r="BC33">
        <v>3</v>
      </c>
      <c r="BD33">
        <v>2</v>
      </c>
      <c r="BE33">
        <v>3</v>
      </c>
      <c r="BF33">
        <v>2</v>
      </c>
      <c r="BG33">
        <v>4</v>
      </c>
      <c r="BH33">
        <v>3</v>
      </c>
      <c r="BI33">
        <v>2</v>
      </c>
      <c r="BJ33">
        <v>0</v>
      </c>
      <c r="BK33">
        <v>7</v>
      </c>
      <c r="BL33">
        <v>18</v>
      </c>
      <c r="BM33">
        <v>5</v>
      </c>
      <c r="BN33">
        <v>0</v>
      </c>
      <c r="BO33">
        <v>0</v>
      </c>
      <c r="BP33">
        <v>0</v>
      </c>
      <c r="BQ33">
        <v>2</v>
      </c>
      <c r="BR33">
        <v>0</v>
      </c>
      <c r="BS33">
        <v>5</v>
      </c>
      <c r="BT33">
        <v>12</v>
      </c>
      <c r="BU33">
        <v>2</v>
      </c>
      <c r="BV33">
        <v>0</v>
      </c>
      <c r="BW33">
        <v>23</v>
      </c>
      <c r="BY33">
        <v>19</v>
      </c>
      <c r="CA33">
        <v>19</v>
      </c>
    </row>
    <row r="34" spans="1:79" x14ac:dyDescent="0.2">
      <c r="A34">
        <v>272248</v>
      </c>
      <c r="B34" t="s">
        <v>190</v>
      </c>
      <c r="D34">
        <v>14</v>
      </c>
      <c r="E34">
        <v>16.149684504377699</v>
      </c>
      <c r="F34">
        <v>16.149684504377699</v>
      </c>
      <c r="G34">
        <v>1</v>
      </c>
      <c r="H34">
        <v>3</v>
      </c>
      <c r="I34">
        <v>1</v>
      </c>
      <c r="J34">
        <v>2</v>
      </c>
      <c r="K34">
        <v>1</v>
      </c>
      <c r="L34">
        <v>3</v>
      </c>
      <c r="M34">
        <v>2</v>
      </c>
      <c r="N34">
        <v>1</v>
      </c>
      <c r="O34">
        <v>0</v>
      </c>
      <c r="P34">
        <v>9</v>
      </c>
      <c r="Q34">
        <v>5</v>
      </c>
      <c r="R34">
        <v>0</v>
      </c>
      <c r="S34">
        <v>6</v>
      </c>
      <c r="T34">
        <v>8</v>
      </c>
      <c r="U34">
        <v>1</v>
      </c>
      <c r="V34">
        <v>7</v>
      </c>
      <c r="W34">
        <v>0</v>
      </c>
      <c r="X34">
        <v>1</v>
      </c>
      <c r="Y34">
        <v>4</v>
      </c>
      <c r="Z34">
        <v>2</v>
      </c>
      <c r="AA34">
        <v>0</v>
      </c>
      <c r="AB34">
        <v>8</v>
      </c>
      <c r="AC34">
        <v>1</v>
      </c>
      <c r="AD34">
        <v>1</v>
      </c>
      <c r="AE34">
        <v>0</v>
      </c>
      <c r="AF34">
        <v>0</v>
      </c>
      <c r="AG34">
        <v>4</v>
      </c>
      <c r="AH34">
        <v>0</v>
      </c>
      <c r="AI34">
        <v>11</v>
      </c>
      <c r="AJ34">
        <v>0</v>
      </c>
      <c r="AK34">
        <v>1</v>
      </c>
      <c r="AL34">
        <v>1</v>
      </c>
      <c r="AM34">
        <v>0</v>
      </c>
      <c r="AN34">
        <v>1</v>
      </c>
      <c r="AO34">
        <v>0</v>
      </c>
      <c r="AP34">
        <v>3</v>
      </c>
      <c r="AQ34">
        <v>1</v>
      </c>
      <c r="AR34">
        <v>1</v>
      </c>
      <c r="AS34">
        <v>2</v>
      </c>
      <c r="AT34">
        <v>1</v>
      </c>
      <c r="AU34">
        <v>1</v>
      </c>
      <c r="AV34">
        <v>0</v>
      </c>
      <c r="AW34">
        <v>0</v>
      </c>
      <c r="AX34">
        <v>0</v>
      </c>
      <c r="AY34">
        <v>0</v>
      </c>
      <c r="AZ34">
        <v>0</v>
      </c>
      <c r="BA34">
        <v>0</v>
      </c>
      <c r="BB34">
        <v>5</v>
      </c>
      <c r="BC34">
        <v>0</v>
      </c>
      <c r="BD34">
        <v>5</v>
      </c>
      <c r="BE34">
        <v>3</v>
      </c>
      <c r="BF34">
        <v>1</v>
      </c>
      <c r="BG34">
        <v>2</v>
      </c>
      <c r="BH34">
        <v>3</v>
      </c>
      <c r="BI34">
        <v>0</v>
      </c>
      <c r="BJ34">
        <v>0</v>
      </c>
      <c r="BK34">
        <v>5</v>
      </c>
      <c r="BL34">
        <v>7</v>
      </c>
      <c r="BM34">
        <v>5</v>
      </c>
      <c r="BN34">
        <v>5</v>
      </c>
      <c r="BO34">
        <v>1</v>
      </c>
      <c r="BP34">
        <v>0</v>
      </c>
      <c r="BQ34">
        <v>0</v>
      </c>
      <c r="BR34">
        <v>0</v>
      </c>
      <c r="BS34">
        <v>2</v>
      </c>
      <c r="BT34">
        <v>12</v>
      </c>
      <c r="BU34">
        <v>0</v>
      </c>
      <c r="BV34">
        <v>0</v>
      </c>
      <c r="BW34">
        <v>10</v>
      </c>
      <c r="BY34">
        <v>14</v>
      </c>
      <c r="CA34">
        <v>14</v>
      </c>
    </row>
    <row r="35" spans="1:79" x14ac:dyDescent="0.2">
      <c r="A35">
        <v>272256</v>
      </c>
      <c r="B35" t="s">
        <v>191</v>
      </c>
      <c r="D35">
        <v>7</v>
      </c>
      <c r="E35">
        <v>12.2322021458777</v>
      </c>
      <c r="F35">
        <v>12.2322021458777</v>
      </c>
      <c r="G35">
        <v>0</v>
      </c>
      <c r="H35">
        <v>0</v>
      </c>
      <c r="I35">
        <v>2</v>
      </c>
      <c r="J35">
        <v>0</v>
      </c>
      <c r="K35">
        <v>2</v>
      </c>
      <c r="L35">
        <v>2</v>
      </c>
      <c r="M35">
        <v>0</v>
      </c>
      <c r="N35">
        <v>1</v>
      </c>
      <c r="O35">
        <v>0</v>
      </c>
      <c r="P35">
        <v>2</v>
      </c>
      <c r="Q35">
        <v>5</v>
      </c>
      <c r="R35">
        <v>0</v>
      </c>
      <c r="S35">
        <v>5</v>
      </c>
      <c r="T35">
        <v>2</v>
      </c>
      <c r="U35">
        <v>0</v>
      </c>
      <c r="V35">
        <v>2</v>
      </c>
      <c r="W35">
        <v>0</v>
      </c>
      <c r="X35">
        <v>0</v>
      </c>
      <c r="Y35">
        <v>2</v>
      </c>
      <c r="Z35">
        <v>0</v>
      </c>
      <c r="AA35">
        <v>0</v>
      </c>
      <c r="AB35">
        <v>6</v>
      </c>
      <c r="AC35">
        <v>0</v>
      </c>
      <c r="AD35">
        <v>0</v>
      </c>
      <c r="AE35">
        <v>0</v>
      </c>
      <c r="AF35">
        <v>0</v>
      </c>
      <c r="AG35">
        <v>1</v>
      </c>
      <c r="AH35">
        <v>0</v>
      </c>
      <c r="AI35">
        <v>4</v>
      </c>
      <c r="AJ35">
        <v>1</v>
      </c>
      <c r="AK35">
        <v>0</v>
      </c>
      <c r="AL35">
        <v>1</v>
      </c>
      <c r="AM35">
        <v>1</v>
      </c>
      <c r="AN35">
        <v>0</v>
      </c>
      <c r="AO35">
        <v>0</v>
      </c>
      <c r="AP35">
        <v>2</v>
      </c>
      <c r="AQ35">
        <v>0</v>
      </c>
      <c r="AR35">
        <v>1</v>
      </c>
      <c r="AS35">
        <v>0</v>
      </c>
      <c r="AT35">
        <v>0</v>
      </c>
      <c r="AU35">
        <v>1</v>
      </c>
      <c r="AV35">
        <v>0</v>
      </c>
      <c r="AW35">
        <v>0</v>
      </c>
      <c r="AX35">
        <v>0</v>
      </c>
      <c r="AY35">
        <v>0</v>
      </c>
      <c r="AZ35">
        <v>0</v>
      </c>
      <c r="BA35">
        <v>1</v>
      </c>
      <c r="BB35">
        <v>2</v>
      </c>
      <c r="BC35">
        <v>1</v>
      </c>
      <c r="BD35">
        <v>1</v>
      </c>
      <c r="BE35">
        <v>2</v>
      </c>
      <c r="BF35">
        <v>0</v>
      </c>
      <c r="BG35">
        <v>1</v>
      </c>
      <c r="BH35">
        <v>1</v>
      </c>
      <c r="BI35">
        <v>1</v>
      </c>
      <c r="BJ35">
        <v>0</v>
      </c>
      <c r="BK35">
        <v>3</v>
      </c>
      <c r="BL35">
        <v>5</v>
      </c>
      <c r="BM35">
        <v>1</v>
      </c>
      <c r="BN35">
        <v>2</v>
      </c>
      <c r="BO35">
        <v>0</v>
      </c>
      <c r="BP35">
        <v>0</v>
      </c>
      <c r="BQ35">
        <v>2</v>
      </c>
      <c r="BR35">
        <v>1</v>
      </c>
      <c r="BS35">
        <v>3</v>
      </c>
      <c r="BT35">
        <v>4</v>
      </c>
      <c r="BU35">
        <v>0</v>
      </c>
      <c r="BV35">
        <v>0</v>
      </c>
      <c r="BW35">
        <v>6</v>
      </c>
      <c r="BY35">
        <v>7</v>
      </c>
      <c r="CA35">
        <v>7</v>
      </c>
    </row>
    <row r="36" spans="1:79" x14ac:dyDescent="0.2">
      <c r="A36">
        <v>272264</v>
      </c>
      <c r="B36" t="s">
        <v>192</v>
      </c>
      <c r="D36">
        <v>5</v>
      </c>
      <c r="E36">
        <v>7.87004973871435</v>
      </c>
      <c r="F36">
        <v>7.87004973871435</v>
      </c>
      <c r="G36">
        <v>0</v>
      </c>
      <c r="H36">
        <v>1</v>
      </c>
      <c r="I36">
        <v>0</v>
      </c>
      <c r="J36">
        <v>1</v>
      </c>
      <c r="K36">
        <v>1</v>
      </c>
      <c r="L36">
        <v>0</v>
      </c>
      <c r="M36">
        <v>0</v>
      </c>
      <c r="N36">
        <v>2</v>
      </c>
      <c r="O36">
        <v>0</v>
      </c>
      <c r="P36">
        <v>5</v>
      </c>
      <c r="Q36">
        <v>0</v>
      </c>
      <c r="R36">
        <v>0</v>
      </c>
      <c r="S36">
        <v>0</v>
      </c>
      <c r="T36">
        <v>5</v>
      </c>
      <c r="U36">
        <v>0</v>
      </c>
      <c r="V36">
        <v>5</v>
      </c>
      <c r="W36">
        <v>2</v>
      </c>
      <c r="X36">
        <v>0</v>
      </c>
      <c r="Y36">
        <v>3</v>
      </c>
      <c r="Z36">
        <v>0</v>
      </c>
      <c r="AA36">
        <v>0</v>
      </c>
      <c r="AB36">
        <v>5</v>
      </c>
      <c r="AC36">
        <v>0</v>
      </c>
      <c r="AD36">
        <v>0</v>
      </c>
      <c r="AE36">
        <v>0</v>
      </c>
      <c r="AF36">
        <v>0</v>
      </c>
      <c r="AG36">
        <v>0</v>
      </c>
      <c r="AH36">
        <v>0</v>
      </c>
      <c r="AI36">
        <v>3</v>
      </c>
      <c r="AJ36">
        <v>2</v>
      </c>
      <c r="AK36">
        <v>0</v>
      </c>
      <c r="AL36">
        <v>0</v>
      </c>
      <c r="AM36">
        <v>0</v>
      </c>
      <c r="AN36">
        <v>0</v>
      </c>
      <c r="AO36">
        <v>0</v>
      </c>
      <c r="AP36">
        <v>0</v>
      </c>
      <c r="AQ36">
        <v>0</v>
      </c>
      <c r="AR36">
        <v>0</v>
      </c>
      <c r="AS36">
        <v>0</v>
      </c>
      <c r="AT36">
        <v>1</v>
      </c>
      <c r="AU36">
        <v>0</v>
      </c>
      <c r="AV36">
        <v>0</v>
      </c>
      <c r="AW36">
        <v>1</v>
      </c>
      <c r="AX36">
        <v>0</v>
      </c>
      <c r="AY36">
        <v>0</v>
      </c>
      <c r="AZ36">
        <v>0</v>
      </c>
      <c r="BA36">
        <v>0</v>
      </c>
      <c r="BB36">
        <v>3</v>
      </c>
      <c r="BC36">
        <v>0</v>
      </c>
      <c r="BD36">
        <v>1</v>
      </c>
      <c r="BE36">
        <v>1</v>
      </c>
      <c r="BF36">
        <v>1</v>
      </c>
      <c r="BG36">
        <v>1</v>
      </c>
      <c r="BH36">
        <v>0</v>
      </c>
      <c r="BI36">
        <v>1</v>
      </c>
      <c r="BJ36">
        <v>0</v>
      </c>
      <c r="BK36">
        <v>3</v>
      </c>
      <c r="BL36">
        <v>6</v>
      </c>
      <c r="BM36">
        <v>0</v>
      </c>
      <c r="BN36">
        <v>0</v>
      </c>
      <c r="BO36">
        <v>0</v>
      </c>
      <c r="BP36">
        <v>0</v>
      </c>
      <c r="BQ36">
        <v>0</v>
      </c>
      <c r="BR36">
        <v>0</v>
      </c>
      <c r="BS36">
        <v>3</v>
      </c>
      <c r="BT36">
        <v>2</v>
      </c>
      <c r="BU36">
        <v>0</v>
      </c>
      <c r="BV36">
        <v>0</v>
      </c>
      <c r="BW36">
        <v>2</v>
      </c>
      <c r="BY36">
        <v>5</v>
      </c>
      <c r="CA36">
        <v>5</v>
      </c>
    </row>
    <row r="37" spans="1:79" x14ac:dyDescent="0.2">
      <c r="A37">
        <v>272272</v>
      </c>
      <c r="B37" t="s">
        <v>193</v>
      </c>
      <c r="D37">
        <v>89</v>
      </c>
      <c r="E37">
        <v>18.4596366562753</v>
      </c>
      <c r="F37">
        <v>18.4596366562753</v>
      </c>
      <c r="G37">
        <v>1</v>
      </c>
      <c r="H37">
        <v>6</v>
      </c>
      <c r="I37">
        <v>6</v>
      </c>
      <c r="J37">
        <v>21</v>
      </c>
      <c r="K37">
        <v>19</v>
      </c>
      <c r="L37">
        <v>8</v>
      </c>
      <c r="M37">
        <v>16</v>
      </c>
      <c r="N37">
        <v>12</v>
      </c>
      <c r="O37">
        <v>0</v>
      </c>
      <c r="P37">
        <v>44</v>
      </c>
      <c r="Q37">
        <v>45</v>
      </c>
      <c r="R37">
        <v>0</v>
      </c>
      <c r="S37">
        <v>30</v>
      </c>
      <c r="T37">
        <v>59</v>
      </c>
      <c r="U37">
        <v>1</v>
      </c>
      <c r="V37">
        <v>58</v>
      </c>
      <c r="W37">
        <v>2</v>
      </c>
      <c r="X37">
        <v>7</v>
      </c>
      <c r="Y37">
        <v>34</v>
      </c>
      <c r="Z37">
        <v>15</v>
      </c>
      <c r="AA37">
        <v>0</v>
      </c>
      <c r="AB37">
        <v>65</v>
      </c>
      <c r="AC37">
        <v>4</v>
      </c>
      <c r="AD37">
        <v>2</v>
      </c>
      <c r="AE37">
        <v>0</v>
      </c>
      <c r="AF37">
        <v>0</v>
      </c>
      <c r="AG37">
        <v>18</v>
      </c>
      <c r="AH37">
        <v>0</v>
      </c>
      <c r="AI37">
        <v>60</v>
      </c>
      <c r="AJ37">
        <v>4</v>
      </c>
      <c r="AK37">
        <v>6</v>
      </c>
      <c r="AL37">
        <v>10</v>
      </c>
      <c r="AM37">
        <v>8</v>
      </c>
      <c r="AN37">
        <v>1</v>
      </c>
      <c r="AO37">
        <v>0</v>
      </c>
      <c r="AP37">
        <v>5</v>
      </c>
      <c r="AQ37">
        <v>5</v>
      </c>
      <c r="AR37">
        <v>2</v>
      </c>
      <c r="AS37">
        <v>4</v>
      </c>
      <c r="AT37">
        <v>9</v>
      </c>
      <c r="AU37">
        <v>6</v>
      </c>
      <c r="AV37">
        <v>9</v>
      </c>
      <c r="AW37">
        <v>4</v>
      </c>
      <c r="AX37">
        <v>7</v>
      </c>
      <c r="AY37">
        <v>6</v>
      </c>
      <c r="AZ37">
        <v>6</v>
      </c>
      <c r="BA37">
        <v>7</v>
      </c>
      <c r="BB37">
        <v>19</v>
      </c>
      <c r="BC37">
        <v>18</v>
      </c>
      <c r="BD37">
        <v>12</v>
      </c>
      <c r="BE37">
        <v>15</v>
      </c>
      <c r="BF37">
        <v>9</v>
      </c>
      <c r="BG37">
        <v>11</v>
      </c>
      <c r="BH37">
        <v>10</v>
      </c>
      <c r="BI37">
        <v>13</v>
      </c>
      <c r="BJ37">
        <v>1</v>
      </c>
      <c r="BK37">
        <v>27</v>
      </c>
      <c r="BL37">
        <v>62</v>
      </c>
      <c r="BM37">
        <v>26</v>
      </c>
      <c r="BN37">
        <v>6</v>
      </c>
      <c r="BO37">
        <v>5</v>
      </c>
      <c r="BP37">
        <v>1</v>
      </c>
      <c r="BQ37">
        <v>9</v>
      </c>
      <c r="BR37">
        <v>1</v>
      </c>
      <c r="BS37">
        <v>22</v>
      </c>
      <c r="BT37">
        <v>65</v>
      </c>
      <c r="BU37">
        <v>2</v>
      </c>
      <c r="BV37">
        <v>0</v>
      </c>
      <c r="BW37">
        <v>81</v>
      </c>
      <c r="BY37">
        <v>89</v>
      </c>
      <c r="CA37">
        <v>89</v>
      </c>
    </row>
    <row r="38" spans="1:79" x14ac:dyDescent="0.2">
      <c r="A38">
        <v>272281</v>
      </c>
      <c r="B38" t="s">
        <v>194</v>
      </c>
      <c r="D38">
        <v>7</v>
      </c>
      <c r="E38">
        <v>11.6053517250526</v>
      </c>
      <c r="F38">
        <v>11.6053517250526</v>
      </c>
      <c r="G38">
        <v>2</v>
      </c>
      <c r="H38">
        <v>0</v>
      </c>
      <c r="I38">
        <v>0</v>
      </c>
      <c r="J38">
        <v>2</v>
      </c>
      <c r="K38">
        <v>1</v>
      </c>
      <c r="L38">
        <v>0</v>
      </c>
      <c r="M38">
        <v>1</v>
      </c>
      <c r="N38">
        <v>1</v>
      </c>
      <c r="O38">
        <v>0</v>
      </c>
      <c r="P38">
        <v>4</v>
      </c>
      <c r="Q38">
        <v>3</v>
      </c>
      <c r="R38">
        <v>0</v>
      </c>
      <c r="S38">
        <v>2</v>
      </c>
      <c r="T38">
        <v>5</v>
      </c>
      <c r="U38">
        <v>2</v>
      </c>
      <c r="V38">
        <v>3</v>
      </c>
      <c r="W38">
        <v>0</v>
      </c>
      <c r="X38">
        <v>0</v>
      </c>
      <c r="Y38">
        <v>2</v>
      </c>
      <c r="Z38">
        <v>1</v>
      </c>
      <c r="AA38">
        <v>0</v>
      </c>
      <c r="AB38">
        <v>4</v>
      </c>
      <c r="AC38">
        <v>0</v>
      </c>
      <c r="AD38">
        <v>0</v>
      </c>
      <c r="AE38">
        <v>0</v>
      </c>
      <c r="AF38">
        <v>0</v>
      </c>
      <c r="AG38">
        <v>3</v>
      </c>
      <c r="AH38">
        <v>0</v>
      </c>
      <c r="AI38">
        <v>5</v>
      </c>
      <c r="AJ38">
        <v>1</v>
      </c>
      <c r="AK38">
        <v>1</v>
      </c>
      <c r="AL38">
        <v>0</v>
      </c>
      <c r="AM38">
        <v>0</v>
      </c>
      <c r="AN38">
        <v>0</v>
      </c>
      <c r="AO38">
        <v>0</v>
      </c>
      <c r="AP38">
        <v>1</v>
      </c>
      <c r="AQ38">
        <v>0</v>
      </c>
      <c r="AR38">
        <v>0</v>
      </c>
      <c r="AS38">
        <v>1</v>
      </c>
      <c r="AT38">
        <v>1</v>
      </c>
      <c r="AU38">
        <v>1</v>
      </c>
      <c r="AV38">
        <v>1</v>
      </c>
      <c r="AW38">
        <v>0</v>
      </c>
      <c r="AX38">
        <v>1</v>
      </c>
      <c r="AY38">
        <v>1</v>
      </c>
      <c r="AZ38">
        <v>0</v>
      </c>
      <c r="BA38">
        <v>0</v>
      </c>
      <c r="BB38">
        <v>0</v>
      </c>
      <c r="BC38">
        <v>0</v>
      </c>
      <c r="BD38">
        <v>1</v>
      </c>
      <c r="BE38">
        <v>1</v>
      </c>
      <c r="BF38">
        <v>0</v>
      </c>
      <c r="BG38">
        <v>2</v>
      </c>
      <c r="BH38">
        <v>1</v>
      </c>
      <c r="BI38">
        <v>2</v>
      </c>
      <c r="BJ38">
        <v>0</v>
      </c>
      <c r="BK38">
        <v>0</v>
      </c>
      <c r="BL38">
        <v>6</v>
      </c>
      <c r="BM38">
        <v>3</v>
      </c>
      <c r="BN38">
        <v>0</v>
      </c>
      <c r="BO38">
        <v>0</v>
      </c>
      <c r="BP38">
        <v>1</v>
      </c>
      <c r="BQ38">
        <v>0</v>
      </c>
      <c r="BR38">
        <v>1</v>
      </c>
      <c r="BS38">
        <v>2</v>
      </c>
      <c r="BT38">
        <v>5</v>
      </c>
      <c r="BU38">
        <v>0</v>
      </c>
      <c r="BV38">
        <v>0</v>
      </c>
      <c r="BW38">
        <v>10</v>
      </c>
      <c r="BY38">
        <v>7</v>
      </c>
      <c r="CA38">
        <v>7</v>
      </c>
    </row>
    <row r="39" spans="1:79" x14ac:dyDescent="0.2">
      <c r="A39">
        <v>272299</v>
      </c>
      <c r="B39" t="s">
        <v>195</v>
      </c>
      <c r="D39">
        <v>4</v>
      </c>
      <c r="E39">
        <v>7.2707443424520601</v>
      </c>
      <c r="F39">
        <v>7.2707443424520601</v>
      </c>
      <c r="G39">
        <v>0</v>
      </c>
      <c r="H39">
        <v>1</v>
      </c>
      <c r="I39">
        <v>0</v>
      </c>
      <c r="J39">
        <v>0</v>
      </c>
      <c r="K39">
        <v>0</v>
      </c>
      <c r="L39">
        <v>2</v>
      </c>
      <c r="M39">
        <v>0</v>
      </c>
      <c r="N39">
        <v>1</v>
      </c>
      <c r="O39">
        <v>0</v>
      </c>
      <c r="P39">
        <v>1</v>
      </c>
      <c r="Q39">
        <v>3</v>
      </c>
      <c r="R39">
        <v>0</v>
      </c>
      <c r="S39">
        <v>2</v>
      </c>
      <c r="T39">
        <v>2</v>
      </c>
      <c r="U39">
        <v>0</v>
      </c>
      <c r="V39">
        <v>2</v>
      </c>
      <c r="W39">
        <v>0</v>
      </c>
      <c r="X39">
        <v>0</v>
      </c>
      <c r="Y39">
        <v>2</v>
      </c>
      <c r="Z39">
        <v>0</v>
      </c>
      <c r="AA39">
        <v>0</v>
      </c>
      <c r="AB39">
        <v>0</v>
      </c>
      <c r="AC39">
        <v>0</v>
      </c>
      <c r="AD39">
        <v>1</v>
      </c>
      <c r="AE39">
        <v>0</v>
      </c>
      <c r="AF39">
        <v>0</v>
      </c>
      <c r="AG39">
        <v>3</v>
      </c>
      <c r="AH39">
        <v>0</v>
      </c>
      <c r="AI39">
        <v>3</v>
      </c>
      <c r="AJ39">
        <v>0</v>
      </c>
      <c r="AK39">
        <v>1</v>
      </c>
      <c r="AL39">
        <v>0</v>
      </c>
      <c r="AM39">
        <v>0</v>
      </c>
      <c r="AN39">
        <v>0</v>
      </c>
      <c r="AO39">
        <v>0</v>
      </c>
      <c r="AP39">
        <v>1</v>
      </c>
      <c r="AQ39">
        <v>0</v>
      </c>
      <c r="AR39">
        <v>1</v>
      </c>
      <c r="AS39">
        <v>0</v>
      </c>
      <c r="AT39">
        <v>1</v>
      </c>
      <c r="AU39">
        <v>0</v>
      </c>
      <c r="AV39">
        <v>0</v>
      </c>
      <c r="AW39">
        <v>0</v>
      </c>
      <c r="AX39">
        <v>0</v>
      </c>
      <c r="AY39">
        <v>0</v>
      </c>
      <c r="AZ39">
        <v>1</v>
      </c>
      <c r="BA39">
        <v>0</v>
      </c>
      <c r="BB39">
        <v>0</v>
      </c>
      <c r="BC39">
        <v>1</v>
      </c>
      <c r="BD39">
        <v>0</v>
      </c>
      <c r="BE39">
        <v>1</v>
      </c>
      <c r="BF39">
        <v>0</v>
      </c>
      <c r="BG39">
        <v>2</v>
      </c>
      <c r="BH39">
        <v>0</v>
      </c>
      <c r="BI39">
        <v>0</v>
      </c>
      <c r="BJ39">
        <v>0</v>
      </c>
      <c r="BK39">
        <v>1</v>
      </c>
      <c r="BL39">
        <v>3</v>
      </c>
      <c r="BM39">
        <v>2</v>
      </c>
      <c r="BN39">
        <v>0</v>
      </c>
      <c r="BO39">
        <v>0</v>
      </c>
      <c r="BP39">
        <v>0</v>
      </c>
      <c r="BQ39">
        <v>0</v>
      </c>
      <c r="BR39">
        <v>0</v>
      </c>
      <c r="BS39">
        <v>0</v>
      </c>
      <c r="BT39">
        <v>4</v>
      </c>
      <c r="BU39">
        <v>0</v>
      </c>
      <c r="BV39">
        <v>0</v>
      </c>
      <c r="BW39">
        <v>6</v>
      </c>
      <c r="BY39">
        <v>4</v>
      </c>
      <c r="CA39">
        <v>4</v>
      </c>
    </row>
    <row r="40" spans="1:79" x14ac:dyDescent="0.2">
      <c r="A40">
        <v>272302</v>
      </c>
      <c r="B40" t="s">
        <v>196</v>
      </c>
      <c r="D40">
        <v>11</v>
      </c>
      <c r="E40">
        <v>14.2061964846121</v>
      </c>
      <c r="F40">
        <v>14.2061964846121</v>
      </c>
      <c r="G40">
        <v>0</v>
      </c>
      <c r="H40">
        <v>0</v>
      </c>
      <c r="I40">
        <v>0</v>
      </c>
      <c r="J40">
        <v>1</v>
      </c>
      <c r="K40">
        <v>3</v>
      </c>
      <c r="L40">
        <v>2</v>
      </c>
      <c r="M40">
        <v>5</v>
      </c>
      <c r="N40">
        <v>0</v>
      </c>
      <c r="O40">
        <v>0</v>
      </c>
      <c r="P40">
        <v>6</v>
      </c>
      <c r="Q40">
        <v>5</v>
      </c>
      <c r="R40">
        <v>0</v>
      </c>
      <c r="S40">
        <v>2</v>
      </c>
      <c r="T40">
        <v>9</v>
      </c>
      <c r="U40">
        <v>0</v>
      </c>
      <c r="V40">
        <v>9</v>
      </c>
      <c r="W40">
        <v>0</v>
      </c>
      <c r="X40">
        <v>2</v>
      </c>
      <c r="Y40">
        <v>6</v>
      </c>
      <c r="Z40">
        <v>1</v>
      </c>
      <c r="AA40">
        <v>0</v>
      </c>
      <c r="AB40">
        <v>8</v>
      </c>
      <c r="AC40">
        <v>1</v>
      </c>
      <c r="AD40">
        <v>0</v>
      </c>
      <c r="AE40">
        <v>0</v>
      </c>
      <c r="AF40">
        <v>1</v>
      </c>
      <c r="AG40">
        <v>1</v>
      </c>
      <c r="AH40">
        <v>0</v>
      </c>
      <c r="AI40">
        <v>9</v>
      </c>
      <c r="AJ40">
        <v>0</v>
      </c>
      <c r="AK40">
        <v>0</v>
      </c>
      <c r="AL40">
        <v>2</v>
      </c>
      <c r="AM40">
        <v>0</v>
      </c>
      <c r="AN40">
        <v>0</v>
      </c>
      <c r="AO40">
        <v>0</v>
      </c>
      <c r="AP40">
        <v>0</v>
      </c>
      <c r="AQ40">
        <v>0</v>
      </c>
      <c r="AR40">
        <v>1</v>
      </c>
      <c r="AS40">
        <v>2</v>
      </c>
      <c r="AT40">
        <v>0</v>
      </c>
      <c r="AU40">
        <v>2</v>
      </c>
      <c r="AV40">
        <v>0</v>
      </c>
      <c r="AW40">
        <v>1</v>
      </c>
      <c r="AX40">
        <v>1</v>
      </c>
      <c r="AY40">
        <v>0</v>
      </c>
      <c r="AZ40">
        <v>2</v>
      </c>
      <c r="BA40">
        <v>1</v>
      </c>
      <c r="BB40">
        <v>1</v>
      </c>
      <c r="BC40">
        <v>2</v>
      </c>
      <c r="BD40">
        <v>2</v>
      </c>
      <c r="BE40">
        <v>0</v>
      </c>
      <c r="BF40">
        <v>2</v>
      </c>
      <c r="BG40">
        <v>2</v>
      </c>
      <c r="BH40">
        <v>1</v>
      </c>
      <c r="BI40">
        <v>2</v>
      </c>
      <c r="BJ40">
        <v>0</v>
      </c>
      <c r="BK40">
        <v>7</v>
      </c>
      <c r="BL40">
        <v>8</v>
      </c>
      <c r="BM40">
        <v>8</v>
      </c>
      <c r="BN40">
        <v>0</v>
      </c>
      <c r="BO40">
        <v>0</v>
      </c>
      <c r="BP40">
        <v>0</v>
      </c>
      <c r="BQ40">
        <v>0</v>
      </c>
      <c r="BR40">
        <v>0</v>
      </c>
      <c r="BS40">
        <v>2</v>
      </c>
      <c r="BT40">
        <v>9</v>
      </c>
      <c r="BU40">
        <v>0</v>
      </c>
      <c r="BV40">
        <v>0</v>
      </c>
      <c r="BW40">
        <v>10</v>
      </c>
      <c r="BY40">
        <v>11</v>
      </c>
      <c r="CA40">
        <v>11</v>
      </c>
    </row>
    <row r="41" spans="1:79" x14ac:dyDescent="0.2">
      <c r="A41">
        <v>272311</v>
      </c>
      <c r="B41" t="s">
        <v>197</v>
      </c>
      <c r="D41">
        <v>6</v>
      </c>
      <c r="E41">
        <v>10.2571115973742</v>
      </c>
      <c r="F41">
        <v>10.2571115973742</v>
      </c>
      <c r="G41">
        <v>0</v>
      </c>
      <c r="H41">
        <v>1</v>
      </c>
      <c r="I41">
        <v>2</v>
      </c>
      <c r="J41">
        <v>0</v>
      </c>
      <c r="K41">
        <v>0</v>
      </c>
      <c r="L41">
        <v>1</v>
      </c>
      <c r="M41">
        <v>2</v>
      </c>
      <c r="N41">
        <v>0</v>
      </c>
      <c r="O41">
        <v>0</v>
      </c>
      <c r="P41">
        <v>5</v>
      </c>
      <c r="Q41">
        <v>1</v>
      </c>
      <c r="R41">
        <v>0</v>
      </c>
      <c r="S41">
        <v>2</v>
      </c>
      <c r="T41">
        <v>4</v>
      </c>
      <c r="U41">
        <v>0</v>
      </c>
      <c r="V41">
        <v>4</v>
      </c>
      <c r="W41">
        <v>0</v>
      </c>
      <c r="X41">
        <v>0</v>
      </c>
      <c r="Y41">
        <v>1</v>
      </c>
      <c r="Z41">
        <v>3</v>
      </c>
      <c r="AA41">
        <v>0</v>
      </c>
      <c r="AB41">
        <v>4</v>
      </c>
      <c r="AC41">
        <v>0</v>
      </c>
      <c r="AD41">
        <v>0</v>
      </c>
      <c r="AE41">
        <v>0</v>
      </c>
      <c r="AF41">
        <v>1</v>
      </c>
      <c r="AG41">
        <v>1</v>
      </c>
      <c r="AH41">
        <v>0</v>
      </c>
      <c r="AI41">
        <v>6</v>
      </c>
      <c r="AJ41">
        <v>0</v>
      </c>
      <c r="AK41">
        <v>0</v>
      </c>
      <c r="AL41">
        <v>0</v>
      </c>
      <c r="AM41">
        <v>0</v>
      </c>
      <c r="AN41">
        <v>0</v>
      </c>
      <c r="AO41">
        <v>0</v>
      </c>
      <c r="AP41">
        <v>0</v>
      </c>
      <c r="AQ41">
        <v>1</v>
      </c>
      <c r="AR41">
        <v>1</v>
      </c>
      <c r="AS41">
        <v>0</v>
      </c>
      <c r="AT41">
        <v>0</v>
      </c>
      <c r="AU41">
        <v>1</v>
      </c>
      <c r="AV41">
        <v>0</v>
      </c>
      <c r="AW41">
        <v>1</v>
      </c>
      <c r="AX41">
        <v>0</v>
      </c>
      <c r="AY41">
        <v>0</v>
      </c>
      <c r="AZ41">
        <v>0</v>
      </c>
      <c r="BA41">
        <v>0</v>
      </c>
      <c r="BB41">
        <v>2</v>
      </c>
      <c r="BC41">
        <v>1</v>
      </c>
      <c r="BD41">
        <v>1</v>
      </c>
      <c r="BE41">
        <v>0</v>
      </c>
      <c r="BF41">
        <v>1</v>
      </c>
      <c r="BG41">
        <v>3</v>
      </c>
      <c r="BH41">
        <v>0</v>
      </c>
      <c r="BI41">
        <v>0</v>
      </c>
      <c r="BJ41">
        <v>0</v>
      </c>
      <c r="BK41">
        <v>2</v>
      </c>
      <c r="BL41">
        <v>3</v>
      </c>
      <c r="BM41">
        <v>3</v>
      </c>
      <c r="BN41">
        <v>0</v>
      </c>
      <c r="BO41">
        <v>0</v>
      </c>
      <c r="BP41">
        <v>0</v>
      </c>
      <c r="BQ41">
        <v>0</v>
      </c>
      <c r="BR41">
        <v>0</v>
      </c>
      <c r="BS41">
        <v>1</v>
      </c>
      <c r="BT41">
        <v>5</v>
      </c>
      <c r="BU41">
        <v>0</v>
      </c>
      <c r="BV41">
        <v>0</v>
      </c>
      <c r="BW41">
        <v>5</v>
      </c>
      <c r="BY41">
        <v>6</v>
      </c>
      <c r="CA41">
        <v>6</v>
      </c>
    </row>
    <row r="42" spans="1:79" x14ac:dyDescent="0.2">
      <c r="A42">
        <v>272329</v>
      </c>
      <c r="B42" t="s">
        <v>198</v>
      </c>
      <c r="D42">
        <v>7</v>
      </c>
      <c r="E42">
        <v>13.3845771429664</v>
      </c>
      <c r="F42">
        <v>13.3845771429664</v>
      </c>
      <c r="G42">
        <v>2</v>
      </c>
      <c r="H42">
        <v>0</v>
      </c>
      <c r="I42">
        <v>0</v>
      </c>
      <c r="J42">
        <v>1</v>
      </c>
      <c r="K42">
        <v>1</v>
      </c>
      <c r="L42">
        <v>0</v>
      </c>
      <c r="M42">
        <v>2</v>
      </c>
      <c r="N42">
        <v>1</v>
      </c>
      <c r="O42">
        <v>0</v>
      </c>
      <c r="P42">
        <v>4</v>
      </c>
      <c r="Q42">
        <v>3</v>
      </c>
      <c r="R42">
        <v>0</v>
      </c>
      <c r="S42">
        <v>2</v>
      </c>
      <c r="T42">
        <v>5</v>
      </c>
      <c r="U42">
        <v>2</v>
      </c>
      <c r="V42">
        <v>3</v>
      </c>
      <c r="W42">
        <v>0</v>
      </c>
      <c r="X42">
        <v>0</v>
      </c>
      <c r="Y42">
        <v>3</v>
      </c>
      <c r="Z42">
        <v>0</v>
      </c>
      <c r="AA42">
        <v>0</v>
      </c>
      <c r="AB42">
        <v>5</v>
      </c>
      <c r="AC42">
        <v>0</v>
      </c>
      <c r="AD42">
        <v>0</v>
      </c>
      <c r="AE42">
        <v>0</v>
      </c>
      <c r="AF42">
        <v>1</v>
      </c>
      <c r="AG42">
        <v>1</v>
      </c>
      <c r="AH42">
        <v>0</v>
      </c>
      <c r="AI42">
        <v>6</v>
      </c>
      <c r="AJ42">
        <v>0</v>
      </c>
      <c r="AK42">
        <v>1</v>
      </c>
      <c r="AL42">
        <v>0</v>
      </c>
      <c r="AM42">
        <v>0</v>
      </c>
      <c r="AN42">
        <v>0</v>
      </c>
      <c r="AO42">
        <v>0</v>
      </c>
      <c r="AP42">
        <v>1</v>
      </c>
      <c r="AQ42">
        <v>1</v>
      </c>
      <c r="AR42">
        <v>1</v>
      </c>
      <c r="AS42">
        <v>0</v>
      </c>
      <c r="AT42">
        <v>0</v>
      </c>
      <c r="AU42">
        <v>0</v>
      </c>
      <c r="AV42">
        <v>0</v>
      </c>
      <c r="AW42">
        <v>1</v>
      </c>
      <c r="AX42">
        <v>1</v>
      </c>
      <c r="AY42">
        <v>0</v>
      </c>
      <c r="AZ42">
        <v>0</v>
      </c>
      <c r="BA42">
        <v>0</v>
      </c>
      <c r="BB42">
        <v>2</v>
      </c>
      <c r="BC42">
        <v>1</v>
      </c>
      <c r="BD42">
        <v>1</v>
      </c>
      <c r="BE42">
        <v>1</v>
      </c>
      <c r="BF42">
        <v>1</v>
      </c>
      <c r="BG42">
        <v>1</v>
      </c>
      <c r="BH42">
        <v>0</v>
      </c>
      <c r="BI42">
        <v>2</v>
      </c>
      <c r="BJ42">
        <v>0</v>
      </c>
      <c r="BK42">
        <v>2</v>
      </c>
      <c r="BL42">
        <v>7</v>
      </c>
      <c r="BM42">
        <v>1</v>
      </c>
      <c r="BN42">
        <v>2</v>
      </c>
      <c r="BO42">
        <v>0</v>
      </c>
      <c r="BP42">
        <v>2</v>
      </c>
      <c r="BQ42">
        <v>0</v>
      </c>
      <c r="BR42">
        <v>0</v>
      </c>
      <c r="BS42">
        <v>1</v>
      </c>
      <c r="BT42">
        <v>6</v>
      </c>
      <c r="BU42">
        <v>0</v>
      </c>
      <c r="BV42">
        <v>0</v>
      </c>
      <c r="BW42">
        <v>13</v>
      </c>
      <c r="BY42">
        <v>7</v>
      </c>
      <c r="CA42">
        <v>7</v>
      </c>
    </row>
    <row r="43" spans="1:79" x14ac:dyDescent="0.2">
      <c r="A43">
        <v>273015</v>
      </c>
      <c r="B43" t="s">
        <v>294</v>
      </c>
      <c r="D43">
        <v>5</v>
      </c>
      <c r="E43">
        <v>15.6744725539986</v>
      </c>
      <c r="F43">
        <v>15.6744725539986</v>
      </c>
      <c r="G43">
        <v>0</v>
      </c>
      <c r="H43">
        <v>0</v>
      </c>
      <c r="I43">
        <v>0</v>
      </c>
      <c r="J43">
        <v>1</v>
      </c>
      <c r="K43">
        <v>1</v>
      </c>
      <c r="L43">
        <v>1</v>
      </c>
      <c r="M43">
        <v>2</v>
      </c>
      <c r="N43">
        <v>0</v>
      </c>
      <c r="O43">
        <v>0</v>
      </c>
      <c r="P43">
        <v>4</v>
      </c>
      <c r="Q43">
        <v>1</v>
      </c>
      <c r="R43">
        <v>0</v>
      </c>
      <c r="S43">
        <v>1</v>
      </c>
      <c r="T43">
        <v>4</v>
      </c>
      <c r="U43">
        <v>0</v>
      </c>
      <c r="V43">
        <v>4</v>
      </c>
      <c r="W43">
        <v>0</v>
      </c>
      <c r="X43">
        <v>0</v>
      </c>
      <c r="Y43">
        <v>2</v>
      </c>
      <c r="Z43">
        <v>2</v>
      </c>
      <c r="AA43">
        <v>0</v>
      </c>
      <c r="AB43">
        <v>3</v>
      </c>
      <c r="AC43">
        <v>1</v>
      </c>
      <c r="AD43">
        <v>0</v>
      </c>
      <c r="AE43">
        <v>0</v>
      </c>
      <c r="AF43">
        <v>0</v>
      </c>
      <c r="AG43">
        <v>1</v>
      </c>
      <c r="AH43">
        <v>0</v>
      </c>
      <c r="AI43">
        <v>0</v>
      </c>
      <c r="AJ43">
        <v>0</v>
      </c>
      <c r="AK43">
        <v>0</v>
      </c>
      <c r="AL43">
        <v>3</v>
      </c>
      <c r="AM43">
        <v>1</v>
      </c>
      <c r="AN43">
        <v>1</v>
      </c>
      <c r="AO43">
        <v>0</v>
      </c>
      <c r="AP43">
        <v>1</v>
      </c>
      <c r="AQ43">
        <v>0</v>
      </c>
      <c r="AR43">
        <v>0</v>
      </c>
      <c r="AS43">
        <v>0</v>
      </c>
      <c r="AT43">
        <v>0</v>
      </c>
      <c r="AU43">
        <v>0</v>
      </c>
      <c r="AV43">
        <v>1</v>
      </c>
      <c r="AW43">
        <v>1</v>
      </c>
      <c r="AX43">
        <v>0</v>
      </c>
      <c r="AY43">
        <v>1</v>
      </c>
      <c r="AZ43">
        <v>0</v>
      </c>
      <c r="BA43">
        <v>1</v>
      </c>
      <c r="BB43">
        <v>0</v>
      </c>
      <c r="BC43">
        <v>1</v>
      </c>
      <c r="BD43">
        <v>0</v>
      </c>
      <c r="BE43">
        <v>1</v>
      </c>
      <c r="BF43">
        <v>0</v>
      </c>
      <c r="BG43">
        <v>1</v>
      </c>
      <c r="BH43">
        <v>1</v>
      </c>
      <c r="BI43">
        <v>1</v>
      </c>
      <c r="BJ43">
        <v>0</v>
      </c>
      <c r="BK43">
        <v>1</v>
      </c>
      <c r="BL43">
        <v>5</v>
      </c>
      <c r="BM43">
        <v>0</v>
      </c>
      <c r="BN43">
        <v>0</v>
      </c>
      <c r="BO43">
        <v>0</v>
      </c>
      <c r="BP43">
        <v>0</v>
      </c>
      <c r="BQ43">
        <v>2</v>
      </c>
      <c r="BR43">
        <v>0</v>
      </c>
      <c r="BS43">
        <v>0</v>
      </c>
      <c r="BT43">
        <v>4</v>
      </c>
      <c r="BU43">
        <v>1</v>
      </c>
      <c r="BV43">
        <v>0</v>
      </c>
      <c r="BW43">
        <v>4</v>
      </c>
      <c r="BY43">
        <v>5</v>
      </c>
      <c r="CA43">
        <v>5</v>
      </c>
    </row>
    <row r="44" spans="1:79" x14ac:dyDescent="0.2">
      <c r="A44">
        <v>273210</v>
      </c>
      <c r="B44" t="s">
        <v>296</v>
      </c>
      <c r="D44">
        <v>2</v>
      </c>
      <c r="E44">
        <v>10.625298836529799</v>
      </c>
      <c r="F44">
        <v>10.625298836529799</v>
      </c>
      <c r="G44">
        <v>0</v>
      </c>
      <c r="H44">
        <v>0</v>
      </c>
      <c r="I44">
        <v>0</v>
      </c>
      <c r="J44">
        <v>1</v>
      </c>
      <c r="K44">
        <v>0</v>
      </c>
      <c r="L44">
        <v>0</v>
      </c>
      <c r="M44">
        <v>0</v>
      </c>
      <c r="N44">
        <v>1</v>
      </c>
      <c r="O44">
        <v>0</v>
      </c>
      <c r="P44">
        <v>2</v>
      </c>
      <c r="Q44">
        <v>0</v>
      </c>
      <c r="R44">
        <v>0</v>
      </c>
      <c r="S44" t="s">
        <v>170</v>
      </c>
      <c r="T44" t="s">
        <v>170</v>
      </c>
      <c r="U44" t="s">
        <v>170</v>
      </c>
      <c r="V44" t="s">
        <v>170</v>
      </c>
      <c r="W44" t="s">
        <v>170</v>
      </c>
      <c r="X44" t="s">
        <v>170</v>
      </c>
      <c r="Y44" t="s">
        <v>170</v>
      </c>
      <c r="Z44" t="s">
        <v>170</v>
      </c>
      <c r="AA44" t="s">
        <v>170</v>
      </c>
      <c r="AB44" t="s">
        <v>170</v>
      </c>
      <c r="AC44" t="s">
        <v>170</v>
      </c>
      <c r="AD44" t="s">
        <v>170</v>
      </c>
      <c r="AE44" t="s">
        <v>170</v>
      </c>
      <c r="AF44" t="s">
        <v>170</v>
      </c>
      <c r="AG44" t="s">
        <v>170</v>
      </c>
      <c r="AH44" t="s">
        <v>170</v>
      </c>
      <c r="AI44" t="s">
        <v>170</v>
      </c>
      <c r="AJ44" t="s">
        <v>170</v>
      </c>
      <c r="AK44" t="s">
        <v>170</v>
      </c>
      <c r="AL44" t="s">
        <v>170</v>
      </c>
      <c r="AM44" t="s">
        <v>170</v>
      </c>
      <c r="AN44" t="s">
        <v>170</v>
      </c>
      <c r="AO44" t="s">
        <v>170</v>
      </c>
      <c r="AP44">
        <v>0</v>
      </c>
      <c r="AQ44">
        <v>1</v>
      </c>
      <c r="AR44">
        <v>0</v>
      </c>
      <c r="AS44">
        <v>0</v>
      </c>
      <c r="AT44">
        <v>0</v>
      </c>
      <c r="AU44">
        <v>0</v>
      </c>
      <c r="AV44">
        <v>0</v>
      </c>
      <c r="AW44">
        <v>0</v>
      </c>
      <c r="AX44">
        <v>0</v>
      </c>
      <c r="AY44">
        <v>0</v>
      </c>
      <c r="AZ44">
        <v>0</v>
      </c>
      <c r="BA44">
        <v>1</v>
      </c>
      <c r="BB44">
        <v>0</v>
      </c>
      <c r="BC44">
        <v>1</v>
      </c>
      <c r="BD44">
        <v>0</v>
      </c>
      <c r="BE44">
        <v>0</v>
      </c>
      <c r="BF44">
        <v>1</v>
      </c>
      <c r="BG44">
        <v>0</v>
      </c>
      <c r="BH44">
        <v>0</v>
      </c>
      <c r="BI44">
        <v>0</v>
      </c>
      <c r="BJ44">
        <v>0</v>
      </c>
      <c r="BK44" t="s">
        <v>170</v>
      </c>
      <c r="BL44" t="s">
        <v>170</v>
      </c>
      <c r="BM44" t="s">
        <v>170</v>
      </c>
      <c r="BN44" t="s">
        <v>170</v>
      </c>
      <c r="BO44" t="s">
        <v>170</v>
      </c>
      <c r="BP44" t="s">
        <v>170</v>
      </c>
      <c r="BQ44" t="s">
        <v>170</v>
      </c>
      <c r="BR44" t="s">
        <v>170</v>
      </c>
      <c r="BS44" t="s">
        <v>170</v>
      </c>
      <c r="BT44" t="s">
        <v>170</v>
      </c>
      <c r="BU44" t="s">
        <v>170</v>
      </c>
      <c r="BV44">
        <v>0</v>
      </c>
      <c r="BW44">
        <v>5</v>
      </c>
      <c r="BY44">
        <v>2</v>
      </c>
      <c r="CA44">
        <v>2</v>
      </c>
    </row>
    <row r="45" spans="1:79" x14ac:dyDescent="0.2">
      <c r="A45">
        <v>273228</v>
      </c>
      <c r="B45" t="s">
        <v>298</v>
      </c>
      <c r="D45">
        <v>4</v>
      </c>
      <c r="E45">
        <v>42.162959839780797</v>
      </c>
      <c r="F45">
        <v>42.162959839780797</v>
      </c>
      <c r="G45">
        <v>0</v>
      </c>
      <c r="H45">
        <v>1</v>
      </c>
      <c r="I45">
        <v>0</v>
      </c>
      <c r="J45">
        <v>1</v>
      </c>
      <c r="K45">
        <v>1</v>
      </c>
      <c r="L45">
        <v>0</v>
      </c>
      <c r="M45">
        <v>1</v>
      </c>
      <c r="N45">
        <v>0</v>
      </c>
      <c r="O45">
        <v>0</v>
      </c>
      <c r="P45">
        <v>3</v>
      </c>
      <c r="Q45">
        <v>1</v>
      </c>
      <c r="R45">
        <v>0</v>
      </c>
      <c r="S45">
        <v>3</v>
      </c>
      <c r="T45">
        <v>1</v>
      </c>
      <c r="U45">
        <v>0</v>
      </c>
      <c r="V45">
        <v>1</v>
      </c>
      <c r="W45">
        <v>0</v>
      </c>
      <c r="X45">
        <v>0</v>
      </c>
      <c r="Y45">
        <v>1</v>
      </c>
      <c r="Z45">
        <v>0</v>
      </c>
      <c r="AA45">
        <v>0</v>
      </c>
      <c r="AB45">
        <v>3</v>
      </c>
      <c r="AC45">
        <v>0</v>
      </c>
      <c r="AD45">
        <v>1</v>
      </c>
      <c r="AE45">
        <v>0</v>
      </c>
      <c r="AF45">
        <v>0</v>
      </c>
      <c r="AG45">
        <v>0</v>
      </c>
      <c r="AH45">
        <v>0</v>
      </c>
      <c r="AI45">
        <v>3</v>
      </c>
      <c r="AJ45">
        <v>0</v>
      </c>
      <c r="AK45">
        <v>1</v>
      </c>
      <c r="AL45">
        <v>0</v>
      </c>
      <c r="AM45">
        <v>0</v>
      </c>
      <c r="AN45">
        <v>0</v>
      </c>
      <c r="AO45">
        <v>0</v>
      </c>
      <c r="AP45">
        <v>0</v>
      </c>
      <c r="AQ45">
        <v>0</v>
      </c>
      <c r="AR45">
        <v>1</v>
      </c>
      <c r="AS45">
        <v>0</v>
      </c>
      <c r="AT45">
        <v>0</v>
      </c>
      <c r="AU45">
        <v>0</v>
      </c>
      <c r="AV45">
        <v>2</v>
      </c>
      <c r="AW45">
        <v>0</v>
      </c>
      <c r="AX45">
        <v>0</v>
      </c>
      <c r="AY45">
        <v>0</v>
      </c>
      <c r="AZ45">
        <v>0</v>
      </c>
      <c r="BA45">
        <v>0</v>
      </c>
      <c r="BB45">
        <v>1</v>
      </c>
      <c r="BC45">
        <v>0</v>
      </c>
      <c r="BD45">
        <v>2</v>
      </c>
      <c r="BE45">
        <v>0</v>
      </c>
      <c r="BF45">
        <v>0</v>
      </c>
      <c r="BG45">
        <v>0</v>
      </c>
      <c r="BH45">
        <v>0</v>
      </c>
      <c r="BI45">
        <v>2</v>
      </c>
      <c r="BJ45">
        <v>0</v>
      </c>
      <c r="BK45">
        <v>3</v>
      </c>
      <c r="BL45">
        <v>2</v>
      </c>
      <c r="BM45">
        <v>2</v>
      </c>
      <c r="BN45">
        <v>0</v>
      </c>
      <c r="BO45">
        <v>0</v>
      </c>
      <c r="BP45">
        <v>0</v>
      </c>
      <c r="BQ45">
        <v>0</v>
      </c>
      <c r="BR45">
        <v>0</v>
      </c>
      <c r="BS45">
        <v>1</v>
      </c>
      <c r="BT45">
        <v>3</v>
      </c>
      <c r="BU45">
        <v>0</v>
      </c>
      <c r="BV45">
        <v>0</v>
      </c>
      <c r="BW45">
        <v>1</v>
      </c>
      <c r="BY45">
        <v>4</v>
      </c>
      <c r="CA45">
        <v>4</v>
      </c>
    </row>
    <row r="46" spans="1:79" x14ac:dyDescent="0.2">
      <c r="A46">
        <v>273414</v>
      </c>
      <c r="B46" t="s">
        <v>300</v>
      </c>
      <c r="D46">
        <v>4</v>
      </c>
      <c r="E46">
        <v>23.8194485797654</v>
      </c>
      <c r="F46">
        <v>23.8194485797654</v>
      </c>
      <c r="G46">
        <v>0</v>
      </c>
      <c r="H46">
        <v>0</v>
      </c>
      <c r="I46">
        <v>2</v>
      </c>
      <c r="J46">
        <v>0</v>
      </c>
      <c r="K46">
        <v>1</v>
      </c>
      <c r="L46">
        <v>0</v>
      </c>
      <c r="M46">
        <v>0</v>
      </c>
      <c r="N46">
        <v>1</v>
      </c>
      <c r="O46">
        <v>0</v>
      </c>
      <c r="P46">
        <v>2</v>
      </c>
      <c r="Q46">
        <v>2</v>
      </c>
      <c r="R46">
        <v>0</v>
      </c>
      <c r="S46">
        <v>2</v>
      </c>
      <c r="T46">
        <v>2</v>
      </c>
      <c r="U46">
        <v>0</v>
      </c>
      <c r="V46">
        <v>2</v>
      </c>
      <c r="W46">
        <v>0</v>
      </c>
      <c r="X46">
        <v>0</v>
      </c>
      <c r="Y46">
        <v>2</v>
      </c>
      <c r="Z46">
        <v>0</v>
      </c>
      <c r="AA46">
        <v>0</v>
      </c>
      <c r="AB46">
        <v>2</v>
      </c>
      <c r="AC46">
        <v>0</v>
      </c>
      <c r="AD46">
        <v>0</v>
      </c>
      <c r="AE46">
        <v>1</v>
      </c>
      <c r="AF46">
        <v>0</v>
      </c>
      <c r="AG46">
        <v>1</v>
      </c>
      <c r="AH46">
        <v>0</v>
      </c>
      <c r="AI46">
        <v>3</v>
      </c>
      <c r="AJ46">
        <v>0</v>
      </c>
      <c r="AK46">
        <v>0</v>
      </c>
      <c r="AL46">
        <v>0</v>
      </c>
      <c r="AM46">
        <v>1</v>
      </c>
      <c r="AN46">
        <v>0</v>
      </c>
      <c r="AO46">
        <v>0</v>
      </c>
      <c r="AP46">
        <v>0</v>
      </c>
      <c r="AQ46">
        <v>1</v>
      </c>
      <c r="AR46">
        <v>0</v>
      </c>
      <c r="AS46">
        <v>1</v>
      </c>
      <c r="AT46">
        <v>0</v>
      </c>
      <c r="AU46">
        <v>0</v>
      </c>
      <c r="AV46">
        <v>1</v>
      </c>
      <c r="AW46">
        <v>0</v>
      </c>
      <c r="AX46">
        <v>0</v>
      </c>
      <c r="AY46">
        <v>0</v>
      </c>
      <c r="AZ46">
        <v>1</v>
      </c>
      <c r="BA46">
        <v>0</v>
      </c>
      <c r="BB46">
        <v>0</v>
      </c>
      <c r="BC46">
        <v>1</v>
      </c>
      <c r="BD46">
        <v>1</v>
      </c>
      <c r="BE46">
        <v>0</v>
      </c>
      <c r="BF46">
        <v>1</v>
      </c>
      <c r="BG46">
        <v>0</v>
      </c>
      <c r="BH46">
        <v>1</v>
      </c>
      <c r="BI46">
        <v>0</v>
      </c>
      <c r="BJ46">
        <v>0</v>
      </c>
      <c r="BK46">
        <v>2</v>
      </c>
      <c r="BL46">
        <v>2</v>
      </c>
      <c r="BM46">
        <v>1</v>
      </c>
      <c r="BN46">
        <v>0</v>
      </c>
      <c r="BO46">
        <v>0</v>
      </c>
      <c r="BP46">
        <v>0</v>
      </c>
      <c r="BQ46">
        <v>0</v>
      </c>
      <c r="BR46">
        <v>0</v>
      </c>
      <c r="BS46">
        <v>0</v>
      </c>
      <c r="BT46">
        <v>4</v>
      </c>
      <c r="BU46">
        <v>0</v>
      </c>
      <c r="BV46">
        <v>0</v>
      </c>
      <c r="BW46">
        <v>1</v>
      </c>
      <c r="BY46">
        <v>4</v>
      </c>
      <c r="CA46">
        <v>4</v>
      </c>
    </row>
    <row r="47" spans="1:79" x14ac:dyDescent="0.2">
      <c r="A47">
        <v>273619</v>
      </c>
      <c r="B47" t="s">
        <v>199</v>
      </c>
      <c r="D47">
        <v>7</v>
      </c>
      <c r="E47">
        <v>16.2209760393011</v>
      </c>
      <c r="F47">
        <v>16.2209760393011</v>
      </c>
      <c r="G47">
        <v>0</v>
      </c>
      <c r="H47">
        <v>0</v>
      </c>
      <c r="I47">
        <v>1</v>
      </c>
      <c r="J47">
        <v>2</v>
      </c>
      <c r="K47">
        <v>2</v>
      </c>
      <c r="L47">
        <v>1</v>
      </c>
      <c r="M47">
        <v>0</v>
      </c>
      <c r="N47">
        <v>1</v>
      </c>
      <c r="O47">
        <v>0</v>
      </c>
      <c r="P47">
        <v>6</v>
      </c>
      <c r="Q47">
        <v>1</v>
      </c>
      <c r="R47">
        <v>0</v>
      </c>
      <c r="S47">
        <v>4</v>
      </c>
      <c r="T47">
        <v>3</v>
      </c>
      <c r="U47">
        <v>0</v>
      </c>
      <c r="V47">
        <v>3</v>
      </c>
      <c r="W47">
        <v>0</v>
      </c>
      <c r="X47">
        <v>0</v>
      </c>
      <c r="Y47">
        <v>3</v>
      </c>
      <c r="Z47">
        <v>0</v>
      </c>
      <c r="AA47">
        <v>0</v>
      </c>
      <c r="AB47">
        <v>6</v>
      </c>
      <c r="AC47">
        <v>0</v>
      </c>
      <c r="AD47">
        <v>1</v>
      </c>
      <c r="AE47">
        <v>0</v>
      </c>
      <c r="AF47">
        <v>0</v>
      </c>
      <c r="AG47">
        <v>0</v>
      </c>
      <c r="AH47">
        <v>0</v>
      </c>
      <c r="AI47">
        <v>5</v>
      </c>
      <c r="AJ47">
        <v>1</v>
      </c>
      <c r="AK47">
        <v>1</v>
      </c>
      <c r="AL47">
        <v>0</v>
      </c>
      <c r="AM47">
        <v>0</v>
      </c>
      <c r="AN47">
        <v>0</v>
      </c>
      <c r="AO47">
        <v>0</v>
      </c>
      <c r="AP47">
        <v>1</v>
      </c>
      <c r="AQ47">
        <v>0</v>
      </c>
      <c r="AR47">
        <v>1</v>
      </c>
      <c r="AS47">
        <v>0</v>
      </c>
      <c r="AT47">
        <v>1</v>
      </c>
      <c r="AU47">
        <v>0</v>
      </c>
      <c r="AV47">
        <v>1</v>
      </c>
      <c r="AW47">
        <v>1</v>
      </c>
      <c r="AX47">
        <v>0</v>
      </c>
      <c r="AY47">
        <v>0</v>
      </c>
      <c r="AZ47">
        <v>0</v>
      </c>
      <c r="BA47">
        <v>2</v>
      </c>
      <c r="BB47">
        <v>0</v>
      </c>
      <c r="BC47">
        <v>1</v>
      </c>
      <c r="BD47">
        <v>1</v>
      </c>
      <c r="BE47">
        <v>2</v>
      </c>
      <c r="BF47">
        <v>1</v>
      </c>
      <c r="BG47">
        <v>1</v>
      </c>
      <c r="BH47">
        <v>1</v>
      </c>
      <c r="BI47">
        <v>0</v>
      </c>
      <c r="BJ47">
        <v>0</v>
      </c>
      <c r="BK47">
        <v>2</v>
      </c>
      <c r="BL47">
        <v>5</v>
      </c>
      <c r="BM47">
        <v>2</v>
      </c>
      <c r="BN47">
        <v>0</v>
      </c>
      <c r="BO47">
        <v>0</v>
      </c>
      <c r="BP47">
        <v>0</v>
      </c>
      <c r="BQ47">
        <v>1</v>
      </c>
      <c r="BR47">
        <v>0</v>
      </c>
      <c r="BS47">
        <v>2</v>
      </c>
      <c r="BT47">
        <v>5</v>
      </c>
      <c r="BU47">
        <v>0</v>
      </c>
      <c r="BV47">
        <v>0</v>
      </c>
      <c r="BW47">
        <v>6</v>
      </c>
      <c r="BY47">
        <v>7</v>
      </c>
      <c r="CA47">
        <v>7</v>
      </c>
    </row>
    <row r="48" spans="1:79" x14ac:dyDescent="0.2">
      <c r="A48">
        <v>273627</v>
      </c>
      <c r="B48" t="s">
        <v>303</v>
      </c>
      <c r="D48">
        <v>2</v>
      </c>
      <c r="E48">
        <v>23.551577955723001</v>
      </c>
      <c r="F48">
        <v>23.551577955723001</v>
      </c>
      <c r="G48">
        <v>1</v>
      </c>
      <c r="H48">
        <v>0</v>
      </c>
      <c r="I48">
        <v>0</v>
      </c>
      <c r="J48">
        <v>0</v>
      </c>
      <c r="K48">
        <v>0</v>
      </c>
      <c r="L48">
        <v>0</v>
      </c>
      <c r="M48">
        <v>1</v>
      </c>
      <c r="N48">
        <v>0</v>
      </c>
      <c r="O48">
        <v>0</v>
      </c>
      <c r="P48">
        <v>1</v>
      </c>
      <c r="Q48">
        <v>1</v>
      </c>
      <c r="R48">
        <v>0</v>
      </c>
      <c r="S48" t="s">
        <v>170</v>
      </c>
      <c r="T48" t="s">
        <v>170</v>
      </c>
      <c r="U48" t="s">
        <v>170</v>
      </c>
      <c r="V48" t="s">
        <v>170</v>
      </c>
      <c r="W48" t="s">
        <v>170</v>
      </c>
      <c r="X48" t="s">
        <v>170</v>
      </c>
      <c r="Y48" t="s">
        <v>170</v>
      </c>
      <c r="Z48" t="s">
        <v>170</v>
      </c>
      <c r="AA48" t="s">
        <v>170</v>
      </c>
      <c r="AB48" t="s">
        <v>170</v>
      </c>
      <c r="AC48" t="s">
        <v>170</v>
      </c>
      <c r="AD48" t="s">
        <v>170</v>
      </c>
      <c r="AE48" t="s">
        <v>170</v>
      </c>
      <c r="AF48" t="s">
        <v>170</v>
      </c>
      <c r="AG48" t="s">
        <v>170</v>
      </c>
      <c r="AH48" t="s">
        <v>170</v>
      </c>
      <c r="AI48" t="s">
        <v>170</v>
      </c>
      <c r="AJ48" t="s">
        <v>170</v>
      </c>
      <c r="AK48" t="s">
        <v>170</v>
      </c>
      <c r="AL48" t="s">
        <v>170</v>
      </c>
      <c r="AM48" t="s">
        <v>170</v>
      </c>
      <c r="AN48" t="s">
        <v>170</v>
      </c>
      <c r="AO48" t="s">
        <v>170</v>
      </c>
      <c r="AP48">
        <v>0</v>
      </c>
      <c r="AQ48">
        <v>0</v>
      </c>
      <c r="AR48">
        <v>0</v>
      </c>
      <c r="AS48">
        <v>0</v>
      </c>
      <c r="AT48">
        <v>0</v>
      </c>
      <c r="AU48">
        <v>0</v>
      </c>
      <c r="AV48">
        <v>1</v>
      </c>
      <c r="AW48">
        <v>0</v>
      </c>
      <c r="AX48">
        <v>0</v>
      </c>
      <c r="AY48">
        <v>1</v>
      </c>
      <c r="AZ48">
        <v>0</v>
      </c>
      <c r="BA48">
        <v>0</v>
      </c>
      <c r="BB48">
        <v>0</v>
      </c>
      <c r="BC48">
        <v>0</v>
      </c>
      <c r="BD48">
        <v>1</v>
      </c>
      <c r="BE48">
        <v>0</v>
      </c>
      <c r="BF48">
        <v>1</v>
      </c>
      <c r="BG48">
        <v>0</v>
      </c>
      <c r="BH48">
        <v>0</v>
      </c>
      <c r="BI48">
        <v>0</v>
      </c>
      <c r="BJ48">
        <v>0</v>
      </c>
      <c r="BK48" t="s">
        <v>170</v>
      </c>
      <c r="BL48" t="s">
        <v>170</v>
      </c>
      <c r="BM48" t="s">
        <v>170</v>
      </c>
      <c r="BN48" t="s">
        <v>170</v>
      </c>
      <c r="BO48" t="s">
        <v>170</v>
      </c>
      <c r="BP48" t="s">
        <v>170</v>
      </c>
      <c r="BQ48" t="s">
        <v>170</v>
      </c>
      <c r="BR48" t="s">
        <v>170</v>
      </c>
      <c r="BS48" t="s">
        <v>170</v>
      </c>
      <c r="BT48" t="s">
        <v>170</v>
      </c>
      <c r="BU48" t="s">
        <v>170</v>
      </c>
      <c r="BV48">
        <v>0</v>
      </c>
      <c r="BW48">
        <v>0</v>
      </c>
      <c r="BY48">
        <v>2</v>
      </c>
      <c r="CA48">
        <v>2</v>
      </c>
    </row>
    <row r="49" spans="1:79" x14ac:dyDescent="0.2">
      <c r="A49">
        <v>273660</v>
      </c>
      <c r="B49" t="s">
        <v>305</v>
      </c>
      <c r="D49">
        <v>7</v>
      </c>
      <c r="E49">
        <v>46.558031260392397</v>
      </c>
      <c r="F49">
        <v>46.558031260392397</v>
      </c>
      <c r="G49">
        <v>0</v>
      </c>
      <c r="H49">
        <v>0</v>
      </c>
      <c r="I49">
        <v>1</v>
      </c>
      <c r="J49">
        <v>3</v>
      </c>
      <c r="K49">
        <v>0</v>
      </c>
      <c r="L49">
        <v>1</v>
      </c>
      <c r="M49">
        <v>2</v>
      </c>
      <c r="N49">
        <v>0</v>
      </c>
      <c r="O49">
        <v>0</v>
      </c>
      <c r="P49">
        <v>3</v>
      </c>
      <c r="Q49">
        <v>4</v>
      </c>
      <c r="R49">
        <v>0</v>
      </c>
      <c r="S49">
        <v>4</v>
      </c>
      <c r="T49">
        <v>3</v>
      </c>
      <c r="U49">
        <v>0</v>
      </c>
      <c r="V49">
        <v>3</v>
      </c>
      <c r="W49">
        <v>0</v>
      </c>
      <c r="X49">
        <v>0</v>
      </c>
      <c r="Y49">
        <v>1</v>
      </c>
      <c r="Z49">
        <v>2</v>
      </c>
      <c r="AA49">
        <v>0</v>
      </c>
      <c r="AB49">
        <v>4</v>
      </c>
      <c r="AC49">
        <v>0</v>
      </c>
      <c r="AD49">
        <v>0</v>
      </c>
      <c r="AE49">
        <v>3</v>
      </c>
      <c r="AF49">
        <v>0</v>
      </c>
      <c r="AG49">
        <v>0</v>
      </c>
      <c r="AH49">
        <v>0</v>
      </c>
      <c r="AI49">
        <v>4</v>
      </c>
      <c r="AJ49">
        <v>0</v>
      </c>
      <c r="AK49">
        <v>0</v>
      </c>
      <c r="AL49">
        <v>1</v>
      </c>
      <c r="AM49">
        <v>0</v>
      </c>
      <c r="AN49">
        <v>2</v>
      </c>
      <c r="AO49">
        <v>0</v>
      </c>
      <c r="AP49">
        <v>1</v>
      </c>
      <c r="AQ49">
        <v>0</v>
      </c>
      <c r="AR49">
        <v>0</v>
      </c>
      <c r="AS49">
        <v>0</v>
      </c>
      <c r="AT49">
        <v>2</v>
      </c>
      <c r="AU49">
        <v>0</v>
      </c>
      <c r="AV49">
        <v>0</v>
      </c>
      <c r="AW49">
        <v>0</v>
      </c>
      <c r="AX49">
        <v>1</v>
      </c>
      <c r="AY49">
        <v>2</v>
      </c>
      <c r="AZ49">
        <v>0</v>
      </c>
      <c r="BA49">
        <v>0</v>
      </c>
      <c r="BB49">
        <v>1</v>
      </c>
      <c r="BC49">
        <v>1</v>
      </c>
      <c r="BD49">
        <v>2</v>
      </c>
      <c r="BE49">
        <v>0</v>
      </c>
      <c r="BF49">
        <v>2</v>
      </c>
      <c r="BG49">
        <v>2</v>
      </c>
      <c r="BH49">
        <v>0</v>
      </c>
      <c r="BI49">
        <v>0</v>
      </c>
      <c r="BJ49">
        <v>0</v>
      </c>
      <c r="BK49">
        <v>1</v>
      </c>
      <c r="BL49">
        <v>5</v>
      </c>
      <c r="BM49">
        <v>2</v>
      </c>
      <c r="BN49">
        <v>0</v>
      </c>
      <c r="BO49">
        <v>0</v>
      </c>
      <c r="BP49">
        <v>0</v>
      </c>
      <c r="BQ49">
        <v>1</v>
      </c>
      <c r="BR49">
        <v>1</v>
      </c>
      <c r="BS49">
        <v>1</v>
      </c>
      <c r="BT49">
        <v>6</v>
      </c>
      <c r="BU49">
        <v>0</v>
      </c>
      <c r="BV49">
        <v>0</v>
      </c>
      <c r="BW49">
        <v>3</v>
      </c>
      <c r="BY49">
        <v>7</v>
      </c>
      <c r="CA49">
        <v>7</v>
      </c>
    </row>
    <row r="50" spans="1:79" x14ac:dyDescent="0.2">
      <c r="A50">
        <v>273813</v>
      </c>
      <c r="B50" t="s">
        <v>307</v>
      </c>
      <c r="D50">
        <v>3</v>
      </c>
      <c r="E50">
        <v>22.942795962067901</v>
      </c>
      <c r="F50">
        <v>22.942795962067901</v>
      </c>
      <c r="G50">
        <v>0</v>
      </c>
      <c r="H50">
        <v>1</v>
      </c>
      <c r="I50">
        <v>1</v>
      </c>
      <c r="J50">
        <v>0</v>
      </c>
      <c r="K50">
        <v>1</v>
      </c>
      <c r="L50">
        <v>0</v>
      </c>
      <c r="M50">
        <v>0</v>
      </c>
      <c r="N50">
        <v>0</v>
      </c>
      <c r="O50">
        <v>0</v>
      </c>
      <c r="P50">
        <v>2</v>
      </c>
      <c r="Q50">
        <v>1</v>
      </c>
      <c r="R50">
        <v>0</v>
      </c>
      <c r="S50">
        <v>2</v>
      </c>
      <c r="T50">
        <v>1</v>
      </c>
      <c r="U50">
        <v>0</v>
      </c>
      <c r="V50">
        <v>1</v>
      </c>
      <c r="W50">
        <v>0</v>
      </c>
      <c r="X50">
        <v>0</v>
      </c>
      <c r="Y50">
        <v>0</v>
      </c>
      <c r="Z50">
        <v>1</v>
      </c>
      <c r="AA50">
        <v>0</v>
      </c>
      <c r="AB50">
        <v>2</v>
      </c>
      <c r="AC50">
        <v>0</v>
      </c>
      <c r="AD50">
        <v>0</v>
      </c>
      <c r="AE50">
        <v>0</v>
      </c>
      <c r="AF50">
        <v>1</v>
      </c>
      <c r="AG50">
        <v>0</v>
      </c>
      <c r="AH50">
        <v>0</v>
      </c>
      <c r="AI50">
        <v>3</v>
      </c>
      <c r="AJ50">
        <v>0</v>
      </c>
      <c r="AK50">
        <v>0</v>
      </c>
      <c r="AL50">
        <v>0</v>
      </c>
      <c r="AM50">
        <v>0</v>
      </c>
      <c r="AN50">
        <v>0</v>
      </c>
      <c r="AO50">
        <v>0</v>
      </c>
      <c r="AP50">
        <v>0</v>
      </c>
      <c r="AQ50">
        <v>0</v>
      </c>
      <c r="AR50">
        <v>0</v>
      </c>
      <c r="AS50">
        <v>1</v>
      </c>
      <c r="AT50">
        <v>0</v>
      </c>
      <c r="AU50">
        <v>0</v>
      </c>
      <c r="AV50">
        <v>1</v>
      </c>
      <c r="AW50">
        <v>0</v>
      </c>
      <c r="AX50">
        <v>0</v>
      </c>
      <c r="AY50">
        <v>1</v>
      </c>
      <c r="AZ50">
        <v>0</v>
      </c>
      <c r="BA50">
        <v>0</v>
      </c>
      <c r="BB50">
        <v>0</v>
      </c>
      <c r="BC50">
        <v>0</v>
      </c>
      <c r="BD50">
        <v>1</v>
      </c>
      <c r="BE50">
        <v>0</v>
      </c>
      <c r="BF50">
        <v>0</v>
      </c>
      <c r="BG50">
        <v>2</v>
      </c>
      <c r="BH50">
        <v>0</v>
      </c>
      <c r="BI50">
        <v>0</v>
      </c>
      <c r="BJ50">
        <v>0</v>
      </c>
      <c r="BK50">
        <v>1</v>
      </c>
      <c r="BL50">
        <v>1</v>
      </c>
      <c r="BM50">
        <v>1</v>
      </c>
      <c r="BN50">
        <v>2</v>
      </c>
      <c r="BO50">
        <v>0</v>
      </c>
      <c r="BP50">
        <v>0</v>
      </c>
      <c r="BQ50">
        <v>0</v>
      </c>
      <c r="BR50">
        <v>0</v>
      </c>
      <c r="BS50">
        <v>0</v>
      </c>
      <c r="BT50">
        <v>3</v>
      </c>
      <c r="BU50">
        <v>0</v>
      </c>
      <c r="BV50">
        <v>0</v>
      </c>
      <c r="BW50">
        <v>4</v>
      </c>
      <c r="BY50">
        <v>3</v>
      </c>
      <c r="CA50">
        <v>3</v>
      </c>
    </row>
    <row r="51" spans="1:79" x14ac:dyDescent="0.2">
      <c r="A51">
        <v>273821</v>
      </c>
      <c r="B51" t="s">
        <v>496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3</v>
      </c>
      <c r="BY51">
        <v>0</v>
      </c>
      <c r="CA51">
        <v>0</v>
      </c>
    </row>
    <row r="52" spans="1:79" x14ac:dyDescent="0.2">
      <c r="A52">
        <v>273830</v>
      </c>
      <c r="B52" t="s">
        <v>311</v>
      </c>
      <c r="D52">
        <v>2</v>
      </c>
      <c r="E52">
        <v>40.2414486921529</v>
      </c>
      <c r="F52">
        <v>40.2414486921529</v>
      </c>
      <c r="G52">
        <v>0</v>
      </c>
      <c r="H52">
        <v>1</v>
      </c>
      <c r="I52">
        <v>0</v>
      </c>
      <c r="J52">
        <v>0</v>
      </c>
      <c r="K52">
        <v>0</v>
      </c>
      <c r="L52">
        <v>0</v>
      </c>
      <c r="M52">
        <v>0</v>
      </c>
      <c r="N52">
        <v>1</v>
      </c>
      <c r="O52">
        <v>0</v>
      </c>
      <c r="P52">
        <v>2</v>
      </c>
      <c r="Q52">
        <v>0</v>
      </c>
      <c r="R52">
        <v>0</v>
      </c>
      <c r="S52" t="s">
        <v>170</v>
      </c>
      <c r="T52" t="s">
        <v>170</v>
      </c>
      <c r="U52" t="s">
        <v>170</v>
      </c>
      <c r="V52" t="s">
        <v>170</v>
      </c>
      <c r="W52" t="s">
        <v>170</v>
      </c>
      <c r="X52" t="s">
        <v>170</v>
      </c>
      <c r="Y52" t="s">
        <v>170</v>
      </c>
      <c r="Z52" t="s">
        <v>170</v>
      </c>
      <c r="AA52" t="s">
        <v>170</v>
      </c>
      <c r="AB52" t="s">
        <v>170</v>
      </c>
      <c r="AC52" t="s">
        <v>170</v>
      </c>
      <c r="AD52" t="s">
        <v>170</v>
      </c>
      <c r="AE52" t="s">
        <v>170</v>
      </c>
      <c r="AF52" t="s">
        <v>170</v>
      </c>
      <c r="AG52" t="s">
        <v>170</v>
      </c>
      <c r="AH52" t="s">
        <v>170</v>
      </c>
      <c r="AI52" t="s">
        <v>170</v>
      </c>
      <c r="AJ52" t="s">
        <v>170</v>
      </c>
      <c r="AK52" t="s">
        <v>170</v>
      </c>
      <c r="AL52" t="s">
        <v>170</v>
      </c>
      <c r="AM52" t="s">
        <v>170</v>
      </c>
      <c r="AN52" t="s">
        <v>170</v>
      </c>
      <c r="AO52" t="s">
        <v>170</v>
      </c>
      <c r="AP52">
        <v>0</v>
      </c>
      <c r="AQ52">
        <v>0</v>
      </c>
      <c r="AR52">
        <v>0</v>
      </c>
      <c r="AS52">
        <v>1</v>
      </c>
      <c r="AT52">
        <v>0</v>
      </c>
      <c r="AU52">
        <v>1</v>
      </c>
      <c r="AV52">
        <v>0</v>
      </c>
      <c r="AW52">
        <v>0</v>
      </c>
      <c r="AX52">
        <v>0</v>
      </c>
      <c r="AY52">
        <v>0</v>
      </c>
      <c r="AZ52">
        <v>0</v>
      </c>
      <c r="BA52">
        <v>0</v>
      </c>
      <c r="BB52">
        <v>0</v>
      </c>
      <c r="BC52">
        <v>0</v>
      </c>
      <c r="BD52">
        <v>1</v>
      </c>
      <c r="BE52">
        <v>0</v>
      </c>
      <c r="BF52">
        <v>0</v>
      </c>
      <c r="BG52">
        <v>1</v>
      </c>
      <c r="BH52">
        <v>0</v>
      </c>
      <c r="BI52">
        <v>0</v>
      </c>
      <c r="BJ52">
        <v>0</v>
      </c>
      <c r="BK52" t="s">
        <v>170</v>
      </c>
      <c r="BL52" t="s">
        <v>170</v>
      </c>
      <c r="BM52" t="s">
        <v>170</v>
      </c>
      <c r="BN52" t="s">
        <v>170</v>
      </c>
      <c r="BO52" t="s">
        <v>170</v>
      </c>
      <c r="BP52" t="s">
        <v>170</v>
      </c>
      <c r="BQ52" t="s">
        <v>170</v>
      </c>
      <c r="BR52" t="s">
        <v>170</v>
      </c>
      <c r="BS52" t="s">
        <v>170</v>
      </c>
      <c r="BT52" t="s">
        <v>170</v>
      </c>
      <c r="BU52" t="s">
        <v>170</v>
      </c>
      <c r="BV52">
        <v>0</v>
      </c>
      <c r="BW52">
        <v>2</v>
      </c>
      <c r="BY52">
        <v>2</v>
      </c>
      <c r="CA52">
        <v>2</v>
      </c>
    </row>
    <row r="53" spans="1:79" x14ac:dyDescent="0.2">
      <c r="A53">
        <v>279999</v>
      </c>
      <c r="B53" t="s">
        <v>497</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Y53">
        <v>0</v>
      </c>
      <c r="CA53">
        <v>0</v>
      </c>
    </row>
    <row r="54" spans="1:79" x14ac:dyDescent="0.2">
      <c r="B54" t="s">
        <v>498</v>
      </c>
      <c r="D54">
        <v>1488</v>
      </c>
      <c r="E54">
        <v>16.9076441527219</v>
      </c>
      <c r="F54">
        <v>16.9076441527219</v>
      </c>
      <c r="G54">
        <v>59</v>
      </c>
      <c r="H54">
        <v>164</v>
      </c>
      <c r="I54">
        <v>171</v>
      </c>
      <c r="J54">
        <v>248</v>
      </c>
      <c r="K54">
        <v>304</v>
      </c>
      <c r="L54">
        <v>160</v>
      </c>
      <c r="M54">
        <v>231</v>
      </c>
      <c r="N54">
        <v>151</v>
      </c>
      <c r="O54">
        <v>0</v>
      </c>
      <c r="P54">
        <v>895</v>
      </c>
      <c r="Q54">
        <v>593</v>
      </c>
      <c r="R54">
        <v>0</v>
      </c>
      <c r="S54">
        <v>532</v>
      </c>
      <c r="T54">
        <v>945</v>
      </c>
      <c r="U54">
        <v>74</v>
      </c>
      <c r="V54">
        <v>871</v>
      </c>
      <c r="W54">
        <v>60</v>
      </c>
      <c r="X54">
        <v>100</v>
      </c>
      <c r="Y54">
        <v>537</v>
      </c>
      <c r="Z54">
        <v>174</v>
      </c>
      <c r="AA54">
        <v>5</v>
      </c>
      <c r="AB54">
        <v>1007</v>
      </c>
      <c r="AC54">
        <v>107</v>
      </c>
      <c r="AD54">
        <v>36</v>
      </c>
      <c r="AE54">
        <v>61</v>
      </c>
      <c r="AF54">
        <v>11</v>
      </c>
      <c r="AG54">
        <v>260</v>
      </c>
      <c r="AH54">
        <v>0</v>
      </c>
      <c r="AI54">
        <v>904</v>
      </c>
      <c r="AJ54">
        <v>59</v>
      </c>
      <c r="AK54">
        <v>64</v>
      </c>
      <c r="AL54">
        <v>334</v>
      </c>
      <c r="AM54">
        <v>36</v>
      </c>
      <c r="AN54">
        <v>85</v>
      </c>
      <c r="AO54">
        <v>0</v>
      </c>
      <c r="AP54">
        <v>129</v>
      </c>
      <c r="AQ54">
        <v>82</v>
      </c>
      <c r="AR54">
        <v>123</v>
      </c>
      <c r="AS54">
        <v>106</v>
      </c>
      <c r="AT54">
        <v>99</v>
      </c>
      <c r="AU54">
        <v>111</v>
      </c>
      <c r="AV54">
        <v>125</v>
      </c>
      <c r="AW54">
        <v>88</v>
      </c>
      <c r="AX54">
        <v>102</v>
      </c>
      <c r="AY54">
        <v>78</v>
      </c>
      <c r="AZ54">
        <v>82</v>
      </c>
      <c r="BA54">
        <v>81</v>
      </c>
      <c r="BB54">
        <v>282</v>
      </c>
      <c r="BC54">
        <v>213</v>
      </c>
      <c r="BD54">
        <v>230</v>
      </c>
      <c r="BE54">
        <v>226</v>
      </c>
      <c r="BF54">
        <v>210</v>
      </c>
      <c r="BG54">
        <v>213</v>
      </c>
      <c r="BH54">
        <v>196</v>
      </c>
      <c r="BI54">
        <v>188</v>
      </c>
      <c r="BJ54">
        <v>12</v>
      </c>
      <c r="BK54">
        <v>381</v>
      </c>
      <c r="BL54">
        <v>1163</v>
      </c>
      <c r="BM54">
        <v>399</v>
      </c>
      <c r="BN54">
        <v>187</v>
      </c>
      <c r="BO54">
        <v>102</v>
      </c>
      <c r="BP54">
        <v>47</v>
      </c>
      <c r="BQ54">
        <v>123</v>
      </c>
      <c r="BR54">
        <v>27</v>
      </c>
      <c r="BS54">
        <v>326</v>
      </c>
      <c r="BT54">
        <v>1126</v>
      </c>
      <c r="BU54">
        <v>30</v>
      </c>
      <c r="BV54">
        <v>0</v>
      </c>
      <c r="BW54">
        <v>1376</v>
      </c>
      <c r="BY54">
        <v>1488</v>
      </c>
      <c r="CA54">
        <v>1488</v>
      </c>
    </row>
    <row r="55" spans="1:79" x14ac:dyDescent="0.2">
      <c r="A55">
        <v>270000</v>
      </c>
      <c r="B55" t="s">
        <v>498</v>
      </c>
      <c r="C55" t="s">
        <v>406</v>
      </c>
      <c r="D55">
        <v>1488</v>
      </c>
      <c r="E55">
        <v>16.9076441527219</v>
      </c>
      <c r="F55">
        <v>16.9076441527219</v>
      </c>
      <c r="G55">
        <v>59</v>
      </c>
      <c r="H55">
        <v>164</v>
      </c>
      <c r="I55">
        <v>171</v>
      </c>
      <c r="J55">
        <v>248</v>
      </c>
      <c r="K55">
        <v>304</v>
      </c>
      <c r="L55">
        <v>160</v>
      </c>
      <c r="M55">
        <v>231</v>
      </c>
      <c r="N55">
        <v>151</v>
      </c>
      <c r="O55">
        <v>0</v>
      </c>
      <c r="P55">
        <v>895</v>
      </c>
      <c r="Q55">
        <v>593</v>
      </c>
      <c r="R55">
        <v>0</v>
      </c>
      <c r="S55">
        <v>534</v>
      </c>
      <c r="T55">
        <v>949</v>
      </c>
      <c r="U55">
        <v>75</v>
      </c>
      <c r="V55">
        <v>874</v>
      </c>
      <c r="W55">
        <v>60</v>
      </c>
      <c r="X55">
        <v>101</v>
      </c>
      <c r="Y55">
        <v>539</v>
      </c>
      <c r="Z55">
        <v>174</v>
      </c>
      <c r="AA55">
        <v>5</v>
      </c>
      <c r="AB55">
        <v>1011</v>
      </c>
      <c r="AC55">
        <v>107</v>
      </c>
      <c r="AD55">
        <v>38</v>
      </c>
      <c r="AE55">
        <v>61</v>
      </c>
      <c r="AF55">
        <v>11</v>
      </c>
      <c r="AG55">
        <v>260</v>
      </c>
      <c r="AH55">
        <v>0</v>
      </c>
      <c r="AI55">
        <v>908</v>
      </c>
      <c r="AJ55">
        <v>60</v>
      </c>
      <c r="AK55">
        <v>65</v>
      </c>
      <c r="AL55">
        <v>334</v>
      </c>
      <c r="AM55">
        <v>36</v>
      </c>
      <c r="AN55">
        <v>85</v>
      </c>
      <c r="AO55">
        <v>0</v>
      </c>
      <c r="AP55">
        <v>129</v>
      </c>
      <c r="AQ55">
        <v>82</v>
      </c>
      <c r="AR55">
        <v>123</v>
      </c>
      <c r="AS55">
        <v>106</v>
      </c>
      <c r="AT55">
        <v>99</v>
      </c>
      <c r="AU55">
        <v>111</v>
      </c>
      <c r="AV55">
        <v>125</v>
      </c>
      <c r="AW55">
        <v>88</v>
      </c>
      <c r="AX55">
        <v>102</v>
      </c>
      <c r="AY55">
        <v>78</v>
      </c>
      <c r="AZ55">
        <v>82</v>
      </c>
      <c r="BA55">
        <v>81</v>
      </c>
      <c r="BB55">
        <v>282</v>
      </c>
      <c r="BC55">
        <v>213</v>
      </c>
      <c r="BD55">
        <v>230</v>
      </c>
      <c r="BE55">
        <v>226</v>
      </c>
      <c r="BF55">
        <v>210</v>
      </c>
      <c r="BG55">
        <v>213</v>
      </c>
      <c r="BH55">
        <v>196</v>
      </c>
      <c r="BI55">
        <v>188</v>
      </c>
      <c r="BJ55">
        <v>12</v>
      </c>
      <c r="BK55">
        <v>384</v>
      </c>
      <c r="BL55">
        <v>1166</v>
      </c>
      <c r="BM55">
        <v>400</v>
      </c>
      <c r="BN55">
        <v>188</v>
      </c>
      <c r="BO55">
        <v>103</v>
      </c>
      <c r="BP55">
        <v>47</v>
      </c>
      <c r="BQ55">
        <v>124</v>
      </c>
      <c r="BR55">
        <v>27</v>
      </c>
      <c r="BS55">
        <v>326</v>
      </c>
      <c r="BT55">
        <v>1132</v>
      </c>
      <c r="BU55">
        <v>30</v>
      </c>
      <c r="BW55">
        <v>1376</v>
      </c>
      <c r="BY55">
        <v>1488</v>
      </c>
      <c r="CA55">
        <v>1488</v>
      </c>
    </row>
    <row r="56" spans="1:79" x14ac:dyDescent="0.2">
      <c r="B56" t="s">
        <v>556</v>
      </c>
    </row>
  </sheetData>
  <phoneticPr fontId="14"/>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3:CA56"/>
  <sheetViews>
    <sheetView topLeftCell="BJ1" workbookViewId="0">
      <selection activeCell="D90" sqref="D90:BW90"/>
    </sheetView>
  </sheetViews>
  <sheetFormatPr defaultRowHeight="13.2" x14ac:dyDescent="0.2"/>
  <sheetData>
    <row r="3" spans="1:79" x14ac:dyDescent="0.2">
      <c r="A3" t="s">
        <v>551</v>
      </c>
      <c r="C3" t="s">
        <v>552</v>
      </c>
      <c r="E3" t="s">
        <v>419</v>
      </c>
      <c r="Z3" t="s">
        <v>552</v>
      </c>
      <c r="BA3" t="s">
        <v>552</v>
      </c>
    </row>
    <row r="4" spans="1:79" x14ac:dyDescent="0.2">
      <c r="A4" t="s">
        <v>553</v>
      </c>
      <c r="E4" t="s">
        <v>554</v>
      </c>
      <c r="BY4" t="s">
        <v>492</v>
      </c>
    </row>
    <row r="5" spans="1:79" x14ac:dyDescent="0.2">
      <c r="A5" t="s">
        <v>452</v>
      </c>
      <c r="BY5" t="s">
        <v>557</v>
      </c>
    </row>
    <row r="6" spans="1:79" x14ac:dyDescent="0.2">
      <c r="A6" t="s">
        <v>108</v>
      </c>
      <c r="B6" t="s">
        <v>109</v>
      </c>
      <c r="C6" t="s">
        <v>110</v>
      </c>
      <c r="D6" t="s">
        <v>111</v>
      </c>
      <c r="E6" t="s">
        <v>112</v>
      </c>
      <c r="F6" t="s">
        <v>113</v>
      </c>
      <c r="G6" t="s">
        <v>114</v>
      </c>
      <c r="P6" t="s">
        <v>115</v>
      </c>
      <c r="S6" t="s">
        <v>116</v>
      </c>
      <c r="AB6" t="s">
        <v>117</v>
      </c>
      <c r="AI6" t="s">
        <v>118</v>
      </c>
      <c r="AP6" t="s">
        <v>119</v>
      </c>
      <c r="BC6" t="s">
        <v>120</v>
      </c>
      <c r="BK6" t="s">
        <v>121</v>
      </c>
      <c r="BS6" t="s">
        <v>122</v>
      </c>
    </row>
    <row r="7" spans="1:79" x14ac:dyDescent="0.2">
      <c r="G7" t="s">
        <v>123</v>
      </c>
      <c r="H7" t="s">
        <v>124</v>
      </c>
      <c r="I7" t="s">
        <v>125</v>
      </c>
      <c r="J7" t="s">
        <v>126</v>
      </c>
      <c r="K7" t="s">
        <v>127</v>
      </c>
      <c r="L7" t="s">
        <v>128</v>
      </c>
      <c r="M7" t="s">
        <v>129</v>
      </c>
      <c r="N7" t="s">
        <v>130</v>
      </c>
      <c r="O7" t="s">
        <v>6</v>
      </c>
      <c r="P7" t="s">
        <v>131</v>
      </c>
      <c r="Q7" t="s">
        <v>132</v>
      </c>
      <c r="R7" t="s">
        <v>6</v>
      </c>
      <c r="S7" t="s">
        <v>473</v>
      </c>
      <c r="T7" t="s">
        <v>314</v>
      </c>
      <c r="AA7" t="s">
        <v>6</v>
      </c>
      <c r="AB7" t="s">
        <v>135</v>
      </c>
      <c r="AC7" t="s">
        <v>136</v>
      </c>
      <c r="AD7" t="s">
        <v>137</v>
      </c>
      <c r="AE7" t="s">
        <v>138</v>
      </c>
      <c r="AF7" t="s">
        <v>139</v>
      </c>
      <c r="AG7" t="s">
        <v>5</v>
      </c>
      <c r="AH7" t="s">
        <v>6</v>
      </c>
      <c r="AI7" t="s">
        <v>140</v>
      </c>
      <c r="AJ7" t="s">
        <v>141</v>
      </c>
      <c r="AK7" t="s">
        <v>142</v>
      </c>
      <c r="AL7" t="s">
        <v>143</v>
      </c>
      <c r="AM7" t="s">
        <v>144</v>
      </c>
      <c r="AN7" t="s">
        <v>5</v>
      </c>
      <c r="AO7" t="s">
        <v>6</v>
      </c>
      <c r="AP7" t="s">
        <v>145</v>
      </c>
      <c r="AQ7" t="s">
        <v>146</v>
      </c>
      <c r="AR7" t="s">
        <v>147</v>
      </c>
      <c r="AS7" t="s">
        <v>148</v>
      </c>
      <c r="AT7" t="s">
        <v>149</v>
      </c>
      <c r="AU7" t="s">
        <v>150</v>
      </c>
      <c r="AV7" t="s">
        <v>151</v>
      </c>
      <c r="AW7" t="s">
        <v>152</v>
      </c>
      <c r="AX7" t="s">
        <v>153</v>
      </c>
      <c r="AY7" t="s">
        <v>154</v>
      </c>
      <c r="AZ7" t="s">
        <v>155</v>
      </c>
      <c r="BA7" t="s">
        <v>156</v>
      </c>
      <c r="BB7" t="s">
        <v>6</v>
      </c>
      <c r="BC7" t="s">
        <v>157</v>
      </c>
      <c r="BD7" t="s">
        <v>158</v>
      </c>
      <c r="BE7" t="s">
        <v>159</v>
      </c>
      <c r="BF7" t="s">
        <v>160</v>
      </c>
      <c r="BG7" t="s">
        <v>161</v>
      </c>
      <c r="BH7" t="s">
        <v>162</v>
      </c>
      <c r="BI7" t="s">
        <v>163</v>
      </c>
      <c r="BJ7" t="s">
        <v>6</v>
      </c>
      <c r="BK7" t="s">
        <v>0</v>
      </c>
      <c r="BL7" t="s">
        <v>1</v>
      </c>
      <c r="BM7" t="s">
        <v>164</v>
      </c>
      <c r="BN7" t="s">
        <v>2</v>
      </c>
      <c r="BO7" t="s">
        <v>3</v>
      </c>
      <c r="BP7" t="s">
        <v>4</v>
      </c>
      <c r="BQ7" t="s">
        <v>5</v>
      </c>
      <c r="BR7" t="s">
        <v>6</v>
      </c>
      <c r="BS7" t="s">
        <v>131</v>
      </c>
      <c r="BT7" t="s">
        <v>132</v>
      </c>
      <c r="BU7" t="s">
        <v>6</v>
      </c>
      <c r="BW7" t="s">
        <v>555</v>
      </c>
      <c r="BY7" t="s">
        <v>494</v>
      </c>
      <c r="CA7" t="s">
        <v>495</v>
      </c>
    </row>
    <row r="8" spans="1:79" x14ac:dyDescent="0.2">
      <c r="U8" t="s">
        <v>165</v>
      </c>
      <c r="V8" t="s">
        <v>354</v>
      </c>
    </row>
    <row r="9" spans="1:79" x14ac:dyDescent="0.2">
      <c r="A9" s="147"/>
      <c r="B9" s="147"/>
      <c r="C9" s="147"/>
      <c r="D9" s="147"/>
      <c r="E9" s="147"/>
      <c r="F9" s="147"/>
      <c r="G9" s="147"/>
      <c r="H9" s="147"/>
      <c r="I9" s="147"/>
      <c r="J9" s="147"/>
      <c r="K9" s="147"/>
      <c r="L9" s="147"/>
      <c r="M9" s="147"/>
      <c r="N9" s="147"/>
      <c r="O9" s="147"/>
      <c r="P9" s="147"/>
      <c r="Q9" s="147"/>
      <c r="R9" s="147"/>
      <c r="S9" s="147"/>
      <c r="T9" s="147"/>
      <c r="U9" s="147"/>
      <c r="V9" s="147"/>
      <c r="W9" s="147" t="s">
        <v>166</v>
      </c>
      <c r="X9" s="147" t="s">
        <v>167</v>
      </c>
      <c r="Y9" s="147" t="s">
        <v>168</v>
      </c>
      <c r="Z9" s="147" t="s">
        <v>169</v>
      </c>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row>
    <row r="10" spans="1:79" x14ac:dyDescent="0.2">
      <c r="A10">
        <v>271004</v>
      </c>
      <c r="B10" t="s">
        <v>172</v>
      </c>
      <c r="D10">
        <v>374</v>
      </c>
      <c r="E10">
        <v>28.2593452294598</v>
      </c>
      <c r="F10">
        <v>28.2593452294598</v>
      </c>
      <c r="G10">
        <v>17</v>
      </c>
      <c r="H10">
        <v>46</v>
      </c>
      <c r="I10">
        <v>43</v>
      </c>
      <c r="J10">
        <v>53</v>
      </c>
      <c r="K10">
        <v>76</v>
      </c>
      <c r="L10">
        <v>40</v>
      </c>
      <c r="M10">
        <v>58</v>
      </c>
      <c r="N10">
        <v>41</v>
      </c>
      <c r="O10">
        <v>0</v>
      </c>
      <c r="P10">
        <v>190</v>
      </c>
      <c r="Q10">
        <v>184</v>
      </c>
      <c r="R10">
        <v>0</v>
      </c>
      <c r="S10">
        <v>161</v>
      </c>
      <c r="T10">
        <v>211</v>
      </c>
      <c r="U10">
        <v>21</v>
      </c>
      <c r="V10">
        <v>190</v>
      </c>
      <c r="W10">
        <v>0</v>
      </c>
      <c r="X10">
        <v>33</v>
      </c>
      <c r="Y10">
        <v>130</v>
      </c>
      <c r="Z10">
        <v>27</v>
      </c>
      <c r="AA10">
        <v>2</v>
      </c>
      <c r="AB10">
        <v>230</v>
      </c>
      <c r="AC10">
        <v>32</v>
      </c>
      <c r="AD10">
        <v>9</v>
      </c>
      <c r="AE10">
        <v>22</v>
      </c>
      <c r="AF10">
        <v>0</v>
      </c>
      <c r="AG10">
        <v>81</v>
      </c>
      <c r="AH10">
        <v>0</v>
      </c>
      <c r="AI10">
        <v>204</v>
      </c>
      <c r="AJ10">
        <v>9</v>
      </c>
      <c r="AK10">
        <v>22</v>
      </c>
      <c r="AL10">
        <v>110</v>
      </c>
      <c r="AM10">
        <v>6</v>
      </c>
      <c r="AN10">
        <v>23</v>
      </c>
      <c r="AO10">
        <v>0</v>
      </c>
      <c r="AP10">
        <v>25</v>
      </c>
      <c r="AQ10">
        <v>18</v>
      </c>
      <c r="AR10">
        <v>31</v>
      </c>
      <c r="AS10">
        <v>27</v>
      </c>
      <c r="AT10">
        <v>16</v>
      </c>
      <c r="AU10">
        <v>25</v>
      </c>
      <c r="AV10">
        <v>28</v>
      </c>
      <c r="AW10">
        <v>19</v>
      </c>
      <c r="AX10">
        <v>22</v>
      </c>
      <c r="AY10">
        <v>17</v>
      </c>
      <c r="AZ10">
        <v>18</v>
      </c>
      <c r="BA10">
        <v>21</v>
      </c>
      <c r="BB10">
        <v>107</v>
      </c>
      <c r="BC10">
        <v>56</v>
      </c>
      <c r="BD10">
        <v>59</v>
      </c>
      <c r="BE10">
        <v>53</v>
      </c>
      <c r="BF10">
        <v>57</v>
      </c>
      <c r="BG10">
        <v>53</v>
      </c>
      <c r="BH10">
        <v>51</v>
      </c>
      <c r="BI10">
        <v>41</v>
      </c>
      <c r="BJ10">
        <v>4</v>
      </c>
      <c r="BK10">
        <v>87</v>
      </c>
      <c r="BL10">
        <v>260</v>
      </c>
      <c r="BM10">
        <v>133</v>
      </c>
      <c r="BN10">
        <v>60</v>
      </c>
      <c r="BO10">
        <v>21</v>
      </c>
      <c r="BP10">
        <v>14</v>
      </c>
      <c r="BQ10">
        <v>26</v>
      </c>
      <c r="BR10">
        <v>10</v>
      </c>
      <c r="BS10">
        <v>59</v>
      </c>
      <c r="BT10">
        <v>307</v>
      </c>
      <c r="BU10">
        <v>8</v>
      </c>
      <c r="BV10">
        <v>0</v>
      </c>
      <c r="BW10">
        <v>325</v>
      </c>
      <c r="BY10">
        <v>374</v>
      </c>
      <c r="CA10">
        <v>374</v>
      </c>
    </row>
    <row r="11" spans="1:79" x14ac:dyDescent="0.2">
      <c r="A11">
        <v>271403</v>
      </c>
      <c r="B11" t="s">
        <v>173</v>
      </c>
      <c r="D11">
        <v>95</v>
      </c>
      <c r="E11">
        <v>24.000929720224999</v>
      </c>
      <c r="F11">
        <v>24.000929720224999</v>
      </c>
      <c r="G11">
        <v>4</v>
      </c>
      <c r="H11">
        <v>9</v>
      </c>
      <c r="I11">
        <v>12</v>
      </c>
      <c r="J11">
        <v>19</v>
      </c>
      <c r="K11">
        <v>20</v>
      </c>
      <c r="L11">
        <v>10</v>
      </c>
      <c r="M11">
        <v>12</v>
      </c>
      <c r="N11">
        <v>9</v>
      </c>
      <c r="O11">
        <v>0</v>
      </c>
      <c r="P11">
        <v>51</v>
      </c>
      <c r="Q11">
        <v>44</v>
      </c>
      <c r="R11">
        <v>0</v>
      </c>
      <c r="S11">
        <v>36</v>
      </c>
      <c r="T11">
        <v>59</v>
      </c>
      <c r="U11">
        <v>8</v>
      </c>
      <c r="V11">
        <v>51</v>
      </c>
      <c r="W11">
        <v>0</v>
      </c>
      <c r="X11">
        <v>10</v>
      </c>
      <c r="Y11">
        <v>32</v>
      </c>
      <c r="Z11">
        <v>9</v>
      </c>
      <c r="AA11">
        <v>0</v>
      </c>
      <c r="AB11">
        <v>61</v>
      </c>
      <c r="AC11">
        <v>7</v>
      </c>
      <c r="AD11">
        <v>4</v>
      </c>
      <c r="AE11">
        <v>4</v>
      </c>
      <c r="AF11">
        <v>1</v>
      </c>
      <c r="AG11">
        <v>18</v>
      </c>
      <c r="AH11">
        <v>0</v>
      </c>
      <c r="AI11">
        <v>61</v>
      </c>
      <c r="AJ11">
        <v>2</v>
      </c>
      <c r="AK11">
        <v>6</v>
      </c>
      <c r="AL11">
        <v>18</v>
      </c>
      <c r="AM11">
        <v>3</v>
      </c>
      <c r="AN11">
        <v>5</v>
      </c>
      <c r="AO11">
        <v>0</v>
      </c>
      <c r="AP11">
        <v>9</v>
      </c>
      <c r="AQ11">
        <v>6</v>
      </c>
      <c r="AR11">
        <v>5</v>
      </c>
      <c r="AS11">
        <v>12</v>
      </c>
      <c r="AT11">
        <v>6</v>
      </c>
      <c r="AU11">
        <v>4</v>
      </c>
      <c r="AV11">
        <v>10</v>
      </c>
      <c r="AW11">
        <v>2</v>
      </c>
      <c r="AX11">
        <v>6</v>
      </c>
      <c r="AY11">
        <v>1</v>
      </c>
      <c r="AZ11">
        <v>8</v>
      </c>
      <c r="BA11">
        <v>3</v>
      </c>
      <c r="BB11">
        <v>23</v>
      </c>
      <c r="BC11">
        <v>9</v>
      </c>
      <c r="BD11">
        <v>14</v>
      </c>
      <c r="BE11">
        <v>17</v>
      </c>
      <c r="BF11">
        <v>15</v>
      </c>
      <c r="BG11">
        <v>12</v>
      </c>
      <c r="BH11">
        <v>14</v>
      </c>
      <c r="BI11">
        <v>13</v>
      </c>
      <c r="BJ11">
        <v>1</v>
      </c>
      <c r="BK11">
        <v>25</v>
      </c>
      <c r="BL11">
        <v>56</v>
      </c>
      <c r="BM11">
        <v>33</v>
      </c>
      <c r="BN11">
        <v>15</v>
      </c>
      <c r="BO11">
        <v>7</v>
      </c>
      <c r="BP11">
        <v>4</v>
      </c>
      <c r="BQ11">
        <v>11</v>
      </c>
      <c r="BR11">
        <v>4</v>
      </c>
      <c r="BS11">
        <v>11</v>
      </c>
      <c r="BT11">
        <v>82</v>
      </c>
      <c r="BU11">
        <v>2</v>
      </c>
      <c r="BV11">
        <v>0</v>
      </c>
      <c r="BW11">
        <v>74</v>
      </c>
      <c r="BY11">
        <v>95</v>
      </c>
      <c r="CA11">
        <v>95</v>
      </c>
    </row>
    <row r="12" spans="1:79" x14ac:dyDescent="0.2">
      <c r="A12">
        <v>272027</v>
      </c>
      <c r="B12" t="s">
        <v>253</v>
      </c>
      <c r="D12">
        <v>17</v>
      </c>
      <c r="E12">
        <v>18.5662487440479</v>
      </c>
      <c r="F12">
        <v>18.5662487440479</v>
      </c>
      <c r="G12">
        <v>0</v>
      </c>
      <c r="H12">
        <v>1</v>
      </c>
      <c r="I12">
        <v>3</v>
      </c>
      <c r="J12">
        <v>3</v>
      </c>
      <c r="K12">
        <v>4</v>
      </c>
      <c r="L12">
        <v>1</v>
      </c>
      <c r="M12">
        <v>4</v>
      </c>
      <c r="N12">
        <v>1</v>
      </c>
      <c r="O12">
        <v>0</v>
      </c>
      <c r="P12">
        <v>12</v>
      </c>
      <c r="Q12">
        <v>5</v>
      </c>
      <c r="R12">
        <v>0</v>
      </c>
      <c r="S12">
        <v>8</v>
      </c>
      <c r="T12">
        <v>9</v>
      </c>
      <c r="U12">
        <v>1</v>
      </c>
      <c r="V12">
        <v>8</v>
      </c>
      <c r="W12">
        <v>0</v>
      </c>
      <c r="X12">
        <v>0</v>
      </c>
      <c r="Y12">
        <v>6</v>
      </c>
      <c r="Z12">
        <v>2</v>
      </c>
      <c r="AA12">
        <v>0</v>
      </c>
      <c r="AB12">
        <v>9</v>
      </c>
      <c r="AC12">
        <v>0</v>
      </c>
      <c r="AD12">
        <v>1</v>
      </c>
      <c r="AE12">
        <v>0</v>
      </c>
      <c r="AF12">
        <v>0</v>
      </c>
      <c r="AG12">
        <v>7</v>
      </c>
      <c r="AH12">
        <v>0</v>
      </c>
      <c r="AI12">
        <v>14</v>
      </c>
      <c r="AJ12">
        <v>0</v>
      </c>
      <c r="AK12">
        <v>0</v>
      </c>
      <c r="AL12">
        <v>0</v>
      </c>
      <c r="AM12">
        <v>3</v>
      </c>
      <c r="AN12">
        <v>0</v>
      </c>
      <c r="AO12">
        <v>0</v>
      </c>
      <c r="AP12">
        <v>0</v>
      </c>
      <c r="AQ12">
        <v>3</v>
      </c>
      <c r="AR12">
        <v>2</v>
      </c>
      <c r="AS12">
        <v>3</v>
      </c>
      <c r="AT12">
        <v>1</v>
      </c>
      <c r="AU12">
        <v>1</v>
      </c>
      <c r="AV12">
        <v>1</v>
      </c>
      <c r="AW12">
        <v>0</v>
      </c>
      <c r="AX12">
        <v>2</v>
      </c>
      <c r="AY12">
        <v>1</v>
      </c>
      <c r="AZ12">
        <v>0</v>
      </c>
      <c r="BA12">
        <v>2</v>
      </c>
      <c r="BB12">
        <v>1</v>
      </c>
      <c r="BC12">
        <v>2</v>
      </c>
      <c r="BD12">
        <v>3</v>
      </c>
      <c r="BE12">
        <v>3</v>
      </c>
      <c r="BF12">
        <v>3</v>
      </c>
      <c r="BG12">
        <v>2</v>
      </c>
      <c r="BH12">
        <v>3</v>
      </c>
      <c r="BI12">
        <v>1</v>
      </c>
      <c r="BJ12">
        <v>0</v>
      </c>
      <c r="BK12">
        <v>5</v>
      </c>
      <c r="BL12">
        <v>10</v>
      </c>
      <c r="BM12">
        <v>4</v>
      </c>
      <c r="BN12">
        <v>2</v>
      </c>
      <c r="BO12">
        <v>1</v>
      </c>
      <c r="BP12">
        <v>1</v>
      </c>
      <c r="BQ12">
        <v>1</v>
      </c>
      <c r="BR12">
        <v>0</v>
      </c>
      <c r="BS12">
        <v>1</v>
      </c>
      <c r="BT12">
        <v>16</v>
      </c>
      <c r="BU12">
        <v>0</v>
      </c>
      <c r="BV12">
        <v>0</v>
      </c>
      <c r="BW12">
        <v>21</v>
      </c>
      <c r="BY12">
        <v>17</v>
      </c>
      <c r="CA12">
        <v>17</v>
      </c>
    </row>
    <row r="13" spans="1:79" x14ac:dyDescent="0.2">
      <c r="A13">
        <v>272035</v>
      </c>
      <c r="B13" t="s">
        <v>174</v>
      </c>
      <c r="D13">
        <v>27</v>
      </c>
      <c r="E13">
        <v>13.8987552892485</v>
      </c>
      <c r="F13">
        <v>13.8987552892485</v>
      </c>
      <c r="G13">
        <v>1</v>
      </c>
      <c r="H13">
        <v>4</v>
      </c>
      <c r="I13">
        <v>5</v>
      </c>
      <c r="J13">
        <v>3</v>
      </c>
      <c r="K13">
        <v>8</v>
      </c>
      <c r="L13">
        <v>1</v>
      </c>
      <c r="M13">
        <v>2</v>
      </c>
      <c r="N13">
        <v>3</v>
      </c>
      <c r="O13">
        <v>0</v>
      </c>
      <c r="P13">
        <v>16</v>
      </c>
      <c r="Q13">
        <v>11</v>
      </c>
      <c r="R13">
        <v>0</v>
      </c>
      <c r="S13">
        <v>13</v>
      </c>
      <c r="T13">
        <v>14</v>
      </c>
      <c r="U13">
        <v>2</v>
      </c>
      <c r="V13">
        <v>12</v>
      </c>
      <c r="W13">
        <v>0</v>
      </c>
      <c r="X13">
        <v>1</v>
      </c>
      <c r="Y13">
        <v>7</v>
      </c>
      <c r="Z13">
        <v>4</v>
      </c>
      <c r="AA13">
        <v>0</v>
      </c>
      <c r="AB13">
        <v>19</v>
      </c>
      <c r="AC13">
        <v>2</v>
      </c>
      <c r="AD13">
        <v>0</v>
      </c>
      <c r="AE13">
        <v>1</v>
      </c>
      <c r="AF13">
        <v>0</v>
      </c>
      <c r="AG13">
        <v>5</v>
      </c>
      <c r="AH13">
        <v>0</v>
      </c>
      <c r="AI13">
        <v>21</v>
      </c>
      <c r="AJ13">
        <v>1</v>
      </c>
      <c r="AK13">
        <v>0</v>
      </c>
      <c r="AL13">
        <v>3</v>
      </c>
      <c r="AM13">
        <v>0</v>
      </c>
      <c r="AN13">
        <v>2</v>
      </c>
      <c r="AO13">
        <v>0</v>
      </c>
      <c r="AP13">
        <v>5</v>
      </c>
      <c r="AQ13">
        <v>2</v>
      </c>
      <c r="AR13">
        <v>3</v>
      </c>
      <c r="AS13">
        <v>0</v>
      </c>
      <c r="AT13">
        <v>3</v>
      </c>
      <c r="AU13">
        <v>1</v>
      </c>
      <c r="AV13">
        <v>1</v>
      </c>
      <c r="AW13">
        <v>2</v>
      </c>
      <c r="AX13">
        <v>2</v>
      </c>
      <c r="AY13">
        <v>1</v>
      </c>
      <c r="AZ13">
        <v>1</v>
      </c>
      <c r="BA13">
        <v>2</v>
      </c>
      <c r="BB13">
        <v>4</v>
      </c>
      <c r="BC13">
        <v>3</v>
      </c>
      <c r="BD13">
        <v>6</v>
      </c>
      <c r="BE13">
        <v>6</v>
      </c>
      <c r="BF13">
        <v>2</v>
      </c>
      <c r="BG13">
        <v>5</v>
      </c>
      <c r="BH13">
        <v>1</v>
      </c>
      <c r="BI13">
        <v>4</v>
      </c>
      <c r="BJ13">
        <v>0</v>
      </c>
      <c r="BK13">
        <v>8</v>
      </c>
      <c r="BL13">
        <v>12</v>
      </c>
      <c r="BM13">
        <v>13</v>
      </c>
      <c r="BN13">
        <v>8</v>
      </c>
      <c r="BO13">
        <v>5</v>
      </c>
      <c r="BP13">
        <v>3</v>
      </c>
      <c r="BQ13">
        <v>1</v>
      </c>
      <c r="BR13">
        <v>0</v>
      </c>
      <c r="BS13">
        <v>4</v>
      </c>
      <c r="BT13">
        <v>21</v>
      </c>
      <c r="BU13">
        <v>2</v>
      </c>
      <c r="BV13">
        <v>0</v>
      </c>
      <c r="BW13">
        <v>26</v>
      </c>
      <c r="BY13">
        <v>27</v>
      </c>
      <c r="CA13">
        <v>27</v>
      </c>
    </row>
    <row r="14" spans="1:79" x14ac:dyDescent="0.2">
      <c r="A14">
        <v>272043</v>
      </c>
      <c r="B14" t="s">
        <v>175</v>
      </c>
      <c r="D14">
        <v>7</v>
      </c>
      <c r="E14">
        <v>14.17004048583</v>
      </c>
      <c r="F14">
        <v>14.17004048583</v>
      </c>
      <c r="G14">
        <v>0</v>
      </c>
      <c r="H14">
        <v>2</v>
      </c>
      <c r="I14">
        <v>1</v>
      </c>
      <c r="J14">
        <v>0</v>
      </c>
      <c r="K14">
        <v>1</v>
      </c>
      <c r="L14">
        <v>2</v>
      </c>
      <c r="M14">
        <v>0</v>
      </c>
      <c r="N14">
        <v>1</v>
      </c>
      <c r="O14">
        <v>0</v>
      </c>
      <c r="P14">
        <v>6</v>
      </c>
      <c r="Q14">
        <v>1</v>
      </c>
      <c r="R14">
        <v>0</v>
      </c>
      <c r="S14">
        <v>3</v>
      </c>
      <c r="T14">
        <v>4</v>
      </c>
      <c r="U14">
        <v>0</v>
      </c>
      <c r="V14">
        <v>4</v>
      </c>
      <c r="W14">
        <v>0</v>
      </c>
      <c r="X14">
        <v>0</v>
      </c>
      <c r="Y14">
        <v>2</v>
      </c>
      <c r="Z14">
        <v>2</v>
      </c>
      <c r="AA14">
        <v>0</v>
      </c>
      <c r="AB14">
        <v>5</v>
      </c>
      <c r="AC14">
        <v>0</v>
      </c>
      <c r="AD14">
        <v>0</v>
      </c>
      <c r="AE14">
        <v>1</v>
      </c>
      <c r="AF14">
        <v>0</v>
      </c>
      <c r="AG14">
        <v>1</v>
      </c>
      <c r="AH14">
        <v>0</v>
      </c>
      <c r="AI14">
        <v>4</v>
      </c>
      <c r="AJ14">
        <v>1</v>
      </c>
      <c r="AK14">
        <v>0</v>
      </c>
      <c r="AL14">
        <v>2</v>
      </c>
      <c r="AM14">
        <v>0</v>
      </c>
      <c r="AN14">
        <v>0</v>
      </c>
      <c r="AO14">
        <v>0</v>
      </c>
      <c r="AP14">
        <v>1</v>
      </c>
      <c r="AQ14">
        <v>1</v>
      </c>
      <c r="AR14">
        <v>0</v>
      </c>
      <c r="AS14">
        <v>2</v>
      </c>
      <c r="AT14">
        <v>0</v>
      </c>
      <c r="AU14">
        <v>0</v>
      </c>
      <c r="AV14">
        <v>0</v>
      </c>
      <c r="AW14">
        <v>0</v>
      </c>
      <c r="AX14">
        <v>2</v>
      </c>
      <c r="AY14">
        <v>0</v>
      </c>
      <c r="AZ14">
        <v>0</v>
      </c>
      <c r="BA14">
        <v>0</v>
      </c>
      <c r="BB14">
        <v>1</v>
      </c>
      <c r="BC14">
        <v>1</v>
      </c>
      <c r="BD14">
        <v>0</v>
      </c>
      <c r="BE14">
        <v>0</v>
      </c>
      <c r="BF14">
        <v>2</v>
      </c>
      <c r="BG14">
        <v>1</v>
      </c>
      <c r="BH14">
        <v>0</v>
      </c>
      <c r="BI14">
        <v>3</v>
      </c>
      <c r="BJ14">
        <v>0</v>
      </c>
      <c r="BK14">
        <v>3</v>
      </c>
      <c r="BL14">
        <v>7</v>
      </c>
      <c r="BM14">
        <v>3</v>
      </c>
      <c r="BN14">
        <v>1</v>
      </c>
      <c r="BO14">
        <v>0</v>
      </c>
      <c r="BP14">
        <v>0</v>
      </c>
      <c r="BQ14">
        <v>1</v>
      </c>
      <c r="BR14">
        <v>0</v>
      </c>
      <c r="BS14">
        <v>0</v>
      </c>
      <c r="BT14">
        <v>7</v>
      </c>
      <c r="BU14">
        <v>0</v>
      </c>
      <c r="BV14">
        <v>0</v>
      </c>
      <c r="BW14">
        <v>9</v>
      </c>
      <c r="BY14">
        <v>7</v>
      </c>
      <c r="CA14">
        <v>7</v>
      </c>
    </row>
    <row r="15" spans="1:79" x14ac:dyDescent="0.2">
      <c r="A15">
        <v>272051</v>
      </c>
      <c r="B15" t="s">
        <v>176</v>
      </c>
      <c r="D15">
        <v>29</v>
      </c>
      <c r="E15">
        <v>16.014932543999599</v>
      </c>
      <c r="F15">
        <v>16.014932543999599</v>
      </c>
      <c r="G15">
        <v>1</v>
      </c>
      <c r="H15">
        <v>5</v>
      </c>
      <c r="I15">
        <v>3</v>
      </c>
      <c r="J15">
        <v>4</v>
      </c>
      <c r="K15">
        <v>8</v>
      </c>
      <c r="L15">
        <v>2</v>
      </c>
      <c r="M15">
        <v>4</v>
      </c>
      <c r="N15">
        <v>2</v>
      </c>
      <c r="O15">
        <v>0</v>
      </c>
      <c r="P15">
        <v>17</v>
      </c>
      <c r="Q15">
        <v>12</v>
      </c>
      <c r="R15">
        <v>0</v>
      </c>
      <c r="S15">
        <v>10</v>
      </c>
      <c r="T15">
        <v>19</v>
      </c>
      <c r="U15">
        <v>1</v>
      </c>
      <c r="V15">
        <v>18</v>
      </c>
      <c r="W15">
        <v>0</v>
      </c>
      <c r="X15">
        <v>5</v>
      </c>
      <c r="Y15">
        <v>8</v>
      </c>
      <c r="Z15">
        <v>5</v>
      </c>
      <c r="AA15">
        <v>0</v>
      </c>
      <c r="AB15">
        <v>21</v>
      </c>
      <c r="AC15">
        <v>1</v>
      </c>
      <c r="AD15">
        <v>0</v>
      </c>
      <c r="AE15">
        <v>3</v>
      </c>
      <c r="AF15">
        <v>0</v>
      </c>
      <c r="AG15">
        <v>4</v>
      </c>
      <c r="AH15">
        <v>0</v>
      </c>
      <c r="AI15">
        <v>18</v>
      </c>
      <c r="AJ15">
        <v>1</v>
      </c>
      <c r="AK15">
        <v>0</v>
      </c>
      <c r="AL15">
        <v>7</v>
      </c>
      <c r="AM15">
        <v>0</v>
      </c>
      <c r="AN15">
        <v>3</v>
      </c>
      <c r="AO15">
        <v>0</v>
      </c>
      <c r="AP15">
        <v>2</v>
      </c>
      <c r="AQ15">
        <v>3</v>
      </c>
      <c r="AR15">
        <v>3</v>
      </c>
      <c r="AS15">
        <v>1</v>
      </c>
      <c r="AT15">
        <v>1</v>
      </c>
      <c r="AU15">
        <v>3</v>
      </c>
      <c r="AV15">
        <v>2</v>
      </c>
      <c r="AW15">
        <v>2</v>
      </c>
      <c r="AX15">
        <v>2</v>
      </c>
      <c r="AY15">
        <v>1</v>
      </c>
      <c r="AZ15">
        <v>1</v>
      </c>
      <c r="BA15">
        <v>1</v>
      </c>
      <c r="BB15">
        <v>7</v>
      </c>
      <c r="BC15">
        <v>5</v>
      </c>
      <c r="BD15">
        <v>1</v>
      </c>
      <c r="BE15">
        <v>5</v>
      </c>
      <c r="BF15">
        <v>3</v>
      </c>
      <c r="BG15">
        <v>8</v>
      </c>
      <c r="BH15">
        <v>2</v>
      </c>
      <c r="BI15">
        <v>5</v>
      </c>
      <c r="BJ15">
        <v>0</v>
      </c>
      <c r="BK15">
        <v>7</v>
      </c>
      <c r="BL15">
        <v>26</v>
      </c>
      <c r="BM15">
        <v>11</v>
      </c>
      <c r="BN15">
        <v>4</v>
      </c>
      <c r="BO15">
        <v>1</v>
      </c>
      <c r="BP15">
        <v>1</v>
      </c>
      <c r="BQ15">
        <v>1</v>
      </c>
      <c r="BR15">
        <v>0</v>
      </c>
      <c r="BS15">
        <v>6</v>
      </c>
      <c r="BT15">
        <v>23</v>
      </c>
      <c r="BU15">
        <v>0</v>
      </c>
      <c r="BV15">
        <v>0</v>
      </c>
      <c r="BW15">
        <v>27</v>
      </c>
      <c r="BY15">
        <v>29</v>
      </c>
      <c r="CA15">
        <v>29</v>
      </c>
    </row>
    <row r="16" spans="1:79" x14ac:dyDescent="0.2">
      <c r="A16">
        <v>272060</v>
      </c>
      <c r="B16" t="s">
        <v>262</v>
      </c>
      <c r="D16">
        <v>8</v>
      </c>
      <c r="E16">
        <v>22.680237008476698</v>
      </c>
      <c r="F16">
        <v>22.680237008476698</v>
      </c>
      <c r="G16">
        <v>0</v>
      </c>
      <c r="H16">
        <v>1</v>
      </c>
      <c r="I16">
        <v>2</v>
      </c>
      <c r="J16">
        <v>2</v>
      </c>
      <c r="K16">
        <v>2</v>
      </c>
      <c r="L16">
        <v>0</v>
      </c>
      <c r="M16">
        <v>1</v>
      </c>
      <c r="N16">
        <v>0</v>
      </c>
      <c r="O16">
        <v>0</v>
      </c>
      <c r="P16">
        <v>2</v>
      </c>
      <c r="Q16">
        <v>6</v>
      </c>
      <c r="R16">
        <v>0</v>
      </c>
      <c r="S16" t="s">
        <v>170</v>
      </c>
      <c r="T16" t="s">
        <v>170</v>
      </c>
      <c r="U16" t="s">
        <v>170</v>
      </c>
      <c r="V16" t="s">
        <v>170</v>
      </c>
      <c r="W16" t="s">
        <v>170</v>
      </c>
      <c r="X16" t="s">
        <v>170</v>
      </c>
      <c r="Y16" t="s">
        <v>170</v>
      </c>
      <c r="Z16" t="s">
        <v>170</v>
      </c>
      <c r="AA16" t="s">
        <v>170</v>
      </c>
      <c r="AB16" t="s">
        <v>170</v>
      </c>
      <c r="AC16" t="s">
        <v>170</v>
      </c>
      <c r="AD16" t="s">
        <v>170</v>
      </c>
      <c r="AE16" t="s">
        <v>170</v>
      </c>
      <c r="AF16" t="s">
        <v>170</v>
      </c>
      <c r="AG16" t="s">
        <v>170</v>
      </c>
      <c r="AH16" t="s">
        <v>170</v>
      </c>
      <c r="AI16" t="s">
        <v>170</v>
      </c>
      <c r="AJ16" t="s">
        <v>170</v>
      </c>
      <c r="AK16" t="s">
        <v>170</v>
      </c>
      <c r="AL16" t="s">
        <v>170</v>
      </c>
      <c r="AM16" t="s">
        <v>170</v>
      </c>
      <c r="AN16" t="s">
        <v>170</v>
      </c>
      <c r="AO16" t="s">
        <v>170</v>
      </c>
      <c r="AP16">
        <v>0</v>
      </c>
      <c r="AQ16">
        <v>1</v>
      </c>
      <c r="AR16">
        <v>3</v>
      </c>
      <c r="AS16">
        <v>1</v>
      </c>
      <c r="AT16">
        <v>0</v>
      </c>
      <c r="AU16">
        <v>1</v>
      </c>
      <c r="AV16">
        <v>0</v>
      </c>
      <c r="AW16">
        <v>0</v>
      </c>
      <c r="AX16">
        <v>0</v>
      </c>
      <c r="AY16">
        <v>0</v>
      </c>
      <c r="AZ16">
        <v>1</v>
      </c>
      <c r="BA16">
        <v>1</v>
      </c>
      <c r="BB16">
        <v>0</v>
      </c>
      <c r="BC16">
        <v>0</v>
      </c>
      <c r="BD16">
        <v>2</v>
      </c>
      <c r="BE16">
        <v>1</v>
      </c>
      <c r="BF16">
        <v>0</v>
      </c>
      <c r="BG16">
        <v>1</v>
      </c>
      <c r="BH16">
        <v>2</v>
      </c>
      <c r="BI16">
        <v>2</v>
      </c>
      <c r="BJ16">
        <v>0</v>
      </c>
      <c r="BK16" t="s">
        <v>170</v>
      </c>
      <c r="BL16" t="s">
        <v>170</v>
      </c>
      <c r="BM16" t="s">
        <v>170</v>
      </c>
      <c r="BN16" t="s">
        <v>170</v>
      </c>
      <c r="BO16" t="s">
        <v>170</v>
      </c>
      <c r="BP16" t="s">
        <v>170</v>
      </c>
      <c r="BQ16" t="s">
        <v>170</v>
      </c>
      <c r="BR16" t="s">
        <v>170</v>
      </c>
      <c r="BS16" t="s">
        <v>170</v>
      </c>
      <c r="BT16" t="s">
        <v>170</v>
      </c>
      <c r="BU16" t="s">
        <v>170</v>
      </c>
      <c r="BV16">
        <v>0</v>
      </c>
      <c r="BW16">
        <v>8</v>
      </c>
      <c r="BY16">
        <v>8</v>
      </c>
      <c r="CA16">
        <v>8</v>
      </c>
    </row>
    <row r="17" spans="1:79" x14ac:dyDescent="0.2">
      <c r="A17">
        <v>272078</v>
      </c>
      <c r="B17" t="s">
        <v>177</v>
      </c>
      <c r="D17">
        <v>33</v>
      </c>
      <c r="E17">
        <v>19.740029789499498</v>
      </c>
      <c r="F17">
        <v>19.740029789499498</v>
      </c>
      <c r="G17">
        <v>1</v>
      </c>
      <c r="H17">
        <v>2</v>
      </c>
      <c r="I17">
        <v>4</v>
      </c>
      <c r="J17">
        <v>7</v>
      </c>
      <c r="K17">
        <v>6</v>
      </c>
      <c r="L17">
        <v>9</v>
      </c>
      <c r="M17">
        <v>0</v>
      </c>
      <c r="N17">
        <v>4</v>
      </c>
      <c r="O17">
        <v>0</v>
      </c>
      <c r="P17">
        <v>20</v>
      </c>
      <c r="Q17">
        <v>13</v>
      </c>
      <c r="R17">
        <v>0</v>
      </c>
      <c r="S17">
        <v>12</v>
      </c>
      <c r="T17">
        <v>21</v>
      </c>
      <c r="U17">
        <v>1</v>
      </c>
      <c r="V17">
        <v>20</v>
      </c>
      <c r="W17">
        <v>0</v>
      </c>
      <c r="X17">
        <v>2</v>
      </c>
      <c r="Y17">
        <v>13</v>
      </c>
      <c r="Z17">
        <v>5</v>
      </c>
      <c r="AA17">
        <v>0</v>
      </c>
      <c r="AB17">
        <v>15</v>
      </c>
      <c r="AC17">
        <v>0</v>
      </c>
      <c r="AD17">
        <v>1</v>
      </c>
      <c r="AE17">
        <v>4</v>
      </c>
      <c r="AF17">
        <v>0</v>
      </c>
      <c r="AG17">
        <v>13</v>
      </c>
      <c r="AH17">
        <v>0</v>
      </c>
      <c r="AI17">
        <v>24</v>
      </c>
      <c r="AJ17">
        <v>1</v>
      </c>
      <c r="AK17">
        <v>1</v>
      </c>
      <c r="AL17">
        <v>4</v>
      </c>
      <c r="AM17">
        <v>2</v>
      </c>
      <c r="AN17">
        <v>1</v>
      </c>
      <c r="AO17">
        <v>0</v>
      </c>
      <c r="AP17">
        <v>2</v>
      </c>
      <c r="AQ17">
        <v>0</v>
      </c>
      <c r="AR17">
        <v>2</v>
      </c>
      <c r="AS17">
        <v>3</v>
      </c>
      <c r="AT17">
        <v>2</v>
      </c>
      <c r="AU17">
        <v>5</v>
      </c>
      <c r="AV17">
        <v>4</v>
      </c>
      <c r="AW17">
        <v>4</v>
      </c>
      <c r="AX17">
        <v>0</v>
      </c>
      <c r="AY17">
        <v>5</v>
      </c>
      <c r="AZ17">
        <v>0</v>
      </c>
      <c r="BA17">
        <v>2</v>
      </c>
      <c r="BB17">
        <v>4</v>
      </c>
      <c r="BC17">
        <v>4</v>
      </c>
      <c r="BD17">
        <v>5</v>
      </c>
      <c r="BE17">
        <v>6</v>
      </c>
      <c r="BF17">
        <v>5</v>
      </c>
      <c r="BG17">
        <v>4</v>
      </c>
      <c r="BH17">
        <v>5</v>
      </c>
      <c r="BI17">
        <v>4</v>
      </c>
      <c r="BJ17">
        <v>0</v>
      </c>
      <c r="BK17">
        <v>8</v>
      </c>
      <c r="BL17">
        <v>19</v>
      </c>
      <c r="BM17">
        <v>13</v>
      </c>
      <c r="BN17">
        <v>8</v>
      </c>
      <c r="BO17">
        <v>2</v>
      </c>
      <c r="BP17">
        <v>1</v>
      </c>
      <c r="BQ17">
        <v>2</v>
      </c>
      <c r="BR17">
        <v>0</v>
      </c>
      <c r="BS17">
        <v>7</v>
      </c>
      <c r="BT17">
        <v>26</v>
      </c>
      <c r="BU17">
        <v>0</v>
      </c>
      <c r="BV17">
        <v>0</v>
      </c>
      <c r="BW17">
        <v>26</v>
      </c>
      <c r="BY17">
        <v>33</v>
      </c>
      <c r="CA17">
        <v>33</v>
      </c>
    </row>
    <row r="18" spans="1:79" x14ac:dyDescent="0.2">
      <c r="A18">
        <v>272086</v>
      </c>
      <c r="B18" t="s">
        <v>178</v>
      </c>
      <c r="D18">
        <v>12</v>
      </c>
      <c r="E18">
        <v>29.608428532655601</v>
      </c>
      <c r="F18">
        <v>29.608428532655601</v>
      </c>
      <c r="G18">
        <v>2</v>
      </c>
      <c r="H18">
        <v>3</v>
      </c>
      <c r="I18">
        <v>1</v>
      </c>
      <c r="J18">
        <v>3</v>
      </c>
      <c r="K18">
        <v>2</v>
      </c>
      <c r="L18">
        <v>0</v>
      </c>
      <c r="M18">
        <v>0</v>
      </c>
      <c r="N18">
        <v>1</v>
      </c>
      <c r="O18">
        <v>0</v>
      </c>
      <c r="P18">
        <v>10</v>
      </c>
      <c r="Q18">
        <v>2</v>
      </c>
      <c r="R18">
        <v>0</v>
      </c>
      <c r="S18">
        <v>8</v>
      </c>
      <c r="T18">
        <v>4</v>
      </c>
      <c r="U18">
        <v>1</v>
      </c>
      <c r="V18">
        <v>3</v>
      </c>
      <c r="W18">
        <v>0</v>
      </c>
      <c r="X18">
        <v>0</v>
      </c>
      <c r="Y18">
        <v>1</v>
      </c>
      <c r="Z18">
        <v>2</v>
      </c>
      <c r="AA18">
        <v>0</v>
      </c>
      <c r="AB18">
        <v>8</v>
      </c>
      <c r="AC18">
        <v>0</v>
      </c>
      <c r="AD18">
        <v>1</v>
      </c>
      <c r="AE18">
        <v>0</v>
      </c>
      <c r="AF18">
        <v>0</v>
      </c>
      <c r="AG18">
        <v>3</v>
      </c>
      <c r="AH18">
        <v>0</v>
      </c>
      <c r="AI18">
        <v>9</v>
      </c>
      <c r="AJ18">
        <v>1</v>
      </c>
      <c r="AK18">
        <v>1</v>
      </c>
      <c r="AL18">
        <v>0</v>
      </c>
      <c r="AM18">
        <v>1</v>
      </c>
      <c r="AN18">
        <v>0</v>
      </c>
      <c r="AO18">
        <v>0</v>
      </c>
      <c r="AP18">
        <v>0</v>
      </c>
      <c r="AQ18">
        <v>0</v>
      </c>
      <c r="AR18">
        <v>1</v>
      </c>
      <c r="AS18">
        <v>0</v>
      </c>
      <c r="AT18">
        <v>1</v>
      </c>
      <c r="AU18">
        <v>1</v>
      </c>
      <c r="AV18">
        <v>2</v>
      </c>
      <c r="AW18">
        <v>1</v>
      </c>
      <c r="AX18">
        <v>3</v>
      </c>
      <c r="AY18">
        <v>0</v>
      </c>
      <c r="AZ18">
        <v>0</v>
      </c>
      <c r="BA18">
        <v>0</v>
      </c>
      <c r="BB18">
        <v>3</v>
      </c>
      <c r="BC18">
        <v>1</v>
      </c>
      <c r="BD18">
        <v>4</v>
      </c>
      <c r="BE18">
        <v>1</v>
      </c>
      <c r="BF18">
        <v>1</v>
      </c>
      <c r="BG18">
        <v>1</v>
      </c>
      <c r="BH18">
        <v>2</v>
      </c>
      <c r="BI18">
        <v>2</v>
      </c>
      <c r="BJ18">
        <v>0</v>
      </c>
      <c r="BK18">
        <v>2</v>
      </c>
      <c r="BL18">
        <v>9</v>
      </c>
      <c r="BM18">
        <v>3</v>
      </c>
      <c r="BN18">
        <v>2</v>
      </c>
      <c r="BO18">
        <v>0</v>
      </c>
      <c r="BP18">
        <v>2</v>
      </c>
      <c r="BQ18">
        <v>1</v>
      </c>
      <c r="BR18">
        <v>0</v>
      </c>
      <c r="BS18">
        <v>4</v>
      </c>
      <c r="BT18">
        <v>8</v>
      </c>
      <c r="BU18">
        <v>0</v>
      </c>
      <c r="BV18">
        <v>0</v>
      </c>
      <c r="BW18">
        <v>11</v>
      </c>
      <c r="BY18">
        <v>12</v>
      </c>
      <c r="CA18">
        <v>12</v>
      </c>
    </row>
    <row r="19" spans="1:79" x14ac:dyDescent="0.2">
      <c r="A19">
        <v>272094</v>
      </c>
      <c r="B19" t="s">
        <v>179</v>
      </c>
      <c r="D19">
        <v>9</v>
      </c>
      <c r="E19">
        <v>13.000144446049401</v>
      </c>
      <c r="F19">
        <v>13.000144446049401</v>
      </c>
      <c r="G19">
        <v>0</v>
      </c>
      <c r="H19">
        <v>0</v>
      </c>
      <c r="I19">
        <v>0</v>
      </c>
      <c r="J19">
        <v>1</v>
      </c>
      <c r="K19">
        <v>1</v>
      </c>
      <c r="L19">
        <v>2</v>
      </c>
      <c r="M19">
        <v>3</v>
      </c>
      <c r="N19">
        <v>2</v>
      </c>
      <c r="O19">
        <v>0</v>
      </c>
      <c r="P19">
        <v>5</v>
      </c>
      <c r="Q19">
        <v>4</v>
      </c>
      <c r="R19">
        <v>0</v>
      </c>
      <c r="S19">
        <v>3</v>
      </c>
      <c r="T19">
        <v>6</v>
      </c>
      <c r="U19">
        <v>0</v>
      </c>
      <c r="V19">
        <v>6</v>
      </c>
      <c r="W19">
        <v>0</v>
      </c>
      <c r="X19">
        <v>0</v>
      </c>
      <c r="Y19">
        <v>6</v>
      </c>
      <c r="Z19">
        <v>0</v>
      </c>
      <c r="AA19">
        <v>0</v>
      </c>
      <c r="AB19">
        <v>6</v>
      </c>
      <c r="AC19">
        <v>1</v>
      </c>
      <c r="AD19">
        <v>1</v>
      </c>
      <c r="AE19">
        <v>0</v>
      </c>
      <c r="AF19">
        <v>0</v>
      </c>
      <c r="AG19">
        <v>1</v>
      </c>
      <c r="AH19">
        <v>0</v>
      </c>
      <c r="AI19">
        <v>5</v>
      </c>
      <c r="AJ19">
        <v>0</v>
      </c>
      <c r="AK19">
        <v>1</v>
      </c>
      <c r="AL19">
        <v>1</v>
      </c>
      <c r="AM19">
        <v>0</v>
      </c>
      <c r="AN19">
        <v>2</v>
      </c>
      <c r="AO19">
        <v>0</v>
      </c>
      <c r="AP19">
        <v>0</v>
      </c>
      <c r="AQ19">
        <v>0</v>
      </c>
      <c r="AR19">
        <v>3</v>
      </c>
      <c r="AS19">
        <v>1</v>
      </c>
      <c r="AT19">
        <v>1</v>
      </c>
      <c r="AU19">
        <v>1</v>
      </c>
      <c r="AV19">
        <v>1</v>
      </c>
      <c r="AW19">
        <v>0</v>
      </c>
      <c r="AX19">
        <v>1</v>
      </c>
      <c r="AY19">
        <v>0</v>
      </c>
      <c r="AZ19">
        <v>0</v>
      </c>
      <c r="BA19">
        <v>0</v>
      </c>
      <c r="BB19">
        <v>1</v>
      </c>
      <c r="BC19">
        <v>2</v>
      </c>
      <c r="BD19">
        <v>1</v>
      </c>
      <c r="BE19">
        <v>0</v>
      </c>
      <c r="BF19">
        <v>3</v>
      </c>
      <c r="BG19">
        <v>0</v>
      </c>
      <c r="BH19">
        <v>1</v>
      </c>
      <c r="BI19">
        <v>2</v>
      </c>
      <c r="BJ19">
        <v>0</v>
      </c>
      <c r="BK19">
        <v>1</v>
      </c>
      <c r="BL19">
        <v>8</v>
      </c>
      <c r="BM19">
        <v>5</v>
      </c>
      <c r="BN19">
        <v>0</v>
      </c>
      <c r="BO19">
        <v>1</v>
      </c>
      <c r="BP19">
        <v>0</v>
      </c>
      <c r="BQ19">
        <v>0</v>
      </c>
      <c r="BR19">
        <v>0</v>
      </c>
      <c r="BS19">
        <v>1</v>
      </c>
      <c r="BT19">
        <v>7</v>
      </c>
      <c r="BU19">
        <v>1</v>
      </c>
      <c r="BV19">
        <v>0</v>
      </c>
      <c r="BW19">
        <v>12</v>
      </c>
      <c r="BY19">
        <v>9</v>
      </c>
      <c r="CA19">
        <v>9</v>
      </c>
    </row>
    <row r="20" spans="1:79" x14ac:dyDescent="0.2">
      <c r="A20">
        <v>272108</v>
      </c>
      <c r="B20" t="s">
        <v>180</v>
      </c>
      <c r="D20">
        <v>36</v>
      </c>
      <c r="E20">
        <v>18.8863357360949</v>
      </c>
      <c r="F20">
        <v>18.8863357360949</v>
      </c>
      <c r="G20">
        <v>0</v>
      </c>
      <c r="H20">
        <v>4</v>
      </c>
      <c r="I20">
        <v>5</v>
      </c>
      <c r="J20">
        <v>5</v>
      </c>
      <c r="K20">
        <v>6</v>
      </c>
      <c r="L20">
        <v>2</v>
      </c>
      <c r="M20">
        <v>9</v>
      </c>
      <c r="N20">
        <v>5</v>
      </c>
      <c r="O20">
        <v>0</v>
      </c>
      <c r="P20">
        <v>26</v>
      </c>
      <c r="Q20">
        <v>10</v>
      </c>
      <c r="R20">
        <v>0</v>
      </c>
      <c r="S20">
        <v>11</v>
      </c>
      <c r="T20">
        <v>25</v>
      </c>
      <c r="U20">
        <v>0</v>
      </c>
      <c r="V20">
        <v>25</v>
      </c>
      <c r="W20">
        <v>0</v>
      </c>
      <c r="X20">
        <v>4</v>
      </c>
      <c r="Y20">
        <v>16</v>
      </c>
      <c r="Z20">
        <v>5</v>
      </c>
      <c r="AA20">
        <v>0</v>
      </c>
      <c r="AB20">
        <v>28</v>
      </c>
      <c r="AC20">
        <v>2</v>
      </c>
      <c r="AD20">
        <v>0</v>
      </c>
      <c r="AE20">
        <v>2</v>
      </c>
      <c r="AF20">
        <v>0</v>
      </c>
      <c r="AG20">
        <v>4</v>
      </c>
      <c r="AH20">
        <v>0</v>
      </c>
      <c r="AI20">
        <v>25</v>
      </c>
      <c r="AJ20">
        <v>3</v>
      </c>
      <c r="AK20">
        <v>0</v>
      </c>
      <c r="AL20">
        <v>7</v>
      </c>
      <c r="AM20">
        <v>0</v>
      </c>
      <c r="AN20">
        <v>1</v>
      </c>
      <c r="AO20">
        <v>0</v>
      </c>
      <c r="AP20">
        <v>5</v>
      </c>
      <c r="AQ20">
        <v>1</v>
      </c>
      <c r="AR20">
        <v>2</v>
      </c>
      <c r="AS20">
        <v>5</v>
      </c>
      <c r="AT20">
        <v>4</v>
      </c>
      <c r="AU20">
        <v>4</v>
      </c>
      <c r="AV20">
        <v>0</v>
      </c>
      <c r="AW20">
        <v>5</v>
      </c>
      <c r="AX20">
        <v>2</v>
      </c>
      <c r="AY20">
        <v>3</v>
      </c>
      <c r="AZ20">
        <v>2</v>
      </c>
      <c r="BA20">
        <v>1</v>
      </c>
      <c r="BB20">
        <v>2</v>
      </c>
      <c r="BC20">
        <v>1</v>
      </c>
      <c r="BD20">
        <v>7</v>
      </c>
      <c r="BE20">
        <v>10</v>
      </c>
      <c r="BF20">
        <v>4</v>
      </c>
      <c r="BG20">
        <v>4</v>
      </c>
      <c r="BH20">
        <v>4</v>
      </c>
      <c r="BI20">
        <v>6</v>
      </c>
      <c r="BJ20">
        <v>0</v>
      </c>
      <c r="BK20">
        <v>7</v>
      </c>
      <c r="BL20">
        <v>40</v>
      </c>
      <c r="BM20">
        <v>7</v>
      </c>
      <c r="BN20">
        <v>7</v>
      </c>
      <c r="BO20">
        <v>1</v>
      </c>
      <c r="BP20">
        <v>0</v>
      </c>
      <c r="BQ20">
        <v>2</v>
      </c>
      <c r="BR20">
        <v>1</v>
      </c>
      <c r="BS20">
        <v>7</v>
      </c>
      <c r="BT20">
        <v>29</v>
      </c>
      <c r="BU20">
        <v>0</v>
      </c>
      <c r="BV20">
        <v>0</v>
      </c>
      <c r="BW20">
        <v>32</v>
      </c>
      <c r="BY20">
        <v>36</v>
      </c>
      <c r="CA20">
        <v>36</v>
      </c>
    </row>
    <row r="21" spans="1:79" x14ac:dyDescent="0.2">
      <c r="A21">
        <v>272116</v>
      </c>
      <c r="B21" t="s">
        <v>181</v>
      </c>
      <c r="D21">
        <v>21</v>
      </c>
      <c r="E21">
        <v>15.326006042825201</v>
      </c>
      <c r="F21">
        <v>15.326006042825201</v>
      </c>
      <c r="G21">
        <v>4</v>
      </c>
      <c r="H21">
        <v>3</v>
      </c>
      <c r="I21">
        <v>4</v>
      </c>
      <c r="J21">
        <v>4</v>
      </c>
      <c r="K21">
        <v>2</v>
      </c>
      <c r="L21">
        <v>3</v>
      </c>
      <c r="M21">
        <v>1</v>
      </c>
      <c r="N21">
        <v>0</v>
      </c>
      <c r="O21">
        <v>0</v>
      </c>
      <c r="P21">
        <v>13</v>
      </c>
      <c r="Q21">
        <v>8</v>
      </c>
      <c r="R21">
        <v>0</v>
      </c>
      <c r="S21">
        <v>10</v>
      </c>
      <c r="T21">
        <v>11</v>
      </c>
      <c r="U21">
        <v>4</v>
      </c>
      <c r="V21">
        <v>7</v>
      </c>
      <c r="W21">
        <v>0</v>
      </c>
      <c r="X21">
        <v>2</v>
      </c>
      <c r="Y21">
        <v>3</v>
      </c>
      <c r="Z21">
        <v>2</v>
      </c>
      <c r="AA21">
        <v>0</v>
      </c>
      <c r="AB21">
        <v>11</v>
      </c>
      <c r="AC21">
        <v>1</v>
      </c>
      <c r="AD21">
        <v>0</v>
      </c>
      <c r="AE21">
        <v>2</v>
      </c>
      <c r="AF21">
        <v>0</v>
      </c>
      <c r="AG21">
        <v>7</v>
      </c>
      <c r="AH21">
        <v>0</v>
      </c>
      <c r="AI21">
        <v>16</v>
      </c>
      <c r="AJ21">
        <v>0</v>
      </c>
      <c r="AK21">
        <v>0</v>
      </c>
      <c r="AL21">
        <v>1</v>
      </c>
      <c r="AM21">
        <v>1</v>
      </c>
      <c r="AN21">
        <v>3</v>
      </c>
      <c r="AO21">
        <v>0</v>
      </c>
      <c r="AP21">
        <v>5</v>
      </c>
      <c r="AQ21">
        <v>2</v>
      </c>
      <c r="AR21">
        <v>1</v>
      </c>
      <c r="AS21">
        <v>1</v>
      </c>
      <c r="AT21">
        <v>1</v>
      </c>
      <c r="AU21">
        <v>0</v>
      </c>
      <c r="AV21">
        <v>1</v>
      </c>
      <c r="AW21">
        <v>0</v>
      </c>
      <c r="AX21">
        <v>0</v>
      </c>
      <c r="AY21">
        <v>1</v>
      </c>
      <c r="AZ21">
        <v>2</v>
      </c>
      <c r="BA21">
        <v>4</v>
      </c>
      <c r="BB21">
        <v>3</v>
      </c>
      <c r="BC21">
        <v>2</v>
      </c>
      <c r="BD21">
        <v>2</v>
      </c>
      <c r="BE21">
        <v>2</v>
      </c>
      <c r="BF21">
        <v>4</v>
      </c>
      <c r="BG21">
        <v>0</v>
      </c>
      <c r="BH21">
        <v>7</v>
      </c>
      <c r="BI21">
        <v>3</v>
      </c>
      <c r="BJ21">
        <v>1</v>
      </c>
      <c r="BK21">
        <v>7</v>
      </c>
      <c r="BL21">
        <v>10</v>
      </c>
      <c r="BM21">
        <v>7</v>
      </c>
      <c r="BN21">
        <v>5</v>
      </c>
      <c r="BO21">
        <v>1</v>
      </c>
      <c r="BP21">
        <v>5</v>
      </c>
      <c r="BQ21">
        <v>0</v>
      </c>
      <c r="BR21">
        <v>0</v>
      </c>
      <c r="BS21">
        <v>3</v>
      </c>
      <c r="BT21">
        <v>18</v>
      </c>
      <c r="BU21">
        <v>0</v>
      </c>
      <c r="BV21">
        <v>0</v>
      </c>
      <c r="BW21">
        <v>23</v>
      </c>
      <c r="BY21">
        <v>21</v>
      </c>
      <c r="CA21">
        <v>21</v>
      </c>
    </row>
    <row r="22" spans="1:79" x14ac:dyDescent="0.2">
      <c r="A22">
        <v>272124</v>
      </c>
      <c r="B22" t="s">
        <v>182</v>
      </c>
      <c r="D22">
        <v>41</v>
      </c>
      <c r="E22">
        <v>32.575877959637701</v>
      </c>
      <c r="F22">
        <v>32.575877959637701</v>
      </c>
      <c r="G22">
        <v>0</v>
      </c>
      <c r="H22">
        <v>4</v>
      </c>
      <c r="I22">
        <v>4</v>
      </c>
      <c r="J22">
        <v>6</v>
      </c>
      <c r="K22">
        <v>12</v>
      </c>
      <c r="L22">
        <v>5</v>
      </c>
      <c r="M22">
        <v>6</v>
      </c>
      <c r="N22">
        <v>4</v>
      </c>
      <c r="O22">
        <v>0</v>
      </c>
      <c r="P22">
        <v>28</v>
      </c>
      <c r="Q22">
        <v>13</v>
      </c>
      <c r="R22">
        <v>0</v>
      </c>
      <c r="S22">
        <v>17</v>
      </c>
      <c r="T22">
        <v>24</v>
      </c>
      <c r="U22">
        <v>0</v>
      </c>
      <c r="V22">
        <v>24</v>
      </c>
      <c r="W22">
        <v>0</v>
      </c>
      <c r="X22">
        <v>1</v>
      </c>
      <c r="Y22">
        <v>14</v>
      </c>
      <c r="Z22">
        <v>9</v>
      </c>
      <c r="AA22">
        <v>0</v>
      </c>
      <c r="AB22">
        <v>30</v>
      </c>
      <c r="AC22">
        <v>3</v>
      </c>
      <c r="AD22">
        <v>1</v>
      </c>
      <c r="AE22">
        <v>0</v>
      </c>
      <c r="AF22">
        <v>1</v>
      </c>
      <c r="AG22">
        <v>6</v>
      </c>
      <c r="AH22">
        <v>0</v>
      </c>
      <c r="AI22">
        <v>28</v>
      </c>
      <c r="AJ22">
        <v>0</v>
      </c>
      <c r="AK22">
        <v>2</v>
      </c>
      <c r="AL22">
        <v>5</v>
      </c>
      <c r="AM22">
        <v>2</v>
      </c>
      <c r="AN22">
        <v>4</v>
      </c>
      <c r="AO22">
        <v>0</v>
      </c>
      <c r="AP22">
        <v>6</v>
      </c>
      <c r="AQ22">
        <v>2</v>
      </c>
      <c r="AR22">
        <v>2</v>
      </c>
      <c r="AS22">
        <v>0</v>
      </c>
      <c r="AT22">
        <v>3</v>
      </c>
      <c r="AU22">
        <v>4</v>
      </c>
      <c r="AV22">
        <v>4</v>
      </c>
      <c r="AW22">
        <v>4</v>
      </c>
      <c r="AX22">
        <v>2</v>
      </c>
      <c r="AY22">
        <v>2</v>
      </c>
      <c r="AZ22">
        <v>3</v>
      </c>
      <c r="BA22">
        <v>2</v>
      </c>
      <c r="BB22">
        <v>7</v>
      </c>
      <c r="BC22">
        <v>6</v>
      </c>
      <c r="BD22">
        <v>4</v>
      </c>
      <c r="BE22">
        <v>5</v>
      </c>
      <c r="BF22">
        <v>6</v>
      </c>
      <c r="BG22">
        <v>9</v>
      </c>
      <c r="BH22">
        <v>6</v>
      </c>
      <c r="BI22">
        <v>4</v>
      </c>
      <c r="BJ22">
        <v>1</v>
      </c>
      <c r="BK22">
        <v>7</v>
      </c>
      <c r="BL22">
        <v>32</v>
      </c>
      <c r="BM22">
        <v>10</v>
      </c>
      <c r="BN22">
        <v>11</v>
      </c>
      <c r="BO22">
        <v>1</v>
      </c>
      <c r="BP22">
        <v>0</v>
      </c>
      <c r="BQ22">
        <v>4</v>
      </c>
      <c r="BR22">
        <v>1</v>
      </c>
      <c r="BS22">
        <v>11</v>
      </c>
      <c r="BT22">
        <v>30</v>
      </c>
      <c r="BU22">
        <v>0</v>
      </c>
      <c r="BV22">
        <v>0</v>
      </c>
      <c r="BW22">
        <v>26</v>
      </c>
      <c r="BY22">
        <v>41</v>
      </c>
      <c r="CA22">
        <v>41</v>
      </c>
    </row>
    <row r="23" spans="1:79" x14ac:dyDescent="0.2">
      <c r="A23">
        <v>272132</v>
      </c>
      <c r="B23" t="s">
        <v>183</v>
      </c>
      <c r="D23">
        <v>16</v>
      </c>
      <c r="E23">
        <v>33.737480231945199</v>
      </c>
      <c r="F23">
        <v>33.737480231945199</v>
      </c>
      <c r="G23">
        <v>0</v>
      </c>
      <c r="H23">
        <v>1</v>
      </c>
      <c r="I23">
        <v>2</v>
      </c>
      <c r="J23">
        <v>2</v>
      </c>
      <c r="K23">
        <v>8</v>
      </c>
      <c r="L23">
        <v>0</v>
      </c>
      <c r="M23">
        <v>3</v>
      </c>
      <c r="N23">
        <v>0</v>
      </c>
      <c r="O23">
        <v>0</v>
      </c>
      <c r="P23">
        <v>14</v>
      </c>
      <c r="Q23">
        <v>2</v>
      </c>
      <c r="R23">
        <v>0</v>
      </c>
      <c r="S23" t="s">
        <v>170</v>
      </c>
      <c r="T23" t="s">
        <v>170</v>
      </c>
      <c r="U23" t="s">
        <v>170</v>
      </c>
      <c r="V23" t="s">
        <v>170</v>
      </c>
      <c r="W23" t="s">
        <v>170</v>
      </c>
      <c r="X23" t="s">
        <v>170</v>
      </c>
      <c r="Y23" t="s">
        <v>170</v>
      </c>
      <c r="Z23" t="s">
        <v>170</v>
      </c>
      <c r="AA23" t="s">
        <v>170</v>
      </c>
      <c r="AB23" t="s">
        <v>170</v>
      </c>
      <c r="AC23" t="s">
        <v>170</v>
      </c>
      <c r="AD23" t="s">
        <v>170</v>
      </c>
      <c r="AE23" t="s">
        <v>170</v>
      </c>
      <c r="AF23" t="s">
        <v>170</v>
      </c>
      <c r="AG23" t="s">
        <v>170</v>
      </c>
      <c r="AH23" t="s">
        <v>170</v>
      </c>
      <c r="AI23" t="s">
        <v>170</v>
      </c>
      <c r="AJ23" t="s">
        <v>170</v>
      </c>
      <c r="AK23" t="s">
        <v>170</v>
      </c>
      <c r="AL23" t="s">
        <v>170</v>
      </c>
      <c r="AM23" t="s">
        <v>170</v>
      </c>
      <c r="AN23" t="s">
        <v>170</v>
      </c>
      <c r="AO23" t="s">
        <v>170</v>
      </c>
      <c r="AP23">
        <v>0</v>
      </c>
      <c r="AQ23">
        <v>1</v>
      </c>
      <c r="AR23">
        <v>4</v>
      </c>
      <c r="AS23">
        <v>0</v>
      </c>
      <c r="AT23">
        <v>1</v>
      </c>
      <c r="AU23">
        <v>0</v>
      </c>
      <c r="AV23">
        <v>3</v>
      </c>
      <c r="AW23">
        <v>0</v>
      </c>
      <c r="AX23">
        <v>3</v>
      </c>
      <c r="AY23">
        <v>2</v>
      </c>
      <c r="AZ23">
        <v>0</v>
      </c>
      <c r="BA23">
        <v>1</v>
      </c>
      <c r="BB23">
        <v>1</v>
      </c>
      <c r="BC23">
        <v>1</v>
      </c>
      <c r="BD23">
        <v>2</v>
      </c>
      <c r="BE23">
        <v>4</v>
      </c>
      <c r="BF23">
        <v>1</v>
      </c>
      <c r="BG23">
        <v>1</v>
      </c>
      <c r="BH23">
        <v>6</v>
      </c>
      <c r="BI23">
        <v>1</v>
      </c>
      <c r="BJ23">
        <v>0</v>
      </c>
      <c r="BK23" t="s">
        <v>170</v>
      </c>
      <c r="BL23" t="s">
        <v>170</v>
      </c>
      <c r="BM23" t="s">
        <v>170</v>
      </c>
      <c r="BN23" t="s">
        <v>170</v>
      </c>
      <c r="BO23" t="s">
        <v>170</v>
      </c>
      <c r="BP23" t="s">
        <v>170</v>
      </c>
      <c r="BQ23" t="s">
        <v>170</v>
      </c>
      <c r="BR23" t="s">
        <v>170</v>
      </c>
      <c r="BS23" t="s">
        <v>170</v>
      </c>
      <c r="BT23" t="s">
        <v>170</v>
      </c>
      <c r="BU23" t="s">
        <v>170</v>
      </c>
      <c r="BV23">
        <v>0</v>
      </c>
      <c r="BW23">
        <v>16</v>
      </c>
      <c r="BY23">
        <v>16</v>
      </c>
      <c r="CA23">
        <v>16</v>
      </c>
    </row>
    <row r="24" spans="1:79" x14ac:dyDescent="0.2">
      <c r="A24">
        <v>272141</v>
      </c>
      <c r="B24" t="s">
        <v>272</v>
      </c>
      <c r="D24">
        <v>5</v>
      </c>
      <c r="E24">
        <v>9.7196843046537893</v>
      </c>
      <c r="F24">
        <v>9.7196843046537893</v>
      </c>
      <c r="G24">
        <v>0</v>
      </c>
      <c r="H24">
        <v>0</v>
      </c>
      <c r="I24">
        <v>1</v>
      </c>
      <c r="J24">
        <v>1</v>
      </c>
      <c r="K24">
        <v>1</v>
      </c>
      <c r="L24">
        <v>0</v>
      </c>
      <c r="M24">
        <v>1</v>
      </c>
      <c r="N24">
        <v>1</v>
      </c>
      <c r="O24">
        <v>0</v>
      </c>
      <c r="P24">
        <v>2</v>
      </c>
      <c r="Q24">
        <v>3</v>
      </c>
      <c r="R24">
        <v>0</v>
      </c>
      <c r="S24">
        <v>0</v>
      </c>
      <c r="T24">
        <v>5</v>
      </c>
      <c r="U24">
        <v>0</v>
      </c>
      <c r="V24">
        <v>5</v>
      </c>
      <c r="W24">
        <v>0</v>
      </c>
      <c r="X24">
        <v>0</v>
      </c>
      <c r="Y24">
        <v>2</v>
      </c>
      <c r="Z24">
        <v>3</v>
      </c>
      <c r="AA24">
        <v>0</v>
      </c>
      <c r="AB24">
        <v>3</v>
      </c>
      <c r="AC24">
        <v>0</v>
      </c>
      <c r="AD24">
        <v>1</v>
      </c>
      <c r="AE24">
        <v>0</v>
      </c>
      <c r="AF24">
        <v>0</v>
      </c>
      <c r="AG24">
        <v>1</v>
      </c>
      <c r="AH24">
        <v>0</v>
      </c>
      <c r="AI24">
        <v>5</v>
      </c>
      <c r="AJ24">
        <v>0</v>
      </c>
      <c r="AK24">
        <v>0</v>
      </c>
      <c r="AL24">
        <v>0</v>
      </c>
      <c r="AM24">
        <v>0</v>
      </c>
      <c r="AN24">
        <v>0</v>
      </c>
      <c r="AO24">
        <v>0</v>
      </c>
      <c r="AP24">
        <v>1</v>
      </c>
      <c r="AQ24">
        <v>0</v>
      </c>
      <c r="AR24">
        <v>0</v>
      </c>
      <c r="AS24">
        <v>0</v>
      </c>
      <c r="AT24">
        <v>1</v>
      </c>
      <c r="AU24">
        <v>0</v>
      </c>
      <c r="AV24">
        <v>1</v>
      </c>
      <c r="AW24">
        <v>0</v>
      </c>
      <c r="AX24">
        <v>0</v>
      </c>
      <c r="AY24">
        <v>0</v>
      </c>
      <c r="AZ24">
        <v>1</v>
      </c>
      <c r="BA24">
        <v>0</v>
      </c>
      <c r="BB24">
        <v>1</v>
      </c>
      <c r="BC24">
        <v>0</v>
      </c>
      <c r="BD24">
        <v>0</v>
      </c>
      <c r="BE24">
        <v>2</v>
      </c>
      <c r="BF24">
        <v>2</v>
      </c>
      <c r="BG24">
        <v>1</v>
      </c>
      <c r="BH24">
        <v>0</v>
      </c>
      <c r="BI24">
        <v>0</v>
      </c>
      <c r="BJ24">
        <v>0</v>
      </c>
      <c r="BK24">
        <v>2</v>
      </c>
      <c r="BL24">
        <v>5</v>
      </c>
      <c r="BM24">
        <v>0</v>
      </c>
      <c r="BN24">
        <v>0</v>
      </c>
      <c r="BO24">
        <v>0</v>
      </c>
      <c r="BP24">
        <v>0</v>
      </c>
      <c r="BQ24">
        <v>0</v>
      </c>
      <c r="BR24">
        <v>0</v>
      </c>
      <c r="BS24">
        <v>1</v>
      </c>
      <c r="BT24">
        <v>4</v>
      </c>
      <c r="BU24">
        <v>0</v>
      </c>
      <c r="BV24">
        <v>0</v>
      </c>
      <c r="BW24">
        <v>7</v>
      </c>
      <c r="BY24">
        <v>5</v>
      </c>
      <c r="CA24">
        <v>5</v>
      </c>
    </row>
    <row r="25" spans="1:79" x14ac:dyDescent="0.2">
      <c r="A25">
        <v>272159</v>
      </c>
      <c r="B25" t="s">
        <v>184</v>
      </c>
      <c r="D25">
        <v>24</v>
      </c>
      <c r="E25">
        <v>21.691777912347099</v>
      </c>
      <c r="F25">
        <v>21.691777912347099</v>
      </c>
      <c r="G25">
        <v>0</v>
      </c>
      <c r="H25">
        <v>2</v>
      </c>
      <c r="I25">
        <v>2</v>
      </c>
      <c r="J25">
        <v>10</v>
      </c>
      <c r="K25">
        <v>3</v>
      </c>
      <c r="L25">
        <v>2</v>
      </c>
      <c r="M25">
        <v>2</v>
      </c>
      <c r="N25">
        <v>3</v>
      </c>
      <c r="O25">
        <v>0</v>
      </c>
      <c r="P25">
        <v>17</v>
      </c>
      <c r="Q25">
        <v>7</v>
      </c>
      <c r="R25">
        <v>0</v>
      </c>
      <c r="S25">
        <v>8</v>
      </c>
      <c r="T25">
        <v>15</v>
      </c>
      <c r="U25">
        <v>1</v>
      </c>
      <c r="V25">
        <v>14</v>
      </c>
      <c r="W25">
        <v>0</v>
      </c>
      <c r="X25">
        <v>1</v>
      </c>
      <c r="Y25">
        <v>9</v>
      </c>
      <c r="Z25">
        <v>4</v>
      </c>
      <c r="AA25">
        <v>1</v>
      </c>
      <c r="AB25">
        <v>14</v>
      </c>
      <c r="AC25">
        <v>5</v>
      </c>
      <c r="AD25">
        <v>0</v>
      </c>
      <c r="AE25">
        <v>2</v>
      </c>
      <c r="AF25">
        <v>0</v>
      </c>
      <c r="AG25">
        <v>3</v>
      </c>
      <c r="AH25">
        <v>0</v>
      </c>
      <c r="AI25">
        <v>14</v>
      </c>
      <c r="AJ25">
        <v>0</v>
      </c>
      <c r="AK25">
        <v>0</v>
      </c>
      <c r="AL25">
        <v>9</v>
      </c>
      <c r="AM25">
        <v>0</v>
      </c>
      <c r="AN25">
        <v>1</v>
      </c>
      <c r="AO25">
        <v>0</v>
      </c>
      <c r="AP25">
        <v>3</v>
      </c>
      <c r="AQ25">
        <v>3</v>
      </c>
      <c r="AR25">
        <v>2</v>
      </c>
      <c r="AS25">
        <v>0</v>
      </c>
      <c r="AT25">
        <v>2</v>
      </c>
      <c r="AU25">
        <v>2</v>
      </c>
      <c r="AV25">
        <v>2</v>
      </c>
      <c r="AW25">
        <v>0</v>
      </c>
      <c r="AX25">
        <v>2</v>
      </c>
      <c r="AY25">
        <v>3</v>
      </c>
      <c r="AZ25">
        <v>1</v>
      </c>
      <c r="BA25">
        <v>0</v>
      </c>
      <c r="BB25">
        <v>4</v>
      </c>
      <c r="BC25">
        <v>2</v>
      </c>
      <c r="BD25">
        <v>3</v>
      </c>
      <c r="BE25">
        <v>2</v>
      </c>
      <c r="BF25">
        <v>3</v>
      </c>
      <c r="BG25">
        <v>3</v>
      </c>
      <c r="BH25">
        <v>4</v>
      </c>
      <c r="BI25">
        <v>5</v>
      </c>
      <c r="BJ25">
        <v>2</v>
      </c>
      <c r="BK25">
        <v>4</v>
      </c>
      <c r="BL25">
        <v>19</v>
      </c>
      <c r="BM25">
        <v>13</v>
      </c>
      <c r="BN25">
        <v>4</v>
      </c>
      <c r="BO25">
        <v>0</v>
      </c>
      <c r="BP25">
        <v>0</v>
      </c>
      <c r="BQ25">
        <v>1</v>
      </c>
      <c r="BR25">
        <v>0</v>
      </c>
      <c r="BS25">
        <v>4</v>
      </c>
      <c r="BT25">
        <v>19</v>
      </c>
      <c r="BU25">
        <v>1</v>
      </c>
      <c r="BV25">
        <v>0</v>
      </c>
      <c r="BW25">
        <v>30</v>
      </c>
      <c r="BY25">
        <v>24</v>
      </c>
      <c r="CA25">
        <v>24</v>
      </c>
    </row>
    <row r="26" spans="1:79" x14ac:dyDescent="0.2">
      <c r="A26">
        <v>272167</v>
      </c>
      <c r="B26" t="s">
        <v>185</v>
      </c>
      <c r="D26">
        <v>9</v>
      </c>
      <c r="E26">
        <v>18.768377369507601</v>
      </c>
      <c r="F26">
        <v>18.768377369507601</v>
      </c>
      <c r="G26">
        <v>0</v>
      </c>
      <c r="H26">
        <v>1</v>
      </c>
      <c r="I26">
        <v>0</v>
      </c>
      <c r="J26">
        <v>3</v>
      </c>
      <c r="K26">
        <v>0</v>
      </c>
      <c r="L26">
        <v>0</v>
      </c>
      <c r="M26">
        <v>4</v>
      </c>
      <c r="N26">
        <v>1</v>
      </c>
      <c r="O26">
        <v>0</v>
      </c>
      <c r="P26">
        <v>9</v>
      </c>
      <c r="Q26">
        <v>0</v>
      </c>
      <c r="R26">
        <v>0</v>
      </c>
      <c r="S26">
        <v>2</v>
      </c>
      <c r="T26">
        <v>7</v>
      </c>
      <c r="U26">
        <v>0</v>
      </c>
      <c r="V26">
        <v>7</v>
      </c>
      <c r="W26">
        <v>0</v>
      </c>
      <c r="X26">
        <v>0</v>
      </c>
      <c r="Y26">
        <v>6</v>
      </c>
      <c r="Z26">
        <v>1</v>
      </c>
      <c r="AA26">
        <v>0</v>
      </c>
      <c r="AB26">
        <v>4</v>
      </c>
      <c r="AC26">
        <v>0</v>
      </c>
      <c r="AD26">
        <v>1</v>
      </c>
      <c r="AE26">
        <v>1</v>
      </c>
      <c r="AF26">
        <v>2</v>
      </c>
      <c r="AG26">
        <v>1</v>
      </c>
      <c r="AH26">
        <v>0</v>
      </c>
      <c r="AI26">
        <v>5</v>
      </c>
      <c r="AJ26">
        <v>0</v>
      </c>
      <c r="AK26">
        <v>2</v>
      </c>
      <c r="AL26">
        <v>1</v>
      </c>
      <c r="AM26">
        <v>0</v>
      </c>
      <c r="AN26">
        <v>1</v>
      </c>
      <c r="AO26">
        <v>0</v>
      </c>
      <c r="AP26">
        <v>1</v>
      </c>
      <c r="AQ26">
        <v>0</v>
      </c>
      <c r="AR26">
        <v>0</v>
      </c>
      <c r="AS26">
        <v>0</v>
      </c>
      <c r="AT26">
        <v>1</v>
      </c>
      <c r="AU26">
        <v>1</v>
      </c>
      <c r="AV26">
        <v>0</v>
      </c>
      <c r="AW26">
        <v>1</v>
      </c>
      <c r="AX26">
        <v>1</v>
      </c>
      <c r="AY26">
        <v>2</v>
      </c>
      <c r="AZ26">
        <v>0</v>
      </c>
      <c r="BA26">
        <v>1</v>
      </c>
      <c r="BB26">
        <v>1</v>
      </c>
      <c r="BC26">
        <v>1</v>
      </c>
      <c r="BD26">
        <v>1</v>
      </c>
      <c r="BE26">
        <v>1</v>
      </c>
      <c r="BF26">
        <v>2</v>
      </c>
      <c r="BG26">
        <v>0</v>
      </c>
      <c r="BH26">
        <v>2</v>
      </c>
      <c r="BI26">
        <v>2</v>
      </c>
      <c r="BJ26">
        <v>0</v>
      </c>
      <c r="BK26">
        <v>1</v>
      </c>
      <c r="BL26">
        <v>8</v>
      </c>
      <c r="BM26">
        <v>1</v>
      </c>
      <c r="BN26">
        <v>2</v>
      </c>
      <c r="BO26">
        <v>0</v>
      </c>
      <c r="BP26">
        <v>0</v>
      </c>
      <c r="BQ26">
        <v>2</v>
      </c>
      <c r="BR26">
        <v>0</v>
      </c>
      <c r="BS26">
        <v>0</v>
      </c>
      <c r="BT26">
        <v>9</v>
      </c>
      <c r="BU26">
        <v>0</v>
      </c>
      <c r="BV26">
        <v>0</v>
      </c>
      <c r="BW26">
        <v>8</v>
      </c>
      <c r="BY26">
        <v>9</v>
      </c>
      <c r="CA26">
        <v>9</v>
      </c>
    </row>
    <row r="27" spans="1:79" x14ac:dyDescent="0.2">
      <c r="A27">
        <v>272175</v>
      </c>
      <c r="B27" t="s">
        <v>186</v>
      </c>
      <c r="D27">
        <v>17</v>
      </c>
      <c r="E27">
        <v>29.974433571365601</v>
      </c>
      <c r="F27">
        <v>29.974433571365601</v>
      </c>
      <c r="G27">
        <v>0</v>
      </c>
      <c r="H27">
        <v>1</v>
      </c>
      <c r="I27">
        <v>2</v>
      </c>
      <c r="J27">
        <v>4</v>
      </c>
      <c r="K27">
        <v>2</v>
      </c>
      <c r="L27">
        <v>4</v>
      </c>
      <c r="M27">
        <v>2</v>
      </c>
      <c r="N27">
        <v>2</v>
      </c>
      <c r="O27">
        <v>0</v>
      </c>
      <c r="P27">
        <v>11</v>
      </c>
      <c r="Q27">
        <v>6</v>
      </c>
      <c r="R27">
        <v>0</v>
      </c>
      <c r="S27">
        <v>9</v>
      </c>
      <c r="T27">
        <v>8</v>
      </c>
      <c r="U27">
        <v>0</v>
      </c>
      <c r="V27">
        <v>8</v>
      </c>
      <c r="W27">
        <v>0</v>
      </c>
      <c r="X27">
        <v>1</v>
      </c>
      <c r="Y27">
        <v>6</v>
      </c>
      <c r="Z27">
        <v>1</v>
      </c>
      <c r="AA27">
        <v>0</v>
      </c>
      <c r="AB27">
        <v>12</v>
      </c>
      <c r="AC27">
        <v>0</v>
      </c>
      <c r="AD27">
        <v>1</v>
      </c>
      <c r="AE27">
        <v>0</v>
      </c>
      <c r="AF27">
        <v>0</v>
      </c>
      <c r="AG27">
        <v>4</v>
      </c>
      <c r="AH27">
        <v>0</v>
      </c>
      <c r="AI27">
        <v>14</v>
      </c>
      <c r="AJ27">
        <v>0</v>
      </c>
      <c r="AK27">
        <v>0</v>
      </c>
      <c r="AL27">
        <v>1</v>
      </c>
      <c r="AM27">
        <v>0</v>
      </c>
      <c r="AN27">
        <v>2</v>
      </c>
      <c r="AO27">
        <v>0</v>
      </c>
      <c r="AP27">
        <v>2</v>
      </c>
      <c r="AQ27">
        <v>1</v>
      </c>
      <c r="AR27">
        <v>3</v>
      </c>
      <c r="AS27">
        <v>2</v>
      </c>
      <c r="AT27">
        <v>2</v>
      </c>
      <c r="AU27">
        <v>1</v>
      </c>
      <c r="AV27">
        <v>1</v>
      </c>
      <c r="AW27">
        <v>0</v>
      </c>
      <c r="AX27">
        <v>2</v>
      </c>
      <c r="AY27">
        <v>0</v>
      </c>
      <c r="AZ27">
        <v>1</v>
      </c>
      <c r="BA27">
        <v>0</v>
      </c>
      <c r="BB27">
        <v>2</v>
      </c>
      <c r="BC27">
        <v>2</v>
      </c>
      <c r="BD27">
        <v>2</v>
      </c>
      <c r="BE27">
        <v>6</v>
      </c>
      <c r="BF27">
        <v>1</v>
      </c>
      <c r="BG27">
        <v>4</v>
      </c>
      <c r="BH27">
        <v>1</v>
      </c>
      <c r="BI27">
        <v>1</v>
      </c>
      <c r="BJ27">
        <v>0</v>
      </c>
      <c r="BK27">
        <v>2</v>
      </c>
      <c r="BL27">
        <v>10</v>
      </c>
      <c r="BM27">
        <v>7</v>
      </c>
      <c r="BN27">
        <v>3</v>
      </c>
      <c r="BO27">
        <v>1</v>
      </c>
      <c r="BP27">
        <v>0</v>
      </c>
      <c r="BQ27">
        <v>1</v>
      </c>
      <c r="BR27">
        <v>0</v>
      </c>
      <c r="BS27">
        <v>2</v>
      </c>
      <c r="BT27">
        <v>14</v>
      </c>
      <c r="BU27">
        <v>1</v>
      </c>
      <c r="BV27">
        <v>0</v>
      </c>
      <c r="BW27">
        <v>7</v>
      </c>
      <c r="BY27">
        <v>17</v>
      </c>
      <c r="CA27">
        <v>17</v>
      </c>
    </row>
    <row r="28" spans="1:79" x14ac:dyDescent="0.2">
      <c r="A28">
        <v>272183</v>
      </c>
      <c r="B28" t="s">
        <v>187</v>
      </c>
      <c r="D28">
        <v>13</v>
      </c>
      <c r="E28">
        <v>22.5483054081243</v>
      </c>
      <c r="F28">
        <v>22.5483054081243</v>
      </c>
      <c r="G28">
        <v>0</v>
      </c>
      <c r="H28">
        <v>1</v>
      </c>
      <c r="I28">
        <v>2</v>
      </c>
      <c r="J28">
        <v>3</v>
      </c>
      <c r="K28">
        <v>3</v>
      </c>
      <c r="L28">
        <v>1</v>
      </c>
      <c r="M28">
        <v>3</v>
      </c>
      <c r="N28">
        <v>0</v>
      </c>
      <c r="O28">
        <v>0</v>
      </c>
      <c r="P28">
        <v>9</v>
      </c>
      <c r="Q28">
        <v>4</v>
      </c>
      <c r="R28">
        <v>0</v>
      </c>
      <c r="S28">
        <v>8</v>
      </c>
      <c r="T28">
        <v>5</v>
      </c>
      <c r="U28">
        <v>1</v>
      </c>
      <c r="V28">
        <v>4</v>
      </c>
      <c r="W28">
        <v>0</v>
      </c>
      <c r="X28">
        <v>1</v>
      </c>
      <c r="Y28">
        <v>3</v>
      </c>
      <c r="Z28">
        <v>0</v>
      </c>
      <c r="AA28">
        <v>0</v>
      </c>
      <c r="AB28">
        <v>7</v>
      </c>
      <c r="AC28">
        <v>1</v>
      </c>
      <c r="AD28">
        <v>1</v>
      </c>
      <c r="AE28">
        <v>0</v>
      </c>
      <c r="AF28">
        <v>0</v>
      </c>
      <c r="AG28">
        <v>4</v>
      </c>
      <c r="AH28">
        <v>0</v>
      </c>
      <c r="AI28">
        <v>6</v>
      </c>
      <c r="AJ28">
        <v>1</v>
      </c>
      <c r="AK28">
        <v>2</v>
      </c>
      <c r="AL28">
        <v>3</v>
      </c>
      <c r="AM28">
        <v>1</v>
      </c>
      <c r="AN28">
        <v>0</v>
      </c>
      <c r="AO28">
        <v>0</v>
      </c>
      <c r="AP28">
        <v>1</v>
      </c>
      <c r="AQ28">
        <v>0</v>
      </c>
      <c r="AR28">
        <v>0</v>
      </c>
      <c r="AS28">
        <v>1</v>
      </c>
      <c r="AT28">
        <v>1</v>
      </c>
      <c r="AU28">
        <v>1</v>
      </c>
      <c r="AV28">
        <v>0</v>
      </c>
      <c r="AW28">
        <v>1</v>
      </c>
      <c r="AX28">
        <v>3</v>
      </c>
      <c r="AY28">
        <v>0</v>
      </c>
      <c r="AZ28">
        <v>1</v>
      </c>
      <c r="BA28">
        <v>1</v>
      </c>
      <c r="BB28">
        <v>3</v>
      </c>
      <c r="BC28">
        <v>1</v>
      </c>
      <c r="BD28">
        <v>3</v>
      </c>
      <c r="BE28">
        <v>2</v>
      </c>
      <c r="BF28">
        <v>1</v>
      </c>
      <c r="BG28">
        <v>3</v>
      </c>
      <c r="BH28">
        <v>2</v>
      </c>
      <c r="BI28">
        <v>1</v>
      </c>
      <c r="BJ28">
        <v>0</v>
      </c>
      <c r="BK28">
        <v>2</v>
      </c>
      <c r="BL28">
        <v>6</v>
      </c>
      <c r="BM28">
        <v>5</v>
      </c>
      <c r="BN28">
        <v>3</v>
      </c>
      <c r="BO28">
        <v>0</v>
      </c>
      <c r="BP28">
        <v>1</v>
      </c>
      <c r="BQ28">
        <v>1</v>
      </c>
      <c r="BR28">
        <v>0</v>
      </c>
      <c r="BS28">
        <v>1</v>
      </c>
      <c r="BT28">
        <v>11</v>
      </c>
      <c r="BU28">
        <v>1</v>
      </c>
      <c r="BV28">
        <v>0</v>
      </c>
      <c r="BW28">
        <v>11</v>
      </c>
      <c r="BY28">
        <v>13</v>
      </c>
      <c r="CA28">
        <v>13</v>
      </c>
    </row>
    <row r="29" spans="1:79" x14ac:dyDescent="0.2">
      <c r="A29">
        <v>272191</v>
      </c>
      <c r="B29" t="s">
        <v>278</v>
      </c>
      <c r="D29">
        <v>18</v>
      </c>
      <c r="E29">
        <v>20.163322915616501</v>
      </c>
      <c r="F29">
        <v>20.163322915616501</v>
      </c>
      <c r="G29">
        <v>1</v>
      </c>
      <c r="H29">
        <v>2</v>
      </c>
      <c r="I29">
        <v>5</v>
      </c>
      <c r="J29">
        <v>3</v>
      </c>
      <c r="K29">
        <v>3</v>
      </c>
      <c r="L29">
        <v>1</v>
      </c>
      <c r="M29">
        <v>1</v>
      </c>
      <c r="N29">
        <v>2</v>
      </c>
      <c r="O29">
        <v>0</v>
      </c>
      <c r="P29">
        <v>15</v>
      </c>
      <c r="Q29">
        <v>3</v>
      </c>
      <c r="R29">
        <v>0</v>
      </c>
      <c r="S29">
        <v>8</v>
      </c>
      <c r="T29">
        <v>10</v>
      </c>
      <c r="U29">
        <v>1</v>
      </c>
      <c r="V29">
        <v>9</v>
      </c>
      <c r="W29">
        <v>0</v>
      </c>
      <c r="X29">
        <v>2</v>
      </c>
      <c r="Y29">
        <v>4</v>
      </c>
      <c r="Z29">
        <v>3</v>
      </c>
      <c r="AA29">
        <v>0</v>
      </c>
      <c r="AB29">
        <v>11</v>
      </c>
      <c r="AC29">
        <v>0</v>
      </c>
      <c r="AD29">
        <v>0</v>
      </c>
      <c r="AE29">
        <v>1</v>
      </c>
      <c r="AF29">
        <v>0</v>
      </c>
      <c r="AG29">
        <v>6</v>
      </c>
      <c r="AH29">
        <v>0</v>
      </c>
      <c r="AI29">
        <v>8</v>
      </c>
      <c r="AJ29">
        <v>1</v>
      </c>
      <c r="AK29">
        <v>0</v>
      </c>
      <c r="AL29">
        <v>7</v>
      </c>
      <c r="AM29">
        <v>1</v>
      </c>
      <c r="AN29">
        <v>1</v>
      </c>
      <c r="AO29">
        <v>0</v>
      </c>
      <c r="AP29">
        <v>1</v>
      </c>
      <c r="AQ29">
        <v>1</v>
      </c>
      <c r="AR29">
        <v>3</v>
      </c>
      <c r="AS29">
        <v>1</v>
      </c>
      <c r="AT29">
        <v>2</v>
      </c>
      <c r="AU29">
        <v>1</v>
      </c>
      <c r="AV29">
        <v>1</v>
      </c>
      <c r="AW29">
        <v>2</v>
      </c>
      <c r="AX29">
        <v>3</v>
      </c>
      <c r="AY29">
        <v>1</v>
      </c>
      <c r="AZ29">
        <v>2</v>
      </c>
      <c r="BA29">
        <v>0</v>
      </c>
      <c r="BB29">
        <v>0</v>
      </c>
      <c r="BC29">
        <v>4</v>
      </c>
      <c r="BD29">
        <v>3</v>
      </c>
      <c r="BE29">
        <v>3</v>
      </c>
      <c r="BF29">
        <v>2</v>
      </c>
      <c r="BG29">
        <v>2</v>
      </c>
      <c r="BH29">
        <v>2</v>
      </c>
      <c r="BI29">
        <v>2</v>
      </c>
      <c r="BJ29">
        <v>0</v>
      </c>
      <c r="BK29">
        <v>2</v>
      </c>
      <c r="BL29">
        <v>13</v>
      </c>
      <c r="BM29">
        <v>5</v>
      </c>
      <c r="BN29">
        <v>2</v>
      </c>
      <c r="BO29">
        <v>1</v>
      </c>
      <c r="BP29">
        <v>1</v>
      </c>
      <c r="BQ29">
        <v>0</v>
      </c>
      <c r="BR29">
        <v>0</v>
      </c>
      <c r="BS29">
        <v>4</v>
      </c>
      <c r="BT29">
        <v>13</v>
      </c>
      <c r="BU29">
        <v>1</v>
      </c>
      <c r="BV29">
        <v>0</v>
      </c>
      <c r="BW29">
        <v>22</v>
      </c>
      <c r="BY29">
        <v>18</v>
      </c>
      <c r="CA29">
        <v>18</v>
      </c>
    </row>
    <row r="30" spans="1:79" x14ac:dyDescent="0.2">
      <c r="A30">
        <v>272205</v>
      </c>
      <c r="B30" t="s">
        <v>188</v>
      </c>
      <c r="D30">
        <v>10</v>
      </c>
      <c r="E30">
        <v>15.0394032364796</v>
      </c>
      <c r="F30">
        <v>15.0394032364796</v>
      </c>
      <c r="G30">
        <v>0</v>
      </c>
      <c r="H30">
        <v>1</v>
      </c>
      <c r="I30">
        <v>0</v>
      </c>
      <c r="J30">
        <v>3</v>
      </c>
      <c r="K30">
        <v>3</v>
      </c>
      <c r="L30">
        <v>2</v>
      </c>
      <c r="M30">
        <v>1</v>
      </c>
      <c r="N30">
        <v>0</v>
      </c>
      <c r="O30">
        <v>0</v>
      </c>
      <c r="P30">
        <v>8</v>
      </c>
      <c r="Q30">
        <v>2</v>
      </c>
      <c r="R30">
        <v>0</v>
      </c>
      <c r="S30">
        <v>5</v>
      </c>
      <c r="T30">
        <v>5</v>
      </c>
      <c r="U30">
        <v>1</v>
      </c>
      <c r="V30">
        <v>4</v>
      </c>
      <c r="W30">
        <v>0</v>
      </c>
      <c r="X30">
        <v>1</v>
      </c>
      <c r="Y30">
        <v>1</v>
      </c>
      <c r="Z30">
        <v>2</v>
      </c>
      <c r="AA30">
        <v>0</v>
      </c>
      <c r="AB30">
        <v>4</v>
      </c>
      <c r="AC30">
        <v>1</v>
      </c>
      <c r="AD30">
        <v>1</v>
      </c>
      <c r="AE30">
        <v>0</v>
      </c>
      <c r="AF30">
        <v>2</v>
      </c>
      <c r="AG30">
        <v>2</v>
      </c>
      <c r="AH30">
        <v>0</v>
      </c>
      <c r="AI30">
        <v>6</v>
      </c>
      <c r="AJ30">
        <v>0</v>
      </c>
      <c r="AK30">
        <v>1</v>
      </c>
      <c r="AL30">
        <v>3</v>
      </c>
      <c r="AM30">
        <v>0</v>
      </c>
      <c r="AN30">
        <v>0</v>
      </c>
      <c r="AO30">
        <v>0</v>
      </c>
      <c r="AP30">
        <v>2</v>
      </c>
      <c r="AQ30">
        <v>1</v>
      </c>
      <c r="AR30">
        <v>2</v>
      </c>
      <c r="AS30">
        <v>1</v>
      </c>
      <c r="AT30">
        <v>1</v>
      </c>
      <c r="AU30">
        <v>0</v>
      </c>
      <c r="AV30">
        <v>1</v>
      </c>
      <c r="AW30">
        <v>0</v>
      </c>
      <c r="AX30">
        <v>1</v>
      </c>
      <c r="AY30">
        <v>0</v>
      </c>
      <c r="AZ30">
        <v>0</v>
      </c>
      <c r="BA30">
        <v>0</v>
      </c>
      <c r="BB30">
        <v>1</v>
      </c>
      <c r="BC30">
        <v>1</v>
      </c>
      <c r="BD30">
        <v>2</v>
      </c>
      <c r="BE30">
        <v>1</v>
      </c>
      <c r="BF30">
        <v>3</v>
      </c>
      <c r="BG30">
        <v>0</v>
      </c>
      <c r="BH30">
        <v>0</v>
      </c>
      <c r="BI30">
        <v>3</v>
      </c>
      <c r="BJ30">
        <v>0</v>
      </c>
      <c r="BK30">
        <v>5</v>
      </c>
      <c r="BL30">
        <v>3</v>
      </c>
      <c r="BM30">
        <v>3</v>
      </c>
      <c r="BN30">
        <v>1</v>
      </c>
      <c r="BO30">
        <v>0</v>
      </c>
      <c r="BP30">
        <v>1</v>
      </c>
      <c r="BQ30">
        <v>1</v>
      </c>
      <c r="BR30">
        <v>0</v>
      </c>
      <c r="BS30">
        <v>0</v>
      </c>
      <c r="BT30">
        <v>10</v>
      </c>
      <c r="BU30">
        <v>0</v>
      </c>
      <c r="BV30">
        <v>0</v>
      </c>
      <c r="BW30">
        <v>6</v>
      </c>
      <c r="BY30">
        <v>10</v>
      </c>
      <c r="CA30">
        <v>10</v>
      </c>
    </row>
    <row r="31" spans="1:79" x14ac:dyDescent="0.2">
      <c r="A31">
        <v>272213</v>
      </c>
      <c r="B31" t="s">
        <v>281</v>
      </c>
      <c r="D31">
        <v>5</v>
      </c>
      <c r="E31">
        <v>15.3623989922266</v>
      </c>
      <c r="F31">
        <v>15.3623989922266</v>
      </c>
      <c r="G31">
        <v>1</v>
      </c>
      <c r="H31">
        <v>0</v>
      </c>
      <c r="I31">
        <v>0</v>
      </c>
      <c r="J31">
        <v>0</v>
      </c>
      <c r="K31">
        <v>1</v>
      </c>
      <c r="L31">
        <v>2</v>
      </c>
      <c r="M31">
        <v>0</v>
      </c>
      <c r="N31">
        <v>1</v>
      </c>
      <c r="O31">
        <v>0</v>
      </c>
      <c r="P31">
        <v>4</v>
      </c>
      <c r="Q31">
        <v>1</v>
      </c>
      <c r="R31">
        <v>0</v>
      </c>
      <c r="S31" t="s">
        <v>170</v>
      </c>
      <c r="T31" t="s">
        <v>170</v>
      </c>
      <c r="U31" t="s">
        <v>170</v>
      </c>
      <c r="V31" t="s">
        <v>170</v>
      </c>
      <c r="W31" t="s">
        <v>170</v>
      </c>
      <c r="X31" t="s">
        <v>170</v>
      </c>
      <c r="Y31" t="s">
        <v>170</v>
      </c>
      <c r="Z31" t="s">
        <v>170</v>
      </c>
      <c r="AA31" t="s">
        <v>170</v>
      </c>
      <c r="AB31" t="s">
        <v>170</v>
      </c>
      <c r="AC31" t="s">
        <v>170</v>
      </c>
      <c r="AD31" t="s">
        <v>170</v>
      </c>
      <c r="AE31" t="s">
        <v>170</v>
      </c>
      <c r="AF31" t="s">
        <v>170</v>
      </c>
      <c r="AG31" t="s">
        <v>170</v>
      </c>
      <c r="AH31" t="s">
        <v>170</v>
      </c>
      <c r="AI31" t="s">
        <v>170</v>
      </c>
      <c r="AJ31" t="s">
        <v>170</v>
      </c>
      <c r="AK31" t="s">
        <v>170</v>
      </c>
      <c r="AL31" t="s">
        <v>170</v>
      </c>
      <c r="AM31" t="s">
        <v>170</v>
      </c>
      <c r="AN31" t="s">
        <v>170</v>
      </c>
      <c r="AO31" t="s">
        <v>170</v>
      </c>
      <c r="AP31">
        <v>0</v>
      </c>
      <c r="AQ31">
        <v>0</v>
      </c>
      <c r="AR31">
        <v>1</v>
      </c>
      <c r="AS31">
        <v>0</v>
      </c>
      <c r="AT31">
        <v>0</v>
      </c>
      <c r="AU31">
        <v>0</v>
      </c>
      <c r="AV31">
        <v>0</v>
      </c>
      <c r="AW31">
        <v>0</v>
      </c>
      <c r="AX31">
        <v>0</v>
      </c>
      <c r="AY31">
        <v>1</v>
      </c>
      <c r="AZ31">
        <v>1</v>
      </c>
      <c r="BA31">
        <v>1</v>
      </c>
      <c r="BB31">
        <v>1</v>
      </c>
      <c r="BC31">
        <v>0</v>
      </c>
      <c r="BD31">
        <v>1</v>
      </c>
      <c r="BE31">
        <v>2</v>
      </c>
      <c r="BF31">
        <v>0</v>
      </c>
      <c r="BG31">
        <v>0</v>
      </c>
      <c r="BH31">
        <v>0</v>
      </c>
      <c r="BI31">
        <v>2</v>
      </c>
      <c r="BJ31">
        <v>0</v>
      </c>
      <c r="BK31" t="s">
        <v>170</v>
      </c>
      <c r="BL31" t="s">
        <v>170</v>
      </c>
      <c r="BM31" t="s">
        <v>170</v>
      </c>
      <c r="BN31" t="s">
        <v>170</v>
      </c>
      <c r="BO31" t="s">
        <v>170</v>
      </c>
      <c r="BP31" t="s">
        <v>170</v>
      </c>
      <c r="BQ31" t="s">
        <v>170</v>
      </c>
      <c r="BR31" t="s">
        <v>170</v>
      </c>
      <c r="BS31" t="s">
        <v>170</v>
      </c>
      <c r="BT31" t="s">
        <v>170</v>
      </c>
      <c r="BU31" t="s">
        <v>170</v>
      </c>
      <c r="BV31">
        <v>0</v>
      </c>
      <c r="BW31">
        <v>1</v>
      </c>
      <c r="BY31">
        <v>5</v>
      </c>
      <c r="CA31">
        <v>5</v>
      </c>
    </row>
    <row r="32" spans="1:79" x14ac:dyDescent="0.2">
      <c r="A32">
        <v>272221</v>
      </c>
      <c r="B32" t="s">
        <v>189</v>
      </c>
      <c r="D32">
        <v>13</v>
      </c>
      <c r="E32">
        <v>24.9716667627115</v>
      </c>
      <c r="F32">
        <v>24.9716667627115</v>
      </c>
      <c r="G32">
        <v>0</v>
      </c>
      <c r="H32">
        <v>0</v>
      </c>
      <c r="I32">
        <v>0</v>
      </c>
      <c r="J32">
        <v>2</v>
      </c>
      <c r="K32">
        <v>2</v>
      </c>
      <c r="L32">
        <v>4</v>
      </c>
      <c r="M32">
        <v>4</v>
      </c>
      <c r="N32">
        <v>1</v>
      </c>
      <c r="O32">
        <v>0</v>
      </c>
      <c r="P32">
        <v>9</v>
      </c>
      <c r="Q32">
        <v>4</v>
      </c>
      <c r="R32">
        <v>0</v>
      </c>
      <c r="S32">
        <v>2</v>
      </c>
      <c r="T32">
        <v>11</v>
      </c>
      <c r="U32">
        <v>0</v>
      </c>
      <c r="V32">
        <v>11</v>
      </c>
      <c r="W32">
        <v>0</v>
      </c>
      <c r="X32">
        <v>2</v>
      </c>
      <c r="Y32">
        <v>8</v>
      </c>
      <c r="Z32">
        <v>1</v>
      </c>
      <c r="AA32">
        <v>0</v>
      </c>
      <c r="AB32">
        <v>8</v>
      </c>
      <c r="AC32">
        <v>0</v>
      </c>
      <c r="AD32">
        <v>0</v>
      </c>
      <c r="AE32">
        <v>0</v>
      </c>
      <c r="AF32">
        <v>0</v>
      </c>
      <c r="AG32">
        <v>5</v>
      </c>
      <c r="AH32">
        <v>0</v>
      </c>
      <c r="AI32">
        <v>9</v>
      </c>
      <c r="AJ32">
        <v>0</v>
      </c>
      <c r="AK32">
        <v>1</v>
      </c>
      <c r="AL32">
        <v>2</v>
      </c>
      <c r="AM32">
        <v>0</v>
      </c>
      <c r="AN32">
        <v>1</v>
      </c>
      <c r="AO32">
        <v>0</v>
      </c>
      <c r="AP32">
        <v>1</v>
      </c>
      <c r="AQ32">
        <v>0</v>
      </c>
      <c r="AR32">
        <v>1</v>
      </c>
      <c r="AS32">
        <v>0</v>
      </c>
      <c r="AT32">
        <v>3</v>
      </c>
      <c r="AU32">
        <v>0</v>
      </c>
      <c r="AV32">
        <v>2</v>
      </c>
      <c r="AW32">
        <v>0</v>
      </c>
      <c r="AX32">
        <v>2</v>
      </c>
      <c r="AY32">
        <v>0</v>
      </c>
      <c r="AZ32">
        <v>1</v>
      </c>
      <c r="BA32">
        <v>0</v>
      </c>
      <c r="BB32">
        <v>3</v>
      </c>
      <c r="BC32">
        <v>1</v>
      </c>
      <c r="BD32">
        <v>1</v>
      </c>
      <c r="BE32">
        <v>1</v>
      </c>
      <c r="BF32">
        <v>2</v>
      </c>
      <c r="BG32">
        <v>2</v>
      </c>
      <c r="BH32">
        <v>2</v>
      </c>
      <c r="BI32">
        <v>4</v>
      </c>
      <c r="BJ32">
        <v>0</v>
      </c>
      <c r="BK32">
        <v>2</v>
      </c>
      <c r="BL32">
        <v>12</v>
      </c>
      <c r="BM32">
        <v>5</v>
      </c>
      <c r="BN32">
        <v>0</v>
      </c>
      <c r="BO32">
        <v>0</v>
      </c>
      <c r="BP32">
        <v>0</v>
      </c>
      <c r="BQ32">
        <v>1</v>
      </c>
      <c r="BR32">
        <v>0</v>
      </c>
      <c r="BS32">
        <v>1</v>
      </c>
      <c r="BT32">
        <v>12</v>
      </c>
      <c r="BU32">
        <v>0</v>
      </c>
      <c r="BV32">
        <v>0</v>
      </c>
      <c r="BW32">
        <v>12</v>
      </c>
      <c r="BY32">
        <v>13</v>
      </c>
      <c r="CA32">
        <v>13</v>
      </c>
    </row>
    <row r="33" spans="1:79" x14ac:dyDescent="0.2">
      <c r="A33">
        <v>272230</v>
      </c>
      <c r="B33" t="s">
        <v>171</v>
      </c>
      <c r="D33">
        <v>9</v>
      </c>
      <c r="E33">
        <v>15.352336113811999</v>
      </c>
      <c r="F33">
        <v>15.352336113811999</v>
      </c>
      <c r="G33">
        <v>0</v>
      </c>
      <c r="H33">
        <v>2</v>
      </c>
      <c r="I33">
        <v>0</v>
      </c>
      <c r="J33">
        <v>1</v>
      </c>
      <c r="K33">
        <v>3</v>
      </c>
      <c r="L33">
        <v>1</v>
      </c>
      <c r="M33">
        <v>1</v>
      </c>
      <c r="N33">
        <v>1</v>
      </c>
      <c r="O33">
        <v>0</v>
      </c>
      <c r="P33">
        <v>5</v>
      </c>
      <c r="Q33">
        <v>4</v>
      </c>
      <c r="R33">
        <v>0</v>
      </c>
      <c r="S33">
        <v>3</v>
      </c>
      <c r="T33">
        <v>6</v>
      </c>
      <c r="U33">
        <v>0</v>
      </c>
      <c r="V33">
        <v>6</v>
      </c>
      <c r="W33">
        <v>0</v>
      </c>
      <c r="X33">
        <v>2</v>
      </c>
      <c r="Y33">
        <v>3</v>
      </c>
      <c r="Z33">
        <v>1</v>
      </c>
      <c r="AA33">
        <v>0</v>
      </c>
      <c r="AB33">
        <v>7</v>
      </c>
      <c r="AC33">
        <v>1</v>
      </c>
      <c r="AD33">
        <v>0</v>
      </c>
      <c r="AE33">
        <v>0</v>
      </c>
      <c r="AF33">
        <v>0</v>
      </c>
      <c r="AG33">
        <v>1</v>
      </c>
      <c r="AH33">
        <v>0</v>
      </c>
      <c r="AI33">
        <v>6</v>
      </c>
      <c r="AJ33">
        <v>0</v>
      </c>
      <c r="AK33">
        <v>0</v>
      </c>
      <c r="AL33">
        <v>3</v>
      </c>
      <c r="AM33">
        <v>0</v>
      </c>
      <c r="AN33">
        <v>0</v>
      </c>
      <c r="AO33">
        <v>0</v>
      </c>
      <c r="AP33">
        <v>1</v>
      </c>
      <c r="AQ33">
        <v>1</v>
      </c>
      <c r="AR33">
        <v>1</v>
      </c>
      <c r="AS33">
        <v>1</v>
      </c>
      <c r="AT33">
        <v>2</v>
      </c>
      <c r="AU33">
        <v>0</v>
      </c>
      <c r="AV33">
        <v>0</v>
      </c>
      <c r="AW33">
        <v>0</v>
      </c>
      <c r="AX33">
        <v>0</v>
      </c>
      <c r="AY33">
        <v>1</v>
      </c>
      <c r="AZ33">
        <v>0</v>
      </c>
      <c r="BA33">
        <v>0</v>
      </c>
      <c r="BB33">
        <v>2</v>
      </c>
      <c r="BC33">
        <v>2</v>
      </c>
      <c r="BD33">
        <v>2</v>
      </c>
      <c r="BE33">
        <v>1</v>
      </c>
      <c r="BF33">
        <v>1</v>
      </c>
      <c r="BG33">
        <v>1</v>
      </c>
      <c r="BH33">
        <v>1</v>
      </c>
      <c r="BI33">
        <v>1</v>
      </c>
      <c r="BJ33">
        <v>0</v>
      </c>
      <c r="BK33">
        <v>4</v>
      </c>
      <c r="BL33">
        <v>8</v>
      </c>
      <c r="BM33">
        <v>4</v>
      </c>
      <c r="BN33">
        <v>0</v>
      </c>
      <c r="BO33">
        <v>0</v>
      </c>
      <c r="BP33">
        <v>0</v>
      </c>
      <c r="BQ33">
        <v>1</v>
      </c>
      <c r="BR33">
        <v>0</v>
      </c>
      <c r="BS33">
        <v>0</v>
      </c>
      <c r="BT33">
        <v>8</v>
      </c>
      <c r="BU33">
        <v>1</v>
      </c>
      <c r="BV33">
        <v>0</v>
      </c>
      <c r="BW33">
        <v>16</v>
      </c>
      <c r="BY33">
        <v>9</v>
      </c>
      <c r="CA33">
        <v>9</v>
      </c>
    </row>
    <row r="34" spans="1:79" x14ac:dyDescent="0.2">
      <c r="A34">
        <v>272248</v>
      </c>
      <c r="B34" t="s">
        <v>190</v>
      </c>
      <c r="D34">
        <v>11</v>
      </c>
      <c r="E34">
        <v>25.632063381102199</v>
      </c>
      <c r="F34">
        <v>25.632063381102199</v>
      </c>
      <c r="G34">
        <v>1</v>
      </c>
      <c r="H34">
        <v>1</v>
      </c>
      <c r="I34">
        <v>1</v>
      </c>
      <c r="J34">
        <v>2</v>
      </c>
      <c r="K34">
        <v>1</v>
      </c>
      <c r="L34">
        <v>3</v>
      </c>
      <c r="M34">
        <v>1</v>
      </c>
      <c r="N34">
        <v>1</v>
      </c>
      <c r="O34">
        <v>0</v>
      </c>
      <c r="P34">
        <v>6</v>
      </c>
      <c r="Q34">
        <v>5</v>
      </c>
      <c r="R34">
        <v>0</v>
      </c>
      <c r="S34">
        <v>5</v>
      </c>
      <c r="T34">
        <v>6</v>
      </c>
      <c r="U34">
        <v>1</v>
      </c>
      <c r="V34">
        <v>5</v>
      </c>
      <c r="W34">
        <v>0</v>
      </c>
      <c r="X34">
        <v>1</v>
      </c>
      <c r="Y34">
        <v>3</v>
      </c>
      <c r="Z34">
        <v>1</v>
      </c>
      <c r="AA34">
        <v>0</v>
      </c>
      <c r="AB34">
        <v>6</v>
      </c>
      <c r="AC34">
        <v>0</v>
      </c>
      <c r="AD34">
        <v>1</v>
      </c>
      <c r="AE34">
        <v>0</v>
      </c>
      <c r="AF34">
        <v>0</v>
      </c>
      <c r="AG34">
        <v>4</v>
      </c>
      <c r="AH34">
        <v>0</v>
      </c>
      <c r="AI34">
        <v>9</v>
      </c>
      <c r="AJ34">
        <v>0</v>
      </c>
      <c r="AK34">
        <v>1</v>
      </c>
      <c r="AL34">
        <v>0</v>
      </c>
      <c r="AM34">
        <v>0</v>
      </c>
      <c r="AN34">
        <v>1</v>
      </c>
      <c r="AO34">
        <v>0</v>
      </c>
      <c r="AP34">
        <v>3</v>
      </c>
      <c r="AQ34">
        <v>1</v>
      </c>
      <c r="AR34">
        <v>1</v>
      </c>
      <c r="AS34">
        <v>0</v>
      </c>
      <c r="AT34">
        <v>1</v>
      </c>
      <c r="AU34">
        <v>0</v>
      </c>
      <c r="AV34">
        <v>0</v>
      </c>
      <c r="AW34">
        <v>0</v>
      </c>
      <c r="AX34">
        <v>0</v>
      </c>
      <c r="AY34">
        <v>0</v>
      </c>
      <c r="AZ34">
        <v>0</v>
      </c>
      <c r="BA34">
        <v>0</v>
      </c>
      <c r="BB34">
        <v>5</v>
      </c>
      <c r="BC34">
        <v>0</v>
      </c>
      <c r="BD34">
        <v>4</v>
      </c>
      <c r="BE34">
        <v>2</v>
      </c>
      <c r="BF34">
        <v>1</v>
      </c>
      <c r="BG34">
        <v>1</v>
      </c>
      <c r="BH34">
        <v>3</v>
      </c>
      <c r="BI34">
        <v>0</v>
      </c>
      <c r="BJ34">
        <v>0</v>
      </c>
      <c r="BK34">
        <v>3</v>
      </c>
      <c r="BL34">
        <v>5</v>
      </c>
      <c r="BM34">
        <v>4</v>
      </c>
      <c r="BN34">
        <v>5</v>
      </c>
      <c r="BO34">
        <v>1</v>
      </c>
      <c r="BP34">
        <v>0</v>
      </c>
      <c r="BQ34">
        <v>0</v>
      </c>
      <c r="BR34">
        <v>0</v>
      </c>
      <c r="BS34">
        <v>0</v>
      </c>
      <c r="BT34">
        <v>11</v>
      </c>
      <c r="BU34">
        <v>0</v>
      </c>
      <c r="BV34">
        <v>0</v>
      </c>
      <c r="BW34">
        <v>6</v>
      </c>
      <c r="BY34">
        <v>11</v>
      </c>
      <c r="CA34">
        <v>11</v>
      </c>
    </row>
    <row r="35" spans="1:79" x14ac:dyDescent="0.2">
      <c r="A35">
        <v>272256</v>
      </c>
      <c r="B35" t="s">
        <v>191</v>
      </c>
      <c r="D35">
        <v>5</v>
      </c>
      <c r="E35">
        <v>18.353338472268099</v>
      </c>
      <c r="F35">
        <v>18.353338472268099</v>
      </c>
      <c r="G35">
        <v>0</v>
      </c>
      <c r="H35">
        <v>0</v>
      </c>
      <c r="I35">
        <v>2</v>
      </c>
      <c r="J35">
        <v>0</v>
      </c>
      <c r="K35">
        <v>1</v>
      </c>
      <c r="L35">
        <v>2</v>
      </c>
      <c r="M35">
        <v>0</v>
      </c>
      <c r="N35">
        <v>0</v>
      </c>
      <c r="O35">
        <v>0</v>
      </c>
      <c r="P35">
        <v>2</v>
      </c>
      <c r="Q35">
        <v>3</v>
      </c>
      <c r="R35">
        <v>0</v>
      </c>
      <c r="S35" t="s">
        <v>170</v>
      </c>
      <c r="T35" t="s">
        <v>170</v>
      </c>
      <c r="U35" t="s">
        <v>170</v>
      </c>
      <c r="V35" t="s">
        <v>170</v>
      </c>
      <c r="W35" t="s">
        <v>170</v>
      </c>
      <c r="X35" t="s">
        <v>170</v>
      </c>
      <c r="Y35" t="s">
        <v>170</v>
      </c>
      <c r="Z35" t="s">
        <v>170</v>
      </c>
      <c r="AA35" t="s">
        <v>170</v>
      </c>
      <c r="AB35" t="s">
        <v>170</v>
      </c>
      <c r="AC35" t="s">
        <v>170</v>
      </c>
      <c r="AD35" t="s">
        <v>170</v>
      </c>
      <c r="AE35" t="s">
        <v>170</v>
      </c>
      <c r="AF35" t="s">
        <v>170</v>
      </c>
      <c r="AG35" t="s">
        <v>170</v>
      </c>
      <c r="AH35" t="s">
        <v>170</v>
      </c>
      <c r="AI35" t="s">
        <v>170</v>
      </c>
      <c r="AJ35" t="s">
        <v>170</v>
      </c>
      <c r="AK35" t="s">
        <v>170</v>
      </c>
      <c r="AL35" t="s">
        <v>170</v>
      </c>
      <c r="AM35" t="s">
        <v>170</v>
      </c>
      <c r="AN35" t="s">
        <v>170</v>
      </c>
      <c r="AO35" t="s">
        <v>170</v>
      </c>
      <c r="AP35">
        <v>1</v>
      </c>
      <c r="AQ35">
        <v>0</v>
      </c>
      <c r="AR35">
        <v>1</v>
      </c>
      <c r="AS35">
        <v>0</v>
      </c>
      <c r="AT35">
        <v>0</v>
      </c>
      <c r="AU35">
        <v>1</v>
      </c>
      <c r="AV35">
        <v>0</v>
      </c>
      <c r="AW35">
        <v>0</v>
      </c>
      <c r="AX35">
        <v>0</v>
      </c>
      <c r="AY35">
        <v>0</v>
      </c>
      <c r="AZ35">
        <v>0</v>
      </c>
      <c r="BA35">
        <v>1</v>
      </c>
      <c r="BB35">
        <v>1</v>
      </c>
      <c r="BC35">
        <v>1</v>
      </c>
      <c r="BD35">
        <v>0</v>
      </c>
      <c r="BE35">
        <v>2</v>
      </c>
      <c r="BF35">
        <v>0</v>
      </c>
      <c r="BG35">
        <v>0</v>
      </c>
      <c r="BH35">
        <v>1</v>
      </c>
      <c r="BI35">
        <v>1</v>
      </c>
      <c r="BJ35">
        <v>0</v>
      </c>
      <c r="BK35" t="s">
        <v>170</v>
      </c>
      <c r="BL35" t="s">
        <v>170</v>
      </c>
      <c r="BM35" t="s">
        <v>170</v>
      </c>
      <c r="BN35" t="s">
        <v>170</v>
      </c>
      <c r="BO35" t="s">
        <v>170</v>
      </c>
      <c r="BP35" t="s">
        <v>170</v>
      </c>
      <c r="BQ35" t="s">
        <v>170</v>
      </c>
      <c r="BR35" t="s">
        <v>170</v>
      </c>
      <c r="BS35" t="s">
        <v>170</v>
      </c>
      <c r="BT35" t="s">
        <v>170</v>
      </c>
      <c r="BU35" t="s">
        <v>170</v>
      </c>
      <c r="BV35">
        <v>0</v>
      </c>
      <c r="BW35">
        <v>3</v>
      </c>
      <c r="BY35">
        <v>5</v>
      </c>
      <c r="CA35">
        <v>5</v>
      </c>
    </row>
    <row r="36" spans="1:79" x14ac:dyDescent="0.2">
      <c r="A36">
        <v>272264</v>
      </c>
      <c r="B36" t="s">
        <v>192</v>
      </c>
      <c r="D36">
        <v>3</v>
      </c>
      <c r="E36">
        <v>9.9370652533951596</v>
      </c>
      <c r="F36">
        <v>9.9370652533951596</v>
      </c>
      <c r="G36">
        <v>0</v>
      </c>
      <c r="H36">
        <v>0</v>
      </c>
      <c r="I36">
        <v>0</v>
      </c>
      <c r="J36">
        <v>0</v>
      </c>
      <c r="K36">
        <v>1</v>
      </c>
      <c r="L36">
        <v>0</v>
      </c>
      <c r="M36">
        <v>0</v>
      </c>
      <c r="N36">
        <v>2</v>
      </c>
      <c r="O36">
        <v>0</v>
      </c>
      <c r="P36">
        <v>3</v>
      </c>
      <c r="Q36">
        <v>0</v>
      </c>
      <c r="R36">
        <v>0</v>
      </c>
      <c r="S36" t="s">
        <v>170</v>
      </c>
      <c r="T36" t="s">
        <v>170</v>
      </c>
      <c r="U36" t="s">
        <v>170</v>
      </c>
      <c r="V36" t="s">
        <v>170</v>
      </c>
      <c r="W36" t="s">
        <v>170</v>
      </c>
      <c r="X36" t="s">
        <v>170</v>
      </c>
      <c r="Y36" t="s">
        <v>170</v>
      </c>
      <c r="Z36" t="s">
        <v>170</v>
      </c>
      <c r="AA36" t="s">
        <v>170</v>
      </c>
      <c r="AB36" t="s">
        <v>170</v>
      </c>
      <c r="AC36" t="s">
        <v>170</v>
      </c>
      <c r="AD36" t="s">
        <v>170</v>
      </c>
      <c r="AE36" t="s">
        <v>170</v>
      </c>
      <c r="AF36" t="s">
        <v>170</v>
      </c>
      <c r="AG36" t="s">
        <v>170</v>
      </c>
      <c r="AH36" t="s">
        <v>170</v>
      </c>
      <c r="AI36" t="s">
        <v>170</v>
      </c>
      <c r="AJ36" t="s">
        <v>170</v>
      </c>
      <c r="AK36" t="s">
        <v>170</v>
      </c>
      <c r="AL36" t="s">
        <v>170</v>
      </c>
      <c r="AM36" t="s">
        <v>170</v>
      </c>
      <c r="AN36" t="s">
        <v>170</v>
      </c>
      <c r="AO36" t="s">
        <v>170</v>
      </c>
      <c r="AP36">
        <v>0</v>
      </c>
      <c r="AQ36">
        <v>0</v>
      </c>
      <c r="AR36">
        <v>0</v>
      </c>
      <c r="AS36">
        <v>0</v>
      </c>
      <c r="AT36">
        <v>1</v>
      </c>
      <c r="AU36">
        <v>0</v>
      </c>
      <c r="AV36">
        <v>0</v>
      </c>
      <c r="AW36">
        <v>0</v>
      </c>
      <c r="AX36">
        <v>0</v>
      </c>
      <c r="AY36">
        <v>0</v>
      </c>
      <c r="AZ36">
        <v>0</v>
      </c>
      <c r="BA36">
        <v>0</v>
      </c>
      <c r="BB36">
        <v>2</v>
      </c>
      <c r="BC36">
        <v>0</v>
      </c>
      <c r="BD36">
        <v>0</v>
      </c>
      <c r="BE36">
        <v>1</v>
      </c>
      <c r="BF36">
        <v>1</v>
      </c>
      <c r="BG36">
        <v>1</v>
      </c>
      <c r="BH36">
        <v>0</v>
      </c>
      <c r="BI36">
        <v>0</v>
      </c>
      <c r="BJ36">
        <v>0</v>
      </c>
      <c r="BK36" t="s">
        <v>170</v>
      </c>
      <c r="BL36" t="s">
        <v>170</v>
      </c>
      <c r="BM36" t="s">
        <v>170</v>
      </c>
      <c r="BN36" t="s">
        <v>170</v>
      </c>
      <c r="BO36" t="s">
        <v>170</v>
      </c>
      <c r="BP36" t="s">
        <v>170</v>
      </c>
      <c r="BQ36" t="s">
        <v>170</v>
      </c>
      <c r="BR36" t="s">
        <v>170</v>
      </c>
      <c r="BS36" t="s">
        <v>170</v>
      </c>
      <c r="BT36" t="s">
        <v>170</v>
      </c>
      <c r="BU36" t="s">
        <v>170</v>
      </c>
      <c r="BV36">
        <v>0</v>
      </c>
      <c r="BW36">
        <v>1</v>
      </c>
      <c r="BY36">
        <v>3</v>
      </c>
      <c r="CA36">
        <v>3</v>
      </c>
    </row>
    <row r="37" spans="1:79" x14ac:dyDescent="0.2">
      <c r="A37">
        <v>272272</v>
      </c>
      <c r="B37" t="s">
        <v>193</v>
      </c>
      <c r="D37">
        <v>56</v>
      </c>
      <c r="E37">
        <v>23.878153195408601</v>
      </c>
      <c r="F37">
        <v>23.878153195408601</v>
      </c>
      <c r="G37">
        <v>0</v>
      </c>
      <c r="H37">
        <v>3</v>
      </c>
      <c r="I37">
        <v>3</v>
      </c>
      <c r="J37">
        <v>17</v>
      </c>
      <c r="K37">
        <v>8</v>
      </c>
      <c r="L37">
        <v>6</v>
      </c>
      <c r="M37">
        <v>9</v>
      </c>
      <c r="N37">
        <v>10</v>
      </c>
      <c r="O37">
        <v>0</v>
      </c>
      <c r="P37">
        <v>25</v>
      </c>
      <c r="Q37">
        <v>31</v>
      </c>
      <c r="R37">
        <v>0</v>
      </c>
      <c r="S37">
        <v>21</v>
      </c>
      <c r="T37">
        <v>35</v>
      </c>
      <c r="U37">
        <v>0</v>
      </c>
      <c r="V37">
        <v>35</v>
      </c>
      <c r="W37">
        <v>0</v>
      </c>
      <c r="X37">
        <v>5</v>
      </c>
      <c r="Y37">
        <v>20</v>
      </c>
      <c r="Z37">
        <v>10</v>
      </c>
      <c r="AA37">
        <v>0</v>
      </c>
      <c r="AB37">
        <v>39</v>
      </c>
      <c r="AC37">
        <v>3</v>
      </c>
      <c r="AD37">
        <v>2</v>
      </c>
      <c r="AE37">
        <v>0</v>
      </c>
      <c r="AF37">
        <v>0</v>
      </c>
      <c r="AG37">
        <v>12</v>
      </c>
      <c r="AH37">
        <v>0</v>
      </c>
      <c r="AI37">
        <v>37</v>
      </c>
      <c r="AJ37">
        <v>1</v>
      </c>
      <c r="AK37">
        <v>6</v>
      </c>
      <c r="AL37">
        <v>6</v>
      </c>
      <c r="AM37">
        <v>5</v>
      </c>
      <c r="AN37">
        <v>1</v>
      </c>
      <c r="AO37">
        <v>0</v>
      </c>
      <c r="AP37">
        <v>2</v>
      </c>
      <c r="AQ37">
        <v>3</v>
      </c>
      <c r="AR37">
        <v>1</v>
      </c>
      <c r="AS37">
        <v>1</v>
      </c>
      <c r="AT37">
        <v>6</v>
      </c>
      <c r="AU37">
        <v>3</v>
      </c>
      <c r="AV37">
        <v>7</v>
      </c>
      <c r="AW37">
        <v>3</v>
      </c>
      <c r="AX37">
        <v>5</v>
      </c>
      <c r="AY37">
        <v>4</v>
      </c>
      <c r="AZ37">
        <v>4</v>
      </c>
      <c r="BA37">
        <v>3</v>
      </c>
      <c r="BB37">
        <v>14</v>
      </c>
      <c r="BC37">
        <v>10</v>
      </c>
      <c r="BD37">
        <v>7</v>
      </c>
      <c r="BE37">
        <v>11</v>
      </c>
      <c r="BF37">
        <v>2</v>
      </c>
      <c r="BG37">
        <v>9</v>
      </c>
      <c r="BH37">
        <v>5</v>
      </c>
      <c r="BI37">
        <v>11</v>
      </c>
      <c r="BJ37">
        <v>1</v>
      </c>
      <c r="BK37">
        <v>18</v>
      </c>
      <c r="BL37">
        <v>36</v>
      </c>
      <c r="BM37">
        <v>23</v>
      </c>
      <c r="BN37">
        <v>4</v>
      </c>
      <c r="BO37">
        <v>4</v>
      </c>
      <c r="BP37">
        <v>0</v>
      </c>
      <c r="BQ37">
        <v>5</v>
      </c>
      <c r="BR37">
        <v>0</v>
      </c>
      <c r="BS37">
        <v>13</v>
      </c>
      <c r="BT37">
        <v>41</v>
      </c>
      <c r="BU37">
        <v>2</v>
      </c>
      <c r="BV37">
        <v>0</v>
      </c>
      <c r="BW37">
        <v>45</v>
      </c>
      <c r="BY37">
        <v>56</v>
      </c>
      <c r="CA37">
        <v>56</v>
      </c>
    </row>
    <row r="38" spans="1:79" x14ac:dyDescent="0.2">
      <c r="A38">
        <v>272281</v>
      </c>
      <c r="B38" t="s">
        <v>194</v>
      </c>
      <c r="D38">
        <v>5</v>
      </c>
      <c r="E38">
        <v>17.182721055706399</v>
      </c>
      <c r="F38">
        <v>17.182721055706399</v>
      </c>
      <c r="G38">
        <v>1</v>
      </c>
      <c r="H38">
        <v>0</v>
      </c>
      <c r="I38">
        <v>0</v>
      </c>
      <c r="J38">
        <v>1</v>
      </c>
      <c r="K38">
        <v>1</v>
      </c>
      <c r="L38">
        <v>0</v>
      </c>
      <c r="M38">
        <v>1</v>
      </c>
      <c r="N38">
        <v>1</v>
      </c>
      <c r="O38">
        <v>0</v>
      </c>
      <c r="P38">
        <v>3</v>
      </c>
      <c r="Q38">
        <v>2</v>
      </c>
      <c r="R38">
        <v>0</v>
      </c>
      <c r="S38" t="s">
        <v>170</v>
      </c>
      <c r="T38" t="s">
        <v>170</v>
      </c>
      <c r="U38" t="s">
        <v>170</v>
      </c>
      <c r="V38" t="s">
        <v>170</v>
      </c>
      <c r="W38" t="s">
        <v>170</v>
      </c>
      <c r="X38" t="s">
        <v>170</v>
      </c>
      <c r="Y38" t="s">
        <v>170</v>
      </c>
      <c r="Z38" t="s">
        <v>170</v>
      </c>
      <c r="AA38" t="s">
        <v>170</v>
      </c>
      <c r="AB38" t="s">
        <v>170</v>
      </c>
      <c r="AC38" t="s">
        <v>170</v>
      </c>
      <c r="AD38" t="s">
        <v>170</v>
      </c>
      <c r="AE38" t="s">
        <v>170</v>
      </c>
      <c r="AF38" t="s">
        <v>170</v>
      </c>
      <c r="AG38" t="s">
        <v>170</v>
      </c>
      <c r="AH38" t="s">
        <v>170</v>
      </c>
      <c r="AI38" t="s">
        <v>170</v>
      </c>
      <c r="AJ38" t="s">
        <v>170</v>
      </c>
      <c r="AK38" t="s">
        <v>170</v>
      </c>
      <c r="AL38" t="s">
        <v>170</v>
      </c>
      <c r="AM38" t="s">
        <v>170</v>
      </c>
      <c r="AN38" t="s">
        <v>170</v>
      </c>
      <c r="AO38" t="s">
        <v>170</v>
      </c>
      <c r="AP38">
        <v>1</v>
      </c>
      <c r="AQ38">
        <v>0</v>
      </c>
      <c r="AR38">
        <v>0</v>
      </c>
      <c r="AS38">
        <v>0</v>
      </c>
      <c r="AT38">
        <v>1</v>
      </c>
      <c r="AU38">
        <v>1</v>
      </c>
      <c r="AV38">
        <v>1</v>
      </c>
      <c r="AW38">
        <v>0</v>
      </c>
      <c r="AX38">
        <v>0</v>
      </c>
      <c r="AY38">
        <v>1</v>
      </c>
      <c r="AZ38">
        <v>0</v>
      </c>
      <c r="BA38">
        <v>0</v>
      </c>
      <c r="BB38">
        <v>0</v>
      </c>
      <c r="BC38">
        <v>0</v>
      </c>
      <c r="BD38">
        <v>1</v>
      </c>
      <c r="BE38">
        <v>0</v>
      </c>
      <c r="BF38">
        <v>0</v>
      </c>
      <c r="BG38">
        <v>2</v>
      </c>
      <c r="BH38">
        <v>1</v>
      </c>
      <c r="BI38">
        <v>1</v>
      </c>
      <c r="BJ38">
        <v>0</v>
      </c>
      <c r="BK38" t="s">
        <v>170</v>
      </c>
      <c r="BL38" t="s">
        <v>170</v>
      </c>
      <c r="BM38" t="s">
        <v>170</v>
      </c>
      <c r="BN38" t="s">
        <v>170</v>
      </c>
      <c r="BO38" t="s">
        <v>170</v>
      </c>
      <c r="BP38" t="s">
        <v>170</v>
      </c>
      <c r="BQ38" t="s">
        <v>170</v>
      </c>
      <c r="BR38" t="s">
        <v>170</v>
      </c>
      <c r="BS38" t="s">
        <v>170</v>
      </c>
      <c r="BT38" t="s">
        <v>170</v>
      </c>
      <c r="BU38" t="s">
        <v>170</v>
      </c>
      <c r="BV38">
        <v>0</v>
      </c>
      <c r="BW38">
        <v>6</v>
      </c>
      <c r="BY38">
        <v>5</v>
      </c>
      <c r="CA38">
        <v>5</v>
      </c>
    </row>
    <row r="39" spans="1:79" x14ac:dyDescent="0.2">
      <c r="A39">
        <v>272299</v>
      </c>
      <c r="B39" t="s">
        <v>195</v>
      </c>
      <c r="D39">
        <v>4</v>
      </c>
      <c r="E39">
        <v>14.906461951255899</v>
      </c>
      <c r="F39">
        <v>14.906461951255899</v>
      </c>
      <c r="G39">
        <v>0</v>
      </c>
      <c r="H39">
        <v>1</v>
      </c>
      <c r="I39">
        <v>0</v>
      </c>
      <c r="J39">
        <v>0</v>
      </c>
      <c r="K39">
        <v>0</v>
      </c>
      <c r="L39">
        <v>2</v>
      </c>
      <c r="M39">
        <v>0</v>
      </c>
      <c r="N39">
        <v>1</v>
      </c>
      <c r="O39">
        <v>0</v>
      </c>
      <c r="P39">
        <v>1</v>
      </c>
      <c r="Q39">
        <v>3</v>
      </c>
      <c r="R39">
        <v>0</v>
      </c>
      <c r="S39">
        <v>2</v>
      </c>
      <c r="T39">
        <v>2</v>
      </c>
      <c r="U39">
        <v>0</v>
      </c>
      <c r="V39">
        <v>2</v>
      </c>
      <c r="W39">
        <v>0</v>
      </c>
      <c r="X39">
        <v>0</v>
      </c>
      <c r="Y39">
        <v>2</v>
      </c>
      <c r="Z39">
        <v>0</v>
      </c>
      <c r="AA39">
        <v>0</v>
      </c>
      <c r="AB39">
        <v>0</v>
      </c>
      <c r="AC39">
        <v>0</v>
      </c>
      <c r="AD39">
        <v>1</v>
      </c>
      <c r="AE39">
        <v>0</v>
      </c>
      <c r="AF39">
        <v>0</v>
      </c>
      <c r="AG39">
        <v>3</v>
      </c>
      <c r="AH39">
        <v>0</v>
      </c>
      <c r="AI39">
        <v>3</v>
      </c>
      <c r="AJ39">
        <v>0</v>
      </c>
      <c r="AK39">
        <v>1</v>
      </c>
      <c r="AL39">
        <v>0</v>
      </c>
      <c r="AM39">
        <v>0</v>
      </c>
      <c r="AN39">
        <v>0</v>
      </c>
      <c r="AO39">
        <v>0</v>
      </c>
      <c r="AP39">
        <v>1</v>
      </c>
      <c r="AQ39">
        <v>0</v>
      </c>
      <c r="AR39">
        <v>1</v>
      </c>
      <c r="AS39">
        <v>0</v>
      </c>
      <c r="AT39">
        <v>1</v>
      </c>
      <c r="AU39">
        <v>0</v>
      </c>
      <c r="AV39">
        <v>0</v>
      </c>
      <c r="AW39">
        <v>0</v>
      </c>
      <c r="AX39">
        <v>0</v>
      </c>
      <c r="AY39">
        <v>0</v>
      </c>
      <c r="AZ39">
        <v>1</v>
      </c>
      <c r="BA39">
        <v>0</v>
      </c>
      <c r="BB39">
        <v>0</v>
      </c>
      <c r="BC39">
        <v>1</v>
      </c>
      <c r="BD39">
        <v>0</v>
      </c>
      <c r="BE39">
        <v>1</v>
      </c>
      <c r="BF39">
        <v>0</v>
      </c>
      <c r="BG39">
        <v>2</v>
      </c>
      <c r="BH39">
        <v>0</v>
      </c>
      <c r="BI39">
        <v>0</v>
      </c>
      <c r="BJ39">
        <v>0</v>
      </c>
      <c r="BK39">
        <v>1</v>
      </c>
      <c r="BL39">
        <v>3</v>
      </c>
      <c r="BM39">
        <v>2</v>
      </c>
      <c r="BN39">
        <v>0</v>
      </c>
      <c r="BO39">
        <v>0</v>
      </c>
      <c r="BP39">
        <v>0</v>
      </c>
      <c r="BQ39">
        <v>0</v>
      </c>
      <c r="BR39">
        <v>0</v>
      </c>
      <c r="BS39">
        <v>0</v>
      </c>
      <c r="BT39">
        <v>4</v>
      </c>
      <c r="BU39">
        <v>0</v>
      </c>
      <c r="BV39">
        <v>0</v>
      </c>
      <c r="BW39">
        <v>5</v>
      </c>
      <c r="BY39">
        <v>4</v>
      </c>
      <c r="CA39">
        <v>4</v>
      </c>
    </row>
    <row r="40" spans="1:79" x14ac:dyDescent="0.2">
      <c r="A40">
        <v>272302</v>
      </c>
      <c r="B40" t="s">
        <v>196</v>
      </c>
      <c r="D40">
        <v>6</v>
      </c>
      <c r="E40">
        <v>16.076739637201602</v>
      </c>
      <c r="F40">
        <v>16.076739637201602</v>
      </c>
      <c r="G40">
        <v>0</v>
      </c>
      <c r="H40">
        <v>0</v>
      </c>
      <c r="I40">
        <v>0</v>
      </c>
      <c r="J40">
        <v>1</v>
      </c>
      <c r="K40">
        <v>2</v>
      </c>
      <c r="L40">
        <v>2</v>
      </c>
      <c r="M40">
        <v>1</v>
      </c>
      <c r="N40">
        <v>0</v>
      </c>
      <c r="O40">
        <v>0</v>
      </c>
      <c r="P40">
        <v>2</v>
      </c>
      <c r="Q40">
        <v>4</v>
      </c>
      <c r="R40">
        <v>0</v>
      </c>
      <c r="S40">
        <v>2</v>
      </c>
      <c r="T40">
        <v>4</v>
      </c>
      <c r="U40">
        <v>0</v>
      </c>
      <c r="V40">
        <v>4</v>
      </c>
      <c r="W40">
        <v>0</v>
      </c>
      <c r="X40">
        <v>2</v>
      </c>
      <c r="Y40">
        <v>1</v>
      </c>
      <c r="Z40">
        <v>1</v>
      </c>
      <c r="AA40">
        <v>0</v>
      </c>
      <c r="AB40">
        <v>5</v>
      </c>
      <c r="AC40">
        <v>0</v>
      </c>
      <c r="AD40">
        <v>0</v>
      </c>
      <c r="AE40">
        <v>0</v>
      </c>
      <c r="AF40">
        <v>0</v>
      </c>
      <c r="AG40">
        <v>1</v>
      </c>
      <c r="AH40">
        <v>0</v>
      </c>
      <c r="AI40">
        <v>6</v>
      </c>
      <c r="AJ40">
        <v>0</v>
      </c>
      <c r="AK40">
        <v>0</v>
      </c>
      <c r="AL40">
        <v>0</v>
      </c>
      <c r="AM40">
        <v>0</v>
      </c>
      <c r="AN40">
        <v>0</v>
      </c>
      <c r="AO40">
        <v>0</v>
      </c>
      <c r="AP40">
        <v>0</v>
      </c>
      <c r="AQ40">
        <v>0</v>
      </c>
      <c r="AR40">
        <v>0</v>
      </c>
      <c r="AS40">
        <v>1</v>
      </c>
      <c r="AT40">
        <v>0</v>
      </c>
      <c r="AU40">
        <v>1</v>
      </c>
      <c r="AV40">
        <v>0</v>
      </c>
      <c r="AW40">
        <v>1</v>
      </c>
      <c r="AX40">
        <v>0</v>
      </c>
      <c r="AY40">
        <v>0</v>
      </c>
      <c r="AZ40">
        <v>1</v>
      </c>
      <c r="BA40">
        <v>1</v>
      </c>
      <c r="BB40">
        <v>1</v>
      </c>
      <c r="BC40">
        <v>2</v>
      </c>
      <c r="BD40">
        <v>0</v>
      </c>
      <c r="BE40">
        <v>0</v>
      </c>
      <c r="BF40">
        <v>1</v>
      </c>
      <c r="BG40">
        <v>1</v>
      </c>
      <c r="BH40">
        <v>1</v>
      </c>
      <c r="BI40">
        <v>1</v>
      </c>
      <c r="BJ40">
        <v>0</v>
      </c>
      <c r="BK40">
        <v>0</v>
      </c>
      <c r="BL40">
        <v>3</v>
      </c>
      <c r="BM40">
        <v>8</v>
      </c>
      <c r="BN40">
        <v>0</v>
      </c>
      <c r="BO40">
        <v>0</v>
      </c>
      <c r="BP40">
        <v>0</v>
      </c>
      <c r="BQ40">
        <v>0</v>
      </c>
      <c r="BR40">
        <v>0</v>
      </c>
      <c r="BS40">
        <v>1</v>
      </c>
      <c r="BT40">
        <v>5</v>
      </c>
      <c r="BU40">
        <v>0</v>
      </c>
      <c r="BV40">
        <v>0</v>
      </c>
      <c r="BW40">
        <v>6</v>
      </c>
      <c r="BY40">
        <v>6</v>
      </c>
      <c r="CA40">
        <v>6</v>
      </c>
    </row>
    <row r="41" spans="1:79" x14ac:dyDescent="0.2">
      <c r="A41">
        <v>272311</v>
      </c>
      <c r="B41" t="s">
        <v>197</v>
      </c>
      <c r="D41">
        <v>6</v>
      </c>
      <c r="E41">
        <v>21.765943553653099</v>
      </c>
      <c r="F41">
        <v>21.765943553653099</v>
      </c>
      <c r="G41">
        <v>0</v>
      </c>
      <c r="H41">
        <v>1</v>
      </c>
      <c r="I41">
        <v>2</v>
      </c>
      <c r="J41">
        <v>0</v>
      </c>
      <c r="K41">
        <v>0</v>
      </c>
      <c r="L41">
        <v>1</v>
      </c>
      <c r="M41">
        <v>2</v>
      </c>
      <c r="N41">
        <v>0</v>
      </c>
      <c r="O41">
        <v>0</v>
      </c>
      <c r="P41">
        <v>5</v>
      </c>
      <c r="Q41">
        <v>1</v>
      </c>
      <c r="R41">
        <v>0</v>
      </c>
      <c r="S41">
        <v>2</v>
      </c>
      <c r="T41">
        <v>4</v>
      </c>
      <c r="U41">
        <v>0</v>
      </c>
      <c r="V41">
        <v>4</v>
      </c>
      <c r="W41">
        <v>0</v>
      </c>
      <c r="X41">
        <v>0</v>
      </c>
      <c r="Y41">
        <v>1</v>
      </c>
      <c r="Z41">
        <v>3</v>
      </c>
      <c r="AA41">
        <v>0</v>
      </c>
      <c r="AB41">
        <v>4</v>
      </c>
      <c r="AC41">
        <v>0</v>
      </c>
      <c r="AD41">
        <v>0</v>
      </c>
      <c r="AE41">
        <v>0</v>
      </c>
      <c r="AF41">
        <v>1</v>
      </c>
      <c r="AG41">
        <v>1</v>
      </c>
      <c r="AH41">
        <v>0</v>
      </c>
      <c r="AI41">
        <v>6</v>
      </c>
      <c r="AJ41">
        <v>0</v>
      </c>
      <c r="AK41">
        <v>0</v>
      </c>
      <c r="AL41">
        <v>0</v>
      </c>
      <c r="AM41">
        <v>0</v>
      </c>
      <c r="AN41">
        <v>0</v>
      </c>
      <c r="AO41">
        <v>0</v>
      </c>
      <c r="AP41">
        <v>0</v>
      </c>
      <c r="AQ41">
        <v>1</v>
      </c>
      <c r="AR41">
        <v>1</v>
      </c>
      <c r="AS41">
        <v>0</v>
      </c>
      <c r="AT41">
        <v>0</v>
      </c>
      <c r="AU41">
        <v>1</v>
      </c>
      <c r="AV41">
        <v>0</v>
      </c>
      <c r="AW41">
        <v>1</v>
      </c>
      <c r="AX41">
        <v>0</v>
      </c>
      <c r="AY41">
        <v>0</v>
      </c>
      <c r="AZ41">
        <v>0</v>
      </c>
      <c r="BA41">
        <v>0</v>
      </c>
      <c r="BB41">
        <v>2</v>
      </c>
      <c r="BC41">
        <v>1</v>
      </c>
      <c r="BD41">
        <v>1</v>
      </c>
      <c r="BE41">
        <v>0</v>
      </c>
      <c r="BF41">
        <v>1</v>
      </c>
      <c r="BG41">
        <v>3</v>
      </c>
      <c r="BH41">
        <v>0</v>
      </c>
      <c r="BI41">
        <v>0</v>
      </c>
      <c r="BJ41">
        <v>0</v>
      </c>
      <c r="BK41">
        <v>2</v>
      </c>
      <c r="BL41">
        <v>3</v>
      </c>
      <c r="BM41">
        <v>3</v>
      </c>
      <c r="BN41">
        <v>0</v>
      </c>
      <c r="BO41">
        <v>0</v>
      </c>
      <c r="BP41">
        <v>0</v>
      </c>
      <c r="BQ41">
        <v>0</v>
      </c>
      <c r="BR41">
        <v>0</v>
      </c>
      <c r="BS41">
        <v>1</v>
      </c>
      <c r="BT41">
        <v>5</v>
      </c>
      <c r="BU41">
        <v>0</v>
      </c>
      <c r="BV41">
        <v>0</v>
      </c>
      <c r="BW41">
        <v>4</v>
      </c>
      <c r="BY41">
        <v>6</v>
      </c>
      <c r="CA41">
        <v>6</v>
      </c>
    </row>
    <row r="42" spans="1:79" x14ac:dyDescent="0.2">
      <c r="A42">
        <v>272329</v>
      </c>
      <c r="B42" t="s">
        <v>198</v>
      </c>
      <c r="D42">
        <v>6</v>
      </c>
      <c r="E42">
        <v>24.050024050024</v>
      </c>
      <c r="F42">
        <v>24.050024050024</v>
      </c>
      <c r="G42">
        <v>1</v>
      </c>
      <c r="H42">
        <v>0</v>
      </c>
      <c r="I42">
        <v>0</v>
      </c>
      <c r="J42">
        <v>1</v>
      </c>
      <c r="K42">
        <v>1</v>
      </c>
      <c r="L42">
        <v>0</v>
      </c>
      <c r="M42">
        <v>2</v>
      </c>
      <c r="N42">
        <v>1</v>
      </c>
      <c r="O42">
        <v>0</v>
      </c>
      <c r="P42">
        <v>3</v>
      </c>
      <c r="Q42">
        <v>3</v>
      </c>
      <c r="R42">
        <v>0</v>
      </c>
      <c r="S42" t="s">
        <v>170</v>
      </c>
      <c r="T42" t="s">
        <v>170</v>
      </c>
      <c r="U42" t="s">
        <v>170</v>
      </c>
      <c r="V42" t="s">
        <v>170</v>
      </c>
      <c r="W42" t="s">
        <v>170</v>
      </c>
      <c r="X42" t="s">
        <v>170</v>
      </c>
      <c r="Y42" t="s">
        <v>170</v>
      </c>
      <c r="Z42" t="s">
        <v>170</v>
      </c>
      <c r="AA42" t="s">
        <v>170</v>
      </c>
      <c r="AB42" t="s">
        <v>170</v>
      </c>
      <c r="AC42" t="s">
        <v>170</v>
      </c>
      <c r="AD42" t="s">
        <v>170</v>
      </c>
      <c r="AE42" t="s">
        <v>170</v>
      </c>
      <c r="AF42" t="s">
        <v>170</v>
      </c>
      <c r="AG42" t="s">
        <v>170</v>
      </c>
      <c r="AH42" t="s">
        <v>170</v>
      </c>
      <c r="AI42" t="s">
        <v>170</v>
      </c>
      <c r="AJ42" t="s">
        <v>170</v>
      </c>
      <c r="AK42" t="s">
        <v>170</v>
      </c>
      <c r="AL42" t="s">
        <v>170</v>
      </c>
      <c r="AM42" t="s">
        <v>170</v>
      </c>
      <c r="AN42" t="s">
        <v>170</v>
      </c>
      <c r="AO42" t="s">
        <v>170</v>
      </c>
      <c r="AP42">
        <v>0</v>
      </c>
      <c r="AQ42">
        <v>1</v>
      </c>
      <c r="AR42">
        <v>1</v>
      </c>
      <c r="AS42">
        <v>0</v>
      </c>
      <c r="AT42">
        <v>0</v>
      </c>
      <c r="AU42">
        <v>0</v>
      </c>
      <c r="AV42">
        <v>0</v>
      </c>
      <c r="AW42">
        <v>1</v>
      </c>
      <c r="AX42">
        <v>1</v>
      </c>
      <c r="AY42">
        <v>0</v>
      </c>
      <c r="AZ42">
        <v>0</v>
      </c>
      <c r="BA42">
        <v>0</v>
      </c>
      <c r="BB42">
        <v>2</v>
      </c>
      <c r="BC42">
        <v>1</v>
      </c>
      <c r="BD42">
        <v>1</v>
      </c>
      <c r="BE42">
        <v>1</v>
      </c>
      <c r="BF42">
        <v>1</v>
      </c>
      <c r="BG42">
        <v>1</v>
      </c>
      <c r="BH42">
        <v>0</v>
      </c>
      <c r="BI42">
        <v>1</v>
      </c>
      <c r="BJ42">
        <v>0</v>
      </c>
      <c r="BK42" t="s">
        <v>170</v>
      </c>
      <c r="BL42" t="s">
        <v>170</v>
      </c>
      <c r="BM42" t="s">
        <v>170</v>
      </c>
      <c r="BN42" t="s">
        <v>170</v>
      </c>
      <c r="BO42" t="s">
        <v>170</v>
      </c>
      <c r="BP42" t="s">
        <v>170</v>
      </c>
      <c r="BQ42" t="s">
        <v>170</v>
      </c>
      <c r="BR42" t="s">
        <v>170</v>
      </c>
      <c r="BS42" t="s">
        <v>170</v>
      </c>
      <c r="BT42" t="s">
        <v>170</v>
      </c>
      <c r="BU42" t="s">
        <v>170</v>
      </c>
      <c r="BV42">
        <v>0</v>
      </c>
      <c r="BW42">
        <v>10</v>
      </c>
      <c r="BY42">
        <v>6</v>
      </c>
      <c r="CA42">
        <v>6</v>
      </c>
    </row>
    <row r="43" spans="1:79" x14ac:dyDescent="0.2">
      <c r="A43">
        <v>273015</v>
      </c>
      <c r="B43" t="s">
        <v>294</v>
      </c>
      <c r="D43">
        <v>3</v>
      </c>
      <c r="E43">
        <v>19.8570293884035</v>
      </c>
      <c r="F43">
        <v>19.8570293884035</v>
      </c>
      <c r="G43">
        <v>0</v>
      </c>
      <c r="H43">
        <v>0</v>
      </c>
      <c r="I43">
        <v>0</v>
      </c>
      <c r="J43">
        <v>0</v>
      </c>
      <c r="K43">
        <v>1</v>
      </c>
      <c r="L43">
        <v>0</v>
      </c>
      <c r="M43">
        <v>2</v>
      </c>
      <c r="N43">
        <v>0</v>
      </c>
      <c r="O43">
        <v>0</v>
      </c>
      <c r="P43">
        <v>2</v>
      </c>
      <c r="Q43">
        <v>1</v>
      </c>
      <c r="R43">
        <v>0</v>
      </c>
      <c r="S43" t="s">
        <v>170</v>
      </c>
      <c r="T43" t="s">
        <v>170</v>
      </c>
      <c r="U43" t="s">
        <v>170</v>
      </c>
      <c r="V43" t="s">
        <v>170</v>
      </c>
      <c r="W43" t="s">
        <v>170</v>
      </c>
      <c r="X43" t="s">
        <v>170</v>
      </c>
      <c r="Y43" t="s">
        <v>170</v>
      </c>
      <c r="Z43" t="s">
        <v>170</v>
      </c>
      <c r="AA43" t="s">
        <v>170</v>
      </c>
      <c r="AB43" t="s">
        <v>170</v>
      </c>
      <c r="AC43" t="s">
        <v>170</v>
      </c>
      <c r="AD43" t="s">
        <v>170</v>
      </c>
      <c r="AE43" t="s">
        <v>170</v>
      </c>
      <c r="AF43" t="s">
        <v>170</v>
      </c>
      <c r="AG43" t="s">
        <v>170</v>
      </c>
      <c r="AH43" t="s">
        <v>170</v>
      </c>
      <c r="AI43" t="s">
        <v>170</v>
      </c>
      <c r="AJ43" t="s">
        <v>170</v>
      </c>
      <c r="AK43" t="s">
        <v>170</v>
      </c>
      <c r="AL43" t="s">
        <v>170</v>
      </c>
      <c r="AM43" t="s">
        <v>170</v>
      </c>
      <c r="AN43" t="s">
        <v>170</v>
      </c>
      <c r="AO43" t="s">
        <v>170</v>
      </c>
      <c r="AP43">
        <v>1</v>
      </c>
      <c r="AQ43">
        <v>0</v>
      </c>
      <c r="AR43">
        <v>0</v>
      </c>
      <c r="AS43">
        <v>0</v>
      </c>
      <c r="AT43">
        <v>0</v>
      </c>
      <c r="AU43">
        <v>0</v>
      </c>
      <c r="AV43">
        <v>0</v>
      </c>
      <c r="AW43">
        <v>0</v>
      </c>
      <c r="AX43">
        <v>0</v>
      </c>
      <c r="AY43">
        <v>1</v>
      </c>
      <c r="AZ43">
        <v>0</v>
      </c>
      <c r="BA43">
        <v>1</v>
      </c>
      <c r="BB43">
        <v>0</v>
      </c>
      <c r="BC43">
        <v>0</v>
      </c>
      <c r="BD43">
        <v>0</v>
      </c>
      <c r="BE43">
        <v>1</v>
      </c>
      <c r="BF43">
        <v>0</v>
      </c>
      <c r="BG43">
        <v>1</v>
      </c>
      <c r="BH43">
        <v>0</v>
      </c>
      <c r="BI43">
        <v>1</v>
      </c>
      <c r="BJ43">
        <v>0</v>
      </c>
      <c r="BK43" t="s">
        <v>170</v>
      </c>
      <c r="BL43" t="s">
        <v>170</v>
      </c>
      <c r="BM43" t="s">
        <v>170</v>
      </c>
      <c r="BN43" t="s">
        <v>170</v>
      </c>
      <c r="BO43" t="s">
        <v>170</v>
      </c>
      <c r="BP43" t="s">
        <v>170</v>
      </c>
      <c r="BQ43" t="s">
        <v>170</v>
      </c>
      <c r="BR43" t="s">
        <v>170</v>
      </c>
      <c r="BS43" t="s">
        <v>170</v>
      </c>
      <c r="BT43" t="s">
        <v>170</v>
      </c>
      <c r="BU43" t="s">
        <v>170</v>
      </c>
      <c r="BV43">
        <v>0</v>
      </c>
      <c r="BW43">
        <v>3</v>
      </c>
      <c r="BY43">
        <v>3</v>
      </c>
      <c r="CA43">
        <v>3</v>
      </c>
    </row>
    <row r="44" spans="1:79" x14ac:dyDescent="0.2">
      <c r="A44">
        <v>273210</v>
      </c>
      <c r="B44" t="s">
        <v>296</v>
      </c>
      <c r="D44">
        <v>2</v>
      </c>
      <c r="E44">
        <v>22.284122562674099</v>
      </c>
      <c r="F44">
        <v>22.284122562674099</v>
      </c>
      <c r="G44">
        <v>0</v>
      </c>
      <c r="H44">
        <v>0</v>
      </c>
      <c r="I44">
        <v>0</v>
      </c>
      <c r="J44">
        <v>1</v>
      </c>
      <c r="K44">
        <v>0</v>
      </c>
      <c r="L44">
        <v>0</v>
      </c>
      <c r="M44">
        <v>0</v>
      </c>
      <c r="N44">
        <v>1</v>
      </c>
      <c r="O44">
        <v>0</v>
      </c>
      <c r="P44">
        <v>2</v>
      </c>
      <c r="Q44">
        <v>0</v>
      </c>
      <c r="R44">
        <v>0</v>
      </c>
      <c r="S44" t="s">
        <v>170</v>
      </c>
      <c r="T44" t="s">
        <v>170</v>
      </c>
      <c r="U44" t="s">
        <v>170</v>
      </c>
      <c r="V44" t="s">
        <v>170</v>
      </c>
      <c r="W44" t="s">
        <v>170</v>
      </c>
      <c r="X44" t="s">
        <v>170</v>
      </c>
      <c r="Y44" t="s">
        <v>170</v>
      </c>
      <c r="Z44" t="s">
        <v>170</v>
      </c>
      <c r="AA44" t="s">
        <v>170</v>
      </c>
      <c r="AB44" t="s">
        <v>170</v>
      </c>
      <c r="AC44" t="s">
        <v>170</v>
      </c>
      <c r="AD44" t="s">
        <v>170</v>
      </c>
      <c r="AE44" t="s">
        <v>170</v>
      </c>
      <c r="AF44" t="s">
        <v>170</v>
      </c>
      <c r="AG44" t="s">
        <v>170</v>
      </c>
      <c r="AH44" t="s">
        <v>170</v>
      </c>
      <c r="AI44" t="s">
        <v>170</v>
      </c>
      <c r="AJ44" t="s">
        <v>170</v>
      </c>
      <c r="AK44" t="s">
        <v>170</v>
      </c>
      <c r="AL44" t="s">
        <v>170</v>
      </c>
      <c r="AM44" t="s">
        <v>170</v>
      </c>
      <c r="AN44" t="s">
        <v>170</v>
      </c>
      <c r="AO44" t="s">
        <v>170</v>
      </c>
      <c r="AP44">
        <v>0</v>
      </c>
      <c r="AQ44">
        <v>1</v>
      </c>
      <c r="AR44">
        <v>0</v>
      </c>
      <c r="AS44">
        <v>0</v>
      </c>
      <c r="AT44">
        <v>0</v>
      </c>
      <c r="AU44">
        <v>0</v>
      </c>
      <c r="AV44">
        <v>0</v>
      </c>
      <c r="AW44">
        <v>0</v>
      </c>
      <c r="AX44">
        <v>0</v>
      </c>
      <c r="AY44">
        <v>0</v>
      </c>
      <c r="AZ44">
        <v>0</v>
      </c>
      <c r="BA44">
        <v>1</v>
      </c>
      <c r="BB44">
        <v>0</v>
      </c>
      <c r="BC44">
        <v>1</v>
      </c>
      <c r="BD44">
        <v>0</v>
      </c>
      <c r="BE44">
        <v>0</v>
      </c>
      <c r="BF44">
        <v>1</v>
      </c>
      <c r="BG44">
        <v>0</v>
      </c>
      <c r="BH44">
        <v>0</v>
      </c>
      <c r="BI44">
        <v>0</v>
      </c>
      <c r="BJ44">
        <v>0</v>
      </c>
      <c r="BK44" t="s">
        <v>170</v>
      </c>
      <c r="BL44" t="s">
        <v>170</v>
      </c>
      <c r="BM44" t="s">
        <v>170</v>
      </c>
      <c r="BN44" t="s">
        <v>170</v>
      </c>
      <c r="BO44" t="s">
        <v>170</v>
      </c>
      <c r="BP44" t="s">
        <v>170</v>
      </c>
      <c r="BQ44" t="s">
        <v>170</v>
      </c>
      <c r="BR44" t="s">
        <v>170</v>
      </c>
      <c r="BS44" t="s">
        <v>170</v>
      </c>
      <c r="BT44" t="s">
        <v>170</v>
      </c>
      <c r="BU44" t="s">
        <v>170</v>
      </c>
      <c r="BV44">
        <v>0</v>
      </c>
      <c r="BW44">
        <v>4</v>
      </c>
      <c r="BY44">
        <v>2</v>
      </c>
      <c r="CA44">
        <v>2</v>
      </c>
    </row>
    <row r="45" spans="1:79" x14ac:dyDescent="0.2">
      <c r="A45">
        <v>273228</v>
      </c>
      <c r="B45" t="s">
        <v>298</v>
      </c>
      <c r="D45">
        <v>4</v>
      </c>
      <c r="E45">
        <v>86.994345367551105</v>
      </c>
      <c r="F45">
        <v>86.994345367551105</v>
      </c>
      <c r="G45">
        <v>0</v>
      </c>
      <c r="H45">
        <v>1</v>
      </c>
      <c r="I45">
        <v>0</v>
      </c>
      <c r="J45">
        <v>1</v>
      </c>
      <c r="K45">
        <v>1</v>
      </c>
      <c r="L45">
        <v>0</v>
      </c>
      <c r="M45">
        <v>1</v>
      </c>
      <c r="N45">
        <v>0</v>
      </c>
      <c r="O45">
        <v>0</v>
      </c>
      <c r="P45">
        <v>3</v>
      </c>
      <c r="Q45">
        <v>1</v>
      </c>
      <c r="R45">
        <v>0</v>
      </c>
      <c r="S45">
        <v>3</v>
      </c>
      <c r="T45">
        <v>1</v>
      </c>
      <c r="U45">
        <v>0</v>
      </c>
      <c r="V45">
        <v>1</v>
      </c>
      <c r="W45">
        <v>0</v>
      </c>
      <c r="X45">
        <v>0</v>
      </c>
      <c r="Y45">
        <v>1</v>
      </c>
      <c r="Z45">
        <v>0</v>
      </c>
      <c r="AA45">
        <v>0</v>
      </c>
      <c r="AB45">
        <v>3</v>
      </c>
      <c r="AC45">
        <v>0</v>
      </c>
      <c r="AD45">
        <v>1</v>
      </c>
      <c r="AE45">
        <v>0</v>
      </c>
      <c r="AF45">
        <v>0</v>
      </c>
      <c r="AG45">
        <v>0</v>
      </c>
      <c r="AH45">
        <v>0</v>
      </c>
      <c r="AI45">
        <v>3</v>
      </c>
      <c r="AJ45">
        <v>0</v>
      </c>
      <c r="AK45">
        <v>1</v>
      </c>
      <c r="AL45">
        <v>0</v>
      </c>
      <c r="AM45">
        <v>0</v>
      </c>
      <c r="AN45">
        <v>0</v>
      </c>
      <c r="AO45">
        <v>0</v>
      </c>
      <c r="AP45">
        <v>0</v>
      </c>
      <c r="AQ45">
        <v>0</v>
      </c>
      <c r="AR45">
        <v>1</v>
      </c>
      <c r="AS45">
        <v>0</v>
      </c>
      <c r="AT45">
        <v>0</v>
      </c>
      <c r="AU45">
        <v>0</v>
      </c>
      <c r="AV45">
        <v>2</v>
      </c>
      <c r="AW45">
        <v>0</v>
      </c>
      <c r="AX45">
        <v>0</v>
      </c>
      <c r="AY45">
        <v>0</v>
      </c>
      <c r="AZ45">
        <v>0</v>
      </c>
      <c r="BA45">
        <v>0</v>
      </c>
      <c r="BB45">
        <v>1</v>
      </c>
      <c r="BC45">
        <v>0</v>
      </c>
      <c r="BD45">
        <v>2</v>
      </c>
      <c r="BE45">
        <v>0</v>
      </c>
      <c r="BF45">
        <v>0</v>
      </c>
      <c r="BG45">
        <v>0</v>
      </c>
      <c r="BH45">
        <v>0</v>
      </c>
      <c r="BI45">
        <v>2</v>
      </c>
      <c r="BJ45">
        <v>0</v>
      </c>
      <c r="BK45">
        <v>3</v>
      </c>
      <c r="BL45">
        <v>2</v>
      </c>
      <c r="BM45">
        <v>2</v>
      </c>
      <c r="BN45">
        <v>0</v>
      </c>
      <c r="BO45">
        <v>0</v>
      </c>
      <c r="BP45">
        <v>0</v>
      </c>
      <c r="BQ45">
        <v>0</v>
      </c>
      <c r="BR45">
        <v>0</v>
      </c>
      <c r="BS45">
        <v>1</v>
      </c>
      <c r="BT45">
        <v>3</v>
      </c>
      <c r="BU45">
        <v>0</v>
      </c>
      <c r="BV45">
        <v>0</v>
      </c>
      <c r="BW45">
        <v>1</v>
      </c>
      <c r="BY45">
        <v>4</v>
      </c>
      <c r="CA45">
        <v>4</v>
      </c>
    </row>
    <row r="46" spans="1:79" x14ac:dyDescent="0.2">
      <c r="A46">
        <v>273414</v>
      </c>
      <c r="B46" t="s">
        <v>300</v>
      </c>
      <c r="D46">
        <v>3</v>
      </c>
      <c r="E46">
        <v>36.945812807881801</v>
      </c>
      <c r="F46">
        <v>36.945812807881801</v>
      </c>
      <c r="G46">
        <v>0</v>
      </c>
      <c r="H46">
        <v>0</v>
      </c>
      <c r="I46">
        <v>1</v>
      </c>
      <c r="J46">
        <v>0</v>
      </c>
      <c r="K46">
        <v>1</v>
      </c>
      <c r="L46">
        <v>0</v>
      </c>
      <c r="M46">
        <v>0</v>
      </c>
      <c r="N46">
        <v>1</v>
      </c>
      <c r="O46">
        <v>0</v>
      </c>
      <c r="P46">
        <v>1</v>
      </c>
      <c r="Q46">
        <v>2</v>
      </c>
      <c r="R46">
        <v>0</v>
      </c>
      <c r="S46" t="s">
        <v>170</v>
      </c>
      <c r="T46" t="s">
        <v>170</v>
      </c>
      <c r="U46" t="s">
        <v>170</v>
      </c>
      <c r="V46" t="s">
        <v>170</v>
      </c>
      <c r="W46" t="s">
        <v>170</v>
      </c>
      <c r="X46" t="s">
        <v>170</v>
      </c>
      <c r="Y46" t="s">
        <v>170</v>
      </c>
      <c r="Z46" t="s">
        <v>170</v>
      </c>
      <c r="AA46" t="s">
        <v>170</v>
      </c>
      <c r="AB46" t="s">
        <v>170</v>
      </c>
      <c r="AC46" t="s">
        <v>170</v>
      </c>
      <c r="AD46" t="s">
        <v>170</v>
      </c>
      <c r="AE46" t="s">
        <v>170</v>
      </c>
      <c r="AF46" t="s">
        <v>170</v>
      </c>
      <c r="AG46" t="s">
        <v>170</v>
      </c>
      <c r="AH46" t="s">
        <v>170</v>
      </c>
      <c r="AI46" t="s">
        <v>170</v>
      </c>
      <c r="AJ46" t="s">
        <v>170</v>
      </c>
      <c r="AK46" t="s">
        <v>170</v>
      </c>
      <c r="AL46" t="s">
        <v>170</v>
      </c>
      <c r="AM46" t="s">
        <v>170</v>
      </c>
      <c r="AN46" t="s">
        <v>170</v>
      </c>
      <c r="AO46" t="s">
        <v>170</v>
      </c>
      <c r="AP46">
        <v>0</v>
      </c>
      <c r="AQ46">
        <v>1</v>
      </c>
      <c r="AR46">
        <v>0</v>
      </c>
      <c r="AS46">
        <v>1</v>
      </c>
      <c r="AT46">
        <v>0</v>
      </c>
      <c r="AU46">
        <v>0</v>
      </c>
      <c r="AV46">
        <v>0</v>
      </c>
      <c r="AW46">
        <v>0</v>
      </c>
      <c r="AX46">
        <v>0</v>
      </c>
      <c r="AY46">
        <v>0</v>
      </c>
      <c r="AZ46">
        <v>1</v>
      </c>
      <c r="BA46">
        <v>0</v>
      </c>
      <c r="BB46">
        <v>0</v>
      </c>
      <c r="BC46">
        <v>1</v>
      </c>
      <c r="BD46">
        <v>1</v>
      </c>
      <c r="BE46">
        <v>0</v>
      </c>
      <c r="BF46">
        <v>0</v>
      </c>
      <c r="BG46">
        <v>0</v>
      </c>
      <c r="BH46">
        <v>1</v>
      </c>
      <c r="BI46">
        <v>0</v>
      </c>
      <c r="BJ46">
        <v>0</v>
      </c>
      <c r="BK46" t="s">
        <v>170</v>
      </c>
      <c r="BL46" t="s">
        <v>170</v>
      </c>
      <c r="BM46" t="s">
        <v>170</v>
      </c>
      <c r="BN46" t="s">
        <v>170</v>
      </c>
      <c r="BO46" t="s">
        <v>170</v>
      </c>
      <c r="BP46" t="s">
        <v>170</v>
      </c>
      <c r="BQ46" t="s">
        <v>170</v>
      </c>
      <c r="BR46" t="s">
        <v>170</v>
      </c>
      <c r="BS46" t="s">
        <v>170</v>
      </c>
      <c r="BT46" t="s">
        <v>170</v>
      </c>
      <c r="BU46" t="s">
        <v>170</v>
      </c>
      <c r="BV46">
        <v>0</v>
      </c>
      <c r="BW46">
        <v>1</v>
      </c>
      <c r="BY46">
        <v>3</v>
      </c>
      <c r="CA46">
        <v>3</v>
      </c>
    </row>
    <row r="47" spans="1:79" x14ac:dyDescent="0.2">
      <c r="A47">
        <v>273619</v>
      </c>
      <c r="B47" t="s">
        <v>199</v>
      </c>
      <c r="D47">
        <v>4</v>
      </c>
      <c r="E47">
        <v>19.168104274487298</v>
      </c>
      <c r="F47">
        <v>19.168104274487298</v>
      </c>
      <c r="G47">
        <v>0</v>
      </c>
      <c r="H47">
        <v>0</v>
      </c>
      <c r="I47">
        <v>1</v>
      </c>
      <c r="J47">
        <v>1</v>
      </c>
      <c r="K47">
        <v>1</v>
      </c>
      <c r="L47">
        <v>1</v>
      </c>
      <c r="M47">
        <v>0</v>
      </c>
      <c r="N47">
        <v>0</v>
      </c>
      <c r="O47">
        <v>0</v>
      </c>
      <c r="P47">
        <v>3</v>
      </c>
      <c r="Q47">
        <v>1</v>
      </c>
      <c r="R47">
        <v>0</v>
      </c>
      <c r="S47">
        <v>2</v>
      </c>
      <c r="T47">
        <v>2</v>
      </c>
      <c r="U47">
        <v>0</v>
      </c>
      <c r="V47">
        <v>2</v>
      </c>
      <c r="W47">
        <v>0</v>
      </c>
      <c r="X47">
        <v>0</v>
      </c>
      <c r="Y47">
        <v>2</v>
      </c>
      <c r="Z47">
        <v>0</v>
      </c>
      <c r="AA47">
        <v>0</v>
      </c>
      <c r="AB47">
        <v>3</v>
      </c>
      <c r="AC47">
        <v>0</v>
      </c>
      <c r="AD47">
        <v>1</v>
      </c>
      <c r="AE47">
        <v>0</v>
      </c>
      <c r="AF47">
        <v>0</v>
      </c>
      <c r="AG47">
        <v>0</v>
      </c>
      <c r="AH47">
        <v>0</v>
      </c>
      <c r="AI47">
        <v>3</v>
      </c>
      <c r="AJ47">
        <v>0</v>
      </c>
      <c r="AK47">
        <v>1</v>
      </c>
      <c r="AL47">
        <v>0</v>
      </c>
      <c r="AM47">
        <v>0</v>
      </c>
      <c r="AN47">
        <v>0</v>
      </c>
      <c r="AO47">
        <v>0</v>
      </c>
      <c r="AP47">
        <v>0</v>
      </c>
      <c r="AQ47">
        <v>0</v>
      </c>
      <c r="AR47">
        <v>1</v>
      </c>
      <c r="AS47">
        <v>0</v>
      </c>
      <c r="AT47">
        <v>1</v>
      </c>
      <c r="AU47">
        <v>0</v>
      </c>
      <c r="AV47">
        <v>0</v>
      </c>
      <c r="AW47">
        <v>1</v>
      </c>
      <c r="AX47">
        <v>0</v>
      </c>
      <c r="AY47">
        <v>0</v>
      </c>
      <c r="AZ47">
        <v>0</v>
      </c>
      <c r="BA47">
        <v>1</v>
      </c>
      <c r="BB47">
        <v>0</v>
      </c>
      <c r="BC47">
        <v>1</v>
      </c>
      <c r="BD47">
        <v>0</v>
      </c>
      <c r="BE47">
        <v>1</v>
      </c>
      <c r="BF47">
        <v>1</v>
      </c>
      <c r="BG47">
        <v>1</v>
      </c>
      <c r="BH47">
        <v>0</v>
      </c>
      <c r="BI47">
        <v>0</v>
      </c>
      <c r="BJ47">
        <v>0</v>
      </c>
      <c r="BK47">
        <v>1</v>
      </c>
      <c r="BL47">
        <v>3</v>
      </c>
      <c r="BM47">
        <v>2</v>
      </c>
      <c r="BN47">
        <v>0</v>
      </c>
      <c r="BO47">
        <v>0</v>
      </c>
      <c r="BP47">
        <v>0</v>
      </c>
      <c r="BQ47">
        <v>1</v>
      </c>
      <c r="BR47">
        <v>0</v>
      </c>
      <c r="BS47">
        <v>1</v>
      </c>
      <c r="BT47">
        <v>3</v>
      </c>
      <c r="BU47">
        <v>0</v>
      </c>
      <c r="BV47">
        <v>0</v>
      </c>
      <c r="BW47">
        <v>4</v>
      </c>
      <c r="BY47">
        <v>4</v>
      </c>
      <c r="CA47">
        <v>4</v>
      </c>
    </row>
    <row r="48" spans="1:79" x14ac:dyDescent="0.2">
      <c r="A48">
        <v>273627</v>
      </c>
      <c r="B48" t="s">
        <v>303</v>
      </c>
      <c r="D48">
        <v>1</v>
      </c>
      <c r="E48">
        <v>23.900573613766699</v>
      </c>
      <c r="F48">
        <v>23.900573613766699</v>
      </c>
      <c r="G48">
        <v>0</v>
      </c>
      <c r="H48">
        <v>0</v>
      </c>
      <c r="I48">
        <v>0</v>
      </c>
      <c r="J48">
        <v>0</v>
      </c>
      <c r="K48">
        <v>0</v>
      </c>
      <c r="L48">
        <v>0</v>
      </c>
      <c r="M48">
        <v>1</v>
      </c>
      <c r="N48">
        <v>0</v>
      </c>
      <c r="O48">
        <v>0</v>
      </c>
      <c r="P48">
        <v>0</v>
      </c>
      <c r="Q48">
        <v>1</v>
      </c>
      <c r="R48">
        <v>0</v>
      </c>
      <c r="S48" t="s">
        <v>170</v>
      </c>
      <c r="T48" t="s">
        <v>170</v>
      </c>
      <c r="U48" t="s">
        <v>170</v>
      </c>
      <c r="V48" t="s">
        <v>170</v>
      </c>
      <c r="W48" t="s">
        <v>170</v>
      </c>
      <c r="X48" t="s">
        <v>170</v>
      </c>
      <c r="Y48" t="s">
        <v>170</v>
      </c>
      <c r="Z48" t="s">
        <v>170</v>
      </c>
      <c r="AA48" t="s">
        <v>170</v>
      </c>
      <c r="AB48" t="s">
        <v>170</v>
      </c>
      <c r="AC48" t="s">
        <v>170</v>
      </c>
      <c r="AD48" t="s">
        <v>170</v>
      </c>
      <c r="AE48" t="s">
        <v>170</v>
      </c>
      <c r="AF48" t="s">
        <v>170</v>
      </c>
      <c r="AG48" t="s">
        <v>170</v>
      </c>
      <c r="AH48" t="s">
        <v>170</v>
      </c>
      <c r="AI48" t="s">
        <v>170</v>
      </c>
      <c r="AJ48" t="s">
        <v>170</v>
      </c>
      <c r="AK48" t="s">
        <v>170</v>
      </c>
      <c r="AL48" t="s">
        <v>170</v>
      </c>
      <c r="AM48" t="s">
        <v>170</v>
      </c>
      <c r="AN48" t="s">
        <v>170</v>
      </c>
      <c r="AO48" t="s">
        <v>170</v>
      </c>
      <c r="AP48">
        <v>0</v>
      </c>
      <c r="AQ48">
        <v>0</v>
      </c>
      <c r="AR48">
        <v>0</v>
      </c>
      <c r="AS48">
        <v>0</v>
      </c>
      <c r="AT48">
        <v>0</v>
      </c>
      <c r="AU48">
        <v>0</v>
      </c>
      <c r="AV48">
        <v>1</v>
      </c>
      <c r="AW48">
        <v>0</v>
      </c>
      <c r="AX48">
        <v>0</v>
      </c>
      <c r="AY48">
        <v>0</v>
      </c>
      <c r="AZ48">
        <v>0</v>
      </c>
      <c r="BA48">
        <v>0</v>
      </c>
      <c r="BB48">
        <v>0</v>
      </c>
      <c r="BC48">
        <v>0</v>
      </c>
      <c r="BD48">
        <v>1</v>
      </c>
      <c r="BE48">
        <v>0</v>
      </c>
      <c r="BF48">
        <v>0</v>
      </c>
      <c r="BG48">
        <v>0</v>
      </c>
      <c r="BH48">
        <v>0</v>
      </c>
      <c r="BI48">
        <v>0</v>
      </c>
      <c r="BJ48">
        <v>0</v>
      </c>
      <c r="BK48" t="s">
        <v>170</v>
      </c>
      <c r="BL48" t="s">
        <v>170</v>
      </c>
      <c r="BM48" t="s">
        <v>170</v>
      </c>
      <c r="BN48" t="s">
        <v>170</v>
      </c>
      <c r="BO48" t="s">
        <v>170</v>
      </c>
      <c r="BP48" t="s">
        <v>170</v>
      </c>
      <c r="BQ48" t="s">
        <v>170</v>
      </c>
      <c r="BR48" t="s">
        <v>170</v>
      </c>
      <c r="BS48" t="s">
        <v>170</v>
      </c>
      <c r="BT48" t="s">
        <v>170</v>
      </c>
      <c r="BU48" t="s">
        <v>170</v>
      </c>
      <c r="BV48">
        <v>0</v>
      </c>
      <c r="BW48">
        <v>0</v>
      </c>
      <c r="BY48">
        <v>1</v>
      </c>
      <c r="CA48">
        <v>1</v>
      </c>
    </row>
    <row r="49" spans="1:79" x14ac:dyDescent="0.2">
      <c r="A49">
        <v>273660</v>
      </c>
      <c r="B49" t="s">
        <v>305</v>
      </c>
      <c r="D49">
        <v>4</v>
      </c>
      <c r="E49">
        <v>56.5850898288301</v>
      </c>
      <c r="F49">
        <v>56.5850898288301</v>
      </c>
      <c r="G49">
        <v>0</v>
      </c>
      <c r="H49">
        <v>0</v>
      </c>
      <c r="I49">
        <v>1</v>
      </c>
      <c r="J49">
        <v>1</v>
      </c>
      <c r="K49">
        <v>0</v>
      </c>
      <c r="L49">
        <v>0</v>
      </c>
      <c r="M49">
        <v>2</v>
      </c>
      <c r="N49">
        <v>0</v>
      </c>
      <c r="O49">
        <v>0</v>
      </c>
      <c r="P49">
        <v>1</v>
      </c>
      <c r="Q49">
        <v>3</v>
      </c>
      <c r="R49">
        <v>0</v>
      </c>
      <c r="S49">
        <v>3</v>
      </c>
      <c r="T49">
        <v>1</v>
      </c>
      <c r="U49">
        <v>0</v>
      </c>
      <c r="V49">
        <v>1</v>
      </c>
      <c r="W49">
        <v>0</v>
      </c>
      <c r="X49">
        <v>0</v>
      </c>
      <c r="Y49">
        <v>1</v>
      </c>
      <c r="Z49">
        <v>0</v>
      </c>
      <c r="AA49">
        <v>0</v>
      </c>
      <c r="AB49">
        <v>2</v>
      </c>
      <c r="AC49">
        <v>0</v>
      </c>
      <c r="AD49">
        <v>0</v>
      </c>
      <c r="AE49">
        <v>2</v>
      </c>
      <c r="AF49">
        <v>0</v>
      </c>
      <c r="AG49">
        <v>0</v>
      </c>
      <c r="AH49">
        <v>0</v>
      </c>
      <c r="AI49">
        <v>2</v>
      </c>
      <c r="AJ49">
        <v>0</v>
      </c>
      <c r="AK49">
        <v>0</v>
      </c>
      <c r="AL49">
        <v>1</v>
      </c>
      <c r="AM49">
        <v>0</v>
      </c>
      <c r="AN49">
        <v>1</v>
      </c>
      <c r="AO49">
        <v>0</v>
      </c>
      <c r="AP49">
        <v>0</v>
      </c>
      <c r="AQ49">
        <v>0</v>
      </c>
      <c r="AR49">
        <v>0</v>
      </c>
      <c r="AS49">
        <v>0</v>
      </c>
      <c r="AT49">
        <v>1</v>
      </c>
      <c r="AU49">
        <v>0</v>
      </c>
      <c r="AV49">
        <v>0</v>
      </c>
      <c r="AW49">
        <v>0</v>
      </c>
      <c r="AX49">
        <v>0</v>
      </c>
      <c r="AY49">
        <v>2</v>
      </c>
      <c r="AZ49">
        <v>0</v>
      </c>
      <c r="BA49">
        <v>0</v>
      </c>
      <c r="BB49">
        <v>1</v>
      </c>
      <c r="BC49">
        <v>0</v>
      </c>
      <c r="BD49">
        <v>1</v>
      </c>
      <c r="BE49">
        <v>0</v>
      </c>
      <c r="BF49">
        <v>1</v>
      </c>
      <c r="BG49">
        <v>2</v>
      </c>
      <c r="BH49">
        <v>0</v>
      </c>
      <c r="BI49">
        <v>0</v>
      </c>
      <c r="BJ49">
        <v>0</v>
      </c>
      <c r="BK49">
        <v>0</v>
      </c>
      <c r="BL49">
        <v>3</v>
      </c>
      <c r="BM49">
        <v>1</v>
      </c>
      <c r="BN49">
        <v>0</v>
      </c>
      <c r="BO49">
        <v>0</v>
      </c>
      <c r="BP49">
        <v>0</v>
      </c>
      <c r="BQ49">
        <v>0</v>
      </c>
      <c r="BR49">
        <v>1</v>
      </c>
      <c r="BS49">
        <v>1</v>
      </c>
      <c r="BT49">
        <v>3</v>
      </c>
      <c r="BU49">
        <v>0</v>
      </c>
      <c r="BV49">
        <v>0</v>
      </c>
      <c r="BW49">
        <v>0</v>
      </c>
      <c r="BY49">
        <v>4</v>
      </c>
      <c r="CA49">
        <v>4</v>
      </c>
    </row>
    <row r="50" spans="1:79" x14ac:dyDescent="0.2">
      <c r="A50">
        <v>273813</v>
      </c>
      <c r="B50" t="s">
        <v>307</v>
      </c>
      <c r="D50">
        <v>3</v>
      </c>
      <c r="E50">
        <v>46.678076863233201</v>
      </c>
      <c r="F50">
        <v>46.678076863233201</v>
      </c>
      <c r="G50">
        <v>0</v>
      </c>
      <c r="H50">
        <v>1</v>
      </c>
      <c r="I50">
        <v>1</v>
      </c>
      <c r="J50">
        <v>0</v>
      </c>
      <c r="K50">
        <v>1</v>
      </c>
      <c r="L50">
        <v>0</v>
      </c>
      <c r="M50">
        <v>0</v>
      </c>
      <c r="N50">
        <v>0</v>
      </c>
      <c r="O50">
        <v>0</v>
      </c>
      <c r="P50">
        <v>2</v>
      </c>
      <c r="Q50">
        <v>1</v>
      </c>
      <c r="R50">
        <v>0</v>
      </c>
      <c r="S50">
        <v>2</v>
      </c>
      <c r="T50">
        <v>1</v>
      </c>
      <c r="U50">
        <v>0</v>
      </c>
      <c r="V50">
        <v>1</v>
      </c>
      <c r="W50">
        <v>0</v>
      </c>
      <c r="X50">
        <v>0</v>
      </c>
      <c r="Y50">
        <v>0</v>
      </c>
      <c r="Z50">
        <v>1</v>
      </c>
      <c r="AA50">
        <v>0</v>
      </c>
      <c r="AB50">
        <v>2</v>
      </c>
      <c r="AC50">
        <v>0</v>
      </c>
      <c r="AD50">
        <v>0</v>
      </c>
      <c r="AE50">
        <v>0</v>
      </c>
      <c r="AF50">
        <v>1</v>
      </c>
      <c r="AG50">
        <v>0</v>
      </c>
      <c r="AH50">
        <v>0</v>
      </c>
      <c r="AI50">
        <v>3</v>
      </c>
      <c r="AJ50">
        <v>0</v>
      </c>
      <c r="AK50">
        <v>0</v>
      </c>
      <c r="AL50">
        <v>0</v>
      </c>
      <c r="AM50">
        <v>0</v>
      </c>
      <c r="AN50">
        <v>0</v>
      </c>
      <c r="AO50">
        <v>0</v>
      </c>
      <c r="AP50">
        <v>0</v>
      </c>
      <c r="AQ50">
        <v>0</v>
      </c>
      <c r="AR50">
        <v>0</v>
      </c>
      <c r="AS50">
        <v>1</v>
      </c>
      <c r="AT50">
        <v>0</v>
      </c>
      <c r="AU50">
        <v>0</v>
      </c>
      <c r="AV50">
        <v>1</v>
      </c>
      <c r="AW50">
        <v>0</v>
      </c>
      <c r="AX50">
        <v>0</v>
      </c>
      <c r="AY50">
        <v>1</v>
      </c>
      <c r="AZ50">
        <v>0</v>
      </c>
      <c r="BA50">
        <v>0</v>
      </c>
      <c r="BB50">
        <v>0</v>
      </c>
      <c r="BC50">
        <v>0</v>
      </c>
      <c r="BD50">
        <v>1</v>
      </c>
      <c r="BE50">
        <v>0</v>
      </c>
      <c r="BF50">
        <v>0</v>
      </c>
      <c r="BG50">
        <v>2</v>
      </c>
      <c r="BH50">
        <v>0</v>
      </c>
      <c r="BI50">
        <v>0</v>
      </c>
      <c r="BJ50">
        <v>0</v>
      </c>
      <c r="BK50">
        <v>1</v>
      </c>
      <c r="BL50">
        <v>1</v>
      </c>
      <c r="BM50">
        <v>1</v>
      </c>
      <c r="BN50">
        <v>2</v>
      </c>
      <c r="BO50">
        <v>0</v>
      </c>
      <c r="BP50">
        <v>0</v>
      </c>
      <c r="BQ50">
        <v>0</v>
      </c>
      <c r="BR50">
        <v>0</v>
      </c>
      <c r="BS50">
        <v>0</v>
      </c>
      <c r="BT50">
        <v>3</v>
      </c>
      <c r="BU50">
        <v>0</v>
      </c>
      <c r="BV50">
        <v>0</v>
      </c>
      <c r="BW50">
        <v>4</v>
      </c>
      <c r="BY50">
        <v>3</v>
      </c>
      <c r="CA50">
        <v>3</v>
      </c>
    </row>
    <row r="51" spans="1:79" x14ac:dyDescent="0.2">
      <c r="A51">
        <v>273821</v>
      </c>
      <c r="B51" t="s">
        <v>496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3</v>
      </c>
      <c r="BY51">
        <v>0</v>
      </c>
      <c r="CA51">
        <v>0</v>
      </c>
    </row>
    <row r="52" spans="1:79" x14ac:dyDescent="0.2">
      <c r="A52">
        <v>273830</v>
      </c>
      <c r="B52" t="s">
        <v>311</v>
      </c>
      <c r="D52">
        <v>2</v>
      </c>
      <c r="E52">
        <v>84.853627492575299</v>
      </c>
      <c r="F52">
        <v>84.853627492575299</v>
      </c>
      <c r="G52">
        <v>0</v>
      </c>
      <c r="H52">
        <v>1</v>
      </c>
      <c r="I52">
        <v>0</v>
      </c>
      <c r="J52">
        <v>0</v>
      </c>
      <c r="K52">
        <v>0</v>
      </c>
      <c r="L52">
        <v>0</v>
      </c>
      <c r="M52">
        <v>0</v>
      </c>
      <c r="N52">
        <v>1</v>
      </c>
      <c r="O52">
        <v>0</v>
      </c>
      <c r="P52">
        <v>2</v>
      </c>
      <c r="Q52">
        <v>0</v>
      </c>
      <c r="R52">
        <v>0</v>
      </c>
      <c r="S52" t="s">
        <v>170</v>
      </c>
      <c r="T52" t="s">
        <v>170</v>
      </c>
      <c r="U52" t="s">
        <v>170</v>
      </c>
      <c r="V52" t="s">
        <v>170</v>
      </c>
      <c r="W52" t="s">
        <v>170</v>
      </c>
      <c r="X52" t="s">
        <v>170</v>
      </c>
      <c r="Y52" t="s">
        <v>170</v>
      </c>
      <c r="Z52" t="s">
        <v>170</v>
      </c>
      <c r="AA52" t="s">
        <v>170</v>
      </c>
      <c r="AB52" t="s">
        <v>170</v>
      </c>
      <c r="AC52" t="s">
        <v>170</v>
      </c>
      <c r="AD52" t="s">
        <v>170</v>
      </c>
      <c r="AE52" t="s">
        <v>170</v>
      </c>
      <c r="AF52" t="s">
        <v>170</v>
      </c>
      <c r="AG52" t="s">
        <v>170</v>
      </c>
      <c r="AH52" t="s">
        <v>170</v>
      </c>
      <c r="AI52" t="s">
        <v>170</v>
      </c>
      <c r="AJ52" t="s">
        <v>170</v>
      </c>
      <c r="AK52" t="s">
        <v>170</v>
      </c>
      <c r="AL52" t="s">
        <v>170</v>
      </c>
      <c r="AM52" t="s">
        <v>170</v>
      </c>
      <c r="AN52" t="s">
        <v>170</v>
      </c>
      <c r="AO52" t="s">
        <v>170</v>
      </c>
      <c r="AP52">
        <v>0</v>
      </c>
      <c r="AQ52">
        <v>0</v>
      </c>
      <c r="AR52">
        <v>0</v>
      </c>
      <c r="AS52">
        <v>1</v>
      </c>
      <c r="AT52">
        <v>0</v>
      </c>
      <c r="AU52">
        <v>1</v>
      </c>
      <c r="AV52">
        <v>0</v>
      </c>
      <c r="AW52">
        <v>0</v>
      </c>
      <c r="AX52">
        <v>0</v>
      </c>
      <c r="AY52">
        <v>0</v>
      </c>
      <c r="AZ52">
        <v>0</v>
      </c>
      <c r="BA52">
        <v>0</v>
      </c>
      <c r="BB52">
        <v>0</v>
      </c>
      <c r="BC52">
        <v>0</v>
      </c>
      <c r="BD52">
        <v>1</v>
      </c>
      <c r="BE52">
        <v>0</v>
      </c>
      <c r="BF52">
        <v>0</v>
      </c>
      <c r="BG52">
        <v>1</v>
      </c>
      <c r="BH52">
        <v>0</v>
      </c>
      <c r="BI52">
        <v>0</v>
      </c>
      <c r="BJ52">
        <v>0</v>
      </c>
      <c r="BK52" t="s">
        <v>170</v>
      </c>
      <c r="BL52" t="s">
        <v>170</v>
      </c>
      <c r="BM52" t="s">
        <v>170</v>
      </c>
      <c r="BN52" t="s">
        <v>170</v>
      </c>
      <c r="BO52" t="s">
        <v>170</v>
      </c>
      <c r="BP52" t="s">
        <v>170</v>
      </c>
      <c r="BQ52" t="s">
        <v>170</v>
      </c>
      <c r="BR52" t="s">
        <v>170</v>
      </c>
      <c r="BS52" t="s">
        <v>170</v>
      </c>
      <c r="BT52" t="s">
        <v>170</v>
      </c>
      <c r="BU52" t="s">
        <v>170</v>
      </c>
      <c r="BV52">
        <v>0</v>
      </c>
      <c r="BW52">
        <v>2</v>
      </c>
      <c r="BY52">
        <v>2</v>
      </c>
      <c r="CA52">
        <v>2</v>
      </c>
    </row>
    <row r="53" spans="1:79" x14ac:dyDescent="0.2">
      <c r="A53">
        <v>279999</v>
      </c>
      <c r="B53" t="s">
        <v>497</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Y53">
        <v>0</v>
      </c>
      <c r="CA53">
        <v>0</v>
      </c>
    </row>
    <row r="54" spans="1:79" x14ac:dyDescent="0.2">
      <c r="B54" t="s">
        <v>498</v>
      </c>
      <c r="D54">
        <v>976</v>
      </c>
      <c r="E54">
        <v>23.030535280609101</v>
      </c>
      <c r="F54">
        <v>23.030535280609101</v>
      </c>
      <c r="G54">
        <v>35</v>
      </c>
      <c r="H54">
        <v>104</v>
      </c>
      <c r="I54">
        <v>113</v>
      </c>
      <c r="J54">
        <v>168</v>
      </c>
      <c r="K54">
        <v>197</v>
      </c>
      <c r="L54">
        <v>111</v>
      </c>
      <c r="M54">
        <v>144</v>
      </c>
      <c r="N54">
        <v>104</v>
      </c>
      <c r="O54">
        <v>0</v>
      </c>
      <c r="P54">
        <v>565</v>
      </c>
      <c r="Q54">
        <v>411</v>
      </c>
      <c r="R54">
        <v>0</v>
      </c>
      <c r="S54">
        <v>379</v>
      </c>
      <c r="T54">
        <v>535</v>
      </c>
      <c r="U54">
        <v>44</v>
      </c>
      <c r="V54">
        <v>491</v>
      </c>
      <c r="W54">
        <v>0</v>
      </c>
      <c r="X54">
        <v>76</v>
      </c>
      <c r="Y54">
        <v>311</v>
      </c>
      <c r="Z54">
        <v>104</v>
      </c>
      <c r="AA54">
        <v>3</v>
      </c>
      <c r="AB54">
        <v>577</v>
      </c>
      <c r="AC54">
        <v>60</v>
      </c>
      <c r="AD54">
        <v>29</v>
      </c>
      <c r="AE54">
        <v>45</v>
      </c>
      <c r="AF54">
        <v>8</v>
      </c>
      <c r="AG54">
        <v>198</v>
      </c>
      <c r="AH54">
        <v>0</v>
      </c>
      <c r="AI54">
        <v>574</v>
      </c>
      <c r="AJ54">
        <v>22</v>
      </c>
      <c r="AK54">
        <v>49</v>
      </c>
      <c r="AL54">
        <v>194</v>
      </c>
      <c r="AM54">
        <v>25</v>
      </c>
      <c r="AN54">
        <v>53</v>
      </c>
      <c r="AO54">
        <v>0</v>
      </c>
      <c r="AP54">
        <v>82</v>
      </c>
      <c r="AQ54">
        <v>55</v>
      </c>
      <c r="AR54">
        <v>83</v>
      </c>
      <c r="AS54">
        <v>67</v>
      </c>
      <c r="AT54">
        <v>67</v>
      </c>
      <c r="AU54">
        <v>64</v>
      </c>
      <c r="AV54">
        <v>77</v>
      </c>
      <c r="AW54">
        <v>50</v>
      </c>
      <c r="AX54">
        <v>67</v>
      </c>
      <c r="AY54">
        <v>51</v>
      </c>
      <c r="AZ54">
        <v>51</v>
      </c>
      <c r="BA54">
        <v>51</v>
      </c>
      <c r="BB54">
        <v>211</v>
      </c>
      <c r="BC54">
        <v>126</v>
      </c>
      <c r="BD54">
        <v>149</v>
      </c>
      <c r="BE54">
        <v>154</v>
      </c>
      <c r="BF54">
        <v>133</v>
      </c>
      <c r="BG54">
        <v>144</v>
      </c>
      <c r="BH54">
        <v>130</v>
      </c>
      <c r="BI54">
        <v>130</v>
      </c>
      <c r="BJ54">
        <v>10</v>
      </c>
      <c r="BK54">
        <v>220</v>
      </c>
      <c r="BL54">
        <v>632</v>
      </c>
      <c r="BM54">
        <v>331</v>
      </c>
      <c r="BN54">
        <v>149</v>
      </c>
      <c r="BO54">
        <v>48</v>
      </c>
      <c r="BP54">
        <v>34</v>
      </c>
      <c r="BQ54">
        <v>64</v>
      </c>
      <c r="BR54">
        <v>17</v>
      </c>
      <c r="BS54">
        <v>145</v>
      </c>
      <c r="BT54">
        <v>752</v>
      </c>
      <c r="BU54">
        <v>20</v>
      </c>
      <c r="BV54">
        <v>0</v>
      </c>
      <c r="BW54">
        <v>864</v>
      </c>
      <c r="BX54">
        <v>864</v>
      </c>
      <c r="BY54">
        <v>976</v>
      </c>
      <c r="CA54">
        <v>976</v>
      </c>
    </row>
    <row r="55" spans="1:79" x14ac:dyDescent="0.2">
      <c r="A55">
        <v>270000</v>
      </c>
      <c r="B55" t="s">
        <v>498</v>
      </c>
      <c r="C55" t="s">
        <v>406</v>
      </c>
      <c r="D55">
        <v>976</v>
      </c>
      <c r="E55">
        <v>23.030535280609101</v>
      </c>
      <c r="F55">
        <v>23.030535280609101</v>
      </c>
      <c r="G55">
        <v>35</v>
      </c>
      <c r="H55">
        <v>104</v>
      </c>
      <c r="I55">
        <v>113</v>
      </c>
      <c r="J55">
        <v>168</v>
      </c>
      <c r="K55">
        <v>197</v>
      </c>
      <c r="L55">
        <v>111</v>
      </c>
      <c r="M55">
        <v>144</v>
      </c>
      <c r="N55">
        <v>104</v>
      </c>
      <c r="O55">
        <v>0</v>
      </c>
      <c r="P55">
        <v>565</v>
      </c>
      <c r="Q55">
        <v>411</v>
      </c>
      <c r="R55">
        <v>0</v>
      </c>
      <c r="S55">
        <v>407</v>
      </c>
      <c r="T55">
        <v>566</v>
      </c>
      <c r="U55">
        <v>46</v>
      </c>
      <c r="V55">
        <v>520</v>
      </c>
      <c r="W55">
        <v>0</v>
      </c>
      <c r="X55">
        <v>80</v>
      </c>
      <c r="Y55">
        <v>332</v>
      </c>
      <c r="Z55">
        <v>108</v>
      </c>
      <c r="AA55">
        <v>3</v>
      </c>
      <c r="AB55">
        <v>608</v>
      </c>
      <c r="AC55">
        <v>62</v>
      </c>
      <c r="AD55">
        <v>35</v>
      </c>
      <c r="AE55">
        <v>51</v>
      </c>
      <c r="AF55">
        <v>10</v>
      </c>
      <c r="AG55">
        <v>210</v>
      </c>
      <c r="AH55">
        <v>0</v>
      </c>
      <c r="AI55">
        <v>611</v>
      </c>
      <c r="AJ55">
        <v>24</v>
      </c>
      <c r="AK55">
        <v>55</v>
      </c>
      <c r="AL55">
        <v>203</v>
      </c>
      <c r="AM55">
        <v>28</v>
      </c>
      <c r="AN55">
        <v>55</v>
      </c>
      <c r="AO55">
        <v>0</v>
      </c>
      <c r="AP55">
        <v>82</v>
      </c>
      <c r="AQ55">
        <v>55</v>
      </c>
      <c r="AR55">
        <v>83</v>
      </c>
      <c r="AS55">
        <v>67</v>
      </c>
      <c r="AT55">
        <v>67</v>
      </c>
      <c r="AU55">
        <v>64</v>
      </c>
      <c r="AV55">
        <v>77</v>
      </c>
      <c r="AW55">
        <v>50</v>
      </c>
      <c r="AX55">
        <v>67</v>
      </c>
      <c r="AY55">
        <v>51</v>
      </c>
      <c r="AZ55">
        <v>51</v>
      </c>
      <c r="BA55">
        <v>51</v>
      </c>
      <c r="BB55">
        <v>211</v>
      </c>
      <c r="BC55">
        <v>126</v>
      </c>
      <c r="BD55">
        <v>149</v>
      </c>
      <c r="BE55">
        <v>154</v>
      </c>
      <c r="BF55">
        <v>133</v>
      </c>
      <c r="BG55">
        <v>144</v>
      </c>
      <c r="BH55">
        <v>130</v>
      </c>
      <c r="BI55">
        <v>130</v>
      </c>
      <c r="BJ55">
        <v>10</v>
      </c>
      <c r="BK55">
        <v>239</v>
      </c>
      <c r="BL55">
        <v>667</v>
      </c>
      <c r="BM55">
        <v>351</v>
      </c>
      <c r="BN55">
        <v>159</v>
      </c>
      <c r="BO55">
        <v>53</v>
      </c>
      <c r="BP55">
        <v>36</v>
      </c>
      <c r="BQ55">
        <v>69</v>
      </c>
      <c r="BR55">
        <v>20</v>
      </c>
      <c r="BS55">
        <v>153</v>
      </c>
      <c r="BT55">
        <v>802</v>
      </c>
      <c r="BU55">
        <v>21</v>
      </c>
      <c r="BV55">
        <v>96</v>
      </c>
      <c r="BW55">
        <v>864</v>
      </c>
      <c r="BY55">
        <v>976</v>
      </c>
      <c r="CA55">
        <v>976</v>
      </c>
    </row>
    <row r="56" spans="1:79" x14ac:dyDescent="0.2">
      <c r="B56" t="s">
        <v>556</v>
      </c>
    </row>
  </sheetData>
  <phoneticPr fontId="14"/>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3:CA56"/>
  <sheetViews>
    <sheetView topLeftCell="BJ4" workbookViewId="0">
      <selection activeCell="D90" sqref="D90:BW90"/>
    </sheetView>
  </sheetViews>
  <sheetFormatPr defaultRowHeight="13.2" x14ac:dyDescent="0.2"/>
  <sheetData>
    <row r="3" spans="1:79" x14ac:dyDescent="0.2">
      <c r="A3" t="s">
        <v>551</v>
      </c>
      <c r="C3" t="s">
        <v>552</v>
      </c>
      <c r="E3" t="s">
        <v>419</v>
      </c>
      <c r="Z3" t="s">
        <v>552</v>
      </c>
      <c r="BA3" t="s">
        <v>552</v>
      </c>
    </row>
    <row r="4" spans="1:79" x14ac:dyDescent="0.2">
      <c r="A4" t="s">
        <v>553</v>
      </c>
      <c r="E4" t="s">
        <v>554</v>
      </c>
      <c r="BY4" t="s">
        <v>492</v>
      </c>
    </row>
    <row r="5" spans="1:79" x14ac:dyDescent="0.2">
      <c r="A5" t="s">
        <v>453</v>
      </c>
      <c r="BY5" t="s">
        <v>557</v>
      </c>
    </row>
    <row r="6" spans="1:79" x14ac:dyDescent="0.2">
      <c r="A6" t="s">
        <v>108</v>
      </c>
      <c r="B6" t="s">
        <v>109</v>
      </c>
      <c r="C6" t="s">
        <v>110</v>
      </c>
      <c r="D6" t="s">
        <v>111</v>
      </c>
      <c r="E6" t="s">
        <v>112</v>
      </c>
      <c r="F6" t="s">
        <v>113</v>
      </c>
      <c r="G6" t="s">
        <v>114</v>
      </c>
      <c r="P6" t="s">
        <v>115</v>
      </c>
      <c r="S6" t="s">
        <v>116</v>
      </c>
      <c r="AB6" t="s">
        <v>117</v>
      </c>
      <c r="AI6" t="s">
        <v>118</v>
      </c>
      <c r="AP6" t="s">
        <v>119</v>
      </c>
      <c r="BC6" t="s">
        <v>120</v>
      </c>
      <c r="BK6" t="s">
        <v>121</v>
      </c>
      <c r="BS6" t="s">
        <v>122</v>
      </c>
    </row>
    <row r="7" spans="1:79" x14ac:dyDescent="0.2">
      <c r="G7" t="s">
        <v>123</v>
      </c>
      <c r="H7" t="s">
        <v>124</v>
      </c>
      <c r="I7" t="s">
        <v>125</v>
      </c>
      <c r="J7" t="s">
        <v>126</v>
      </c>
      <c r="K7" t="s">
        <v>127</v>
      </c>
      <c r="L7" t="s">
        <v>128</v>
      </c>
      <c r="M7" t="s">
        <v>129</v>
      </c>
      <c r="N7" t="s">
        <v>130</v>
      </c>
      <c r="O7" t="s">
        <v>6</v>
      </c>
      <c r="P7" t="s">
        <v>131</v>
      </c>
      <c r="Q7" t="s">
        <v>132</v>
      </c>
      <c r="R7" t="s">
        <v>6</v>
      </c>
      <c r="S7" t="s">
        <v>473</v>
      </c>
      <c r="T7" t="s">
        <v>314</v>
      </c>
      <c r="AA7" t="s">
        <v>6</v>
      </c>
      <c r="AB7" t="s">
        <v>135</v>
      </c>
      <c r="AC7" t="s">
        <v>136</v>
      </c>
      <c r="AD7" t="s">
        <v>137</v>
      </c>
      <c r="AE7" t="s">
        <v>138</v>
      </c>
      <c r="AF7" t="s">
        <v>139</v>
      </c>
      <c r="AG7" t="s">
        <v>5</v>
      </c>
      <c r="AH7" t="s">
        <v>6</v>
      </c>
      <c r="AI7" t="s">
        <v>140</v>
      </c>
      <c r="AJ7" t="s">
        <v>141</v>
      </c>
      <c r="AK7" t="s">
        <v>142</v>
      </c>
      <c r="AL7" t="s">
        <v>143</v>
      </c>
      <c r="AM7" t="s">
        <v>144</v>
      </c>
      <c r="AN7" t="s">
        <v>5</v>
      </c>
      <c r="AO7" t="s">
        <v>6</v>
      </c>
      <c r="AP7" t="s">
        <v>145</v>
      </c>
      <c r="AQ7" t="s">
        <v>146</v>
      </c>
      <c r="AR7" t="s">
        <v>147</v>
      </c>
      <c r="AS7" t="s">
        <v>148</v>
      </c>
      <c r="AT7" t="s">
        <v>149</v>
      </c>
      <c r="AU7" t="s">
        <v>150</v>
      </c>
      <c r="AV7" t="s">
        <v>151</v>
      </c>
      <c r="AW7" t="s">
        <v>152</v>
      </c>
      <c r="AX7" t="s">
        <v>153</v>
      </c>
      <c r="AY7" t="s">
        <v>154</v>
      </c>
      <c r="AZ7" t="s">
        <v>155</v>
      </c>
      <c r="BA7" t="s">
        <v>156</v>
      </c>
      <c r="BB7" t="s">
        <v>6</v>
      </c>
      <c r="BC7" t="s">
        <v>157</v>
      </c>
      <c r="BD7" t="s">
        <v>158</v>
      </c>
      <c r="BE7" t="s">
        <v>159</v>
      </c>
      <c r="BF7" t="s">
        <v>160</v>
      </c>
      <c r="BG7" t="s">
        <v>161</v>
      </c>
      <c r="BH7" t="s">
        <v>162</v>
      </c>
      <c r="BI7" t="s">
        <v>163</v>
      </c>
      <c r="BJ7" t="s">
        <v>6</v>
      </c>
      <c r="BK7" t="s">
        <v>0</v>
      </c>
      <c r="BL7" t="s">
        <v>1</v>
      </c>
      <c r="BM7" t="s">
        <v>164</v>
      </c>
      <c r="BN7" t="s">
        <v>2</v>
      </c>
      <c r="BO7" t="s">
        <v>3</v>
      </c>
      <c r="BP7" t="s">
        <v>4</v>
      </c>
      <c r="BQ7" t="s">
        <v>5</v>
      </c>
      <c r="BR7" t="s">
        <v>6</v>
      </c>
      <c r="BS7" t="s">
        <v>131</v>
      </c>
      <c r="BT7" t="s">
        <v>132</v>
      </c>
      <c r="BU7" t="s">
        <v>6</v>
      </c>
      <c r="BW7" t="s">
        <v>555</v>
      </c>
      <c r="BY7" t="s">
        <v>494</v>
      </c>
      <c r="CA7" t="s">
        <v>495</v>
      </c>
    </row>
    <row r="8" spans="1:79" x14ac:dyDescent="0.2">
      <c r="U8" t="s">
        <v>165</v>
      </c>
      <c r="V8" t="s">
        <v>354</v>
      </c>
    </row>
    <row r="9" spans="1:79" x14ac:dyDescent="0.2">
      <c r="A9" s="147"/>
      <c r="B9" s="147"/>
      <c r="C9" s="147"/>
      <c r="D9" s="147"/>
      <c r="E9" s="147"/>
      <c r="F9" s="147"/>
      <c r="G9" s="147"/>
      <c r="H9" s="147"/>
      <c r="I9" s="147"/>
      <c r="J9" s="147"/>
      <c r="K9" s="147"/>
      <c r="L9" s="147"/>
      <c r="M9" s="147"/>
      <c r="N9" s="147"/>
      <c r="O9" s="147"/>
      <c r="P9" s="147"/>
      <c r="Q9" s="147"/>
      <c r="R9" s="147"/>
      <c r="S9" s="147"/>
      <c r="T9" s="147"/>
      <c r="U9" s="147"/>
      <c r="V9" s="147"/>
      <c r="W9" s="147" t="s">
        <v>166</v>
      </c>
      <c r="X9" s="147" t="s">
        <v>167</v>
      </c>
      <c r="Y9" s="147" t="s">
        <v>168</v>
      </c>
      <c r="Z9" s="147" t="s">
        <v>169</v>
      </c>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row>
    <row r="10" spans="1:79" x14ac:dyDescent="0.2">
      <c r="A10">
        <v>271004</v>
      </c>
      <c r="B10" t="s">
        <v>172</v>
      </c>
      <c r="D10">
        <v>191</v>
      </c>
      <c r="E10">
        <v>13.5582055182606</v>
      </c>
      <c r="F10">
        <v>13.5582055182606</v>
      </c>
      <c r="G10">
        <v>8</v>
      </c>
      <c r="H10">
        <v>34</v>
      </c>
      <c r="I10">
        <v>31</v>
      </c>
      <c r="J10">
        <v>27</v>
      </c>
      <c r="K10">
        <v>33</v>
      </c>
      <c r="L10">
        <v>18</v>
      </c>
      <c r="M10">
        <v>25</v>
      </c>
      <c r="N10">
        <v>15</v>
      </c>
      <c r="O10">
        <v>0</v>
      </c>
      <c r="P10">
        <v>114</v>
      </c>
      <c r="Q10">
        <v>77</v>
      </c>
      <c r="R10">
        <v>0</v>
      </c>
      <c r="S10">
        <v>56</v>
      </c>
      <c r="T10">
        <v>133</v>
      </c>
      <c r="U10">
        <v>11</v>
      </c>
      <c r="V10">
        <v>122</v>
      </c>
      <c r="W10">
        <v>23</v>
      </c>
      <c r="X10">
        <v>11</v>
      </c>
      <c r="Y10">
        <v>67</v>
      </c>
      <c r="Z10">
        <v>21</v>
      </c>
      <c r="AA10">
        <v>2</v>
      </c>
      <c r="AB10">
        <v>149</v>
      </c>
      <c r="AC10">
        <v>21</v>
      </c>
      <c r="AD10">
        <v>2</v>
      </c>
      <c r="AE10">
        <v>3</v>
      </c>
      <c r="AF10">
        <v>0</v>
      </c>
      <c r="AG10">
        <v>16</v>
      </c>
      <c r="AH10">
        <v>0</v>
      </c>
      <c r="AI10">
        <v>92</v>
      </c>
      <c r="AJ10">
        <v>18</v>
      </c>
      <c r="AK10">
        <v>6</v>
      </c>
      <c r="AL10">
        <v>63</v>
      </c>
      <c r="AM10">
        <v>2</v>
      </c>
      <c r="AN10">
        <v>10</v>
      </c>
      <c r="AO10">
        <v>0</v>
      </c>
      <c r="AP10">
        <v>18</v>
      </c>
      <c r="AQ10">
        <v>9</v>
      </c>
      <c r="AR10">
        <v>18</v>
      </c>
      <c r="AS10">
        <v>11</v>
      </c>
      <c r="AT10">
        <v>11</v>
      </c>
      <c r="AU10">
        <v>19</v>
      </c>
      <c r="AV10">
        <v>14</v>
      </c>
      <c r="AW10">
        <v>13</v>
      </c>
      <c r="AX10">
        <v>10</v>
      </c>
      <c r="AY10">
        <v>8</v>
      </c>
      <c r="AZ10">
        <v>13</v>
      </c>
      <c r="BA10">
        <v>12</v>
      </c>
      <c r="BB10">
        <v>35</v>
      </c>
      <c r="BC10">
        <v>37</v>
      </c>
      <c r="BD10">
        <v>28</v>
      </c>
      <c r="BE10">
        <v>27</v>
      </c>
      <c r="BF10">
        <v>25</v>
      </c>
      <c r="BG10">
        <v>31</v>
      </c>
      <c r="BH10">
        <v>22</v>
      </c>
      <c r="BI10">
        <v>19</v>
      </c>
      <c r="BJ10">
        <v>2</v>
      </c>
      <c r="BK10">
        <v>53</v>
      </c>
      <c r="BL10">
        <v>178</v>
      </c>
      <c r="BM10">
        <v>31</v>
      </c>
      <c r="BN10">
        <v>13</v>
      </c>
      <c r="BO10">
        <v>29</v>
      </c>
      <c r="BP10">
        <v>4</v>
      </c>
      <c r="BQ10">
        <v>19</v>
      </c>
      <c r="BR10">
        <v>2</v>
      </c>
      <c r="BS10">
        <v>69</v>
      </c>
      <c r="BT10">
        <v>119</v>
      </c>
      <c r="BU10">
        <v>3</v>
      </c>
      <c r="BV10">
        <v>0</v>
      </c>
      <c r="BW10">
        <v>205</v>
      </c>
      <c r="BY10">
        <v>191</v>
      </c>
      <c r="CA10">
        <v>191</v>
      </c>
    </row>
    <row r="11" spans="1:79" x14ac:dyDescent="0.2">
      <c r="A11">
        <v>271403</v>
      </c>
      <c r="B11" t="s">
        <v>173</v>
      </c>
      <c r="D11">
        <v>54</v>
      </c>
      <c r="E11">
        <v>12.5482176883395</v>
      </c>
      <c r="F11">
        <v>12.5482176883395</v>
      </c>
      <c r="G11">
        <v>2</v>
      </c>
      <c r="H11">
        <v>4</v>
      </c>
      <c r="I11">
        <v>4</v>
      </c>
      <c r="J11">
        <v>12</v>
      </c>
      <c r="K11">
        <v>12</v>
      </c>
      <c r="L11">
        <v>4</v>
      </c>
      <c r="M11">
        <v>10</v>
      </c>
      <c r="N11">
        <v>6</v>
      </c>
      <c r="O11">
        <v>0</v>
      </c>
      <c r="P11">
        <v>31</v>
      </c>
      <c r="Q11">
        <v>23</v>
      </c>
      <c r="R11">
        <v>0</v>
      </c>
      <c r="S11">
        <v>12</v>
      </c>
      <c r="T11">
        <v>42</v>
      </c>
      <c r="U11">
        <v>1</v>
      </c>
      <c r="V11">
        <v>41</v>
      </c>
      <c r="W11">
        <v>7</v>
      </c>
      <c r="X11">
        <v>2</v>
      </c>
      <c r="Y11">
        <v>26</v>
      </c>
      <c r="Z11">
        <v>6</v>
      </c>
      <c r="AA11">
        <v>0</v>
      </c>
      <c r="AB11">
        <v>37</v>
      </c>
      <c r="AC11">
        <v>6</v>
      </c>
      <c r="AD11">
        <v>0</v>
      </c>
      <c r="AE11">
        <v>2</v>
      </c>
      <c r="AF11">
        <v>0</v>
      </c>
      <c r="AG11">
        <v>9</v>
      </c>
      <c r="AH11">
        <v>0</v>
      </c>
      <c r="AI11">
        <v>30</v>
      </c>
      <c r="AJ11">
        <v>3</v>
      </c>
      <c r="AK11">
        <v>0</v>
      </c>
      <c r="AL11">
        <v>16</v>
      </c>
      <c r="AM11">
        <v>0</v>
      </c>
      <c r="AN11">
        <v>5</v>
      </c>
      <c r="AO11">
        <v>0</v>
      </c>
      <c r="AP11">
        <v>5</v>
      </c>
      <c r="AQ11">
        <v>2</v>
      </c>
      <c r="AR11">
        <v>5</v>
      </c>
      <c r="AS11">
        <v>5</v>
      </c>
      <c r="AT11">
        <v>3</v>
      </c>
      <c r="AU11">
        <v>5</v>
      </c>
      <c r="AV11">
        <v>10</v>
      </c>
      <c r="AW11">
        <v>3</v>
      </c>
      <c r="AX11">
        <v>2</v>
      </c>
      <c r="AY11">
        <v>6</v>
      </c>
      <c r="AZ11">
        <v>2</v>
      </c>
      <c r="BA11">
        <v>2</v>
      </c>
      <c r="BB11">
        <v>4</v>
      </c>
      <c r="BC11">
        <v>11</v>
      </c>
      <c r="BD11">
        <v>5</v>
      </c>
      <c r="BE11">
        <v>4</v>
      </c>
      <c r="BF11">
        <v>11</v>
      </c>
      <c r="BG11">
        <v>8</v>
      </c>
      <c r="BH11">
        <v>7</v>
      </c>
      <c r="BI11">
        <v>8</v>
      </c>
      <c r="BJ11">
        <v>0</v>
      </c>
      <c r="BK11">
        <v>12</v>
      </c>
      <c r="BL11">
        <v>64</v>
      </c>
      <c r="BM11">
        <v>3</v>
      </c>
      <c r="BN11">
        <v>4</v>
      </c>
      <c r="BO11">
        <v>7</v>
      </c>
      <c r="BP11">
        <v>1</v>
      </c>
      <c r="BQ11">
        <v>5</v>
      </c>
      <c r="BR11">
        <v>0</v>
      </c>
      <c r="BS11">
        <v>21</v>
      </c>
      <c r="BT11">
        <v>31</v>
      </c>
      <c r="BU11">
        <v>2</v>
      </c>
      <c r="BV11">
        <v>0</v>
      </c>
      <c r="BW11">
        <v>46</v>
      </c>
      <c r="BY11">
        <v>54</v>
      </c>
      <c r="CA11">
        <v>54</v>
      </c>
    </row>
    <row r="12" spans="1:79" x14ac:dyDescent="0.2">
      <c r="A12">
        <v>272027</v>
      </c>
      <c r="B12" t="s">
        <v>253</v>
      </c>
      <c r="D12">
        <v>14</v>
      </c>
      <c r="E12">
        <v>14.1002527973894</v>
      </c>
      <c r="F12">
        <v>14.1002527973894</v>
      </c>
      <c r="G12">
        <v>0</v>
      </c>
      <c r="H12">
        <v>2</v>
      </c>
      <c r="I12">
        <v>3</v>
      </c>
      <c r="J12">
        <v>0</v>
      </c>
      <c r="K12">
        <v>3</v>
      </c>
      <c r="L12">
        <v>4</v>
      </c>
      <c r="M12">
        <v>1</v>
      </c>
      <c r="N12">
        <v>1</v>
      </c>
      <c r="O12">
        <v>0</v>
      </c>
      <c r="P12">
        <v>11</v>
      </c>
      <c r="Q12">
        <v>3</v>
      </c>
      <c r="R12">
        <v>0</v>
      </c>
      <c r="S12">
        <v>5</v>
      </c>
      <c r="T12">
        <v>9</v>
      </c>
      <c r="U12">
        <v>1</v>
      </c>
      <c r="V12">
        <v>8</v>
      </c>
      <c r="W12">
        <v>1</v>
      </c>
      <c r="X12">
        <v>0</v>
      </c>
      <c r="Y12">
        <v>5</v>
      </c>
      <c r="Z12">
        <v>2</v>
      </c>
      <c r="AA12">
        <v>0</v>
      </c>
      <c r="AB12">
        <v>6</v>
      </c>
      <c r="AC12">
        <v>0</v>
      </c>
      <c r="AD12">
        <v>1</v>
      </c>
      <c r="AE12">
        <v>1</v>
      </c>
      <c r="AF12">
        <v>0</v>
      </c>
      <c r="AG12">
        <v>6</v>
      </c>
      <c r="AH12">
        <v>0</v>
      </c>
      <c r="AI12">
        <v>12</v>
      </c>
      <c r="AJ12">
        <v>0</v>
      </c>
      <c r="AK12">
        <v>0</v>
      </c>
      <c r="AL12">
        <v>0</v>
      </c>
      <c r="AM12">
        <v>1</v>
      </c>
      <c r="AN12">
        <v>1</v>
      </c>
      <c r="AO12">
        <v>0</v>
      </c>
      <c r="AP12">
        <v>1</v>
      </c>
      <c r="AQ12">
        <v>1</v>
      </c>
      <c r="AR12">
        <v>0</v>
      </c>
      <c r="AS12">
        <v>5</v>
      </c>
      <c r="AT12">
        <v>1</v>
      </c>
      <c r="AU12">
        <v>1</v>
      </c>
      <c r="AV12">
        <v>2</v>
      </c>
      <c r="AW12">
        <v>0</v>
      </c>
      <c r="AX12">
        <v>1</v>
      </c>
      <c r="AY12">
        <v>0</v>
      </c>
      <c r="AZ12">
        <v>0</v>
      </c>
      <c r="BA12">
        <v>2</v>
      </c>
      <c r="BB12">
        <v>0</v>
      </c>
      <c r="BC12">
        <v>1</v>
      </c>
      <c r="BD12">
        <v>1</v>
      </c>
      <c r="BE12">
        <v>2</v>
      </c>
      <c r="BF12">
        <v>4</v>
      </c>
      <c r="BG12">
        <v>0</v>
      </c>
      <c r="BH12">
        <v>3</v>
      </c>
      <c r="BI12">
        <v>3</v>
      </c>
      <c r="BJ12">
        <v>0</v>
      </c>
      <c r="BK12">
        <v>2</v>
      </c>
      <c r="BL12">
        <v>12</v>
      </c>
      <c r="BM12">
        <v>2</v>
      </c>
      <c r="BN12">
        <v>0</v>
      </c>
      <c r="BO12">
        <v>0</v>
      </c>
      <c r="BP12">
        <v>0</v>
      </c>
      <c r="BQ12">
        <v>1</v>
      </c>
      <c r="BR12">
        <v>0</v>
      </c>
      <c r="BS12">
        <v>3</v>
      </c>
      <c r="BT12">
        <v>11</v>
      </c>
      <c r="BU12">
        <v>0</v>
      </c>
      <c r="BV12">
        <v>0</v>
      </c>
      <c r="BW12">
        <v>12</v>
      </c>
      <c r="BY12">
        <v>14</v>
      </c>
      <c r="CA12">
        <v>14</v>
      </c>
    </row>
    <row r="13" spans="1:79" x14ac:dyDescent="0.2">
      <c r="A13">
        <v>272035</v>
      </c>
      <c r="B13" t="s">
        <v>174</v>
      </c>
      <c r="D13">
        <v>21</v>
      </c>
      <c r="E13">
        <v>9.7883844504521296</v>
      </c>
      <c r="F13">
        <v>9.7883844504521296</v>
      </c>
      <c r="G13">
        <v>2</v>
      </c>
      <c r="H13">
        <v>2</v>
      </c>
      <c r="I13">
        <v>2</v>
      </c>
      <c r="J13">
        <v>3</v>
      </c>
      <c r="K13">
        <v>6</v>
      </c>
      <c r="L13">
        <v>2</v>
      </c>
      <c r="M13">
        <v>2</v>
      </c>
      <c r="N13">
        <v>2</v>
      </c>
      <c r="O13">
        <v>0</v>
      </c>
      <c r="P13">
        <v>16</v>
      </c>
      <c r="Q13">
        <v>5</v>
      </c>
      <c r="R13">
        <v>0</v>
      </c>
      <c r="S13">
        <v>11</v>
      </c>
      <c r="T13">
        <v>10</v>
      </c>
      <c r="U13">
        <v>1</v>
      </c>
      <c r="V13">
        <v>9</v>
      </c>
      <c r="W13">
        <v>3</v>
      </c>
      <c r="X13">
        <v>1</v>
      </c>
      <c r="Y13">
        <v>3</v>
      </c>
      <c r="Z13">
        <v>2</v>
      </c>
      <c r="AA13">
        <v>0</v>
      </c>
      <c r="AB13">
        <v>16</v>
      </c>
      <c r="AC13">
        <v>3</v>
      </c>
      <c r="AD13">
        <v>0</v>
      </c>
      <c r="AE13">
        <v>0</v>
      </c>
      <c r="AF13">
        <v>0</v>
      </c>
      <c r="AG13">
        <v>2</v>
      </c>
      <c r="AH13">
        <v>0</v>
      </c>
      <c r="AI13">
        <v>12</v>
      </c>
      <c r="AJ13">
        <v>0</v>
      </c>
      <c r="AK13">
        <v>1</v>
      </c>
      <c r="AL13">
        <v>6</v>
      </c>
      <c r="AM13">
        <v>0</v>
      </c>
      <c r="AN13">
        <v>2</v>
      </c>
      <c r="AO13">
        <v>0</v>
      </c>
      <c r="AP13">
        <v>1</v>
      </c>
      <c r="AQ13">
        <v>1</v>
      </c>
      <c r="AR13">
        <v>2</v>
      </c>
      <c r="AS13">
        <v>0</v>
      </c>
      <c r="AT13">
        <v>0</v>
      </c>
      <c r="AU13">
        <v>4</v>
      </c>
      <c r="AV13">
        <v>2</v>
      </c>
      <c r="AW13">
        <v>3</v>
      </c>
      <c r="AX13">
        <v>2</v>
      </c>
      <c r="AY13">
        <v>2</v>
      </c>
      <c r="AZ13">
        <v>1</v>
      </c>
      <c r="BA13">
        <v>1</v>
      </c>
      <c r="BB13">
        <v>2</v>
      </c>
      <c r="BC13">
        <v>2</v>
      </c>
      <c r="BD13">
        <v>6</v>
      </c>
      <c r="BE13">
        <v>3</v>
      </c>
      <c r="BF13">
        <v>4</v>
      </c>
      <c r="BG13">
        <v>3</v>
      </c>
      <c r="BH13">
        <v>2</v>
      </c>
      <c r="BI13">
        <v>1</v>
      </c>
      <c r="BJ13">
        <v>0</v>
      </c>
      <c r="BK13">
        <v>1</v>
      </c>
      <c r="BL13">
        <v>16</v>
      </c>
      <c r="BM13">
        <v>0</v>
      </c>
      <c r="BN13">
        <v>3</v>
      </c>
      <c r="BO13">
        <v>4</v>
      </c>
      <c r="BP13">
        <v>0</v>
      </c>
      <c r="BQ13">
        <v>3</v>
      </c>
      <c r="BR13">
        <v>1</v>
      </c>
      <c r="BS13">
        <v>2</v>
      </c>
      <c r="BT13">
        <v>18</v>
      </c>
      <c r="BU13">
        <v>1</v>
      </c>
      <c r="BV13">
        <v>0</v>
      </c>
      <c r="BW13">
        <v>16</v>
      </c>
      <c r="BY13">
        <v>21</v>
      </c>
      <c r="CA13">
        <v>21</v>
      </c>
    </row>
    <row r="14" spans="1:79" x14ac:dyDescent="0.2">
      <c r="A14">
        <v>272043</v>
      </c>
      <c r="B14" t="s">
        <v>175</v>
      </c>
      <c r="D14">
        <v>5</v>
      </c>
      <c r="E14">
        <v>9.2614888769518604</v>
      </c>
      <c r="F14">
        <v>9.2614888769518604</v>
      </c>
      <c r="G14">
        <v>0</v>
      </c>
      <c r="H14">
        <v>0</v>
      </c>
      <c r="I14">
        <v>1</v>
      </c>
      <c r="J14">
        <v>0</v>
      </c>
      <c r="K14">
        <v>2</v>
      </c>
      <c r="L14">
        <v>1</v>
      </c>
      <c r="M14">
        <v>0</v>
      </c>
      <c r="N14">
        <v>1</v>
      </c>
      <c r="O14">
        <v>0</v>
      </c>
      <c r="P14">
        <v>5</v>
      </c>
      <c r="Q14">
        <v>0</v>
      </c>
      <c r="R14">
        <v>0</v>
      </c>
      <c r="S14">
        <v>2</v>
      </c>
      <c r="T14">
        <v>3</v>
      </c>
      <c r="U14">
        <v>0</v>
      </c>
      <c r="V14">
        <v>3</v>
      </c>
      <c r="W14">
        <v>1</v>
      </c>
      <c r="X14">
        <v>0</v>
      </c>
      <c r="Y14">
        <v>1</v>
      </c>
      <c r="Z14">
        <v>1</v>
      </c>
      <c r="AA14">
        <v>0</v>
      </c>
      <c r="AB14">
        <v>5</v>
      </c>
      <c r="AC14">
        <v>0</v>
      </c>
      <c r="AD14">
        <v>0</v>
      </c>
      <c r="AE14">
        <v>0</v>
      </c>
      <c r="AF14">
        <v>0</v>
      </c>
      <c r="AG14">
        <v>0</v>
      </c>
      <c r="AH14">
        <v>0</v>
      </c>
      <c r="AI14">
        <v>4</v>
      </c>
      <c r="AJ14">
        <v>0</v>
      </c>
      <c r="AK14">
        <v>0</v>
      </c>
      <c r="AL14">
        <v>1</v>
      </c>
      <c r="AM14">
        <v>0</v>
      </c>
      <c r="AN14">
        <v>0</v>
      </c>
      <c r="AO14">
        <v>0</v>
      </c>
      <c r="AP14">
        <v>1</v>
      </c>
      <c r="AQ14">
        <v>0</v>
      </c>
      <c r="AR14">
        <v>1</v>
      </c>
      <c r="AS14">
        <v>1</v>
      </c>
      <c r="AT14">
        <v>0</v>
      </c>
      <c r="AU14">
        <v>0</v>
      </c>
      <c r="AV14">
        <v>0</v>
      </c>
      <c r="AW14">
        <v>0</v>
      </c>
      <c r="AX14">
        <v>1</v>
      </c>
      <c r="AY14">
        <v>0</v>
      </c>
      <c r="AZ14">
        <v>0</v>
      </c>
      <c r="BA14">
        <v>0</v>
      </c>
      <c r="BB14">
        <v>1</v>
      </c>
      <c r="BC14">
        <v>0</v>
      </c>
      <c r="BD14">
        <v>3</v>
      </c>
      <c r="BE14">
        <v>2</v>
      </c>
      <c r="BF14">
        <v>0</v>
      </c>
      <c r="BG14">
        <v>0</v>
      </c>
      <c r="BH14">
        <v>0</v>
      </c>
      <c r="BI14">
        <v>0</v>
      </c>
      <c r="BJ14">
        <v>0</v>
      </c>
      <c r="BK14">
        <v>1</v>
      </c>
      <c r="BL14">
        <v>4</v>
      </c>
      <c r="BM14">
        <v>0</v>
      </c>
      <c r="BN14">
        <v>1</v>
      </c>
      <c r="BO14">
        <v>0</v>
      </c>
      <c r="BP14">
        <v>0</v>
      </c>
      <c r="BQ14">
        <v>2</v>
      </c>
      <c r="BR14">
        <v>0</v>
      </c>
      <c r="BS14">
        <v>2</v>
      </c>
      <c r="BT14">
        <v>3</v>
      </c>
      <c r="BU14">
        <v>0</v>
      </c>
      <c r="BV14">
        <v>0</v>
      </c>
      <c r="BW14">
        <v>5</v>
      </c>
      <c r="BY14">
        <v>5</v>
      </c>
      <c r="CA14">
        <v>5</v>
      </c>
    </row>
    <row r="15" spans="1:79" x14ac:dyDescent="0.2">
      <c r="A15">
        <v>272051</v>
      </c>
      <c r="B15" t="s">
        <v>176</v>
      </c>
      <c r="D15">
        <v>19</v>
      </c>
      <c r="E15">
        <v>9.6062450704795008</v>
      </c>
      <c r="F15">
        <v>9.6062450704795008</v>
      </c>
      <c r="G15">
        <v>2</v>
      </c>
      <c r="H15">
        <v>2</v>
      </c>
      <c r="I15">
        <v>0</v>
      </c>
      <c r="J15">
        <v>3</v>
      </c>
      <c r="K15">
        <v>4</v>
      </c>
      <c r="L15">
        <v>2</v>
      </c>
      <c r="M15">
        <v>5</v>
      </c>
      <c r="N15">
        <v>1</v>
      </c>
      <c r="O15">
        <v>0</v>
      </c>
      <c r="P15">
        <v>13</v>
      </c>
      <c r="Q15">
        <v>6</v>
      </c>
      <c r="R15">
        <v>0</v>
      </c>
      <c r="S15">
        <v>4</v>
      </c>
      <c r="T15">
        <v>15</v>
      </c>
      <c r="U15">
        <v>3</v>
      </c>
      <c r="V15">
        <v>12</v>
      </c>
      <c r="W15">
        <v>2</v>
      </c>
      <c r="X15">
        <v>0</v>
      </c>
      <c r="Y15">
        <v>8</v>
      </c>
      <c r="Z15">
        <v>2</v>
      </c>
      <c r="AA15">
        <v>0</v>
      </c>
      <c r="AB15">
        <v>15</v>
      </c>
      <c r="AC15">
        <v>2</v>
      </c>
      <c r="AD15">
        <v>0</v>
      </c>
      <c r="AE15">
        <v>1</v>
      </c>
      <c r="AF15">
        <v>0</v>
      </c>
      <c r="AG15">
        <v>1</v>
      </c>
      <c r="AH15">
        <v>0</v>
      </c>
      <c r="AI15">
        <v>13</v>
      </c>
      <c r="AJ15">
        <v>0</v>
      </c>
      <c r="AK15">
        <v>0</v>
      </c>
      <c r="AL15">
        <v>5</v>
      </c>
      <c r="AM15">
        <v>0</v>
      </c>
      <c r="AN15">
        <v>1</v>
      </c>
      <c r="AO15">
        <v>0</v>
      </c>
      <c r="AP15">
        <v>1</v>
      </c>
      <c r="AQ15">
        <v>4</v>
      </c>
      <c r="AR15">
        <v>2</v>
      </c>
      <c r="AS15">
        <v>0</v>
      </c>
      <c r="AT15">
        <v>1</v>
      </c>
      <c r="AU15">
        <v>1</v>
      </c>
      <c r="AV15">
        <v>1</v>
      </c>
      <c r="AW15">
        <v>1</v>
      </c>
      <c r="AX15">
        <v>0</v>
      </c>
      <c r="AY15">
        <v>0</v>
      </c>
      <c r="AZ15">
        <v>3</v>
      </c>
      <c r="BA15">
        <v>0</v>
      </c>
      <c r="BB15">
        <v>5</v>
      </c>
      <c r="BC15">
        <v>4</v>
      </c>
      <c r="BD15">
        <v>5</v>
      </c>
      <c r="BE15">
        <v>0</v>
      </c>
      <c r="BF15">
        <v>3</v>
      </c>
      <c r="BG15">
        <v>3</v>
      </c>
      <c r="BH15">
        <v>1</v>
      </c>
      <c r="BI15">
        <v>3</v>
      </c>
      <c r="BJ15">
        <v>0</v>
      </c>
      <c r="BK15">
        <v>2</v>
      </c>
      <c r="BL15">
        <v>24</v>
      </c>
      <c r="BM15">
        <v>1</v>
      </c>
      <c r="BN15">
        <v>1</v>
      </c>
      <c r="BO15">
        <v>1</v>
      </c>
      <c r="BP15">
        <v>1</v>
      </c>
      <c r="BQ15">
        <v>2</v>
      </c>
      <c r="BR15">
        <v>0</v>
      </c>
      <c r="BS15">
        <v>6</v>
      </c>
      <c r="BT15">
        <v>13</v>
      </c>
      <c r="BU15">
        <v>0</v>
      </c>
      <c r="BV15">
        <v>0</v>
      </c>
      <c r="BW15">
        <v>20</v>
      </c>
      <c r="BY15">
        <v>19</v>
      </c>
      <c r="CA15">
        <v>19</v>
      </c>
    </row>
    <row r="16" spans="1:79" x14ac:dyDescent="0.2">
      <c r="A16">
        <v>272060</v>
      </c>
      <c r="B16" t="s">
        <v>262</v>
      </c>
      <c r="D16">
        <v>2</v>
      </c>
      <c r="E16">
        <v>5.1902216224632802</v>
      </c>
      <c r="F16">
        <v>5.1902216224632802</v>
      </c>
      <c r="G16">
        <v>1</v>
      </c>
      <c r="H16">
        <v>0</v>
      </c>
      <c r="I16">
        <v>0</v>
      </c>
      <c r="J16">
        <v>0</v>
      </c>
      <c r="K16">
        <v>1</v>
      </c>
      <c r="L16">
        <v>0</v>
      </c>
      <c r="M16">
        <v>0</v>
      </c>
      <c r="N16">
        <v>0</v>
      </c>
      <c r="O16">
        <v>0</v>
      </c>
      <c r="P16">
        <v>2</v>
      </c>
      <c r="Q16">
        <v>0</v>
      </c>
      <c r="R16">
        <v>0</v>
      </c>
      <c r="S16" t="s">
        <v>170</v>
      </c>
      <c r="T16" t="s">
        <v>170</v>
      </c>
      <c r="U16" t="s">
        <v>170</v>
      </c>
      <c r="V16" t="s">
        <v>170</v>
      </c>
      <c r="W16" t="s">
        <v>170</v>
      </c>
      <c r="X16" t="s">
        <v>170</v>
      </c>
      <c r="Y16" t="s">
        <v>170</v>
      </c>
      <c r="Z16" t="s">
        <v>170</v>
      </c>
      <c r="AA16" t="s">
        <v>170</v>
      </c>
      <c r="AB16" t="s">
        <v>170</v>
      </c>
      <c r="AC16" t="s">
        <v>170</v>
      </c>
      <c r="AD16" t="s">
        <v>170</v>
      </c>
      <c r="AE16" t="s">
        <v>170</v>
      </c>
      <c r="AF16" t="s">
        <v>170</v>
      </c>
      <c r="AG16" t="s">
        <v>170</v>
      </c>
      <c r="AH16" t="s">
        <v>170</v>
      </c>
      <c r="AI16" t="s">
        <v>170</v>
      </c>
      <c r="AJ16" t="s">
        <v>170</v>
      </c>
      <c r="AK16" t="s">
        <v>170</v>
      </c>
      <c r="AL16" t="s">
        <v>170</v>
      </c>
      <c r="AM16" t="s">
        <v>170</v>
      </c>
      <c r="AN16" t="s">
        <v>170</v>
      </c>
      <c r="AO16" t="s">
        <v>170</v>
      </c>
      <c r="AP16">
        <v>0</v>
      </c>
      <c r="AQ16">
        <v>0</v>
      </c>
      <c r="AR16">
        <v>0</v>
      </c>
      <c r="AS16">
        <v>0</v>
      </c>
      <c r="AT16">
        <v>0</v>
      </c>
      <c r="AU16">
        <v>0</v>
      </c>
      <c r="AV16">
        <v>0</v>
      </c>
      <c r="AW16">
        <v>0</v>
      </c>
      <c r="AX16">
        <v>1</v>
      </c>
      <c r="AY16">
        <v>0</v>
      </c>
      <c r="AZ16">
        <v>1</v>
      </c>
      <c r="BA16">
        <v>0</v>
      </c>
      <c r="BB16">
        <v>0</v>
      </c>
      <c r="BC16">
        <v>0</v>
      </c>
      <c r="BD16">
        <v>0</v>
      </c>
      <c r="BE16">
        <v>0</v>
      </c>
      <c r="BF16">
        <v>0</v>
      </c>
      <c r="BG16">
        <v>1</v>
      </c>
      <c r="BH16">
        <v>1</v>
      </c>
      <c r="BI16">
        <v>0</v>
      </c>
      <c r="BJ16">
        <v>0</v>
      </c>
      <c r="BK16" t="s">
        <v>170</v>
      </c>
      <c r="BL16" t="s">
        <v>170</v>
      </c>
      <c r="BM16" t="s">
        <v>170</v>
      </c>
      <c r="BN16" t="s">
        <v>170</v>
      </c>
      <c r="BO16" t="s">
        <v>170</v>
      </c>
      <c r="BP16" t="s">
        <v>170</v>
      </c>
      <c r="BQ16" t="s">
        <v>170</v>
      </c>
      <c r="BR16" t="s">
        <v>170</v>
      </c>
      <c r="BS16" t="s">
        <v>170</v>
      </c>
      <c r="BT16" t="s">
        <v>170</v>
      </c>
      <c r="BU16" t="s">
        <v>170</v>
      </c>
      <c r="BV16">
        <v>0</v>
      </c>
      <c r="BW16">
        <v>5</v>
      </c>
      <c r="BY16">
        <v>2</v>
      </c>
      <c r="CA16">
        <v>2</v>
      </c>
    </row>
    <row r="17" spans="1:79" x14ac:dyDescent="0.2">
      <c r="A17">
        <v>272078</v>
      </c>
      <c r="B17" t="s">
        <v>177</v>
      </c>
      <c r="D17">
        <v>10</v>
      </c>
      <c r="E17">
        <v>5.4714173159415198</v>
      </c>
      <c r="F17">
        <v>5.4714173159415198</v>
      </c>
      <c r="G17">
        <v>0</v>
      </c>
      <c r="H17">
        <v>2</v>
      </c>
      <c r="I17">
        <v>0</v>
      </c>
      <c r="J17">
        <v>0</v>
      </c>
      <c r="K17">
        <v>4</v>
      </c>
      <c r="L17">
        <v>1</v>
      </c>
      <c r="M17">
        <v>3</v>
      </c>
      <c r="N17">
        <v>0</v>
      </c>
      <c r="O17">
        <v>0</v>
      </c>
      <c r="P17">
        <v>7</v>
      </c>
      <c r="Q17">
        <v>3</v>
      </c>
      <c r="R17">
        <v>0</v>
      </c>
      <c r="S17">
        <v>1</v>
      </c>
      <c r="T17">
        <v>9</v>
      </c>
      <c r="U17">
        <v>0</v>
      </c>
      <c r="V17">
        <v>9</v>
      </c>
      <c r="W17">
        <v>1</v>
      </c>
      <c r="X17">
        <v>1</v>
      </c>
      <c r="Y17">
        <v>4</v>
      </c>
      <c r="Z17">
        <v>3</v>
      </c>
      <c r="AA17">
        <v>0</v>
      </c>
      <c r="AB17">
        <v>8</v>
      </c>
      <c r="AC17">
        <v>2</v>
      </c>
      <c r="AD17">
        <v>0</v>
      </c>
      <c r="AE17">
        <v>0</v>
      </c>
      <c r="AF17">
        <v>0</v>
      </c>
      <c r="AG17">
        <v>0</v>
      </c>
      <c r="AH17">
        <v>0</v>
      </c>
      <c r="AI17">
        <v>6</v>
      </c>
      <c r="AJ17">
        <v>0</v>
      </c>
      <c r="AK17">
        <v>0</v>
      </c>
      <c r="AL17">
        <v>4</v>
      </c>
      <c r="AM17">
        <v>0</v>
      </c>
      <c r="AN17">
        <v>0</v>
      </c>
      <c r="AO17">
        <v>0</v>
      </c>
      <c r="AP17">
        <v>1</v>
      </c>
      <c r="AQ17">
        <v>1</v>
      </c>
      <c r="AR17">
        <v>1</v>
      </c>
      <c r="AS17">
        <v>1</v>
      </c>
      <c r="AT17">
        <v>1</v>
      </c>
      <c r="AU17">
        <v>0</v>
      </c>
      <c r="AV17">
        <v>0</v>
      </c>
      <c r="AW17">
        <v>1</v>
      </c>
      <c r="AX17">
        <v>1</v>
      </c>
      <c r="AY17">
        <v>0</v>
      </c>
      <c r="AZ17">
        <v>0</v>
      </c>
      <c r="BA17">
        <v>0</v>
      </c>
      <c r="BB17">
        <v>3</v>
      </c>
      <c r="BC17">
        <v>0</v>
      </c>
      <c r="BD17">
        <v>1</v>
      </c>
      <c r="BE17">
        <v>1</v>
      </c>
      <c r="BF17">
        <v>2</v>
      </c>
      <c r="BG17">
        <v>0</v>
      </c>
      <c r="BH17">
        <v>3</v>
      </c>
      <c r="BI17">
        <v>3</v>
      </c>
      <c r="BJ17">
        <v>0</v>
      </c>
      <c r="BK17">
        <v>2</v>
      </c>
      <c r="BL17">
        <v>11</v>
      </c>
      <c r="BM17">
        <v>0</v>
      </c>
      <c r="BN17">
        <v>1</v>
      </c>
      <c r="BO17">
        <v>1</v>
      </c>
      <c r="BP17">
        <v>0</v>
      </c>
      <c r="BQ17">
        <v>2</v>
      </c>
      <c r="BR17">
        <v>0</v>
      </c>
      <c r="BS17">
        <v>4</v>
      </c>
      <c r="BT17">
        <v>6</v>
      </c>
      <c r="BU17">
        <v>0</v>
      </c>
      <c r="BV17">
        <v>0</v>
      </c>
      <c r="BW17">
        <v>20</v>
      </c>
      <c r="BY17">
        <v>10</v>
      </c>
      <c r="CA17">
        <v>10</v>
      </c>
    </row>
    <row r="18" spans="1:79" x14ac:dyDescent="0.2">
      <c r="A18">
        <v>272086</v>
      </c>
      <c r="B18" t="s">
        <v>178</v>
      </c>
      <c r="D18">
        <v>5</v>
      </c>
      <c r="E18">
        <v>11.503243914784001</v>
      </c>
      <c r="F18">
        <v>11.503243914784001</v>
      </c>
      <c r="G18">
        <v>1</v>
      </c>
      <c r="H18">
        <v>0</v>
      </c>
      <c r="I18">
        <v>1</v>
      </c>
      <c r="J18">
        <v>2</v>
      </c>
      <c r="K18">
        <v>0</v>
      </c>
      <c r="L18">
        <v>0</v>
      </c>
      <c r="M18">
        <v>1</v>
      </c>
      <c r="N18">
        <v>0</v>
      </c>
      <c r="O18">
        <v>0</v>
      </c>
      <c r="P18">
        <v>4</v>
      </c>
      <c r="Q18">
        <v>1</v>
      </c>
      <c r="R18">
        <v>0</v>
      </c>
      <c r="S18">
        <v>0</v>
      </c>
      <c r="T18">
        <v>5</v>
      </c>
      <c r="U18">
        <v>1</v>
      </c>
      <c r="V18">
        <v>4</v>
      </c>
      <c r="W18">
        <v>1</v>
      </c>
      <c r="X18">
        <v>0</v>
      </c>
      <c r="Y18">
        <v>3</v>
      </c>
      <c r="Z18">
        <v>0</v>
      </c>
      <c r="AA18">
        <v>0</v>
      </c>
      <c r="AB18">
        <v>4</v>
      </c>
      <c r="AC18">
        <v>0</v>
      </c>
      <c r="AD18">
        <v>0</v>
      </c>
      <c r="AE18">
        <v>0</v>
      </c>
      <c r="AF18">
        <v>0</v>
      </c>
      <c r="AG18">
        <v>1</v>
      </c>
      <c r="AH18">
        <v>0</v>
      </c>
      <c r="AI18">
        <v>4</v>
      </c>
      <c r="AJ18">
        <v>0</v>
      </c>
      <c r="AK18">
        <v>0</v>
      </c>
      <c r="AL18">
        <v>0</v>
      </c>
      <c r="AM18">
        <v>0</v>
      </c>
      <c r="AN18">
        <v>1</v>
      </c>
      <c r="AO18">
        <v>0</v>
      </c>
      <c r="AP18">
        <v>1</v>
      </c>
      <c r="AQ18">
        <v>1</v>
      </c>
      <c r="AR18">
        <v>0</v>
      </c>
      <c r="AS18">
        <v>1</v>
      </c>
      <c r="AT18">
        <v>0</v>
      </c>
      <c r="AU18">
        <v>0</v>
      </c>
      <c r="AV18">
        <v>0</v>
      </c>
      <c r="AW18">
        <v>1</v>
      </c>
      <c r="AX18">
        <v>1</v>
      </c>
      <c r="AY18">
        <v>0</v>
      </c>
      <c r="AZ18">
        <v>0</v>
      </c>
      <c r="BA18">
        <v>0</v>
      </c>
      <c r="BB18">
        <v>0</v>
      </c>
      <c r="BC18">
        <v>0</v>
      </c>
      <c r="BD18">
        <v>0</v>
      </c>
      <c r="BE18">
        <v>0</v>
      </c>
      <c r="BF18">
        <v>1</v>
      </c>
      <c r="BG18">
        <v>1</v>
      </c>
      <c r="BH18">
        <v>2</v>
      </c>
      <c r="BI18">
        <v>1</v>
      </c>
      <c r="BJ18">
        <v>0</v>
      </c>
      <c r="BK18">
        <v>2</v>
      </c>
      <c r="BL18">
        <v>5</v>
      </c>
      <c r="BM18">
        <v>0</v>
      </c>
      <c r="BN18">
        <v>0</v>
      </c>
      <c r="BO18">
        <v>1</v>
      </c>
      <c r="BP18">
        <v>0</v>
      </c>
      <c r="BQ18">
        <v>1</v>
      </c>
      <c r="BR18">
        <v>0</v>
      </c>
      <c r="BS18">
        <v>1</v>
      </c>
      <c r="BT18">
        <v>3</v>
      </c>
      <c r="BU18">
        <v>1</v>
      </c>
      <c r="BV18">
        <v>0</v>
      </c>
      <c r="BW18">
        <v>4</v>
      </c>
      <c r="BY18">
        <v>5</v>
      </c>
      <c r="CA18">
        <v>5</v>
      </c>
    </row>
    <row r="19" spans="1:79" x14ac:dyDescent="0.2">
      <c r="A19">
        <v>272094</v>
      </c>
      <c r="B19" t="s">
        <v>179</v>
      </c>
      <c r="D19">
        <v>6</v>
      </c>
      <c r="E19">
        <v>8.1716036772216594</v>
      </c>
      <c r="F19">
        <v>8.1716036772216594</v>
      </c>
      <c r="G19">
        <v>1</v>
      </c>
      <c r="H19">
        <v>0</v>
      </c>
      <c r="I19">
        <v>0</v>
      </c>
      <c r="J19">
        <v>1</v>
      </c>
      <c r="K19">
        <v>2</v>
      </c>
      <c r="L19">
        <v>1</v>
      </c>
      <c r="M19">
        <v>1</v>
      </c>
      <c r="N19">
        <v>0</v>
      </c>
      <c r="O19">
        <v>0</v>
      </c>
      <c r="P19">
        <v>1</v>
      </c>
      <c r="Q19">
        <v>5</v>
      </c>
      <c r="R19">
        <v>0</v>
      </c>
      <c r="S19">
        <v>1</v>
      </c>
      <c r="T19">
        <v>5</v>
      </c>
      <c r="U19">
        <v>1</v>
      </c>
      <c r="V19">
        <v>4</v>
      </c>
      <c r="W19">
        <v>0</v>
      </c>
      <c r="X19">
        <v>0</v>
      </c>
      <c r="Y19">
        <v>3</v>
      </c>
      <c r="Z19">
        <v>1</v>
      </c>
      <c r="AA19">
        <v>0</v>
      </c>
      <c r="AB19">
        <v>5</v>
      </c>
      <c r="AC19">
        <v>1</v>
      </c>
      <c r="AD19">
        <v>0</v>
      </c>
      <c r="AE19">
        <v>0</v>
      </c>
      <c r="AF19">
        <v>0</v>
      </c>
      <c r="AG19">
        <v>0</v>
      </c>
      <c r="AH19">
        <v>0</v>
      </c>
      <c r="AI19">
        <v>1</v>
      </c>
      <c r="AJ19">
        <v>1</v>
      </c>
      <c r="AK19">
        <v>1</v>
      </c>
      <c r="AL19">
        <v>3</v>
      </c>
      <c r="AM19">
        <v>0</v>
      </c>
      <c r="AN19">
        <v>0</v>
      </c>
      <c r="AO19">
        <v>0</v>
      </c>
      <c r="AP19">
        <v>1</v>
      </c>
      <c r="AQ19">
        <v>0</v>
      </c>
      <c r="AR19">
        <v>0</v>
      </c>
      <c r="AS19">
        <v>0</v>
      </c>
      <c r="AT19">
        <v>0</v>
      </c>
      <c r="AU19">
        <v>1</v>
      </c>
      <c r="AV19">
        <v>0</v>
      </c>
      <c r="AW19">
        <v>0</v>
      </c>
      <c r="AX19">
        <v>0</v>
      </c>
      <c r="AY19">
        <v>1</v>
      </c>
      <c r="AZ19">
        <v>0</v>
      </c>
      <c r="BA19">
        <v>0</v>
      </c>
      <c r="BB19">
        <v>3</v>
      </c>
      <c r="BC19">
        <v>0</v>
      </c>
      <c r="BD19">
        <v>3</v>
      </c>
      <c r="BE19">
        <v>1</v>
      </c>
      <c r="BF19">
        <v>0</v>
      </c>
      <c r="BG19">
        <v>0</v>
      </c>
      <c r="BH19">
        <v>1</v>
      </c>
      <c r="BI19">
        <v>1</v>
      </c>
      <c r="BJ19">
        <v>0</v>
      </c>
      <c r="BK19">
        <v>1</v>
      </c>
      <c r="BL19">
        <v>5</v>
      </c>
      <c r="BM19">
        <v>0</v>
      </c>
      <c r="BN19">
        <v>0</v>
      </c>
      <c r="BO19">
        <v>0</v>
      </c>
      <c r="BP19">
        <v>1</v>
      </c>
      <c r="BQ19">
        <v>1</v>
      </c>
      <c r="BR19">
        <v>1</v>
      </c>
      <c r="BS19">
        <v>3</v>
      </c>
      <c r="BT19">
        <v>3</v>
      </c>
      <c r="BU19">
        <v>0</v>
      </c>
      <c r="BV19">
        <v>0</v>
      </c>
      <c r="BW19">
        <v>7</v>
      </c>
      <c r="BY19">
        <v>6</v>
      </c>
      <c r="CA19">
        <v>6</v>
      </c>
    </row>
    <row r="20" spans="1:79" x14ac:dyDescent="0.2">
      <c r="A20">
        <v>272108</v>
      </c>
      <c r="B20" t="s">
        <v>180</v>
      </c>
      <c r="D20">
        <v>17</v>
      </c>
      <c r="E20">
        <v>8.2099030748501693</v>
      </c>
      <c r="F20">
        <v>8.2099030748501693</v>
      </c>
      <c r="G20">
        <v>0</v>
      </c>
      <c r="H20">
        <v>0</v>
      </c>
      <c r="I20">
        <v>2</v>
      </c>
      <c r="J20">
        <v>5</v>
      </c>
      <c r="K20">
        <v>5</v>
      </c>
      <c r="L20">
        <v>3</v>
      </c>
      <c r="M20">
        <v>1</v>
      </c>
      <c r="N20">
        <v>1</v>
      </c>
      <c r="O20">
        <v>0</v>
      </c>
      <c r="P20">
        <v>12</v>
      </c>
      <c r="Q20">
        <v>5</v>
      </c>
      <c r="R20">
        <v>0</v>
      </c>
      <c r="S20">
        <v>1</v>
      </c>
      <c r="T20">
        <v>16</v>
      </c>
      <c r="U20">
        <v>0</v>
      </c>
      <c r="V20">
        <v>16</v>
      </c>
      <c r="W20">
        <v>5</v>
      </c>
      <c r="X20">
        <v>1</v>
      </c>
      <c r="Y20">
        <v>6</v>
      </c>
      <c r="Z20">
        <v>4</v>
      </c>
      <c r="AA20">
        <v>0</v>
      </c>
      <c r="AB20">
        <v>16</v>
      </c>
      <c r="AC20">
        <v>1</v>
      </c>
      <c r="AD20">
        <v>0</v>
      </c>
      <c r="AE20">
        <v>0</v>
      </c>
      <c r="AF20">
        <v>0</v>
      </c>
      <c r="AG20">
        <v>0</v>
      </c>
      <c r="AH20">
        <v>0</v>
      </c>
      <c r="AI20">
        <v>13</v>
      </c>
      <c r="AJ20">
        <v>1</v>
      </c>
      <c r="AK20">
        <v>0</v>
      </c>
      <c r="AL20">
        <v>2</v>
      </c>
      <c r="AM20">
        <v>0</v>
      </c>
      <c r="AN20">
        <v>1</v>
      </c>
      <c r="AO20">
        <v>0</v>
      </c>
      <c r="AP20">
        <v>2</v>
      </c>
      <c r="AQ20">
        <v>0</v>
      </c>
      <c r="AR20">
        <v>1</v>
      </c>
      <c r="AS20">
        <v>1</v>
      </c>
      <c r="AT20">
        <v>3</v>
      </c>
      <c r="AU20">
        <v>1</v>
      </c>
      <c r="AV20">
        <v>4</v>
      </c>
      <c r="AW20">
        <v>1</v>
      </c>
      <c r="AX20">
        <v>1</v>
      </c>
      <c r="AY20">
        <v>2</v>
      </c>
      <c r="AZ20">
        <v>0</v>
      </c>
      <c r="BA20">
        <v>1</v>
      </c>
      <c r="BB20">
        <v>0</v>
      </c>
      <c r="BC20">
        <v>7</v>
      </c>
      <c r="BD20">
        <v>3</v>
      </c>
      <c r="BE20">
        <v>2</v>
      </c>
      <c r="BF20">
        <v>0</v>
      </c>
      <c r="BG20">
        <v>1</v>
      </c>
      <c r="BH20">
        <v>1</v>
      </c>
      <c r="BI20">
        <v>3</v>
      </c>
      <c r="BJ20">
        <v>0</v>
      </c>
      <c r="BK20">
        <v>7</v>
      </c>
      <c r="BL20">
        <v>14</v>
      </c>
      <c r="BM20">
        <v>1</v>
      </c>
      <c r="BN20">
        <v>1</v>
      </c>
      <c r="BO20">
        <v>0</v>
      </c>
      <c r="BP20">
        <v>0</v>
      </c>
      <c r="BQ20">
        <v>0</v>
      </c>
      <c r="BR20">
        <v>1</v>
      </c>
      <c r="BS20">
        <v>5</v>
      </c>
      <c r="BT20">
        <v>12</v>
      </c>
      <c r="BU20">
        <v>0</v>
      </c>
      <c r="BV20">
        <v>0</v>
      </c>
      <c r="BW20">
        <v>16</v>
      </c>
      <c r="BY20">
        <v>17</v>
      </c>
      <c r="CA20">
        <v>17</v>
      </c>
    </row>
    <row r="21" spans="1:79" x14ac:dyDescent="0.2">
      <c r="A21">
        <v>272116</v>
      </c>
      <c r="B21" t="s">
        <v>181</v>
      </c>
      <c r="D21">
        <v>14</v>
      </c>
      <c r="E21">
        <v>9.5574882920768403</v>
      </c>
      <c r="F21">
        <v>9.5574882920768403</v>
      </c>
      <c r="G21">
        <v>0</v>
      </c>
      <c r="H21">
        <v>1</v>
      </c>
      <c r="I21">
        <v>0</v>
      </c>
      <c r="J21">
        <v>5</v>
      </c>
      <c r="K21">
        <v>3</v>
      </c>
      <c r="L21">
        <v>1</v>
      </c>
      <c r="M21">
        <v>3</v>
      </c>
      <c r="N21">
        <v>1</v>
      </c>
      <c r="O21">
        <v>0</v>
      </c>
      <c r="P21">
        <v>9</v>
      </c>
      <c r="Q21">
        <v>5</v>
      </c>
      <c r="R21">
        <v>0</v>
      </c>
      <c r="S21">
        <v>5</v>
      </c>
      <c r="T21">
        <v>9</v>
      </c>
      <c r="U21">
        <v>0</v>
      </c>
      <c r="V21">
        <v>9</v>
      </c>
      <c r="W21">
        <v>2</v>
      </c>
      <c r="X21">
        <v>1</v>
      </c>
      <c r="Y21">
        <v>5</v>
      </c>
      <c r="Z21">
        <v>1</v>
      </c>
      <c r="AA21">
        <v>0</v>
      </c>
      <c r="AB21">
        <v>11</v>
      </c>
      <c r="AC21">
        <v>1</v>
      </c>
      <c r="AD21">
        <v>0</v>
      </c>
      <c r="AE21">
        <v>1</v>
      </c>
      <c r="AF21">
        <v>0</v>
      </c>
      <c r="AG21">
        <v>1</v>
      </c>
      <c r="AH21">
        <v>0</v>
      </c>
      <c r="AI21">
        <v>9</v>
      </c>
      <c r="AJ21">
        <v>1</v>
      </c>
      <c r="AK21">
        <v>0</v>
      </c>
      <c r="AL21">
        <v>4</v>
      </c>
      <c r="AM21">
        <v>0</v>
      </c>
      <c r="AN21">
        <v>0</v>
      </c>
      <c r="AO21">
        <v>0</v>
      </c>
      <c r="AP21">
        <v>3</v>
      </c>
      <c r="AQ21">
        <v>1</v>
      </c>
      <c r="AR21">
        <v>1</v>
      </c>
      <c r="AS21">
        <v>0</v>
      </c>
      <c r="AT21">
        <v>0</v>
      </c>
      <c r="AU21">
        <v>2</v>
      </c>
      <c r="AV21">
        <v>0</v>
      </c>
      <c r="AW21">
        <v>1</v>
      </c>
      <c r="AX21">
        <v>3</v>
      </c>
      <c r="AY21">
        <v>1</v>
      </c>
      <c r="AZ21">
        <v>2</v>
      </c>
      <c r="BA21">
        <v>0</v>
      </c>
      <c r="BB21">
        <v>0</v>
      </c>
      <c r="BC21">
        <v>2</v>
      </c>
      <c r="BD21">
        <v>2</v>
      </c>
      <c r="BE21">
        <v>4</v>
      </c>
      <c r="BF21">
        <v>1</v>
      </c>
      <c r="BG21">
        <v>3</v>
      </c>
      <c r="BH21">
        <v>2</v>
      </c>
      <c r="BI21">
        <v>0</v>
      </c>
      <c r="BJ21">
        <v>0</v>
      </c>
      <c r="BK21">
        <v>1</v>
      </c>
      <c r="BL21">
        <v>12</v>
      </c>
      <c r="BM21">
        <v>1</v>
      </c>
      <c r="BN21">
        <v>1</v>
      </c>
      <c r="BO21">
        <v>0</v>
      </c>
      <c r="BP21">
        <v>0</v>
      </c>
      <c r="BQ21">
        <v>2</v>
      </c>
      <c r="BR21">
        <v>0</v>
      </c>
      <c r="BS21">
        <v>4</v>
      </c>
      <c r="BT21">
        <v>10</v>
      </c>
      <c r="BU21">
        <v>0</v>
      </c>
      <c r="BV21">
        <v>0</v>
      </c>
      <c r="BW21">
        <v>6</v>
      </c>
      <c r="BY21">
        <v>14</v>
      </c>
      <c r="CA21">
        <v>14</v>
      </c>
    </row>
    <row r="22" spans="1:79" x14ac:dyDescent="0.2">
      <c r="A22">
        <v>272124</v>
      </c>
      <c r="B22" t="s">
        <v>182</v>
      </c>
      <c r="D22">
        <v>14</v>
      </c>
      <c r="E22">
        <v>10.1572192435774</v>
      </c>
      <c r="F22">
        <v>10.1572192435774</v>
      </c>
      <c r="G22">
        <v>0</v>
      </c>
      <c r="H22">
        <v>1</v>
      </c>
      <c r="I22">
        <v>2</v>
      </c>
      <c r="J22">
        <v>1</v>
      </c>
      <c r="K22">
        <v>2</v>
      </c>
      <c r="L22">
        <v>2</v>
      </c>
      <c r="M22">
        <v>4</v>
      </c>
      <c r="N22">
        <v>2</v>
      </c>
      <c r="O22">
        <v>0</v>
      </c>
      <c r="P22">
        <v>9</v>
      </c>
      <c r="Q22">
        <v>5</v>
      </c>
      <c r="R22">
        <v>0</v>
      </c>
      <c r="S22">
        <v>3</v>
      </c>
      <c r="T22">
        <v>11</v>
      </c>
      <c r="U22">
        <v>0</v>
      </c>
      <c r="V22">
        <v>11</v>
      </c>
      <c r="W22">
        <v>1</v>
      </c>
      <c r="X22">
        <v>1</v>
      </c>
      <c r="Y22">
        <v>8</v>
      </c>
      <c r="Z22">
        <v>1</v>
      </c>
      <c r="AA22">
        <v>0</v>
      </c>
      <c r="AB22">
        <v>10</v>
      </c>
      <c r="AC22">
        <v>1</v>
      </c>
      <c r="AD22">
        <v>0</v>
      </c>
      <c r="AE22">
        <v>0</v>
      </c>
      <c r="AF22">
        <v>0</v>
      </c>
      <c r="AG22">
        <v>3</v>
      </c>
      <c r="AH22">
        <v>0</v>
      </c>
      <c r="AI22">
        <v>4</v>
      </c>
      <c r="AJ22">
        <v>2</v>
      </c>
      <c r="AK22">
        <v>1</v>
      </c>
      <c r="AL22">
        <v>3</v>
      </c>
      <c r="AM22">
        <v>0</v>
      </c>
      <c r="AN22">
        <v>4</v>
      </c>
      <c r="AO22">
        <v>0</v>
      </c>
      <c r="AP22">
        <v>1</v>
      </c>
      <c r="AQ22">
        <v>2</v>
      </c>
      <c r="AR22">
        <v>1</v>
      </c>
      <c r="AS22">
        <v>3</v>
      </c>
      <c r="AT22">
        <v>1</v>
      </c>
      <c r="AU22">
        <v>3</v>
      </c>
      <c r="AV22">
        <v>0</v>
      </c>
      <c r="AW22">
        <v>1</v>
      </c>
      <c r="AX22">
        <v>0</v>
      </c>
      <c r="AY22">
        <v>1</v>
      </c>
      <c r="AZ22">
        <v>0</v>
      </c>
      <c r="BA22">
        <v>1</v>
      </c>
      <c r="BB22">
        <v>0</v>
      </c>
      <c r="BC22">
        <v>3</v>
      </c>
      <c r="BD22">
        <v>3</v>
      </c>
      <c r="BE22">
        <v>1</v>
      </c>
      <c r="BF22">
        <v>3</v>
      </c>
      <c r="BG22">
        <v>2</v>
      </c>
      <c r="BH22">
        <v>0</v>
      </c>
      <c r="BI22">
        <v>2</v>
      </c>
      <c r="BJ22">
        <v>0</v>
      </c>
      <c r="BK22">
        <v>5</v>
      </c>
      <c r="BL22">
        <v>14</v>
      </c>
      <c r="BM22">
        <v>0</v>
      </c>
      <c r="BN22">
        <v>0</v>
      </c>
      <c r="BO22">
        <v>1</v>
      </c>
      <c r="BP22">
        <v>0</v>
      </c>
      <c r="BQ22">
        <v>1</v>
      </c>
      <c r="BR22">
        <v>0</v>
      </c>
      <c r="BS22">
        <v>7</v>
      </c>
      <c r="BT22">
        <v>7</v>
      </c>
      <c r="BU22">
        <v>0</v>
      </c>
      <c r="BV22">
        <v>0</v>
      </c>
      <c r="BW22">
        <v>9</v>
      </c>
      <c r="BY22">
        <v>14</v>
      </c>
      <c r="CA22">
        <v>14</v>
      </c>
    </row>
    <row r="23" spans="1:79" x14ac:dyDescent="0.2">
      <c r="A23">
        <v>272132</v>
      </c>
      <c r="B23" t="s">
        <v>183</v>
      </c>
      <c r="D23">
        <v>2</v>
      </c>
      <c r="E23">
        <v>3.8899153943401701</v>
      </c>
      <c r="F23">
        <v>3.8899153943401701</v>
      </c>
      <c r="G23">
        <v>1</v>
      </c>
      <c r="H23">
        <v>0</v>
      </c>
      <c r="I23">
        <v>0</v>
      </c>
      <c r="J23">
        <v>0</v>
      </c>
      <c r="K23">
        <v>0</v>
      </c>
      <c r="L23">
        <v>0</v>
      </c>
      <c r="M23">
        <v>0</v>
      </c>
      <c r="N23">
        <v>1</v>
      </c>
      <c r="O23">
        <v>0</v>
      </c>
      <c r="P23">
        <v>2</v>
      </c>
      <c r="Q23">
        <v>0</v>
      </c>
      <c r="R23">
        <v>0</v>
      </c>
      <c r="S23" t="s">
        <v>170</v>
      </c>
      <c r="T23" t="s">
        <v>170</v>
      </c>
      <c r="U23" t="s">
        <v>170</v>
      </c>
      <c r="V23" t="s">
        <v>170</v>
      </c>
      <c r="W23" t="s">
        <v>170</v>
      </c>
      <c r="X23" t="s">
        <v>170</v>
      </c>
      <c r="Y23" t="s">
        <v>170</v>
      </c>
      <c r="Z23" t="s">
        <v>170</v>
      </c>
      <c r="AA23" t="s">
        <v>170</v>
      </c>
      <c r="AB23" t="s">
        <v>170</v>
      </c>
      <c r="AC23" t="s">
        <v>170</v>
      </c>
      <c r="AD23" t="s">
        <v>170</v>
      </c>
      <c r="AE23" t="s">
        <v>170</v>
      </c>
      <c r="AF23" t="s">
        <v>170</v>
      </c>
      <c r="AG23" t="s">
        <v>170</v>
      </c>
      <c r="AH23" t="s">
        <v>170</v>
      </c>
      <c r="AI23" t="s">
        <v>170</v>
      </c>
      <c r="AJ23" t="s">
        <v>170</v>
      </c>
      <c r="AK23" t="s">
        <v>170</v>
      </c>
      <c r="AL23" t="s">
        <v>170</v>
      </c>
      <c r="AM23" t="s">
        <v>170</v>
      </c>
      <c r="AN23" t="s">
        <v>170</v>
      </c>
      <c r="AO23" t="s">
        <v>170</v>
      </c>
      <c r="AP23">
        <v>0</v>
      </c>
      <c r="AQ23">
        <v>0</v>
      </c>
      <c r="AR23">
        <v>0</v>
      </c>
      <c r="AS23">
        <v>0</v>
      </c>
      <c r="AT23">
        <v>0</v>
      </c>
      <c r="AU23">
        <v>0</v>
      </c>
      <c r="AV23">
        <v>0</v>
      </c>
      <c r="AW23">
        <v>0</v>
      </c>
      <c r="AX23">
        <v>1</v>
      </c>
      <c r="AY23">
        <v>0</v>
      </c>
      <c r="AZ23">
        <v>0</v>
      </c>
      <c r="BA23">
        <v>1</v>
      </c>
      <c r="BB23">
        <v>0</v>
      </c>
      <c r="BC23">
        <v>0</v>
      </c>
      <c r="BD23">
        <v>0</v>
      </c>
      <c r="BE23">
        <v>1</v>
      </c>
      <c r="BF23">
        <v>0</v>
      </c>
      <c r="BG23">
        <v>0</v>
      </c>
      <c r="BH23">
        <v>1</v>
      </c>
      <c r="BI23">
        <v>0</v>
      </c>
      <c r="BJ23">
        <v>0</v>
      </c>
      <c r="BK23" t="s">
        <v>170</v>
      </c>
      <c r="BL23" t="s">
        <v>170</v>
      </c>
      <c r="BM23" t="s">
        <v>170</v>
      </c>
      <c r="BN23" t="s">
        <v>170</v>
      </c>
      <c r="BO23" t="s">
        <v>170</v>
      </c>
      <c r="BP23" t="s">
        <v>170</v>
      </c>
      <c r="BQ23" t="s">
        <v>170</v>
      </c>
      <c r="BR23" t="s">
        <v>170</v>
      </c>
      <c r="BS23" t="s">
        <v>170</v>
      </c>
      <c r="BT23" t="s">
        <v>170</v>
      </c>
      <c r="BU23" t="s">
        <v>170</v>
      </c>
      <c r="BV23">
        <v>0</v>
      </c>
      <c r="BW23">
        <v>6</v>
      </c>
      <c r="BY23">
        <v>2</v>
      </c>
      <c r="CA23">
        <v>2</v>
      </c>
    </row>
    <row r="24" spans="1:79" x14ac:dyDescent="0.2">
      <c r="A24">
        <v>272141</v>
      </c>
      <c r="B24" t="s">
        <v>272</v>
      </c>
      <c r="D24">
        <v>7</v>
      </c>
      <c r="E24">
        <v>12.1639703199124</v>
      </c>
      <c r="F24">
        <v>12.1639703199124</v>
      </c>
      <c r="G24">
        <v>1</v>
      </c>
      <c r="H24">
        <v>1</v>
      </c>
      <c r="I24">
        <v>0</v>
      </c>
      <c r="J24">
        <v>0</v>
      </c>
      <c r="K24">
        <v>3</v>
      </c>
      <c r="L24">
        <v>0</v>
      </c>
      <c r="M24">
        <v>2</v>
      </c>
      <c r="N24">
        <v>0</v>
      </c>
      <c r="O24">
        <v>0</v>
      </c>
      <c r="P24">
        <v>5</v>
      </c>
      <c r="Q24">
        <v>2</v>
      </c>
      <c r="R24">
        <v>0</v>
      </c>
      <c r="S24">
        <v>1</v>
      </c>
      <c r="T24">
        <v>6</v>
      </c>
      <c r="U24">
        <v>2</v>
      </c>
      <c r="V24">
        <v>4</v>
      </c>
      <c r="W24">
        <v>0</v>
      </c>
      <c r="X24">
        <v>0</v>
      </c>
      <c r="Y24">
        <v>3</v>
      </c>
      <c r="Z24">
        <v>1</v>
      </c>
      <c r="AA24">
        <v>0</v>
      </c>
      <c r="AB24">
        <v>6</v>
      </c>
      <c r="AC24">
        <v>0</v>
      </c>
      <c r="AD24">
        <v>0</v>
      </c>
      <c r="AE24">
        <v>1</v>
      </c>
      <c r="AF24">
        <v>0</v>
      </c>
      <c r="AG24">
        <v>0</v>
      </c>
      <c r="AH24">
        <v>0</v>
      </c>
      <c r="AI24">
        <v>5</v>
      </c>
      <c r="AJ24">
        <v>0</v>
      </c>
      <c r="AK24">
        <v>0</v>
      </c>
      <c r="AL24">
        <v>2</v>
      </c>
      <c r="AM24">
        <v>0</v>
      </c>
      <c r="AN24">
        <v>0</v>
      </c>
      <c r="AO24">
        <v>0</v>
      </c>
      <c r="AP24">
        <v>0</v>
      </c>
      <c r="AQ24">
        <v>0</v>
      </c>
      <c r="AR24">
        <v>0</v>
      </c>
      <c r="AS24">
        <v>1</v>
      </c>
      <c r="AT24">
        <v>0</v>
      </c>
      <c r="AU24">
        <v>1</v>
      </c>
      <c r="AV24">
        <v>2</v>
      </c>
      <c r="AW24">
        <v>0</v>
      </c>
      <c r="AX24">
        <v>2</v>
      </c>
      <c r="AY24">
        <v>1</v>
      </c>
      <c r="AZ24">
        <v>0</v>
      </c>
      <c r="BA24">
        <v>0</v>
      </c>
      <c r="BB24">
        <v>0</v>
      </c>
      <c r="BC24">
        <v>0</v>
      </c>
      <c r="BD24">
        <v>2</v>
      </c>
      <c r="BE24">
        <v>1</v>
      </c>
      <c r="BF24">
        <v>3</v>
      </c>
      <c r="BG24">
        <v>0</v>
      </c>
      <c r="BH24">
        <v>1</v>
      </c>
      <c r="BI24">
        <v>0</v>
      </c>
      <c r="BJ24">
        <v>0</v>
      </c>
      <c r="BK24">
        <v>2</v>
      </c>
      <c r="BL24">
        <v>7</v>
      </c>
      <c r="BM24">
        <v>3</v>
      </c>
      <c r="BN24">
        <v>0</v>
      </c>
      <c r="BO24">
        <v>1</v>
      </c>
      <c r="BP24">
        <v>0</v>
      </c>
      <c r="BQ24">
        <v>0</v>
      </c>
      <c r="BR24">
        <v>0</v>
      </c>
      <c r="BS24">
        <v>2</v>
      </c>
      <c r="BT24">
        <v>5</v>
      </c>
      <c r="BU24">
        <v>0</v>
      </c>
      <c r="BV24">
        <v>0</v>
      </c>
      <c r="BW24">
        <v>4</v>
      </c>
      <c r="BY24">
        <v>7</v>
      </c>
      <c r="CA24">
        <v>7</v>
      </c>
    </row>
    <row r="25" spans="1:79" x14ac:dyDescent="0.2">
      <c r="A25">
        <v>272159</v>
      </c>
      <c r="B25" t="s">
        <v>184</v>
      </c>
      <c r="D25">
        <v>12</v>
      </c>
      <c r="E25">
        <v>10.1235067827495</v>
      </c>
      <c r="F25">
        <v>10.1235067827495</v>
      </c>
      <c r="G25">
        <v>0</v>
      </c>
      <c r="H25">
        <v>1</v>
      </c>
      <c r="I25">
        <v>1</v>
      </c>
      <c r="J25">
        <v>3</v>
      </c>
      <c r="K25">
        <v>1</v>
      </c>
      <c r="L25">
        <v>0</v>
      </c>
      <c r="M25">
        <v>6</v>
      </c>
      <c r="N25">
        <v>0</v>
      </c>
      <c r="O25">
        <v>0</v>
      </c>
      <c r="P25">
        <v>9</v>
      </c>
      <c r="Q25">
        <v>3</v>
      </c>
      <c r="R25">
        <v>0</v>
      </c>
      <c r="S25">
        <v>1</v>
      </c>
      <c r="T25">
        <v>11</v>
      </c>
      <c r="U25">
        <v>0</v>
      </c>
      <c r="V25">
        <v>11</v>
      </c>
      <c r="W25">
        <v>1</v>
      </c>
      <c r="X25">
        <v>0</v>
      </c>
      <c r="Y25">
        <v>8</v>
      </c>
      <c r="Z25">
        <v>2</v>
      </c>
      <c r="AA25">
        <v>0</v>
      </c>
      <c r="AB25">
        <v>11</v>
      </c>
      <c r="AC25">
        <v>1</v>
      </c>
      <c r="AD25">
        <v>0</v>
      </c>
      <c r="AE25">
        <v>0</v>
      </c>
      <c r="AF25">
        <v>0</v>
      </c>
      <c r="AG25">
        <v>0</v>
      </c>
      <c r="AH25">
        <v>0</v>
      </c>
      <c r="AI25">
        <v>7</v>
      </c>
      <c r="AJ25">
        <v>1</v>
      </c>
      <c r="AK25">
        <v>0</v>
      </c>
      <c r="AL25">
        <v>4</v>
      </c>
      <c r="AM25">
        <v>0</v>
      </c>
      <c r="AN25">
        <v>0</v>
      </c>
      <c r="AO25">
        <v>0</v>
      </c>
      <c r="AP25">
        <v>0</v>
      </c>
      <c r="AQ25">
        <v>0</v>
      </c>
      <c r="AR25">
        <v>0</v>
      </c>
      <c r="AS25">
        <v>0</v>
      </c>
      <c r="AT25">
        <v>0</v>
      </c>
      <c r="AU25">
        <v>2</v>
      </c>
      <c r="AV25">
        <v>5</v>
      </c>
      <c r="AW25">
        <v>0</v>
      </c>
      <c r="AX25">
        <v>1</v>
      </c>
      <c r="AY25">
        <v>1</v>
      </c>
      <c r="AZ25">
        <v>1</v>
      </c>
      <c r="BA25">
        <v>2</v>
      </c>
      <c r="BB25">
        <v>0</v>
      </c>
      <c r="BC25">
        <v>1</v>
      </c>
      <c r="BD25">
        <v>2</v>
      </c>
      <c r="BE25">
        <v>2</v>
      </c>
      <c r="BF25">
        <v>0</v>
      </c>
      <c r="BG25">
        <v>4</v>
      </c>
      <c r="BH25">
        <v>2</v>
      </c>
      <c r="BI25">
        <v>1</v>
      </c>
      <c r="BJ25">
        <v>0</v>
      </c>
      <c r="BK25">
        <v>6</v>
      </c>
      <c r="BL25">
        <v>13</v>
      </c>
      <c r="BM25">
        <v>0</v>
      </c>
      <c r="BN25">
        <v>1</v>
      </c>
      <c r="BO25">
        <v>0</v>
      </c>
      <c r="BP25">
        <v>0</v>
      </c>
      <c r="BQ25">
        <v>2</v>
      </c>
      <c r="BR25">
        <v>0</v>
      </c>
      <c r="BS25">
        <v>3</v>
      </c>
      <c r="BT25">
        <v>9</v>
      </c>
      <c r="BU25">
        <v>0</v>
      </c>
      <c r="BV25">
        <v>0</v>
      </c>
      <c r="BW25">
        <v>10</v>
      </c>
      <c r="BY25">
        <v>12</v>
      </c>
      <c r="CA25">
        <v>12</v>
      </c>
    </row>
    <row r="26" spans="1:79" x14ac:dyDescent="0.2">
      <c r="A26">
        <v>272167</v>
      </c>
      <c r="B26" t="s">
        <v>185</v>
      </c>
      <c r="D26">
        <v>3</v>
      </c>
      <c r="E26">
        <v>5.5674120812842203</v>
      </c>
      <c r="F26">
        <v>5.5674120812842203</v>
      </c>
      <c r="G26">
        <v>0</v>
      </c>
      <c r="H26">
        <v>0</v>
      </c>
      <c r="I26">
        <v>0</v>
      </c>
      <c r="J26">
        <v>0</v>
      </c>
      <c r="K26">
        <v>0</v>
      </c>
      <c r="L26">
        <v>1</v>
      </c>
      <c r="M26">
        <v>0</v>
      </c>
      <c r="N26">
        <v>2</v>
      </c>
      <c r="O26">
        <v>0</v>
      </c>
      <c r="P26">
        <v>2</v>
      </c>
      <c r="Q26">
        <v>1</v>
      </c>
      <c r="R26">
        <v>0</v>
      </c>
      <c r="S26">
        <v>0</v>
      </c>
      <c r="T26">
        <v>3</v>
      </c>
      <c r="U26">
        <v>0</v>
      </c>
      <c r="V26">
        <v>3</v>
      </c>
      <c r="W26">
        <v>0</v>
      </c>
      <c r="X26">
        <v>0</v>
      </c>
      <c r="Y26">
        <v>3</v>
      </c>
      <c r="Z26">
        <v>0</v>
      </c>
      <c r="AA26">
        <v>0</v>
      </c>
      <c r="AB26">
        <v>2</v>
      </c>
      <c r="AC26">
        <v>0</v>
      </c>
      <c r="AD26">
        <v>0</v>
      </c>
      <c r="AE26">
        <v>0</v>
      </c>
      <c r="AF26">
        <v>0</v>
      </c>
      <c r="AG26">
        <v>1</v>
      </c>
      <c r="AH26">
        <v>0</v>
      </c>
      <c r="AI26">
        <v>3</v>
      </c>
      <c r="AJ26">
        <v>0</v>
      </c>
      <c r="AK26">
        <v>0</v>
      </c>
      <c r="AL26">
        <v>0</v>
      </c>
      <c r="AM26">
        <v>0</v>
      </c>
      <c r="AN26">
        <v>0</v>
      </c>
      <c r="AO26">
        <v>0</v>
      </c>
      <c r="AP26">
        <v>0</v>
      </c>
      <c r="AQ26">
        <v>0</v>
      </c>
      <c r="AR26">
        <v>1</v>
      </c>
      <c r="AS26">
        <v>0</v>
      </c>
      <c r="AT26">
        <v>0</v>
      </c>
      <c r="AU26">
        <v>0</v>
      </c>
      <c r="AV26">
        <v>0</v>
      </c>
      <c r="AW26">
        <v>0</v>
      </c>
      <c r="AX26">
        <v>0</v>
      </c>
      <c r="AY26">
        <v>0</v>
      </c>
      <c r="AZ26">
        <v>1</v>
      </c>
      <c r="BA26">
        <v>1</v>
      </c>
      <c r="BB26">
        <v>0</v>
      </c>
      <c r="BC26">
        <v>0</v>
      </c>
      <c r="BD26">
        <v>0</v>
      </c>
      <c r="BE26">
        <v>0</v>
      </c>
      <c r="BF26">
        <v>0</v>
      </c>
      <c r="BG26">
        <v>0</v>
      </c>
      <c r="BH26">
        <v>1</v>
      </c>
      <c r="BI26">
        <v>2</v>
      </c>
      <c r="BJ26">
        <v>0</v>
      </c>
      <c r="BK26">
        <v>1</v>
      </c>
      <c r="BL26">
        <v>5</v>
      </c>
      <c r="BM26">
        <v>0</v>
      </c>
      <c r="BN26">
        <v>1</v>
      </c>
      <c r="BO26">
        <v>0</v>
      </c>
      <c r="BP26">
        <v>0</v>
      </c>
      <c r="BQ26">
        <v>0</v>
      </c>
      <c r="BR26">
        <v>0</v>
      </c>
      <c r="BS26">
        <v>1</v>
      </c>
      <c r="BT26">
        <v>2</v>
      </c>
      <c r="BU26">
        <v>0</v>
      </c>
      <c r="BV26">
        <v>0</v>
      </c>
      <c r="BW26">
        <v>4</v>
      </c>
      <c r="BY26">
        <v>3</v>
      </c>
      <c r="CA26">
        <v>3</v>
      </c>
    </row>
    <row r="27" spans="1:79" x14ac:dyDescent="0.2">
      <c r="A27">
        <v>272175</v>
      </c>
      <c r="B27" t="s">
        <v>186</v>
      </c>
      <c r="D27">
        <v>13</v>
      </c>
      <c r="E27">
        <v>21.281472023049499</v>
      </c>
      <c r="F27">
        <v>21.281472023049499</v>
      </c>
      <c r="G27">
        <v>0</v>
      </c>
      <c r="H27">
        <v>0</v>
      </c>
      <c r="I27">
        <v>2</v>
      </c>
      <c r="J27">
        <v>2</v>
      </c>
      <c r="K27">
        <v>3</v>
      </c>
      <c r="L27">
        <v>2</v>
      </c>
      <c r="M27">
        <v>3</v>
      </c>
      <c r="N27">
        <v>1</v>
      </c>
      <c r="O27">
        <v>0</v>
      </c>
      <c r="P27">
        <v>9</v>
      </c>
      <c r="Q27">
        <v>4</v>
      </c>
      <c r="R27">
        <v>0</v>
      </c>
      <c r="S27">
        <v>2</v>
      </c>
      <c r="T27">
        <v>11</v>
      </c>
      <c r="U27">
        <v>0</v>
      </c>
      <c r="V27">
        <v>11</v>
      </c>
      <c r="W27">
        <v>3</v>
      </c>
      <c r="X27">
        <v>0</v>
      </c>
      <c r="Y27">
        <v>6</v>
      </c>
      <c r="Z27">
        <v>2</v>
      </c>
      <c r="AA27">
        <v>0</v>
      </c>
      <c r="AB27">
        <v>12</v>
      </c>
      <c r="AC27">
        <v>0</v>
      </c>
      <c r="AD27">
        <v>0</v>
      </c>
      <c r="AE27">
        <v>0</v>
      </c>
      <c r="AF27">
        <v>0</v>
      </c>
      <c r="AG27">
        <v>1</v>
      </c>
      <c r="AH27">
        <v>0</v>
      </c>
      <c r="AI27">
        <v>9</v>
      </c>
      <c r="AJ27">
        <v>0</v>
      </c>
      <c r="AK27">
        <v>0</v>
      </c>
      <c r="AL27">
        <v>2</v>
      </c>
      <c r="AM27">
        <v>0</v>
      </c>
      <c r="AN27">
        <v>2</v>
      </c>
      <c r="AO27">
        <v>0</v>
      </c>
      <c r="AP27">
        <v>0</v>
      </c>
      <c r="AQ27">
        <v>1</v>
      </c>
      <c r="AR27">
        <v>1</v>
      </c>
      <c r="AS27">
        <v>1</v>
      </c>
      <c r="AT27">
        <v>2</v>
      </c>
      <c r="AU27">
        <v>0</v>
      </c>
      <c r="AV27">
        <v>1</v>
      </c>
      <c r="AW27">
        <v>2</v>
      </c>
      <c r="AX27">
        <v>0</v>
      </c>
      <c r="AY27">
        <v>0</v>
      </c>
      <c r="AZ27">
        <v>3</v>
      </c>
      <c r="BA27">
        <v>0</v>
      </c>
      <c r="BB27">
        <v>2</v>
      </c>
      <c r="BC27">
        <v>2</v>
      </c>
      <c r="BD27">
        <v>0</v>
      </c>
      <c r="BE27">
        <v>4</v>
      </c>
      <c r="BF27">
        <v>1</v>
      </c>
      <c r="BG27">
        <v>2</v>
      </c>
      <c r="BH27">
        <v>3</v>
      </c>
      <c r="BI27">
        <v>1</v>
      </c>
      <c r="BJ27">
        <v>0</v>
      </c>
      <c r="BK27">
        <v>7</v>
      </c>
      <c r="BL27">
        <v>11</v>
      </c>
      <c r="BM27">
        <v>0</v>
      </c>
      <c r="BN27">
        <v>0</v>
      </c>
      <c r="BO27">
        <v>0</v>
      </c>
      <c r="BP27">
        <v>0</v>
      </c>
      <c r="BQ27">
        <v>2</v>
      </c>
      <c r="BR27">
        <v>0</v>
      </c>
      <c r="BS27">
        <v>5</v>
      </c>
      <c r="BT27">
        <v>7</v>
      </c>
      <c r="BU27">
        <v>1</v>
      </c>
      <c r="BV27">
        <v>0</v>
      </c>
      <c r="BW27">
        <v>12</v>
      </c>
      <c r="BY27">
        <v>13</v>
      </c>
      <c r="CA27">
        <v>13</v>
      </c>
    </row>
    <row r="28" spans="1:79" x14ac:dyDescent="0.2">
      <c r="A28">
        <v>272183</v>
      </c>
      <c r="B28" t="s">
        <v>187</v>
      </c>
      <c r="D28">
        <v>4</v>
      </c>
      <c r="E28">
        <v>6.5928270042194104</v>
      </c>
      <c r="F28">
        <v>6.5928270042194104</v>
      </c>
      <c r="G28">
        <v>0</v>
      </c>
      <c r="H28">
        <v>0</v>
      </c>
      <c r="I28">
        <v>0</v>
      </c>
      <c r="J28">
        <v>0</v>
      </c>
      <c r="K28">
        <v>1</v>
      </c>
      <c r="L28">
        <v>2</v>
      </c>
      <c r="M28">
        <v>1</v>
      </c>
      <c r="N28">
        <v>0</v>
      </c>
      <c r="O28">
        <v>0</v>
      </c>
      <c r="P28">
        <v>4</v>
      </c>
      <c r="Q28">
        <v>0</v>
      </c>
      <c r="R28">
        <v>0</v>
      </c>
      <c r="S28">
        <v>1</v>
      </c>
      <c r="T28">
        <v>3</v>
      </c>
      <c r="U28">
        <v>0</v>
      </c>
      <c r="V28">
        <v>3</v>
      </c>
      <c r="W28">
        <v>0</v>
      </c>
      <c r="X28">
        <v>0</v>
      </c>
      <c r="Y28">
        <v>1</v>
      </c>
      <c r="Z28">
        <v>2</v>
      </c>
      <c r="AA28">
        <v>0</v>
      </c>
      <c r="AB28">
        <v>4</v>
      </c>
      <c r="AC28">
        <v>0</v>
      </c>
      <c r="AD28">
        <v>0</v>
      </c>
      <c r="AE28">
        <v>0</v>
      </c>
      <c r="AF28">
        <v>0</v>
      </c>
      <c r="AG28">
        <v>0</v>
      </c>
      <c r="AH28">
        <v>0</v>
      </c>
      <c r="AI28">
        <v>4</v>
      </c>
      <c r="AJ28">
        <v>0</v>
      </c>
      <c r="AK28">
        <v>0</v>
      </c>
      <c r="AL28">
        <v>0</v>
      </c>
      <c r="AM28">
        <v>0</v>
      </c>
      <c r="AN28">
        <v>0</v>
      </c>
      <c r="AO28">
        <v>0</v>
      </c>
      <c r="AP28">
        <v>0</v>
      </c>
      <c r="AQ28">
        <v>1</v>
      </c>
      <c r="AR28">
        <v>0</v>
      </c>
      <c r="AS28">
        <v>0</v>
      </c>
      <c r="AT28">
        <v>1</v>
      </c>
      <c r="AU28">
        <v>0</v>
      </c>
      <c r="AV28">
        <v>1</v>
      </c>
      <c r="AW28">
        <v>1</v>
      </c>
      <c r="AX28">
        <v>0</v>
      </c>
      <c r="AY28">
        <v>0</v>
      </c>
      <c r="AZ28">
        <v>0</v>
      </c>
      <c r="BA28">
        <v>0</v>
      </c>
      <c r="BB28">
        <v>0</v>
      </c>
      <c r="BC28">
        <v>1</v>
      </c>
      <c r="BD28">
        <v>0</v>
      </c>
      <c r="BE28">
        <v>1</v>
      </c>
      <c r="BF28">
        <v>1</v>
      </c>
      <c r="BG28">
        <v>0</v>
      </c>
      <c r="BH28">
        <v>1</v>
      </c>
      <c r="BI28">
        <v>0</v>
      </c>
      <c r="BJ28">
        <v>0</v>
      </c>
      <c r="BK28">
        <v>0</v>
      </c>
      <c r="BL28">
        <v>6</v>
      </c>
      <c r="BM28">
        <v>0</v>
      </c>
      <c r="BN28">
        <v>0</v>
      </c>
      <c r="BO28">
        <v>0</v>
      </c>
      <c r="BP28">
        <v>0</v>
      </c>
      <c r="BQ28">
        <v>0</v>
      </c>
      <c r="BR28">
        <v>0</v>
      </c>
      <c r="BS28">
        <v>1</v>
      </c>
      <c r="BT28">
        <v>3</v>
      </c>
      <c r="BU28">
        <v>0</v>
      </c>
      <c r="BV28">
        <v>0</v>
      </c>
      <c r="BW28">
        <v>5</v>
      </c>
      <c r="BY28">
        <v>4</v>
      </c>
      <c r="CA28">
        <v>4</v>
      </c>
    </row>
    <row r="29" spans="1:79" x14ac:dyDescent="0.2">
      <c r="A29">
        <v>272191</v>
      </c>
      <c r="B29" t="s">
        <v>278</v>
      </c>
      <c r="D29">
        <v>10</v>
      </c>
      <c r="E29">
        <v>10.488336969290099</v>
      </c>
      <c r="F29">
        <v>10.488336969290099</v>
      </c>
      <c r="G29">
        <v>0</v>
      </c>
      <c r="H29">
        <v>0</v>
      </c>
      <c r="I29">
        <v>2</v>
      </c>
      <c r="J29">
        <v>3</v>
      </c>
      <c r="K29">
        <v>1</v>
      </c>
      <c r="L29">
        <v>0</v>
      </c>
      <c r="M29">
        <v>0</v>
      </c>
      <c r="N29">
        <v>4</v>
      </c>
      <c r="O29">
        <v>0</v>
      </c>
      <c r="P29">
        <v>7</v>
      </c>
      <c r="Q29">
        <v>3</v>
      </c>
      <c r="R29">
        <v>0</v>
      </c>
      <c r="S29">
        <v>2</v>
      </c>
      <c r="T29">
        <v>8</v>
      </c>
      <c r="U29">
        <v>0</v>
      </c>
      <c r="V29">
        <v>8</v>
      </c>
      <c r="W29">
        <v>1</v>
      </c>
      <c r="X29">
        <v>1</v>
      </c>
      <c r="Y29">
        <v>5</v>
      </c>
      <c r="Z29">
        <v>1</v>
      </c>
      <c r="AA29">
        <v>0</v>
      </c>
      <c r="AB29">
        <v>9</v>
      </c>
      <c r="AC29">
        <v>1</v>
      </c>
      <c r="AD29">
        <v>0</v>
      </c>
      <c r="AE29">
        <v>0</v>
      </c>
      <c r="AF29">
        <v>0</v>
      </c>
      <c r="AG29">
        <v>0</v>
      </c>
      <c r="AH29">
        <v>0</v>
      </c>
      <c r="AI29">
        <v>7</v>
      </c>
      <c r="AJ29">
        <v>0</v>
      </c>
      <c r="AK29">
        <v>0</v>
      </c>
      <c r="AL29">
        <v>3</v>
      </c>
      <c r="AM29">
        <v>0</v>
      </c>
      <c r="AN29">
        <v>0</v>
      </c>
      <c r="AO29">
        <v>0</v>
      </c>
      <c r="AP29">
        <v>0</v>
      </c>
      <c r="AQ29">
        <v>0</v>
      </c>
      <c r="AR29">
        <v>2</v>
      </c>
      <c r="AS29">
        <v>1</v>
      </c>
      <c r="AT29">
        <v>1</v>
      </c>
      <c r="AU29">
        <v>1</v>
      </c>
      <c r="AV29">
        <v>0</v>
      </c>
      <c r="AW29">
        <v>3</v>
      </c>
      <c r="AX29">
        <v>1</v>
      </c>
      <c r="AY29">
        <v>1</v>
      </c>
      <c r="AZ29">
        <v>0</v>
      </c>
      <c r="BA29">
        <v>0</v>
      </c>
      <c r="BB29">
        <v>0</v>
      </c>
      <c r="BC29">
        <v>2</v>
      </c>
      <c r="BD29">
        <v>1</v>
      </c>
      <c r="BE29">
        <v>3</v>
      </c>
      <c r="BF29">
        <v>1</v>
      </c>
      <c r="BG29">
        <v>1</v>
      </c>
      <c r="BH29">
        <v>1</v>
      </c>
      <c r="BI29">
        <v>1</v>
      </c>
      <c r="BJ29">
        <v>0</v>
      </c>
      <c r="BK29">
        <v>3</v>
      </c>
      <c r="BL29">
        <v>12</v>
      </c>
      <c r="BM29">
        <v>0</v>
      </c>
      <c r="BN29">
        <v>0</v>
      </c>
      <c r="BO29">
        <v>3</v>
      </c>
      <c r="BP29">
        <v>0</v>
      </c>
      <c r="BQ29">
        <v>3</v>
      </c>
      <c r="BR29">
        <v>0</v>
      </c>
      <c r="BS29">
        <v>2</v>
      </c>
      <c r="BT29">
        <v>8</v>
      </c>
      <c r="BU29">
        <v>0</v>
      </c>
      <c r="BV29">
        <v>0</v>
      </c>
      <c r="BW29">
        <v>7</v>
      </c>
      <c r="BY29">
        <v>10</v>
      </c>
      <c r="CA29">
        <v>10</v>
      </c>
    </row>
    <row r="30" spans="1:79" x14ac:dyDescent="0.2">
      <c r="A30">
        <v>272205</v>
      </c>
      <c r="B30" t="s">
        <v>188</v>
      </c>
      <c r="D30">
        <v>6</v>
      </c>
      <c r="E30">
        <v>8.26059421207699</v>
      </c>
      <c r="F30">
        <v>8.26059421207699</v>
      </c>
      <c r="G30">
        <v>0</v>
      </c>
      <c r="H30">
        <v>0</v>
      </c>
      <c r="I30">
        <v>0</v>
      </c>
      <c r="J30">
        <v>0</v>
      </c>
      <c r="K30">
        <v>2</v>
      </c>
      <c r="L30">
        <v>0</v>
      </c>
      <c r="M30">
        <v>2</v>
      </c>
      <c r="N30">
        <v>2</v>
      </c>
      <c r="O30">
        <v>0</v>
      </c>
      <c r="P30">
        <v>3</v>
      </c>
      <c r="Q30">
        <v>3</v>
      </c>
      <c r="R30">
        <v>0</v>
      </c>
      <c r="S30">
        <v>0</v>
      </c>
      <c r="T30">
        <v>6</v>
      </c>
      <c r="U30">
        <v>0</v>
      </c>
      <c r="V30">
        <v>6</v>
      </c>
      <c r="W30">
        <v>1</v>
      </c>
      <c r="X30">
        <v>0</v>
      </c>
      <c r="Y30">
        <v>4</v>
      </c>
      <c r="Z30">
        <v>1</v>
      </c>
      <c r="AA30">
        <v>0</v>
      </c>
      <c r="AB30">
        <v>6</v>
      </c>
      <c r="AC30">
        <v>0</v>
      </c>
      <c r="AD30">
        <v>0</v>
      </c>
      <c r="AE30">
        <v>0</v>
      </c>
      <c r="AF30">
        <v>0</v>
      </c>
      <c r="AG30">
        <v>0</v>
      </c>
      <c r="AH30">
        <v>0</v>
      </c>
      <c r="AI30">
        <v>5</v>
      </c>
      <c r="AJ30">
        <v>1</v>
      </c>
      <c r="AK30">
        <v>0</v>
      </c>
      <c r="AL30">
        <v>0</v>
      </c>
      <c r="AM30">
        <v>0</v>
      </c>
      <c r="AN30">
        <v>0</v>
      </c>
      <c r="AO30">
        <v>0</v>
      </c>
      <c r="AP30">
        <v>0</v>
      </c>
      <c r="AQ30">
        <v>0</v>
      </c>
      <c r="AR30">
        <v>1</v>
      </c>
      <c r="AS30">
        <v>0</v>
      </c>
      <c r="AT30">
        <v>1</v>
      </c>
      <c r="AU30">
        <v>1</v>
      </c>
      <c r="AV30">
        <v>1</v>
      </c>
      <c r="AW30">
        <v>0</v>
      </c>
      <c r="AX30">
        <v>0</v>
      </c>
      <c r="AY30">
        <v>0</v>
      </c>
      <c r="AZ30">
        <v>0</v>
      </c>
      <c r="BA30">
        <v>0</v>
      </c>
      <c r="BB30">
        <v>2</v>
      </c>
      <c r="BC30">
        <v>1</v>
      </c>
      <c r="BD30">
        <v>1</v>
      </c>
      <c r="BE30">
        <v>2</v>
      </c>
      <c r="BF30">
        <v>2</v>
      </c>
      <c r="BG30">
        <v>0</v>
      </c>
      <c r="BH30">
        <v>0</v>
      </c>
      <c r="BI30">
        <v>0</v>
      </c>
      <c r="BJ30">
        <v>0</v>
      </c>
      <c r="BK30">
        <v>0</v>
      </c>
      <c r="BL30">
        <v>7</v>
      </c>
      <c r="BM30">
        <v>1</v>
      </c>
      <c r="BN30">
        <v>0</v>
      </c>
      <c r="BO30">
        <v>0</v>
      </c>
      <c r="BP30">
        <v>0</v>
      </c>
      <c r="BQ30">
        <v>0</v>
      </c>
      <c r="BR30">
        <v>0</v>
      </c>
      <c r="BS30">
        <v>1</v>
      </c>
      <c r="BT30">
        <v>5</v>
      </c>
      <c r="BU30">
        <v>0</v>
      </c>
      <c r="BV30">
        <v>0</v>
      </c>
      <c r="BW30">
        <v>10</v>
      </c>
      <c r="BY30">
        <v>6</v>
      </c>
      <c r="CA30">
        <v>6</v>
      </c>
    </row>
    <row r="31" spans="1:79" x14ac:dyDescent="0.2">
      <c r="A31">
        <v>272213</v>
      </c>
      <c r="B31" t="s">
        <v>281</v>
      </c>
      <c r="D31">
        <v>2</v>
      </c>
      <c r="E31">
        <v>5.6798818584573398</v>
      </c>
      <c r="F31">
        <v>5.6798818584573398</v>
      </c>
      <c r="G31">
        <v>0</v>
      </c>
      <c r="H31">
        <v>1</v>
      </c>
      <c r="I31">
        <v>0</v>
      </c>
      <c r="J31">
        <v>0</v>
      </c>
      <c r="K31">
        <v>0</v>
      </c>
      <c r="L31">
        <v>0</v>
      </c>
      <c r="M31">
        <v>1</v>
      </c>
      <c r="N31">
        <v>0</v>
      </c>
      <c r="O31">
        <v>0</v>
      </c>
      <c r="P31">
        <v>2</v>
      </c>
      <c r="Q31">
        <v>0</v>
      </c>
      <c r="R31">
        <v>0</v>
      </c>
      <c r="S31" t="s">
        <v>170</v>
      </c>
      <c r="T31" t="s">
        <v>170</v>
      </c>
      <c r="U31" t="s">
        <v>170</v>
      </c>
      <c r="V31" t="s">
        <v>170</v>
      </c>
      <c r="W31" t="s">
        <v>170</v>
      </c>
      <c r="X31" t="s">
        <v>170</v>
      </c>
      <c r="Y31" t="s">
        <v>170</v>
      </c>
      <c r="Z31" t="s">
        <v>170</v>
      </c>
      <c r="AA31" t="s">
        <v>170</v>
      </c>
      <c r="AB31" t="s">
        <v>170</v>
      </c>
      <c r="AC31" t="s">
        <v>170</v>
      </c>
      <c r="AD31" t="s">
        <v>170</v>
      </c>
      <c r="AE31" t="s">
        <v>170</v>
      </c>
      <c r="AF31" t="s">
        <v>170</v>
      </c>
      <c r="AG31" t="s">
        <v>170</v>
      </c>
      <c r="AH31" t="s">
        <v>170</v>
      </c>
      <c r="AI31" t="s">
        <v>170</v>
      </c>
      <c r="AJ31" t="s">
        <v>170</v>
      </c>
      <c r="AK31" t="s">
        <v>170</v>
      </c>
      <c r="AL31" t="s">
        <v>170</v>
      </c>
      <c r="AM31" t="s">
        <v>170</v>
      </c>
      <c r="AN31" t="s">
        <v>170</v>
      </c>
      <c r="AO31" t="s">
        <v>170</v>
      </c>
      <c r="AP31">
        <v>1</v>
      </c>
      <c r="AQ31">
        <v>0</v>
      </c>
      <c r="AR31">
        <v>0</v>
      </c>
      <c r="AS31">
        <v>0</v>
      </c>
      <c r="AT31">
        <v>0</v>
      </c>
      <c r="AU31">
        <v>0</v>
      </c>
      <c r="AV31">
        <v>0</v>
      </c>
      <c r="AW31">
        <v>0</v>
      </c>
      <c r="AX31">
        <v>1</v>
      </c>
      <c r="AY31">
        <v>0</v>
      </c>
      <c r="AZ31">
        <v>0</v>
      </c>
      <c r="BA31">
        <v>0</v>
      </c>
      <c r="BB31">
        <v>0</v>
      </c>
      <c r="BC31">
        <v>1</v>
      </c>
      <c r="BD31">
        <v>0</v>
      </c>
      <c r="BE31">
        <v>0</v>
      </c>
      <c r="BF31">
        <v>0</v>
      </c>
      <c r="BG31">
        <v>0</v>
      </c>
      <c r="BH31">
        <v>0</v>
      </c>
      <c r="BI31">
        <v>1</v>
      </c>
      <c r="BJ31">
        <v>0</v>
      </c>
      <c r="BK31" t="s">
        <v>170</v>
      </c>
      <c r="BL31" t="s">
        <v>170</v>
      </c>
      <c r="BM31" t="s">
        <v>170</v>
      </c>
      <c r="BN31" t="s">
        <v>170</v>
      </c>
      <c r="BO31" t="s">
        <v>170</v>
      </c>
      <c r="BP31" t="s">
        <v>170</v>
      </c>
      <c r="BQ31" t="s">
        <v>170</v>
      </c>
      <c r="BR31" t="s">
        <v>170</v>
      </c>
      <c r="BS31" t="s">
        <v>170</v>
      </c>
      <c r="BT31" t="s">
        <v>170</v>
      </c>
      <c r="BU31" t="s">
        <v>170</v>
      </c>
      <c r="BV31">
        <v>0</v>
      </c>
      <c r="BW31">
        <v>6</v>
      </c>
      <c r="BY31">
        <v>2</v>
      </c>
      <c r="CA31">
        <v>2</v>
      </c>
    </row>
    <row r="32" spans="1:79" x14ac:dyDescent="0.2">
      <c r="A32">
        <v>272221</v>
      </c>
      <c r="B32" t="s">
        <v>189</v>
      </c>
      <c r="D32">
        <v>13</v>
      </c>
      <c r="E32">
        <v>22.606336730080301</v>
      </c>
      <c r="F32">
        <v>22.606336730080301</v>
      </c>
      <c r="G32">
        <v>0</v>
      </c>
      <c r="H32">
        <v>3</v>
      </c>
      <c r="I32">
        <v>2</v>
      </c>
      <c r="J32">
        <v>2</v>
      </c>
      <c r="K32">
        <v>3</v>
      </c>
      <c r="L32">
        <v>1</v>
      </c>
      <c r="M32">
        <v>1</v>
      </c>
      <c r="N32">
        <v>1</v>
      </c>
      <c r="O32">
        <v>0</v>
      </c>
      <c r="P32">
        <v>8</v>
      </c>
      <c r="Q32">
        <v>5</v>
      </c>
      <c r="R32">
        <v>0</v>
      </c>
      <c r="S32">
        <v>2</v>
      </c>
      <c r="T32">
        <v>11</v>
      </c>
      <c r="U32">
        <v>1</v>
      </c>
      <c r="V32">
        <v>10</v>
      </c>
      <c r="W32">
        <v>1</v>
      </c>
      <c r="X32">
        <v>0</v>
      </c>
      <c r="Y32">
        <v>6</v>
      </c>
      <c r="Z32">
        <v>3</v>
      </c>
      <c r="AA32">
        <v>0</v>
      </c>
      <c r="AB32">
        <v>11</v>
      </c>
      <c r="AC32">
        <v>1</v>
      </c>
      <c r="AD32">
        <v>0</v>
      </c>
      <c r="AE32">
        <v>0</v>
      </c>
      <c r="AF32">
        <v>0</v>
      </c>
      <c r="AG32">
        <v>1</v>
      </c>
      <c r="AH32">
        <v>0</v>
      </c>
      <c r="AI32">
        <v>9</v>
      </c>
      <c r="AJ32">
        <v>0</v>
      </c>
      <c r="AK32">
        <v>0</v>
      </c>
      <c r="AL32">
        <v>2</v>
      </c>
      <c r="AM32">
        <v>1</v>
      </c>
      <c r="AN32">
        <v>1</v>
      </c>
      <c r="AO32">
        <v>0</v>
      </c>
      <c r="AP32">
        <v>2</v>
      </c>
      <c r="AQ32">
        <v>1</v>
      </c>
      <c r="AR32">
        <v>0</v>
      </c>
      <c r="AS32">
        <v>0</v>
      </c>
      <c r="AT32">
        <v>1</v>
      </c>
      <c r="AU32">
        <v>0</v>
      </c>
      <c r="AV32">
        <v>0</v>
      </c>
      <c r="AW32">
        <v>1</v>
      </c>
      <c r="AX32">
        <v>1</v>
      </c>
      <c r="AY32">
        <v>0</v>
      </c>
      <c r="AZ32">
        <v>1</v>
      </c>
      <c r="BA32">
        <v>2</v>
      </c>
      <c r="BB32">
        <v>4</v>
      </c>
      <c r="BC32">
        <v>1</v>
      </c>
      <c r="BD32">
        <v>3</v>
      </c>
      <c r="BE32">
        <v>2</v>
      </c>
      <c r="BF32">
        <v>3</v>
      </c>
      <c r="BG32">
        <v>1</v>
      </c>
      <c r="BH32">
        <v>2</v>
      </c>
      <c r="BI32">
        <v>1</v>
      </c>
      <c r="BJ32">
        <v>0</v>
      </c>
      <c r="BK32">
        <v>8</v>
      </c>
      <c r="BL32">
        <v>14</v>
      </c>
      <c r="BM32">
        <v>0</v>
      </c>
      <c r="BN32">
        <v>0</v>
      </c>
      <c r="BO32">
        <v>1</v>
      </c>
      <c r="BP32">
        <v>1</v>
      </c>
      <c r="BQ32">
        <v>0</v>
      </c>
      <c r="BR32">
        <v>0</v>
      </c>
      <c r="BS32">
        <v>5</v>
      </c>
      <c r="BT32">
        <v>8</v>
      </c>
      <c r="BU32">
        <v>0</v>
      </c>
      <c r="BV32">
        <v>0</v>
      </c>
      <c r="BW32">
        <v>6</v>
      </c>
      <c r="BY32">
        <v>13</v>
      </c>
      <c r="CA32">
        <v>13</v>
      </c>
    </row>
    <row r="33" spans="1:79" x14ac:dyDescent="0.2">
      <c r="A33">
        <v>272230</v>
      </c>
      <c r="B33" t="s">
        <v>171</v>
      </c>
      <c r="D33">
        <v>10</v>
      </c>
      <c r="E33">
        <v>16.518550332022901</v>
      </c>
      <c r="F33">
        <v>16.518550332022901</v>
      </c>
      <c r="G33">
        <v>1</v>
      </c>
      <c r="H33">
        <v>0</v>
      </c>
      <c r="I33">
        <v>1</v>
      </c>
      <c r="J33">
        <v>1</v>
      </c>
      <c r="K33">
        <v>2</v>
      </c>
      <c r="L33">
        <v>0</v>
      </c>
      <c r="M33">
        <v>3</v>
      </c>
      <c r="N33">
        <v>2</v>
      </c>
      <c r="O33">
        <v>0</v>
      </c>
      <c r="P33">
        <v>6</v>
      </c>
      <c r="Q33">
        <v>4</v>
      </c>
      <c r="R33">
        <v>0</v>
      </c>
      <c r="S33">
        <v>2</v>
      </c>
      <c r="T33">
        <v>8</v>
      </c>
      <c r="U33">
        <v>1</v>
      </c>
      <c r="V33">
        <v>7</v>
      </c>
      <c r="W33">
        <v>1</v>
      </c>
      <c r="X33">
        <v>0</v>
      </c>
      <c r="Y33">
        <v>6</v>
      </c>
      <c r="Z33">
        <v>0</v>
      </c>
      <c r="AA33">
        <v>0</v>
      </c>
      <c r="AB33">
        <v>10</v>
      </c>
      <c r="AC33">
        <v>0</v>
      </c>
      <c r="AD33">
        <v>0</v>
      </c>
      <c r="AE33">
        <v>0</v>
      </c>
      <c r="AF33">
        <v>0</v>
      </c>
      <c r="AG33">
        <v>0</v>
      </c>
      <c r="AH33">
        <v>0</v>
      </c>
      <c r="AI33">
        <v>8</v>
      </c>
      <c r="AJ33">
        <v>1</v>
      </c>
      <c r="AK33">
        <v>0</v>
      </c>
      <c r="AL33">
        <v>1</v>
      </c>
      <c r="AM33">
        <v>0</v>
      </c>
      <c r="AN33">
        <v>0</v>
      </c>
      <c r="AO33">
        <v>0</v>
      </c>
      <c r="AP33">
        <v>1</v>
      </c>
      <c r="AQ33">
        <v>0</v>
      </c>
      <c r="AR33">
        <v>1</v>
      </c>
      <c r="AS33">
        <v>1</v>
      </c>
      <c r="AT33">
        <v>1</v>
      </c>
      <c r="AU33">
        <v>0</v>
      </c>
      <c r="AV33">
        <v>0</v>
      </c>
      <c r="AW33">
        <v>3</v>
      </c>
      <c r="AX33">
        <v>0</v>
      </c>
      <c r="AY33">
        <v>0</v>
      </c>
      <c r="AZ33">
        <v>0</v>
      </c>
      <c r="BA33">
        <v>0</v>
      </c>
      <c r="BB33">
        <v>3</v>
      </c>
      <c r="BC33">
        <v>1</v>
      </c>
      <c r="BD33">
        <v>0</v>
      </c>
      <c r="BE33">
        <v>2</v>
      </c>
      <c r="BF33">
        <v>1</v>
      </c>
      <c r="BG33">
        <v>3</v>
      </c>
      <c r="BH33">
        <v>2</v>
      </c>
      <c r="BI33">
        <v>1</v>
      </c>
      <c r="BJ33">
        <v>0</v>
      </c>
      <c r="BK33">
        <v>3</v>
      </c>
      <c r="BL33">
        <v>10</v>
      </c>
      <c r="BM33">
        <v>1</v>
      </c>
      <c r="BN33">
        <v>0</v>
      </c>
      <c r="BO33">
        <v>0</v>
      </c>
      <c r="BP33">
        <v>0</v>
      </c>
      <c r="BQ33">
        <v>1</v>
      </c>
      <c r="BR33">
        <v>0</v>
      </c>
      <c r="BS33">
        <v>5</v>
      </c>
      <c r="BT33">
        <v>4</v>
      </c>
      <c r="BU33">
        <v>1</v>
      </c>
      <c r="BV33">
        <v>0</v>
      </c>
      <c r="BW33">
        <v>7</v>
      </c>
      <c r="BY33">
        <v>10</v>
      </c>
      <c r="CA33">
        <v>10</v>
      </c>
    </row>
    <row r="34" spans="1:79" x14ac:dyDescent="0.2">
      <c r="A34">
        <v>272248</v>
      </c>
      <c r="B34" t="s">
        <v>190</v>
      </c>
      <c r="D34">
        <v>3</v>
      </c>
      <c r="E34">
        <v>6.8533832868826297</v>
      </c>
      <c r="F34">
        <v>6.8533832868826297</v>
      </c>
      <c r="G34">
        <v>0</v>
      </c>
      <c r="H34">
        <v>2</v>
      </c>
      <c r="I34">
        <v>0</v>
      </c>
      <c r="J34">
        <v>0</v>
      </c>
      <c r="K34">
        <v>0</v>
      </c>
      <c r="L34">
        <v>0</v>
      </c>
      <c r="M34">
        <v>1</v>
      </c>
      <c r="N34">
        <v>0</v>
      </c>
      <c r="O34">
        <v>0</v>
      </c>
      <c r="P34">
        <v>3</v>
      </c>
      <c r="Q34">
        <v>0</v>
      </c>
      <c r="R34">
        <v>0</v>
      </c>
      <c r="S34">
        <v>1</v>
      </c>
      <c r="T34">
        <v>2</v>
      </c>
      <c r="U34">
        <v>0</v>
      </c>
      <c r="V34">
        <v>2</v>
      </c>
      <c r="W34">
        <v>0</v>
      </c>
      <c r="X34">
        <v>0</v>
      </c>
      <c r="Y34">
        <v>1</v>
      </c>
      <c r="Z34">
        <v>1</v>
      </c>
      <c r="AA34">
        <v>0</v>
      </c>
      <c r="AB34">
        <v>2</v>
      </c>
      <c r="AC34">
        <v>1</v>
      </c>
      <c r="AD34">
        <v>0</v>
      </c>
      <c r="AE34">
        <v>0</v>
      </c>
      <c r="AF34">
        <v>0</v>
      </c>
      <c r="AG34">
        <v>0</v>
      </c>
      <c r="AH34">
        <v>0</v>
      </c>
      <c r="AI34">
        <v>2</v>
      </c>
      <c r="AJ34">
        <v>0</v>
      </c>
      <c r="AK34">
        <v>0</v>
      </c>
      <c r="AL34">
        <v>1</v>
      </c>
      <c r="AM34">
        <v>0</v>
      </c>
      <c r="AN34">
        <v>0</v>
      </c>
      <c r="AO34">
        <v>0</v>
      </c>
      <c r="AP34">
        <v>0</v>
      </c>
      <c r="AQ34">
        <v>0</v>
      </c>
      <c r="AR34">
        <v>0</v>
      </c>
      <c r="AS34">
        <v>2</v>
      </c>
      <c r="AT34">
        <v>0</v>
      </c>
      <c r="AU34">
        <v>1</v>
      </c>
      <c r="AV34">
        <v>0</v>
      </c>
      <c r="AW34">
        <v>0</v>
      </c>
      <c r="AX34">
        <v>0</v>
      </c>
      <c r="AY34">
        <v>0</v>
      </c>
      <c r="AZ34">
        <v>0</v>
      </c>
      <c r="BA34">
        <v>0</v>
      </c>
      <c r="BB34">
        <v>0</v>
      </c>
      <c r="BC34">
        <v>0</v>
      </c>
      <c r="BD34">
        <v>1</v>
      </c>
      <c r="BE34">
        <v>1</v>
      </c>
      <c r="BF34">
        <v>0</v>
      </c>
      <c r="BG34">
        <v>1</v>
      </c>
      <c r="BH34">
        <v>0</v>
      </c>
      <c r="BI34">
        <v>0</v>
      </c>
      <c r="BJ34">
        <v>0</v>
      </c>
      <c r="BK34">
        <v>2</v>
      </c>
      <c r="BL34">
        <v>2</v>
      </c>
      <c r="BM34">
        <v>1</v>
      </c>
      <c r="BN34">
        <v>0</v>
      </c>
      <c r="BO34">
        <v>0</v>
      </c>
      <c r="BP34">
        <v>0</v>
      </c>
      <c r="BQ34">
        <v>0</v>
      </c>
      <c r="BR34">
        <v>0</v>
      </c>
      <c r="BS34">
        <v>2</v>
      </c>
      <c r="BT34">
        <v>1</v>
      </c>
      <c r="BU34">
        <v>0</v>
      </c>
      <c r="BV34">
        <v>0</v>
      </c>
      <c r="BW34">
        <v>4</v>
      </c>
      <c r="BY34">
        <v>3</v>
      </c>
      <c r="CA34">
        <v>3</v>
      </c>
    </row>
    <row r="35" spans="1:79" x14ac:dyDescent="0.2">
      <c r="A35">
        <v>272256</v>
      </c>
      <c r="B35" t="s">
        <v>191</v>
      </c>
      <c r="D35">
        <v>2</v>
      </c>
      <c r="E35">
        <v>6.6704465863989597</v>
      </c>
      <c r="F35">
        <v>6.6704465863989597</v>
      </c>
      <c r="G35">
        <v>0</v>
      </c>
      <c r="H35">
        <v>0</v>
      </c>
      <c r="I35">
        <v>0</v>
      </c>
      <c r="J35">
        <v>0</v>
      </c>
      <c r="K35">
        <v>1</v>
      </c>
      <c r="L35">
        <v>0</v>
      </c>
      <c r="M35">
        <v>0</v>
      </c>
      <c r="N35">
        <v>1</v>
      </c>
      <c r="O35">
        <v>0</v>
      </c>
      <c r="P35">
        <v>0</v>
      </c>
      <c r="Q35">
        <v>2</v>
      </c>
      <c r="R35">
        <v>0</v>
      </c>
      <c r="S35" t="s">
        <v>170</v>
      </c>
      <c r="T35" t="s">
        <v>170</v>
      </c>
      <c r="U35" t="s">
        <v>170</v>
      </c>
      <c r="V35" t="s">
        <v>170</v>
      </c>
      <c r="W35" t="s">
        <v>170</v>
      </c>
      <c r="X35" t="s">
        <v>170</v>
      </c>
      <c r="Y35" t="s">
        <v>170</v>
      </c>
      <c r="Z35" t="s">
        <v>170</v>
      </c>
      <c r="AA35" t="s">
        <v>170</v>
      </c>
      <c r="AB35" t="s">
        <v>170</v>
      </c>
      <c r="AC35" t="s">
        <v>170</v>
      </c>
      <c r="AD35" t="s">
        <v>170</v>
      </c>
      <c r="AE35" t="s">
        <v>170</v>
      </c>
      <c r="AF35" t="s">
        <v>170</v>
      </c>
      <c r="AG35" t="s">
        <v>170</v>
      </c>
      <c r="AH35" t="s">
        <v>170</v>
      </c>
      <c r="AI35" t="s">
        <v>170</v>
      </c>
      <c r="AJ35" t="s">
        <v>170</v>
      </c>
      <c r="AK35" t="s">
        <v>170</v>
      </c>
      <c r="AL35" t="s">
        <v>170</v>
      </c>
      <c r="AM35" t="s">
        <v>170</v>
      </c>
      <c r="AN35" t="s">
        <v>170</v>
      </c>
      <c r="AO35" t="s">
        <v>170</v>
      </c>
      <c r="AP35">
        <v>1</v>
      </c>
      <c r="AQ35">
        <v>0</v>
      </c>
      <c r="AR35">
        <v>0</v>
      </c>
      <c r="AS35">
        <v>0</v>
      </c>
      <c r="AT35">
        <v>0</v>
      </c>
      <c r="AU35">
        <v>0</v>
      </c>
      <c r="AV35">
        <v>0</v>
      </c>
      <c r="AW35">
        <v>0</v>
      </c>
      <c r="AX35">
        <v>0</v>
      </c>
      <c r="AY35">
        <v>0</v>
      </c>
      <c r="AZ35">
        <v>0</v>
      </c>
      <c r="BA35">
        <v>0</v>
      </c>
      <c r="BB35">
        <v>1</v>
      </c>
      <c r="BC35">
        <v>0</v>
      </c>
      <c r="BD35">
        <v>1</v>
      </c>
      <c r="BE35">
        <v>0</v>
      </c>
      <c r="BF35">
        <v>0</v>
      </c>
      <c r="BG35">
        <v>1</v>
      </c>
      <c r="BH35">
        <v>0</v>
      </c>
      <c r="BI35">
        <v>0</v>
      </c>
      <c r="BJ35">
        <v>0</v>
      </c>
      <c r="BK35" t="s">
        <v>170</v>
      </c>
      <c r="BL35" t="s">
        <v>170</v>
      </c>
      <c r="BM35" t="s">
        <v>170</v>
      </c>
      <c r="BN35" t="s">
        <v>170</v>
      </c>
      <c r="BO35" t="s">
        <v>170</v>
      </c>
      <c r="BP35" t="s">
        <v>170</v>
      </c>
      <c r="BQ35" t="s">
        <v>170</v>
      </c>
      <c r="BR35" t="s">
        <v>170</v>
      </c>
      <c r="BS35" t="s">
        <v>170</v>
      </c>
      <c r="BT35" t="s">
        <v>170</v>
      </c>
      <c r="BU35" t="s">
        <v>170</v>
      </c>
      <c r="BV35">
        <v>0</v>
      </c>
      <c r="BW35">
        <v>3</v>
      </c>
      <c r="BY35">
        <v>2</v>
      </c>
      <c r="CA35">
        <v>2</v>
      </c>
    </row>
    <row r="36" spans="1:79" x14ac:dyDescent="0.2">
      <c r="A36">
        <v>272264</v>
      </c>
      <c r="B36" t="s">
        <v>192</v>
      </c>
      <c r="D36">
        <v>2</v>
      </c>
      <c r="E36">
        <v>5.9984404054945699</v>
      </c>
      <c r="F36">
        <v>5.9984404054945699</v>
      </c>
      <c r="G36">
        <v>0</v>
      </c>
      <c r="H36">
        <v>1</v>
      </c>
      <c r="I36">
        <v>0</v>
      </c>
      <c r="J36">
        <v>1</v>
      </c>
      <c r="K36">
        <v>0</v>
      </c>
      <c r="L36">
        <v>0</v>
      </c>
      <c r="M36">
        <v>0</v>
      </c>
      <c r="N36">
        <v>0</v>
      </c>
      <c r="O36">
        <v>0</v>
      </c>
      <c r="P36">
        <v>2</v>
      </c>
      <c r="Q36">
        <v>0</v>
      </c>
      <c r="R36">
        <v>0</v>
      </c>
      <c r="S36" t="s">
        <v>170</v>
      </c>
      <c r="T36" t="s">
        <v>170</v>
      </c>
      <c r="U36" t="s">
        <v>170</v>
      </c>
      <c r="V36" t="s">
        <v>170</v>
      </c>
      <c r="W36" t="s">
        <v>170</v>
      </c>
      <c r="X36" t="s">
        <v>170</v>
      </c>
      <c r="Y36" t="s">
        <v>170</v>
      </c>
      <c r="Z36" t="s">
        <v>170</v>
      </c>
      <c r="AA36" t="s">
        <v>170</v>
      </c>
      <c r="AB36" t="s">
        <v>170</v>
      </c>
      <c r="AC36" t="s">
        <v>170</v>
      </c>
      <c r="AD36" t="s">
        <v>170</v>
      </c>
      <c r="AE36" t="s">
        <v>170</v>
      </c>
      <c r="AF36" t="s">
        <v>170</v>
      </c>
      <c r="AG36" t="s">
        <v>170</v>
      </c>
      <c r="AH36" t="s">
        <v>170</v>
      </c>
      <c r="AI36" t="s">
        <v>170</v>
      </c>
      <c r="AJ36" t="s">
        <v>170</v>
      </c>
      <c r="AK36" t="s">
        <v>170</v>
      </c>
      <c r="AL36" t="s">
        <v>170</v>
      </c>
      <c r="AM36" t="s">
        <v>170</v>
      </c>
      <c r="AN36" t="s">
        <v>170</v>
      </c>
      <c r="AO36" t="s">
        <v>170</v>
      </c>
      <c r="AP36">
        <v>0</v>
      </c>
      <c r="AQ36">
        <v>0</v>
      </c>
      <c r="AR36">
        <v>0</v>
      </c>
      <c r="AS36">
        <v>0</v>
      </c>
      <c r="AT36">
        <v>0</v>
      </c>
      <c r="AU36">
        <v>0</v>
      </c>
      <c r="AV36">
        <v>0</v>
      </c>
      <c r="AW36">
        <v>1</v>
      </c>
      <c r="AX36">
        <v>0</v>
      </c>
      <c r="AY36">
        <v>0</v>
      </c>
      <c r="AZ36">
        <v>0</v>
      </c>
      <c r="BA36">
        <v>0</v>
      </c>
      <c r="BB36">
        <v>1</v>
      </c>
      <c r="BC36">
        <v>0</v>
      </c>
      <c r="BD36">
        <v>1</v>
      </c>
      <c r="BE36">
        <v>0</v>
      </c>
      <c r="BF36">
        <v>0</v>
      </c>
      <c r="BG36">
        <v>0</v>
      </c>
      <c r="BH36">
        <v>0</v>
      </c>
      <c r="BI36">
        <v>1</v>
      </c>
      <c r="BJ36">
        <v>0</v>
      </c>
      <c r="BK36" t="s">
        <v>170</v>
      </c>
      <c r="BL36" t="s">
        <v>170</v>
      </c>
      <c r="BM36" t="s">
        <v>170</v>
      </c>
      <c r="BN36" t="s">
        <v>170</v>
      </c>
      <c r="BO36" t="s">
        <v>170</v>
      </c>
      <c r="BP36" t="s">
        <v>170</v>
      </c>
      <c r="BQ36" t="s">
        <v>170</v>
      </c>
      <c r="BR36" t="s">
        <v>170</v>
      </c>
      <c r="BS36" t="s">
        <v>170</v>
      </c>
      <c r="BT36" t="s">
        <v>170</v>
      </c>
      <c r="BU36" t="s">
        <v>170</v>
      </c>
      <c r="BV36">
        <v>0</v>
      </c>
      <c r="BW36">
        <v>1</v>
      </c>
      <c r="BY36">
        <v>2</v>
      </c>
      <c r="CA36">
        <v>2</v>
      </c>
    </row>
    <row r="37" spans="1:79" x14ac:dyDescent="0.2">
      <c r="A37">
        <v>272272</v>
      </c>
      <c r="B37" t="s">
        <v>193</v>
      </c>
      <c r="D37">
        <v>33</v>
      </c>
      <c r="E37">
        <v>13.3274638643991</v>
      </c>
      <c r="F37">
        <v>13.3274638643991</v>
      </c>
      <c r="G37">
        <v>1</v>
      </c>
      <c r="H37">
        <v>3</v>
      </c>
      <c r="I37">
        <v>3</v>
      </c>
      <c r="J37">
        <v>4</v>
      </c>
      <c r="K37">
        <v>11</v>
      </c>
      <c r="L37">
        <v>2</v>
      </c>
      <c r="M37">
        <v>7</v>
      </c>
      <c r="N37">
        <v>2</v>
      </c>
      <c r="O37">
        <v>0</v>
      </c>
      <c r="P37">
        <v>19</v>
      </c>
      <c r="Q37">
        <v>14</v>
      </c>
      <c r="R37">
        <v>0</v>
      </c>
      <c r="S37">
        <v>9</v>
      </c>
      <c r="T37">
        <v>24</v>
      </c>
      <c r="U37">
        <v>1</v>
      </c>
      <c r="V37">
        <v>23</v>
      </c>
      <c r="W37">
        <v>2</v>
      </c>
      <c r="X37">
        <v>2</v>
      </c>
      <c r="Y37">
        <v>14</v>
      </c>
      <c r="Z37">
        <v>5</v>
      </c>
      <c r="AA37">
        <v>0</v>
      </c>
      <c r="AB37">
        <v>26</v>
      </c>
      <c r="AC37">
        <v>1</v>
      </c>
      <c r="AD37">
        <v>0</v>
      </c>
      <c r="AE37">
        <v>0</v>
      </c>
      <c r="AF37">
        <v>0</v>
      </c>
      <c r="AG37">
        <v>6</v>
      </c>
      <c r="AH37">
        <v>0</v>
      </c>
      <c r="AI37">
        <v>23</v>
      </c>
      <c r="AJ37">
        <v>3</v>
      </c>
      <c r="AK37">
        <v>0</v>
      </c>
      <c r="AL37">
        <v>4</v>
      </c>
      <c r="AM37">
        <v>3</v>
      </c>
      <c r="AN37">
        <v>0</v>
      </c>
      <c r="AO37">
        <v>0</v>
      </c>
      <c r="AP37">
        <v>3</v>
      </c>
      <c r="AQ37">
        <v>2</v>
      </c>
      <c r="AR37">
        <v>1</v>
      </c>
      <c r="AS37">
        <v>3</v>
      </c>
      <c r="AT37">
        <v>3</v>
      </c>
      <c r="AU37">
        <v>3</v>
      </c>
      <c r="AV37">
        <v>2</v>
      </c>
      <c r="AW37">
        <v>1</v>
      </c>
      <c r="AX37">
        <v>2</v>
      </c>
      <c r="AY37">
        <v>2</v>
      </c>
      <c r="AZ37">
        <v>2</v>
      </c>
      <c r="BA37">
        <v>4</v>
      </c>
      <c r="BB37">
        <v>5</v>
      </c>
      <c r="BC37">
        <v>8</v>
      </c>
      <c r="BD37">
        <v>5</v>
      </c>
      <c r="BE37">
        <v>4</v>
      </c>
      <c r="BF37">
        <v>7</v>
      </c>
      <c r="BG37">
        <v>2</v>
      </c>
      <c r="BH37">
        <v>5</v>
      </c>
      <c r="BI37">
        <v>2</v>
      </c>
      <c r="BJ37">
        <v>0</v>
      </c>
      <c r="BK37">
        <v>9</v>
      </c>
      <c r="BL37">
        <v>26</v>
      </c>
      <c r="BM37">
        <v>3</v>
      </c>
      <c r="BN37">
        <v>2</v>
      </c>
      <c r="BO37">
        <v>1</v>
      </c>
      <c r="BP37">
        <v>1</v>
      </c>
      <c r="BQ37">
        <v>4</v>
      </c>
      <c r="BR37">
        <v>1</v>
      </c>
      <c r="BS37">
        <v>9</v>
      </c>
      <c r="BT37">
        <v>24</v>
      </c>
      <c r="BU37">
        <v>0</v>
      </c>
      <c r="BV37">
        <v>0</v>
      </c>
      <c r="BW37">
        <v>36</v>
      </c>
      <c r="BY37">
        <v>33</v>
      </c>
      <c r="CA37">
        <v>33</v>
      </c>
    </row>
    <row r="38" spans="1:79" x14ac:dyDescent="0.2">
      <c r="A38">
        <v>272281</v>
      </c>
      <c r="B38" t="s">
        <v>194</v>
      </c>
      <c r="D38">
        <v>2</v>
      </c>
      <c r="E38">
        <v>6.4065603177653898</v>
      </c>
      <c r="F38">
        <v>6.4065603177653898</v>
      </c>
      <c r="G38">
        <v>1</v>
      </c>
      <c r="H38">
        <v>0</v>
      </c>
      <c r="I38">
        <v>0</v>
      </c>
      <c r="J38">
        <v>1</v>
      </c>
      <c r="K38">
        <v>0</v>
      </c>
      <c r="L38">
        <v>0</v>
      </c>
      <c r="M38">
        <v>0</v>
      </c>
      <c r="N38">
        <v>0</v>
      </c>
      <c r="O38">
        <v>0</v>
      </c>
      <c r="P38">
        <v>1</v>
      </c>
      <c r="Q38">
        <v>1</v>
      </c>
      <c r="R38">
        <v>0</v>
      </c>
      <c r="S38" t="s">
        <v>170</v>
      </c>
      <c r="T38" t="s">
        <v>170</v>
      </c>
      <c r="U38" t="s">
        <v>170</v>
      </c>
      <c r="V38" t="s">
        <v>170</v>
      </c>
      <c r="W38" t="s">
        <v>170</v>
      </c>
      <c r="X38" t="s">
        <v>170</v>
      </c>
      <c r="Y38" t="s">
        <v>170</v>
      </c>
      <c r="Z38" t="s">
        <v>170</v>
      </c>
      <c r="AA38" t="s">
        <v>170</v>
      </c>
      <c r="AB38" t="s">
        <v>170</v>
      </c>
      <c r="AC38" t="s">
        <v>170</v>
      </c>
      <c r="AD38" t="s">
        <v>170</v>
      </c>
      <c r="AE38" t="s">
        <v>170</v>
      </c>
      <c r="AF38" t="s">
        <v>170</v>
      </c>
      <c r="AG38" t="s">
        <v>170</v>
      </c>
      <c r="AH38" t="s">
        <v>170</v>
      </c>
      <c r="AI38" t="s">
        <v>170</v>
      </c>
      <c r="AJ38" t="s">
        <v>170</v>
      </c>
      <c r="AK38" t="s">
        <v>170</v>
      </c>
      <c r="AL38" t="s">
        <v>170</v>
      </c>
      <c r="AM38" t="s">
        <v>170</v>
      </c>
      <c r="AN38" t="s">
        <v>170</v>
      </c>
      <c r="AO38" t="s">
        <v>170</v>
      </c>
      <c r="AP38">
        <v>0</v>
      </c>
      <c r="AQ38">
        <v>0</v>
      </c>
      <c r="AR38">
        <v>0</v>
      </c>
      <c r="AS38">
        <v>1</v>
      </c>
      <c r="AT38">
        <v>0</v>
      </c>
      <c r="AU38">
        <v>0</v>
      </c>
      <c r="AV38">
        <v>0</v>
      </c>
      <c r="AW38">
        <v>0</v>
      </c>
      <c r="AX38">
        <v>1</v>
      </c>
      <c r="AY38">
        <v>0</v>
      </c>
      <c r="AZ38">
        <v>0</v>
      </c>
      <c r="BA38">
        <v>0</v>
      </c>
      <c r="BB38">
        <v>0</v>
      </c>
      <c r="BC38">
        <v>0</v>
      </c>
      <c r="BD38">
        <v>0</v>
      </c>
      <c r="BE38">
        <v>1</v>
      </c>
      <c r="BF38">
        <v>0</v>
      </c>
      <c r="BG38">
        <v>0</v>
      </c>
      <c r="BH38">
        <v>0</v>
      </c>
      <c r="BI38">
        <v>1</v>
      </c>
      <c r="BJ38">
        <v>0</v>
      </c>
      <c r="BK38" t="s">
        <v>170</v>
      </c>
      <c r="BL38" t="s">
        <v>170</v>
      </c>
      <c r="BM38" t="s">
        <v>170</v>
      </c>
      <c r="BN38" t="s">
        <v>170</v>
      </c>
      <c r="BO38" t="s">
        <v>170</v>
      </c>
      <c r="BP38" t="s">
        <v>170</v>
      </c>
      <c r="BQ38" t="s">
        <v>170</v>
      </c>
      <c r="BR38" t="s">
        <v>170</v>
      </c>
      <c r="BS38" t="s">
        <v>170</v>
      </c>
      <c r="BT38" t="s">
        <v>170</v>
      </c>
      <c r="BU38" t="s">
        <v>170</v>
      </c>
      <c r="BV38">
        <v>0</v>
      </c>
      <c r="BW38">
        <v>4</v>
      </c>
      <c r="BY38">
        <v>2</v>
      </c>
      <c r="CA38">
        <v>2</v>
      </c>
    </row>
    <row r="39" spans="1:79" x14ac:dyDescent="0.2">
      <c r="A39">
        <v>272299</v>
      </c>
      <c r="B39" t="s">
        <v>195</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1</v>
      </c>
      <c r="BY39">
        <v>0</v>
      </c>
      <c r="CA39">
        <v>0</v>
      </c>
    </row>
    <row r="40" spans="1:79" x14ac:dyDescent="0.2">
      <c r="A40">
        <v>272302</v>
      </c>
      <c r="B40" t="s">
        <v>196</v>
      </c>
      <c r="D40">
        <v>5</v>
      </c>
      <c r="E40">
        <v>12.465719272002</v>
      </c>
      <c r="F40">
        <v>12.465719272002</v>
      </c>
      <c r="G40">
        <v>0</v>
      </c>
      <c r="H40">
        <v>0</v>
      </c>
      <c r="I40">
        <v>0</v>
      </c>
      <c r="J40">
        <v>0</v>
      </c>
      <c r="K40">
        <v>1</v>
      </c>
      <c r="L40">
        <v>0</v>
      </c>
      <c r="M40">
        <v>4</v>
      </c>
      <c r="N40">
        <v>0</v>
      </c>
      <c r="O40">
        <v>0</v>
      </c>
      <c r="P40">
        <v>4</v>
      </c>
      <c r="Q40">
        <v>1</v>
      </c>
      <c r="R40">
        <v>0</v>
      </c>
      <c r="S40">
        <v>0</v>
      </c>
      <c r="T40">
        <v>5</v>
      </c>
      <c r="U40">
        <v>0</v>
      </c>
      <c r="V40">
        <v>5</v>
      </c>
      <c r="W40">
        <v>0</v>
      </c>
      <c r="X40">
        <v>0</v>
      </c>
      <c r="Y40">
        <v>5</v>
      </c>
      <c r="Z40">
        <v>0</v>
      </c>
      <c r="AA40">
        <v>0</v>
      </c>
      <c r="AB40">
        <v>3</v>
      </c>
      <c r="AC40">
        <v>1</v>
      </c>
      <c r="AD40">
        <v>0</v>
      </c>
      <c r="AE40">
        <v>0</v>
      </c>
      <c r="AF40">
        <v>1</v>
      </c>
      <c r="AG40">
        <v>0</v>
      </c>
      <c r="AH40">
        <v>0</v>
      </c>
      <c r="AI40">
        <v>3</v>
      </c>
      <c r="AJ40">
        <v>0</v>
      </c>
      <c r="AK40">
        <v>0</v>
      </c>
      <c r="AL40">
        <v>2</v>
      </c>
      <c r="AM40">
        <v>0</v>
      </c>
      <c r="AN40">
        <v>0</v>
      </c>
      <c r="AO40">
        <v>0</v>
      </c>
      <c r="AP40">
        <v>0</v>
      </c>
      <c r="AQ40">
        <v>0</v>
      </c>
      <c r="AR40">
        <v>1</v>
      </c>
      <c r="AS40">
        <v>1</v>
      </c>
      <c r="AT40">
        <v>0</v>
      </c>
      <c r="AU40">
        <v>1</v>
      </c>
      <c r="AV40">
        <v>0</v>
      </c>
      <c r="AW40">
        <v>0</v>
      </c>
      <c r="AX40">
        <v>1</v>
      </c>
      <c r="AY40">
        <v>0</v>
      </c>
      <c r="AZ40">
        <v>1</v>
      </c>
      <c r="BA40">
        <v>0</v>
      </c>
      <c r="BB40">
        <v>0</v>
      </c>
      <c r="BC40">
        <v>0</v>
      </c>
      <c r="BD40">
        <v>2</v>
      </c>
      <c r="BE40">
        <v>0</v>
      </c>
      <c r="BF40">
        <v>1</v>
      </c>
      <c r="BG40">
        <v>1</v>
      </c>
      <c r="BH40">
        <v>0</v>
      </c>
      <c r="BI40">
        <v>1</v>
      </c>
      <c r="BJ40">
        <v>0</v>
      </c>
      <c r="BK40">
        <v>7</v>
      </c>
      <c r="BL40">
        <v>5</v>
      </c>
      <c r="BM40">
        <v>0</v>
      </c>
      <c r="BN40">
        <v>0</v>
      </c>
      <c r="BO40">
        <v>0</v>
      </c>
      <c r="BP40">
        <v>0</v>
      </c>
      <c r="BQ40">
        <v>0</v>
      </c>
      <c r="BR40">
        <v>0</v>
      </c>
      <c r="BS40">
        <v>1</v>
      </c>
      <c r="BT40">
        <v>4</v>
      </c>
      <c r="BU40">
        <v>0</v>
      </c>
      <c r="BV40">
        <v>0</v>
      </c>
      <c r="BW40">
        <v>4</v>
      </c>
      <c r="BY40">
        <v>5</v>
      </c>
      <c r="CA40">
        <v>5</v>
      </c>
    </row>
    <row r="41" spans="1:79" x14ac:dyDescent="0.2">
      <c r="A41">
        <v>272311</v>
      </c>
      <c r="B41" t="s">
        <v>197</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1</v>
      </c>
      <c r="BY41">
        <v>0</v>
      </c>
      <c r="CA41">
        <v>0</v>
      </c>
    </row>
    <row r="42" spans="1:79" x14ac:dyDescent="0.2">
      <c r="A42">
        <v>272329</v>
      </c>
      <c r="B42" t="s">
        <v>198</v>
      </c>
      <c r="D42">
        <v>1</v>
      </c>
      <c r="E42">
        <v>3.6561734488684099</v>
      </c>
      <c r="F42">
        <v>3.6561734488684099</v>
      </c>
      <c r="G42">
        <v>1</v>
      </c>
      <c r="H42">
        <v>0</v>
      </c>
      <c r="I42">
        <v>0</v>
      </c>
      <c r="J42">
        <v>0</v>
      </c>
      <c r="K42">
        <v>0</v>
      </c>
      <c r="L42">
        <v>0</v>
      </c>
      <c r="M42">
        <v>0</v>
      </c>
      <c r="N42">
        <v>0</v>
      </c>
      <c r="O42">
        <v>0</v>
      </c>
      <c r="P42">
        <v>1</v>
      </c>
      <c r="Q42">
        <v>0</v>
      </c>
      <c r="R42">
        <v>0</v>
      </c>
      <c r="S42" t="s">
        <v>170</v>
      </c>
      <c r="T42" t="s">
        <v>170</v>
      </c>
      <c r="U42" t="s">
        <v>170</v>
      </c>
      <c r="V42" t="s">
        <v>170</v>
      </c>
      <c r="W42" t="s">
        <v>170</v>
      </c>
      <c r="X42" t="s">
        <v>170</v>
      </c>
      <c r="Y42" t="s">
        <v>170</v>
      </c>
      <c r="Z42" t="s">
        <v>170</v>
      </c>
      <c r="AA42" t="s">
        <v>170</v>
      </c>
      <c r="AB42" t="s">
        <v>170</v>
      </c>
      <c r="AC42" t="s">
        <v>170</v>
      </c>
      <c r="AD42" t="s">
        <v>170</v>
      </c>
      <c r="AE42" t="s">
        <v>170</v>
      </c>
      <c r="AF42" t="s">
        <v>170</v>
      </c>
      <c r="AG42" t="s">
        <v>170</v>
      </c>
      <c r="AH42" t="s">
        <v>170</v>
      </c>
      <c r="AI42" t="s">
        <v>170</v>
      </c>
      <c r="AJ42" t="s">
        <v>170</v>
      </c>
      <c r="AK42" t="s">
        <v>170</v>
      </c>
      <c r="AL42" t="s">
        <v>170</v>
      </c>
      <c r="AM42" t="s">
        <v>170</v>
      </c>
      <c r="AN42" t="s">
        <v>170</v>
      </c>
      <c r="AO42" t="s">
        <v>170</v>
      </c>
      <c r="AP42">
        <v>1</v>
      </c>
      <c r="AQ42">
        <v>0</v>
      </c>
      <c r="AR42">
        <v>0</v>
      </c>
      <c r="AS42">
        <v>0</v>
      </c>
      <c r="AT42">
        <v>0</v>
      </c>
      <c r="AU42">
        <v>0</v>
      </c>
      <c r="AV42">
        <v>0</v>
      </c>
      <c r="AW42">
        <v>0</v>
      </c>
      <c r="AX42">
        <v>0</v>
      </c>
      <c r="AY42">
        <v>0</v>
      </c>
      <c r="AZ42">
        <v>0</v>
      </c>
      <c r="BA42">
        <v>0</v>
      </c>
      <c r="BB42">
        <v>0</v>
      </c>
      <c r="BC42">
        <v>0</v>
      </c>
      <c r="BD42">
        <v>0</v>
      </c>
      <c r="BE42">
        <v>0</v>
      </c>
      <c r="BF42">
        <v>0</v>
      </c>
      <c r="BG42">
        <v>0</v>
      </c>
      <c r="BH42">
        <v>0</v>
      </c>
      <c r="BI42">
        <v>1</v>
      </c>
      <c r="BJ42">
        <v>0</v>
      </c>
      <c r="BK42" t="s">
        <v>170</v>
      </c>
      <c r="BL42" t="s">
        <v>170</v>
      </c>
      <c r="BM42" t="s">
        <v>170</v>
      </c>
      <c r="BN42" t="s">
        <v>170</v>
      </c>
      <c r="BO42" t="s">
        <v>170</v>
      </c>
      <c r="BP42" t="s">
        <v>170</v>
      </c>
      <c r="BQ42" t="s">
        <v>170</v>
      </c>
      <c r="BR42" t="s">
        <v>170</v>
      </c>
      <c r="BS42" t="s">
        <v>170</v>
      </c>
      <c r="BT42" t="s">
        <v>170</v>
      </c>
      <c r="BU42" t="s">
        <v>170</v>
      </c>
      <c r="BV42">
        <v>0</v>
      </c>
      <c r="BW42">
        <v>3</v>
      </c>
      <c r="BY42">
        <v>1</v>
      </c>
      <c r="CA42">
        <v>1</v>
      </c>
    </row>
    <row r="43" spans="1:79" x14ac:dyDescent="0.2">
      <c r="A43">
        <v>273015</v>
      </c>
      <c r="B43" t="s">
        <v>294</v>
      </c>
      <c r="D43">
        <v>2</v>
      </c>
      <c r="E43">
        <v>11.9111428741588</v>
      </c>
      <c r="F43">
        <v>11.9111428741588</v>
      </c>
      <c r="G43">
        <v>0</v>
      </c>
      <c r="H43">
        <v>0</v>
      </c>
      <c r="I43">
        <v>0</v>
      </c>
      <c r="J43">
        <v>1</v>
      </c>
      <c r="K43">
        <v>0</v>
      </c>
      <c r="L43">
        <v>1</v>
      </c>
      <c r="M43">
        <v>0</v>
      </c>
      <c r="N43">
        <v>0</v>
      </c>
      <c r="O43">
        <v>0</v>
      </c>
      <c r="P43">
        <v>2</v>
      </c>
      <c r="Q43">
        <v>0</v>
      </c>
      <c r="R43">
        <v>0</v>
      </c>
      <c r="S43" t="s">
        <v>170</v>
      </c>
      <c r="T43" t="s">
        <v>170</v>
      </c>
      <c r="U43" t="s">
        <v>170</v>
      </c>
      <c r="V43" t="s">
        <v>170</v>
      </c>
      <c r="W43" t="s">
        <v>170</v>
      </c>
      <c r="X43" t="s">
        <v>170</v>
      </c>
      <c r="Y43" t="s">
        <v>170</v>
      </c>
      <c r="Z43" t="s">
        <v>170</v>
      </c>
      <c r="AA43" t="s">
        <v>170</v>
      </c>
      <c r="AB43" t="s">
        <v>170</v>
      </c>
      <c r="AC43" t="s">
        <v>170</v>
      </c>
      <c r="AD43" t="s">
        <v>170</v>
      </c>
      <c r="AE43" t="s">
        <v>170</v>
      </c>
      <c r="AF43" t="s">
        <v>170</v>
      </c>
      <c r="AG43" t="s">
        <v>170</v>
      </c>
      <c r="AH43" t="s">
        <v>170</v>
      </c>
      <c r="AI43" t="s">
        <v>170</v>
      </c>
      <c r="AJ43" t="s">
        <v>170</v>
      </c>
      <c r="AK43" t="s">
        <v>170</v>
      </c>
      <c r="AL43" t="s">
        <v>170</v>
      </c>
      <c r="AM43" t="s">
        <v>170</v>
      </c>
      <c r="AN43" t="s">
        <v>170</v>
      </c>
      <c r="AO43" t="s">
        <v>170</v>
      </c>
      <c r="AP43">
        <v>0</v>
      </c>
      <c r="AQ43">
        <v>0</v>
      </c>
      <c r="AR43">
        <v>0</v>
      </c>
      <c r="AS43">
        <v>0</v>
      </c>
      <c r="AT43">
        <v>0</v>
      </c>
      <c r="AU43">
        <v>0</v>
      </c>
      <c r="AV43">
        <v>1</v>
      </c>
      <c r="AW43">
        <v>1</v>
      </c>
      <c r="AX43">
        <v>0</v>
      </c>
      <c r="AY43">
        <v>0</v>
      </c>
      <c r="AZ43">
        <v>0</v>
      </c>
      <c r="BA43">
        <v>0</v>
      </c>
      <c r="BB43">
        <v>0</v>
      </c>
      <c r="BC43">
        <v>1</v>
      </c>
      <c r="BD43">
        <v>0</v>
      </c>
      <c r="BE43">
        <v>0</v>
      </c>
      <c r="BF43">
        <v>0</v>
      </c>
      <c r="BG43">
        <v>0</v>
      </c>
      <c r="BH43">
        <v>1</v>
      </c>
      <c r="BI43">
        <v>0</v>
      </c>
      <c r="BJ43">
        <v>0</v>
      </c>
      <c r="BK43" t="s">
        <v>170</v>
      </c>
      <c r="BL43" t="s">
        <v>170</v>
      </c>
      <c r="BM43" t="s">
        <v>170</v>
      </c>
      <c r="BN43" t="s">
        <v>170</v>
      </c>
      <c r="BO43" t="s">
        <v>170</v>
      </c>
      <c r="BP43" t="s">
        <v>170</v>
      </c>
      <c r="BQ43" t="s">
        <v>170</v>
      </c>
      <c r="BR43" t="s">
        <v>170</v>
      </c>
      <c r="BS43" t="s">
        <v>170</v>
      </c>
      <c r="BT43" t="s">
        <v>170</v>
      </c>
      <c r="BU43" t="s">
        <v>170</v>
      </c>
      <c r="BV43">
        <v>0</v>
      </c>
      <c r="BW43">
        <v>1</v>
      </c>
      <c r="BY43">
        <v>2</v>
      </c>
      <c r="CA43">
        <v>2</v>
      </c>
    </row>
    <row r="44" spans="1:79" x14ac:dyDescent="0.2">
      <c r="A44">
        <v>273210</v>
      </c>
      <c r="B44" t="s">
        <v>296</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1</v>
      </c>
      <c r="BY44">
        <v>0</v>
      </c>
      <c r="CA44">
        <v>0</v>
      </c>
    </row>
    <row r="45" spans="1:79" x14ac:dyDescent="0.2">
      <c r="A45">
        <v>273228</v>
      </c>
      <c r="B45" t="s">
        <v>298</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Y45">
        <v>0</v>
      </c>
      <c r="CA45">
        <v>0</v>
      </c>
    </row>
    <row r="46" spans="1:79" x14ac:dyDescent="0.2">
      <c r="A46">
        <v>273414</v>
      </c>
      <c r="B46" t="s">
        <v>300</v>
      </c>
      <c r="D46">
        <v>1</v>
      </c>
      <c r="E46">
        <v>11.530035743110799</v>
      </c>
      <c r="F46">
        <v>11.530035743110799</v>
      </c>
      <c r="G46">
        <v>0</v>
      </c>
      <c r="H46">
        <v>0</v>
      </c>
      <c r="I46">
        <v>1</v>
      </c>
      <c r="J46">
        <v>0</v>
      </c>
      <c r="K46">
        <v>0</v>
      </c>
      <c r="L46">
        <v>0</v>
      </c>
      <c r="M46">
        <v>0</v>
      </c>
      <c r="N46">
        <v>0</v>
      </c>
      <c r="O46">
        <v>0</v>
      </c>
      <c r="P46">
        <v>1</v>
      </c>
      <c r="Q46">
        <v>0</v>
      </c>
      <c r="R46">
        <v>0</v>
      </c>
      <c r="S46" t="s">
        <v>170</v>
      </c>
      <c r="T46" t="s">
        <v>170</v>
      </c>
      <c r="U46" t="s">
        <v>170</v>
      </c>
      <c r="V46" t="s">
        <v>170</v>
      </c>
      <c r="W46" t="s">
        <v>170</v>
      </c>
      <c r="X46" t="s">
        <v>170</v>
      </c>
      <c r="Y46" t="s">
        <v>170</v>
      </c>
      <c r="Z46" t="s">
        <v>170</v>
      </c>
      <c r="AA46" t="s">
        <v>170</v>
      </c>
      <c r="AB46" t="s">
        <v>170</v>
      </c>
      <c r="AC46" t="s">
        <v>170</v>
      </c>
      <c r="AD46" t="s">
        <v>170</v>
      </c>
      <c r="AE46" t="s">
        <v>170</v>
      </c>
      <c r="AF46" t="s">
        <v>170</v>
      </c>
      <c r="AG46" t="s">
        <v>170</v>
      </c>
      <c r="AH46" t="s">
        <v>170</v>
      </c>
      <c r="AI46" t="s">
        <v>170</v>
      </c>
      <c r="AJ46" t="s">
        <v>170</v>
      </c>
      <c r="AK46" t="s">
        <v>170</v>
      </c>
      <c r="AL46" t="s">
        <v>170</v>
      </c>
      <c r="AM46" t="s">
        <v>170</v>
      </c>
      <c r="AN46" t="s">
        <v>170</v>
      </c>
      <c r="AO46" t="s">
        <v>170</v>
      </c>
      <c r="AP46">
        <v>0</v>
      </c>
      <c r="AQ46">
        <v>0</v>
      </c>
      <c r="AR46">
        <v>0</v>
      </c>
      <c r="AS46">
        <v>0</v>
      </c>
      <c r="AT46">
        <v>0</v>
      </c>
      <c r="AU46">
        <v>0</v>
      </c>
      <c r="AV46">
        <v>1</v>
      </c>
      <c r="AW46">
        <v>0</v>
      </c>
      <c r="AX46">
        <v>0</v>
      </c>
      <c r="AY46">
        <v>0</v>
      </c>
      <c r="AZ46">
        <v>0</v>
      </c>
      <c r="BA46">
        <v>0</v>
      </c>
      <c r="BB46">
        <v>0</v>
      </c>
      <c r="BC46">
        <v>0</v>
      </c>
      <c r="BD46">
        <v>0</v>
      </c>
      <c r="BE46">
        <v>0</v>
      </c>
      <c r="BF46">
        <v>1</v>
      </c>
      <c r="BG46">
        <v>0</v>
      </c>
      <c r="BH46">
        <v>0</v>
      </c>
      <c r="BI46">
        <v>0</v>
      </c>
      <c r="BJ46">
        <v>0</v>
      </c>
      <c r="BK46" t="s">
        <v>170</v>
      </c>
      <c r="BL46" t="s">
        <v>170</v>
      </c>
      <c r="BM46" t="s">
        <v>170</v>
      </c>
      <c r="BN46" t="s">
        <v>170</v>
      </c>
      <c r="BO46" t="s">
        <v>170</v>
      </c>
      <c r="BP46" t="s">
        <v>170</v>
      </c>
      <c r="BQ46" t="s">
        <v>170</v>
      </c>
      <c r="BR46" t="s">
        <v>170</v>
      </c>
      <c r="BS46" t="s">
        <v>170</v>
      </c>
      <c r="BT46" t="s">
        <v>170</v>
      </c>
      <c r="BU46" t="s">
        <v>170</v>
      </c>
      <c r="BV46">
        <v>0</v>
      </c>
      <c r="BW46">
        <v>0</v>
      </c>
      <c r="BY46">
        <v>1</v>
      </c>
      <c r="CA46">
        <v>1</v>
      </c>
    </row>
    <row r="47" spans="1:79" x14ac:dyDescent="0.2">
      <c r="A47">
        <v>273619</v>
      </c>
      <c r="B47" t="s">
        <v>199</v>
      </c>
      <c r="D47">
        <v>3</v>
      </c>
      <c r="E47">
        <v>13.4613658799246</v>
      </c>
      <c r="F47">
        <v>13.4613658799246</v>
      </c>
      <c r="G47">
        <v>0</v>
      </c>
      <c r="H47">
        <v>0</v>
      </c>
      <c r="I47">
        <v>0</v>
      </c>
      <c r="J47">
        <v>1</v>
      </c>
      <c r="K47">
        <v>1</v>
      </c>
      <c r="L47">
        <v>0</v>
      </c>
      <c r="M47">
        <v>0</v>
      </c>
      <c r="N47">
        <v>1</v>
      </c>
      <c r="O47">
        <v>0</v>
      </c>
      <c r="P47">
        <v>3</v>
      </c>
      <c r="Q47">
        <v>0</v>
      </c>
      <c r="R47">
        <v>0</v>
      </c>
      <c r="S47">
        <v>2</v>
      </c>
      <c r="T47">
        <v>1</v>
      </c>
      <c r="U47">
        <v>0</v>
      </c>
      <c r="V47">
        <v>1</v>
      </c>
      <c r="W47">
        <v>0</v>
      </c>
      <c r="X47">
        <v>0</v>
      </c>
      <c r="Y47">
        <v>1</v>
      </c>
      <c r="Z47">
        <v>0</v>
      </c>
      <c r="AA47">
        <v>0</v>
      </c>
      <c r="AB47">
        <v>3</v>
      </c>
      <c r="AC47">
        <v>0</v>
      </c>
      <c r="AD47">
        <v>0</v>
      </c>
      <c r="AE47">
        <v>0</v>
      </c>
      <c r="AF47">
        <v>0</v>
      </c>
      <c r="AG47">
        <v>0</v>
      </c>
      <c r="AH47">
        <v>0</v>
      </c>
      <c r="AI47">
        <v>2</v>
      </c>
      <c r="AJ47">
        <v>1</v>
      </c>
      <c r="AK47">
        <v>0</v>
      </c>
      <c r="AL47">
        <v>0</v>
      </c>
      <c r="AM47">
        <v>0</v>
      </c>
      <c r="AN47">
        <v>0</v>
      </c>
      <c r="AO47">
        <v>0</v>
      </c>
      <c r="AP47">
        <v>1</v>
      </c>
      <c r="AQ47">
        <v>0</v>
      </c>
      <c r="AR47">
        <v>0</v>
      </c>
      <c r="AS47">
        <v>0</v>
      </c>
      <c r="AT47">
        <v>0</v>
      </c>
      <c r="AU47">
        <v>0</v>
      </c>
      <c r="AV47">
        <v>1</v>
      </c>
      <c r="AW47">
        <v>0</v>
      </c>
      <c r="AX47">
        <v>0</v>
      </c>
      <c r="AY47">
        <v>0</v>
      </c>
      <c r="AZ47">
        <v>0</v>
      </c>
      <c r="BA47">
        <v>1</v>
      </c>
      <c r="BB47">
        <v>0</v>
      </c>
      <c r="BC47">
        <v>0</v>
      </c>
      <c r="BD47">
        <v>1</v>
      </c>
      <c r="BE47">
        <v>1</v>
      </c>
      <c r="BF47">
        <v>0</v>
      </c>
      <c r="BG47">
        <v>0</v>
      </c>
      <c r="BH47">
        <v>1</v>
      </c>
      <c r="BI47">
        <v>0</v>
      </c>
      <c r="BJ47">
        <v>0</v>
      </c>
      <c r="BK47">
        <v>1</v>
      </c>
      <c r="BL47">
        <v>2</v>
      </c>
      <c r="BM47">
        <v>0</v>
      </c>
      <c r="BN47">
        <v>0</v>
      </c>
      <c r="BO47">
        <v>0</v>
      </c>
      <c r="BP47">
        <v>0</v>
      </c>
      <c r="BQ47">
        <v>0</v>
      </c>
      <c r="BR47">
        <v>0</v>
      </c>
      <c r="BS47">
        <v>1</v>
      </c>
      <c r="BT47">
        <v>2</v>
      </c>
      <c r="BU47">
        <v>0</v>
      </c>
      <c r="BV47">
        <v>0</v>
      </c>
      <c r="BW47">
        <v>2</v>
      </c>
      <c r="BY47">
        <v>3</v>
      </c>
      <c r="CA47">
        <v>3</v>
      </c>
    </row>
    <row r="48" spans="1:79" x14ac:dyDescent="0.2">
      <c r="A48">
        <v>273627</v>
      </c>
      <c r="B48" t="s">
        <v>303</v>
      </c>
      <c r="D48">
        <v>1</v>
      </c>
      <c r="E48">
        <v>23.2126276694522</v>
      </c>
      <c r="F48">
        <v>23.2126276694522</v>
      </c>
      <c r="G48">
        <v>1</v>
      </c>
      <c r="H48">
        <v>0</v>
      </c>
      <c r="I48">
        <v>0</v>
      </c>
      <c r="J48">
        <v>0</v>
      </c>
      <c r="K48">
        <v>0</v>
      </c>
      <c r="L48">
        <v>0</v>
      </c>
      <c r="M48">
        <v>0</v>
      </c>
      <c r="N48">
        <v>0</v>
      </c>
      <c r="O48">
        <v>0</v>
      </c>
      <c r="P48">
        <v>1</v>
      </c>
      <c r="Q48">
        <v>0</v>
      </c>
      <c r="R48">
        <v>0</v>
      </c>
      <c r="S48" t="s">
        <v>170</v>
      </c>
      <c r="T48" t="s">
        <v>170</v>
      </c>
      <c r="U48" t="s">
        <v>170</v>
      </c>
      <c r="V48" t="s">
        <v>170</v>
      </c>
      <c r="W48" t="s">
        <v>170</v>
      </c>
      <c r="X48" t="s">
        <v>170</v>
      </c>
      <c r="Y48" t="s">
        <v>170</v>
      </c>
      <c r="Z48" t="s">
        <v>170</v>
      </c>
      <c r="AA48" t="s">
        <v>170</v>
      </c>
      <c r="AB48" t="s">
        <v>170</v>
      </c>
      <c r="AC48" t="s">
        <v>170</v>
      </c>
      <c r="AD48" t="s">
        <v>170</v>
      </c>
      <c r="AE48" t="s">
        <v>170</v>
      </c>
      <c r="AF48" t="s">
        <v>170</v>
      </c>
      <c r="AG48" t="s">
        <v>170</v>
      </c>
      <c r="AH48" t="s">
        <v>170</v>
      </c>
      <c r="AI48" t="s">
        <v>170</v>
      </c>
      <c r="AJ48" t="s">
        <v>170</v>
      </c>
      <c r="AK48" t="s">
        <v>170</v>
      </c>
      <c r="AL48" t="s">
        <v>170</v>
      </c>
      <c r="AM48" t="s">
        <v>170</v>
      </c>
      <c r="AN48" t="s">
        <v>170</v>
      </c>
      <c r="AO48" t="s">
        <v>170</v>
      </c>
      <c r="AP48">
        <v>0</v>
      </c>
      <c r="AQ48">
        <v>0</v>
      </c>
      <c r="AR48">
        <v>0</v>
      </c>
      <c r="AS48">
        <v>0</v>
      </c>
      <c r="AT48">
        <v>0</v>
      </c>
      <c r="AU48">
        <v>0</v>
      </c>
      <c r="AV48">
        <v>0</v>
      </c>
      <c r="AW48">
        <v>0</v>
      </c>
      <c r="AX48">
        <v>0</v>
      </c>
      <c r="AY48">
        <v>1</v>
      </c>
      <c r="AZ48">
        <v>0</v>
      </c>
      <c r="BA48">
        <v>0</v>
      </c>
      <c r="BB48">
        <v>0</v>
      </c>
      <c r="BC48">
        <v>0</v>
      </c>
      <c r="BD48">
        <v>0</v>
      </c>
      <c r="BE48">
        <v>0</v>
      </c>
      <c r="BF48">
        <v>1</v>
      </c>
      <c r="BG48">
        <v>0</v>
      </c>
      <c r="BH48">
        <v>0</v>
      </c>
      <c r="BI48">
        <v>0</v>
      </c>
      <c r="BJ48">
        <v>0</v>
      </c>
      <c r="BK48" t="s">
        <v>170</v>
      </c>
      <c r="BL48" t="s">
        <v>170</v>
      </c>
      <c r="BM48" t="s">
        <v>170</v>
      </c>
      <c r="BN48" t="s">
        <v>170</v>
      </c>
      <c r="BO48" t="s">
        <v>170</v>
      </c>
      <c r="BP48" t="s">
        <v>170</v>
      </c>
      <c r="BQ48" t="s">
        <v>170</v>
      </c>
      <c r="BR48" t="s">
        <v>170</v>
      </c>
      <c r="BS48" t="s">
        <v>170</v>
      </c>
      <c r="BT48" t="s">
        <v>170</v>
      </c>
      <c r="BU48" t="s">
        <v>170</v>
      </c>
      <c r="BV48">
        <v>0</v>
      </c>
      <c r="BW48">
        <v>0</v>
      </c>
      <c r="BY48">
        <v>1</v>
      </c>
      <c r="CA48">
        <v>1</v>
      </c>
    </row>
    <row r="49" spans="1:79" x14ac:dyDescent="0.2">
      <c r="A49">
        <v>273660</v>
      </c>
      <c r="B49" t="s">
        <v>305</v>
      </c>
      <c r="D49">
        <v>3</v>
      </c>
      <c r="E49">
        <v>37.660055234747702</v>
      </c>
      <c r="F49">
        <v>37.660055234747702</v>
      </c>
      <c r="G49">
        <v>0</v>
      </c>
      <c r="H49">
        <v>0</v>
      </c>
      <c r="I49">
        <v>0</v>
      </c>
      <c r="J49">
        <v>2</v>
      </c>
      <c r="K49">
        <v>0</v>
      </c>
      <c r="L49">
        <v>1</v>
      </c>
      <c r="M49">
        <v>0</v>
      </c>
      <c r="N49">
        <v>0</v>
      </c>
      <c r="O49">
        <v>0</v>
      </c>
      <c r="P49">
        <v>2</v>
      </c>
      <c r="Q49">
        <v>1</v>
      </c>
      <c r="R49">
        <v>0</v>
      </c>
      <c r="S49">
        <v>1</v>
      </c>
      <c r="T49">
        <v>2</v>
      </c>
      <c r="U49">
        <v>0</v>
      </c>
      <c r="V49">
        <v>2</v>
      </c>
      <c r="W49">
        <v>0</v>
      </c>
      <c r="X49">
        <v>0</v>
      </c>
      <c r="Y49">
        <v>0</v>
      </c>
      <c r="Z49">
        <v>2</v>
      </c>
      <c r="AA49">
        <v>0</v>
      </c>
      <c r="AB49">
        <v>2</v>
      </c>
      <c r="AC49">
        <v>0</v>
      </c>
      <c r="AD49">
        <v>0</v>
      </c>
      <c r="AE49">
        <v>1</v>
      </c>
      <c r="AF49">
        <v>0</v>
      </c>
      <c r="AG49">
        <v>0</v>
      </c>
      <c r="AH49">
        <v>0</v>
      </c>
      <c r="AI49">
        <v>2</v>
      </c>
      <c r="AJ49">
        <v>0</v>
      </c>
      <c r="AK49">
        <v>0</v>
      </c>
      <c r="AL49">
        <v>0</v>
      </c>
      <c r="AM49">
        <v>0</v>
      </c>
      <c r="AN49">
        <v>1</v>
      </c>
      <c r="AO49">
        <v>0</v>
      </c>
      <c r="AP49">
        <v>1</v>
      </c>
      <c r="AQ49">
        <v>0</v>
      </c>
      <c r="AR49">
        <v>0</v>
      </c>
      <c r="AS49">
        <v>0</v>
      </c>
      <c r="AT49">
        <v>1</v>
      </c>
      <c r="AU49">
        <v>0</v>
      </c>
      <c r="AV49">
        <v>0</v>
      </c>
      <c r="AW49">
        <v>0</v>
      </c>
      <c r="AX49">
        <v>1</v>
      </c>
      <c r="AY49">
        <v>0</v>
      </c>
      <c r="AZ49">
        <v>0</v>
      </c>
      <c r="BA49">
        <v>0</v>
      </c>
      <c r="BB49">
        <v>0</v>
      </c>
      <c r="BC49">
        <v>1</v>
      </c>
      <c r="BD49">
        <v>1</v>
      </c>
      <c r="BE49">
        <v>0</v>
      </c>
      <c r="BF49">
        <v>1</v>
      </c>
      <c r="BG49">
        <v>0</v>
      </c>
      <c r="BH49">
        <v>0</v>
      </c>
      <c r="BI49">
        <v>0</v>
      </c>
      <c r="BJ49">
        <v>0</v>
      </c>
      <c r="BK49">
        <v>1</v>
      </c>
      <c r="BL49">
        <v>2</v>
      </c>
      <c r="BM49">
        <v>1</v>
      </c>
      <c r="BN49">
        <v>0</v>
      </c>
      <c r="BO49">
        <v>0</v>
      </c>
      <c r="BP49">
        <v>0</v>
      </c>
      <c r="BQ49">
        <v>1</v>
      </c>
      <c r="BR49">
        <v>0</v>
      </c>
      <c r="BS49">
        <v>0</v>
      </c>
      <c r="BT49">
        <v>3</v>
      </c>
      <c r="BU49">
        <v>0</v>
      </c>
      <c r="BV49">
        <v>0</v>
      </c>
      <c r="BW49">
        <v>3</v>
      </c>
      <c r="BY49">
        <v>3</v>
      </c>
      <c r="CA49">
        <v>3</v>
      </c>
    </row>
    <row r="50" spans="1:79" x14ac:dyDescent="0.2">
      <c r="A50">
        <v>273813</v>
      </c>
      <c r="B50" t="s">
        <v>307</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Y50">
        <v>0</v>
      </c>
      <c r="CA50">
        <v>0</v>
      </c>
    </row>
    <row r="51" spans="1:79" x14ac:dyDescent="0.2">
      <c r="A51">
        <v>273821</v>
      </c>
      <c r="B51" t="s">
        <v>496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Y51">
        <v>0</v>
      </c>
      <c r="CA51">
        <v>0</v>
      </c>
    </row>
    <row r="52" spans="1:79" x14ac:dyDescent="0.2">
      <c r="A52">
        <v>273830</v>
      </c>
      <c r="B52" t="s">
        <v>311</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Y52">
        <v>0</v>
      </c>
      <c r="CA52">
        <v>0</v>
      </c>
    </row>
    <row r="53" spans="1:79" x14ac:dyDescent="0.2">
      <c r="A53">
        <v>279999</v>
      </c>
      <c r="B53" t="s">
        <v>497</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Y53">
        <v>0</v>
      </c>
      <c r="CA53">
        <v>0</v>
      </c>
    </row>
    <row r="54" spans="1:79" x14ac:dyDescent="0.2">
      <c r="B54" t="s">
        <v>498</v>
      </c>
      <c r="D54">
        <v>512</v>
      </c>
      <c r="E54">
        <v>11.220931595929899</v>
      </c>
      <c r="F54">
        <v>11.220931595929899</v>
      </c>
      <c r="G54">
        <v>24</v>
      </c>
      <c r="H54">
        <v>60</v>
      </c>
      <c r="I54">
        <v>58</v>
      </c>
      <c r="J54">
        <v>80</v>
      </c>
      <c r="K54">
        <v>107</v>
      </c>
      <c r="L54">
        <v>49</v>
      </c>
      <c r="M54">
        <v>87</v>
      </c>
      <c r="N54">
        <v>47</v>
      </c>
      <c r="O54">
        <v>0</v>
      </c>
      <c r="P54">
        <v>330</v>
      </c>
      <c r="Q54">
        <v>182</v>
      </c>
      <c r="R54">
        <v>0</v>
      </c>
      <c r="S54">
        <v>125</v>
      </c>
      <c r="T54">
        <v>368</v>
      </c>
      <c r="U54">
        <v>24</v>
      </c>
      <c r="V54">
        <v>344</v>
      </c>
      <c r="W54">
        <v>57</v>
      </c>
      <c r="X54">
        <v>21</v>
      </c>
      <c r="Y54">
        <v>202</v>
      </c>
      <c r="Z54">
        <v>64</v>
      </c>
      <c r="AA54">
        <v>2</v>
      </c>
      <c r="AB54">
        <v>389</v>
      </c>
      <c r="AC54">
        <v>44</v>
      </c>
      <c r="AD54">
        <v>3</v>
      </c>
      <c r="AE54">
        <v>10</v>
      </c>
      <c r="AF54">
        <v>1</v>
      </c>
      <c r="AG54">
        <v>48</v>
      </c>
      <c r="AH54">
        <v>0</v>
      </c>
      <c r="AI54">
        <v>289</v>
      </c>
      <c r="AJ54">
        <v>33</v>
      </c>
      <c r="AK54">
        <v>9</v>
      </c>
      <c r="AL54">
        <v>128</v>
      </c>
      <c r="AM54">
        <v>7</v>
      </c>
      <c r="AN54">
        <v>29</v>
      </c>
      <c r="AO54">
        <v>0</v>
      </c>
      <c r="AP54">
        <v>47</v>
      </c>
      <c r="AQ54">
        <v>27</v>
      </c>
      <c r="AR54">
        <v>40</v>
      </c>
      <c r="AS54">
        <v>39</v>
      </c>
      <c r="AT54">
        <v>32</v>
      </c>
      <c r="AU54">
        <v>47</v>
      </c>
      <c r="AV54">
        <v>48</v>
      </c>
      <c r="AW54">
        <v>38</v>
      </c>
      <c r="AX54">
        <v>35</v>
      </c>
      <c r="AY54">
        <v>27</v>
      </c>
      <c r="AZ54">
        <v>31</v>
      </c>
      <c r="BA54">
        <v>30</v>
      </c>
      <c r="BB54">
        <v>71</v>
      </c>
      <c r="BC54">
        <v>87</v>
      </c>
      <c r="BD54">
        <v>81</v>
      </c>
      <c r="BE54">
        <v>72</v>
      </c>
      <c r="BF54">
        <v>77</v>
      </c>
      <c r="BG54">
        <v>69</v>
      </c>
      <c r="BH54">
        <v>66</v>
      </c>
      <c r="BI54">
        <v>58</v>
      </c>
      <c r="BJ54">
        <v>2</v>
      </c>
      <c r="BK54">
        <v>139</v>
      </c>
      <c r="BL54">
        <v>481</v>
      </c>
      <c r="BM54">
        <v>49</v>
      </c>
      <c r="BN54">
        <v>29</v>
      </c>
      <c r="BO54">
        <v>50</v>
      </c>
      <c r="BP54">
        <v>9</v>
      </c>
      <c r="BQ54">
        <v>52</v>
      </c>
      <c r="BR54">
        <v>6</v>
      </c>
      <c r="BS54">
        <v>165</v>
      </c>
      <c r="BT54">
        <v>321</v>
      </c>
      <c r="BU54">
        <v>9</v>
      </c>
      <c r="BV54">
        <v>0</v>
      </c>
      <c r="BW54">
        <v>512</v>
      </c>
      <c r="BY54">
        <v>512</v>
      </c>
      <c r="CA54">
        <v>512</v>
      </c>
    </row>
    <row r="55" spans="1:79" x14ac:dyDescent="0.2">
      <c r="A55">
        <v>270000</v>
      </c>
      <c r="B55" t="s">
        <v>498</v>
      </c>
      <c r="C55" t="s">
        <v>406</v>
      </c>
      <c r="D55">
        <v>512</v>
      </c>
      <c r="E55">
        <v>11.220931595929899</v>
      </c>
      <c r="F55">
        <v>11.220931595929899</v>
      </c>
      <c r="G55">
        <v>24</v>
      </c>
      <c r="H55">
        <v>60</v>
      </c>
      <c r="I55">
        <v>58</v>
      </c>
      <c r="J55">
        <v>80</v>
      </c>
      <c r="K55">
        <v>107</v>
      </c>
      <c r="L55">
        <v>49</v>
      </c>
      <c r="M55">
        <v>87</v>
      </c>
      <c r="N55">
        <v>47</v>
      </c>
      <c r="O55">
        <v>0</v>
      </c>
      <c r="P55">
        <v>330</v>
      </c>
      <c r="Q55">
        <v>182</v>
      </c>
      <c r="R55">
        <v>0</v>
      </c>
      <c r="S55">
        <v>127</v>
      </c>
      <c r="T55">
        <v>383</v>
      </c>
      <c r="U55">
        <v>29</v>
      </c>
      <c r="V55">
        <v>354</v>
      </c>
      <c r="W55">
        <v>60</v>
      </c>
      <c r="X55">
        <v>21</v>
      </c>
      <c r="Y55">
        <v>207</v>
      </c>
      <c r="Z55">
        <v>66</v>
      </c>
      <c r="AA55">
        <v>2</v>
      </c>
      <c r="AB55">
        <v>403</v>
      </c>
      <c r="AC55">
        <v>45</v>
      </c>
      <c r="AD55">
        <v>3</v>
      </c>
      <c r="AE55">
        <v>10</v>
      </c>
      <c r="AF55">
        <v>1</v>
      </c>
      <c r="AG55">
        <v>50</v>
      </c>
      <c r="AH55">
        <v>0</v>
      </c>
      <c r="AI55">
        <v>297</v>
      </c>
      <c r="AJ55">
        <v>36</v>
      </c>
      <c r="AK55">
        <v>10</v>
      </c>
      <c r="AL55">
        <v>131</v>
      </c>
      <c r="AM55">
        <v>8</v>
      </c>
      <c r="AN55">
        <v>30</v>
      </c>
      <c r="AO55">
        <v>0</v>
      </c>
      <c r="AP55">
        <v>47</v>
      </c>
      <c r="AQ55">
        <v>27</v>
      </c>
      <c r="AR55">
        <v>40</v>
      </c>
      <c r="AS55">
        <v>39</v>
      </c>
      <c r="AT55">
        <v>32</v>
      </c>
      <c r="AU55">
        <v>47</v>
      </c>
      <c r="AV55">
        <v>48</v>
      </c>
      <c r="AW55">
        <v>38</v>
      </c>
      <c r="AX55">
        <v>35</v>
      </c>
      <c r="AY55">
        <v>27</v>
      </c>
      <c r="AZ55">
        <v>31</v>
      </c>
      <c r="BA55">
        <v>30</v>
      </c>
      <c r="BB55">
        <v>71</v>
      </c>
      <c r="BC55">
        <v>87</v>
      </c>
      <c r="BD55">
        <v>81</v>
      </c>
      <c r="BE55">
        <v>72</v>
      </c>
      <c r="BF55">
        <v>77</v>
      </c>
      <c r="BG55">
        <v>69</v>
      </c>
      <c r="BH55">
        <v>66</v>
      </c>
      <c r="BI55">
        <v>58</v>
      </c>
      <c r="BJ55">
        <v>2</v>
      </c>
      <c r="BK55">
        <v>145</v>
      </c>
      <c r="BL55">
        <v>499</v>
      </c>
      <c r="BM55">
        <v>49</v>
      </c>
      <c r="BN55">
        <v>29</v>
      </c>
      <c r="BO55">
        <v>50</v>
      </c>
      <c r="BP55">
        <v>11</v>
      </c>
      <c r="BQ55">
        <v>55</v>
      </c>
      <c r="BR55">
        <v>7</v>
      </c>
      <c r="BS55">
        <v>173</v>
      </c>
      <c r="BT55">
        <v>330</v>
      </c>
      <c r="BU55">
        <v>9</v>
      </c>
      <c r="BV55">
        <v>35</v>
      </c>
      <c r="BW55">
        <v>512</v>
      </c>
      <c r="BY55">
        <v>512</v>
      </c>
      <c r="CA55">
        <v>512</v>
      </c>
    </row>
    <row r="56" spans="1:79" x14ac:dyDescent="0.2">
      <c r="B56" t="s">
        <v>556</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V183"/>
  <sheetViews>
    <sheetView topLeftCell="A78" workbookViewId="0">
      <selection activeCell="D178" sqref="D178"/>
    </sheetView>
  </sheetViews>
  <sheetFormatPr defaultRowHeight="13.2" x14ac:dyDescent="0.2"/>
  <sheetData>
    <row r="1" spans="1:74" x14ac:dyDescent="0.2">
      <c r="A1" s="145" t="s">
        <v>418</v>
      </c>
      <c r="B1" s="145"/>
      <c r="C1" s="145" t="str">
        <f>""&amp;市町村別自殺者集計表!Q7&amp;市町村別自殺者集計表!R7&amp;"年1月暫定値"</f>
        <v>令和5年1月暫定値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令和5年1月暫定値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令和5年1月暫定値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358</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12</v>
      </c>
      <c r="E8" s="52">
        <v>0.85182443046663603</v>
      </c>
      <c r="F8" s="52">
        <v>10.0295457135588</v>
      </c>
      <c r="G8" s="52">
        <v>1</v>
      </c>
      <c r="H8" s="52">
        <v>1</v>
      </c>
      <c r="I8" s="52">
        <v>2</v>
      </c>
      <c r="J8" s="52">
        <v>2</v>
      </c>
      <c r="K8" s="52">
        <v>2</v>
      </c>
      <c r="L8" s="52">
        <v>3</v>
      </c>
      <c r="M8" s="52">
        <v>0</v>
      </c>
      <c r="N8" s="52">
        <v>1</v>
      </c>
      <c r="O8" s="52">
        <v>0</v>
      </c>
      <c r="P8" s="52">
        <v>5</v>
      </c>
      <c r="Q8" s="52">
        <v>7</v>
      </c>
      <c r="R8" s="52">
        <v>0</v>
      </c>
      <c r="S8" s="52">
        <v>2</v>
      </c>
      <c r="T8" s="52">
        <v>10</v>
      </c>
      <c r="U8" s="52">
        <v>1</v>
      </c>
      <c r="V8" s="52">
        <v>9</v>
      </c>
      <c r="W8" s="52">
        <v>2</v>
      </c>
      <c r="X8" s="52">
        <v>1</v>
      </c>
      <c r="Y8" s="52">
        <v>6</v>
      </c>
      <c r="Z8" s="52">
        <v>0</v>
      </c>
      <c r="AA8" s="52">
        <v>0</v>
      </c>
      <c r="AB8" s="52">
        <v>10</v>
      </c>
      <c r="AC8" s="52">
        <v>0</v>
      </c>
      <c r="AD8" s="52">
        <v>0</v>
      </c>
      <c r="AE8" s="52">
        <v>0</v>
      </c>
      <c r="AF8" s="52">
        <v>0</v>
      </c>
      <c r="AG8" s="52">
        <v>2</v>
      </c>
      <c r="AH8" s="52">
        <v>0</v>
      </c>
      <c r="AI8" s="52">
        <v>5</v>
      </c>
      <c r="AJ8" s="52">
        <v>2</v>
      </c>
      <c r="AK8" s="52">
        <v>0</v>
      </c>
      <c r="AL8" s="52">
        <v>5</v>
      </c>
      <c r="AM8" s="52">
        <v>0</v>
      </c>
      <c r="AN8" s="52">
        <v>0</v>
      </c>
      <c r="AO8" s="52">
        <v>0</v>
      </c>
      <c r="AP8" s="52">
        <v>1</v>
      </c>
      <c r="AQ8" s="52">
        <v>2</v>
      </c>
      <c r="AR8" s="52">
        <v>0</v>
      </c>
      <c r="AS8" s="52">
        <v>1</v>
      </c>
      <c r="AT8" s="52">
        <v>1</v>
      </c>
      <c r="AU8" s="52">
        <v>2</v>
      </c>
      <c r="AV8" s="52">
        <v>0</v>
      </c>
      <c r="AW8" s="52">
        <v>3</v>
      </c>
      <c r="AX8" s="52">
        <v>1</v>
      </c>
      <c r="AY8" s="52">
        <v>1</v>
      </c>
      <c r="AZ8" s="52">
        <v>0</v>
      </c>
      <c r="BA8" s="52">
        <v>0</v>
      </c>
      <c r="BB8" s="52">
        <v>0</v>
      </c>
      <c r="BC8" s="52">
        <v>1</v>
      </c>
      <c r="BD8" s="52">
        <v>2</v>
      </c>
      <c r="BE8" s="52">
        <v>1</v>
      </c>
      <c r="BF8" s="52">
        <v>2</v>
      </c>
      <c r="BG8" s="52">
        <v>3</v>
      </c>
      <c r="BH8" s="52">
        <v>1</v>
      </c>
      <c r="BI8" s="52">
        <v>2</v>
      </c>
      <c r="BJ8" s="52">
        <v>0</v>
      </c>
      <c r="BK8" s="52">
        <v>3</v>
      </c>
      <c r="BL8" s="52">
        <v>17</v>
      </c>
      <c r="BM8" s="52">
        <v>1</v>
      </c>
      <c r="BN8" s="52">
        <v>1</v>
      </c>
      <c r="BO8" s="52">
        <v>0</v>
      </c>
      <c r="BP8" s="52">
        <v>1</v>
      </c>
      <c r="BQ8" s="52">
        <v>0</v>
      </c>
      <c r="BR8" s="52">
        <v>0</v>
      </c>
      <c r="BS8" s="52">
        <v>5</v>
      </c>
      <c r="BT8" s="52">
        <v>7</v>
      </c>
      <c r="BU8" s="52">
        <v>0</v>
      </c>
      <c r="BV8" s="52">
        <v>0</v>
      </c>
    </row>
    <row r="9" spans="1:74" s="52" customFormat="1" x14ac:dyDescent="0.2">
      <c r="A9" s="52">
        <v>271021</v>
      </c>
      <c r="B9" s="52" t="s">
        <v>419</v>
      </c>
      <c r="C9" s="52" t="s">
        <v>500</v>
      </c>
      <c r="D9" s="52">
        <v>1</v>
      </c>
      <c r="E9" s="52">
        <v>1.82385234091448</v>
      </c>
      <c r="F9" s="52">
        <v>21.474390465606</v>
      </c>
      <c r="G9" s="52">
        <v>0</v>
      </c>
      <c r="H9" s="52">
        <v>0</v>
      </c>
      <c r="I9" s="52">
        <v>0</v>
      </c>
      <c r="J9" s="52">
        <v>0</v>
      </c>
      <c r="K9" s="52">
        <v>1</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1</v>
      </c>
      <c r="AX9" s="52">
        <v>0</v>
      </c>
      <c r="AY9" s="52">
        <v>0</v>
      </c>
      <c r="AZ9" s="52">
        <v>0</v>
      </c>
      <c r="BA9" s="52">
        <v>0</v>
      </c>
      <c r="BB9" s="52">
        <v>0</v>
      </c>
      <c r="BC9" s="52">
        <v>0</v>
      </c>
      <c r="BD9" s="52">
        <v>0</v>
      </c>
      <c r="BE9" s="52">
        <v>0</v>
      </c>
      <c r="BF9" s="52">
        <v>1</v>
      </c>
      <c r="BG9" s="52">
        <v>0</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271071</v>
      </c>
      <c r="B10" s="52" t="s">
        <v>419</v>
      </c>
      <c r="C10" s="52" t="s">
        <v>504</v>
      </c>
      <c r="D10" s="52">
        <v>1</v>
      </c>
      <c r="E10" s="52">
        <v>2.46256895193065</v>
      </c>
      <c r="F10" s="52">
        <v>28.9947634662803</v>
      </c>
      <c r="G10" s="52">
        <v>0</v>
      </c>
      <c r="H10" s="52">
        <v>0</v>
      </c>
      <c r="I10" s="52">
        <v>0</v>
      </c>
      <c r="J10" s="52">
        <v>0</v>
      </c>
      <c r="K10" s="52">
        <v>1</v>
      </c>
      <c r="L10" s="52">
        <v>0</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1</v>
      </c>
      <c r="AV10" s="52">
        <v>0</v>
      </c>
      <c r="AW10" s="52">
        <v>0</v>
      </c>
      <c r="AX10" s="52">
        <v>0</v>
      </c>
      <c r="AY10" s="52">
        <v>0</v>
      </c>
      <c r="AZ10" s="52">
        <v>0</v>
      </c>
      <c r="BA10" s="52">
        <v>0</v>
      </c>
      <c r="BB10" s="52">
        <v>0</v>
      </c>
      <c r="BC10" s="52">
        <v>1</v>
      </c>
      <c r="BD10" s="52">
        <v>0</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271136</v>
      </c>
      <c r="B11" s="52" t="s">
        <v>419</v>
      </c>
      <c r="C11" s="52" t="s">
        <v>508</v>
      </c>
      <c r="D11" s="52">
        <v>1</v>
      </c>
      <c r="E11" s="52">
        <v>2.0293443188505802</v>
      </c>
      <c r="F11" s="52">
        <v>23.893892786466498</v>
      </c>
      <c r="G11" s="52">
        <v>0</v>
      </c>
      <c r="H11" s="52">
        <v>0</v>
      </c>
      <c r="I11" s="52">
        <v>0</v>
      </c>
      <c r="J11" s="52">
        <v>0</v>
      </c>
      <c r="K11" s="52">
        <v>0</v>
      </c>
      <c r="L11" s="52">
        <v>1</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1</v>
      </c>
      <c r="AZ11" s="52">
        <v>0</v>
      </c>
      <c r="BA11" s="52">
        <v>0</v>
      </c>
      <c r="BB11" s="52">
        <v>0</v>
      </c>
      <c r="BC11" s="52">
        <v>0</v>
      </c>
      <c r="BD11" s="52">
        <v>0</v>
      </c>
      <c r="BE11" s="52">
        <v>0</v>
      </c>
      <c r="BF11" s="52">
        <v>0</v>
      </c>
      <c r="BG11" s="52">
        <v>1</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271144</v>
      </c>
      <c r="B12" s="52" t="s">
        <v>419</v>
      </c>
      <c r="C12" s="52" t="s">
        <v>509</v>
      </c>
      <c r="D12" s="52">
        <v>3</v>
      </c>
      <c r="E12" s="52">
        <v>3.4677671047612399</v>
      </c>
      <c r="F12" s="52">
        <v>40.830161072188801</v>
      </c>
      <c r="G12" s="52">
        <v>1</v>
      </c>
      <c r="H12" s="52">
        <v>0</v>
      </c>
      <c r="I12" s="52">
        <v>0</v>
      </c>
      <c r="J12" s="52">
        <v>0</v>
      </c>
      <c r="K12" s="52">
        <v>0</v>
      </c>
      <c r="L12" s="52">
        <v>2</v>
      </c>
      <c r="M12" s="52">
        <v>0</v>
      </c>
      <c r="N12" s="52">
        <v>0</v>
      </c>
      <c r="O12" s="52">
        <v>0</v>
      </c>
      <c r="P12" s="52">
        <v>2</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1</v>
      </c>
      <c r="AV12" s="52">
        <v>0</v>
      </c>
      <c r="AW12" s="52">
        <v>2</v>
      </c>
      <c r="AX12" s="52">
        <v>0</v>
      </c>
      <c r="AY12" s="52">
        <v>0</v>
      </c>
      <c r="AZ12" s="52">
        <v>0</v>
      </c>
      <c r="BA12" s="52">
        <v>0</v>
      </c>
      <c r="BB12" s="52">
        <v>0</v>
      </c>
      <c r="BC12" s="52">
        <v>0</v>
      </c>
      <c r="BD12" s="52">
        <v>1</v>
      </c>
      <c r="BE12" s="52">
        <v>0</v>
      </c>
      <c r="BF12" s="52">
        <v>0</v>
      </c>
      <c r="BG12" s="52">
        <v>2</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271161</v>
      </c>
      <c r="B13" s="52" t="s">
        <v>419</v>
      </c>
      <c r="C13" s="52" t="s">
        <v>511</v>
      </c>
      <c r="D13" s="52">
        <v>1</v>
      </c>
      <c r="E13" s="52">
        <v>1.53827221265075</v>
      </c>
      <c r="F13" s="52">
        <v>18.111914761855601</v>
      </c>
      <c r="G13" s="52">
        <v>0</v>
      </c>
      <c r="H13" s="52">
        <v>0</v>
      </c>
      <c r="I13" s="52">
        <v>0</v>
      </c>
      <c r="J13" s="52">
        <v>0</v>
      </c>
      <c r="K13" s="52">
        <v>0</v>
      </c>
      <c r="L13" s="52">
        <v>0</v>
      </c>
      <c r="M13" s="52">
        <v>0</v>
      </c>
      <c r="N13" s="52">
        <v>1</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1</v>
      </c>
      <c r="AR13" s="52">
        <v>0</v>
      </c>
      <c r="AS13" s="52">
        <v>0</v>
      </c>
      <c r="AT13" s="52">
        <v>0</v>
      </c>
      <c r="AU13" s="52">
        <v>0</v>
      </c>
      <c r="AV13" s="52">
        <v>0</v>
      </c>
      <c r="AW13" s="52">
        <v>0</v>
      </c>
      <c r="AX13" s="52">
        <v>0</v>
      </c>
      <c r="AY13" s="52">
        <v>0</v>
      </c>
      <c r="AZ13" s="52">
        <v>0</v>
      </c>
      <c r="BA13" s="52">
        <v>0</v>
      </c>
      <c r="BB13" s="52">
        <v>0</v>
      </c>
      <c r="BC13" s="52">
        <v>0</v>
      </c>
      <c r="BD13" s="52">
        <v>0</v>
      </c>
      <c r="BE13" s="52">
        <v>1</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271179</v>
      </c>
      <c r="B14" s="52" t="s">
        <v>419</v>
      </c>
      <c r="C14" s="52" t="s">
        <v>512</v>
      </c>
      <c r="D14" s="52">
        <v>1</v>
      </c>
      <c r="E14" s="52">
        <v>2.13848851631667</v>
      </c>
      <c r="F14" s="52">
        <v>25.178977692115598</v>
      </c>
      <c r="G14" s="52">
        <v>0</v>
      </c>
      <c r="H14" s="52">
        <v>0</v>
      </c>
      <c r="I14" s="52">
        <v>0</v>
      </c>
      <c r="J14" s="52">
        <v>1</v>
      </c>
      <c r="K14" s="52">
        <v>0</v>
      </c>
      <c r="L14" s="52">
        <v>0</v>
      </c>
      <c r="M14" s="52">
        <v>0</v>
      </c>
      <c r="N14" s="52">
        <v>0</v>
      </c>
      <c r="O14" s="52">
        <v>0</v>
      </c>
      <c r="P14" s="52">
        <v>1</v>
      </c>
      <c r="Q14" s="52">
        <v>0</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1</v>
      </c>
      <c r="AY14" s="52">
        <v>0</v>
      </c>
      <c r="AZ14" s="52">
        <v>0</v>
      </c>
      <c r="BA14" s="52">
        <v>0</v>
      </c>
      <c r="BB14" s="52">
        <v>0</v>
      </c>
      <c r="BC14" s="52">
        <v>0</v>
      </c>
      <c r="BD14" s="52">
        <v>0</v>
      </c>
      <c r="BE14" s="52">
        <v>0</v>
      </c>
      <c r="BF14" s="52">
        <v>0</v>
      </c>
      <c r="BG14" s="52">
        <v>0</v>
      </c>
      <c r="BH14" s="52">
        <v>0</v>
      </c>
      <c r="BI14" s="52">
        <v>1</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271217</v>
      </c>
      <c r="B15" s="52" t="s">
        <v>419</v>
      </c>
      <c r="C15" s="52" t="s">
        <v>515</v>
      </c>
      <c r="D15" s="52">
        <v>2</v>
      </c>
      <c r="E15" s="52">
        <v>2.9095987663301202</v>
      </c>
      <c r="F15" s="52">
        <v>34.258179022919201</v>
      </c>
      <c r="G15" s="52">
        <v>0</v>
      </c>
      <c r="H15" s="52">
        <v>1</v>
      </c>
      <c r="I15" s="52">
        <v>0</v>
      </c>
      <c r="J15" s="52">
        <v>1</v>
      </c>
      <c r="K15" s="52">
        <v>0</v>
      </c>
      <c r="L15" s="52">
        <v>0</v>
      </c>
      <c r="M15" s="52">
        <v>0</v>
      </c>
      <c r="N15" s="52">
        <v>0</v>
      </c>
      <c r="O15" s="52">
        <v>0</v>
      </c>
      <c r="P15" s="52">
        <v>1</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1</v>
      </c>
      <c r="AQ15" s="52">
        <v>1</v>
      </c>
      <c r="AR15" s="52">
        <v>0</v>
      </c>
      <c r="AS15" s="52">
        <v>0</v>
      </c>
      <c r="AT15" s="52">
        <v>0</v>
      </c>
      <c r="AU15" s="52">
        <v>0</v>
      </c>
      <c r="AV15" s="52">
        <v>0</v>
      </c>
      <c r="AW15" s="52">
        <v>0</v>
      </c>
      <c r="AX15" s="52">
        <v>0</v>
      </c>
      <c r="AY15" s="52">
        <v>0</v>
      </c>
      <c r="AZ15" s="52">
        <v>0</v>
      </c>
      <c r="BA15" s="52">
        <v>0</v>
      </c>
      <c r="BB15" s="52">
        <v>0</v>
      </c>
      <c r="BC15" s="52">
        <v>0</v>
      </c>
      <c r="BD15" s="52">
        <v>0</v>
      </c>
      <c r="BE15" s="52">
        <v>0</v>
      </c>
      <c r="BF15" s="52">
        <v>0</v>
      </c>
      <c r="BG15" s="52">
        <v>0</v>
      </c>
      <c r="BH15" s="52">
        <v>1</v>
      </c>
      <c r="BI15" s="52">
        <v>1</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271241</v>
      </c>
      <c r="B16" s="52" t="s">
        <v>419</v>
      </c>
      <c r="C16" s="52" t="s">
        <v>530</v>
      </c>
      <c r="D16" s="52">
        <v>1</v>
      </c>
      <c r="E16" s="52">
        <v>1.6928207472110799</v>
      </c>
      <c r="F16" s="52">
        <v>19.931599120388501</v>
      </c>
      <c r="G16" s="52">
        <v>0</v>
      </c>
      <c r="H16" s="52">
        <v>0</v>
      </c>
      <c r="I16" s="52">
        <v>1</v>
      </c>
      <c r="J16" s="52">
        <v>0</v>
      </c>
      <c r="K16" s="52">
        <v>0</v>
      </c>
      <c r="L16" s="52">
        <v>0</v>
      </c>
      <c r="M16" s="52">
        <v>0</v>
      </c>
      <c r="N16" s="52">
        <v>0</v>
      </c>
      <c r="O16" s="52">
        <v>0</v>
      </c>
      <c r="P16" s="52">
        <v>0</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1</v>
      </c>
      <c r="AU16" s="52">
        <v>0</v>
      </c>
      <c r="AV16" s="52">
        <v>0</v>
      </c>
      <c r="AW16" s="52">
        <v>0</v>
      </c>
      <c r="AX16" s="52">
        <v>0</v>
      </c>
      <c r="AY16" s="52">
        <v>0</v>
      </c>
      <c r="AZ16" s="52">
        <v>0</v>
      </c>
      <c r="BA16" s="52">
        <v>0</v>
      </c>
      <c r="BB16" s="52">
        <v>0</v>
      </c>
      <c r="BC16" s="52">
        <v>0</v>
      </c>
      <c r="BD16" s="52">
        <v>0</v>
      </c>
      <c r="BE16" s="52">
        <v>0</v>
      </c>
      <c r="BF16" s="52">
        <v>1</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271284</v>
      </c>
      <c r="B17" s="52" t="s">
        <v>419</v>
      </c>
      <c r="C17" s="52" t="s">
        <v>521</v>
      </c>
      <c r="D17" s="52">
        <v>1</v>
      </c>
      <c r="E17" s="52">
        <v>1.7290567995158601</v>
      </c>
      <c r="F17" s="52">
        <v>20.358249413654502</v>
      </c>
      <c r="G17" s="52">
        <v>0</v>
      </c>
      <c r="H17" s="52">
        <v>0</v>
      </c>
      <c r="I17" s="52">
        <v>1</v>
      </c>
      <c r="J17" s="52">
        <v>0</v>
      </c>
      <c r="K17" s="52">
        <v>0</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1</v>
      </c>
      <c r="AT17" s="52">
        <v>0</v>
      </c>
      <c r="AU17" s="52">
        <v>0</v>
      </c>
      <c r="AV17" s="52">
        <v>0</v>
      </c>
      <c r="AW17" s="52">
        <v>0</v>
      </c>
      <c r="AX17" s="52">
        <v>0</v>
      </c>
      <c r="AY17" s="52">
        <v>0</v>
      </c>
      <c r="AZ17" s="52">
        <v>0</v>
      </c>
      <c r="BA17" s="52">
        <v>0</v>
      </c>
      <c r="BB17" s="52">
        <v>0</v>
      </c>
      <c r="BC17" s="52">
        <v>0</v>
      </c>
      <c r="BD17" s="52">
        <v>1</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271403</v>
      </c>
      <c r="B18" s="52" t="s">
        <v>173</v>
      </c>
      <c r="C18" s="52" t="s">
        <v>419</v>
      </c>
      <c r="D18" s="52">
        <v>4</v>
      </c>
      <c r="E18" s="52">
        <v>0.92949760654366298</v>
      </c>
      <c r="F18" s="52">
        <v>10.944084722207601</v>
      </c>
      <c r="G18" s="52">
        <v>0</v>
      </c>
      <c r="H18" s="52">
        <v>0</v>
      </c>
      <c r="I18" s="52">
        <v>1</v>
      </c>
      <c r="J18" s="52">
        <v>1</v>
      </c>
      <c r="K18" s="52">
        <v>2</v>
      </c>
      <c r="L18" s="52">
        <v>0</v>
      </c>
      <c r="M18" s="52">
        <v>0</v>
      </c>
      <c r="N18" s="52">
        <v>0</v>
      </c>
      <c r="O18" s="52">
        <v>0</v>
      </c>
      <c r="P18" s="52">
        <v>4</v>
      </c>
      <c r="Q18" s="52">
        <v>0</v>
      </c>
      <c r="R18" s="52">
        <v>0</v>
      </c>
      <c r="S18" s="52">
        <v>3</v>
      </c>
      <c r="T18" s="52">
        <v>1</v>
      </c>
      <c r="U18" s="52">
        <v>0</v>
      </c>
      <c r="V18" s="52">
        <v>1</v>
      </c>
      <c r="W18" s="52">
        <v>0</v>
      </c>
      <c r="X18" s="52">
        <v>0</v>
      </c>
      <c r="Y18" s="52">
        <v>0</v>
      </c>
      <c r="Z18" s="52">
        <v>1</v>
      </c>
      <c r="AA18" s="52">
        <v>0</v>
      </c>
      <c r="AB18" s="52">
        <v>3</v>
      </c>
      <c r="AC18" s="52">
        <v>0</v>
      </c>
      <c r="AD18" s="52">
        <v>0</v>
      </c>
      <c r="AE18" s="52">
        <v>0</v>
      </c>
      <c r="AF18" s="52">
        <v>0</v>
      </c>
      <c r="AG18" s="52">
        <v>1</v>
      </c>
      <c r="AH18" s="52">
        <v>0</v>
      </c>
      <c r="AI18" s="52">
        <v>1</v>
      </c>
      <c r="AJ18" s="52">
        <v>0</v>
      </c>
      <c r="AK18" s="52">
        <v>0</v>
      </c>
      <c r="AL18" s="52">
        <v>2</v>
      </c>
      <c r="AM18" s="52">
        <v>1</v>
      </c>
      <c r="AN18" s="52">
        <v>0</v>
      </c>
      <c r="AO18" s="52">
        <v>0</v>
      </c>
      <c r="AP18" s="52">
        <v>0</v>
      </c>
      <c r="AQ18" s="52">
        <v>1</v>
      </c>
      <c r="AR18" s="52">
        <v>1</v>
      </c>
      <c r="AS18" s="52">
        <v>0</v>
      </c>
      <c r="AT18" s="52">
        <v>0</v>
      </c>
      <c r="AU18" s="52">
        <v>0</v>
      </c>
      <c r="AV18" s="52">
        <v>0</v>
      </c>
      <c r="AW18" s="52">
        <v>1</v>
      </c>
      <c r="AX18" s="52">
        <v>0</v>
      </c>
      <c r="AY18" s="52">
        <v>0</v>
      </c>
      <c r="AZ18" s="52">
        <v>1</v>
      </c>
      <c r="BA18" s="52">
        <v>0</v>
      </c>
      <c r="BB18" s="52">
        <v>0</v>
      </c>
      <c r="BC18" s="52">
        <v>1</v>
      </c>
      <c r="BD18" s="52">
        <v>1</v>
      </c>
      <c r="BE18" s="52">
        <v>0</v>
      </c>
      <c r="BF18" s="52">
        <v>0</v>
      </c>
      <c r="BG18" s="52">
        <v>0</v>
      </c>
      <c r="BH18" s="52">
        <v>0</v>
      </c>
      <c r="BI18" s="52">
        <v>2</v>
      </c>
      <c r="BJ18" s="52">
        <v>0</v>
      </c>
      <c r="BK18" s="52">
        <v>2</v>
      </c>
      <c r="BL18" s="52">
        <v>3</v>
      </c>
      <c r="BM18" s="52">
        <v>0</v>
      </c>
      <c r="BN18" s="52">
        <v>0</v>
      </c>
      <c r="BO18" s="52">
        <v>0</v>
      </c>
      <c r="BP18" s="52">
        <v>0</v>
      </c>
      <c r="BQ18" s="52">
        <v>0</v>
      </c>
      <c r="BR18" s="52">
        <v>0</v>
      </c>
      <c r="BS18" s="52">
        <v>1</v>
      </c>
      <c r="BT18" s="52">
        <v>3</v>
      </c>
      <c r="BU18" s="52">
        <v>0</v>
      </c>
      <c r="BV18" s="52">
        <v>0</v>
      </c>
    </row>
    <row r="19" spans="1:74" s="52" customFormat="1" x14ac:dyDescent="0.2">
      <c r="A19" s="52">
        <v>271411</v>
      </c>
      <c r="B19" s="52" t="s">
        <v>419</v>
      </c>
      <c r="C19" s="52" t="s">
        <v>522</v>
      </c>
      <c r="D19" s="52">
        <v>1</v>
      </c>
      <c r="E19" s="52">
        <v>1.3410038755011999</v>
      </c>
      <c r="F19" s="52">
        <v>15.7892391792883</v>
      </c>
      <c r="G19" s="52">
        <v>0</v>
      </c>
      <c r="H19" s="52">
        <v>0</v>
      </c>
      <c r="I19" s="52">
        <v>0</v>
      </c>
      <c r="J19" s="52">
        <v>0</v>
      </c>
      <c r="K19" s="52">
        <v>1</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1</v>
      </c>
      <c r="AR19" s="52">
        <v>0</v>
      </c>
      <c r="AS19" s="52">
        <v>0</v>
      </c>
      <c r="AT19" s="52">
        <v>0</v>
      </c>
      <c r="AU19" s="52">
        <v>0</v>
      </c>
      <c r="AV19" s="52">
        <v>0</v>
      </c>
      <c r="AW19" s="52">
        <v>0</v>
      </c>
      <c r="AX19" s="52">
        <v>0</v>
      </c>
      <c r="AY19" s="52">
        <v>0</v>
      </c>
      <c r="AZ19" s="52">
        <v>0</v>
      </c>
      <c r="BA19" s="52">
        <v>0</v>
      </c>
      <c r="BB19" s="52">
        <v>0</v>
      </c>
      <c r="BC19" s="52">
        <v>0</v>
      </c>
      <c r="BD19" s="52">
        <v>0</v>
      </c>
      <c r="BE19" s="52">
        <v>0</v>
      </c>
      <c r="BF19" s="52">
        <v>0</v>
      </c>
      <c r="BG19" s="52">
        <v>0</v>
      </c>
      <c r="BH19" s="52">
        <v>0</v>
      </c>
      <c r="BI19" s="52">
        <v>1</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271420</v>
      </c>
      <c r="B20" s="52" t="s">
        <v>419</v>
      </c>
      <c r="C20" s="52" t="s">
        <v>528</v>
      </c>
      <c r="D20" s="52">
        <v>1</v>
      </c>
      <c r="E20" s="52">
        <v>1.5995393326721901</v>
      </c>
      <c r="F20" s="52">
        <v>18.833285691140301</v>
      </c>
      <c r="G20" s="52">
        <v>0</v>
      </c>
      <c r="H20" s="52">
        <v>0</v>
      </c>
      <c r="I20" s="52">
        <v>0</v>
      </c>
      <c r="J20" s="52">
        <v>1</v>
      </c>
      <c r="K20" s="52">
        <v>0</v>
      </c>
      <c r="L20" s="52">
        <v>0</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1</v>
      </c>
      <c r="AX20" s="52">
        <v>0</v>
      </c>
      <c r="AY20" s="52">
        <v>0</v>
      </c>
      <c r="AZ20" s="52">
        <v>0</v>
      </c>
      <c r="BA20" s="52">
        <v>0</v>
      </c>
      <c r="BB20" s="52">
        <v>0</v>
      </c>
      <c r="BC20" s="52">
        <v>0</v>
      </c>
      <c r="BD20" s="52">
        <v>1</v>
      </c>
      <c r="BE20" s="52">
        <v>0</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271446</v>
      </c>
      <c r="B21" s="52" t="s">
        <v>419</v>
      </c>
      <c r="C21" s="52" t="s">
        <v>529</v>
      </c>
      <c r="D21" s="52">
        <v>1</v>
      </c>
      <c r="E21" s="52">
        <v>1.41041734249164</v>
      </c>
      <c r="F21" s="52">
        <v>16.606526774498398</v>
      </c>
      <c r="G21" s="52">
        <v>0</v>
      </c>
      <c r="H21" s="52">
        <v>0</v>
      </c>
      <c r="I21" s="52">
        <v>0</v>
      </c>
      <c r="J21" s="52">
        <v>0</v>
      </c>
      <c r="K21" s="52">
        <v>1</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1</v>
      </c>
      <c r="AS21" s="52">
        <v>0</v>
      </c>
      <c r="AT21" s="52">
        <v>0</v>
      </c>
      <c r="AU21" s="52">
        <v>0</v>
      </c>
      <c r="AV21" s="52">
        <v>0</v>
      </c>
      <c r="AW21" s="52">
        <v>0</v>
      </c>
      <c r="AX21" s="52">
        <v>0</v>
      </c>
      <c r="AY21" s="52">
        <v>0</v>
      </c>
      <c r="AZ21" s="52">
        <v>0</v>
      </c>
      <c r="BA21" s="52">
        <v>0</v>
      </c>
      <c r="BB21" s="52">
        <v>0</v>
      </c>
      <c r="BC21" s="52">
        <v>0</v>
      </c>
      <c r="BD21" s="52">
        <v>0</v>
      </c>
      <c r="BE21" s="52">
        <v>0</v>
      </c>
      <c r="BF21" s="52">
        <v>0</v>
      </c>
      <c r="BG21" s="52">
        <v>0</v>
      </c>
      <c r="BH21" s="52">
        <v>0</v>
      </c>
      <c r="BI21" s="52">
        <v>1</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271454</v>
      </c>
      <c r="B22" s="52" t="s">
        <v>419</v>
      </c>
      <c r="C22" s="52" t="s">
        <v>524</v>
      </c>
      <c r="D22" s="52">
        <v>1</v>
      </c>
      <c r="E22" s="52">
        <v>1.3484539974918801</v>
      </c>
      <c r="F22" s="52">
        <v>15.8769583575656</v>
      </c>
      <c r="G22" s="52">
        <v>0</v>
      </c>
      <c r="H22" s="52">
        <v>0</v>
      </c>
      <c r="I22" s="52">
        <v>1</v>
      </c>
      <c r="J22" s="52">
        <v>0</v>
      </c>
      <c r="K22" s="52">
        <v>0</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0</v>
      </c>
      <c r="AZ22" s="52">
        <v>1</v>
      </c>
      <c r="BA22" s="52">
        <v>0</v>
      </c>
      <c r="BB22" s="52">
        <v>0</v>
      </c>
      <c r="BC22" s="52">
        <v>1</v>
      </c>
      <c r="BD22" s="52">
        <v>0</v>
      </c>
      <c r="BE22" s="52">
        <v>0</v>
      </c>
      <c r="BF22" s="52">
        <v>0</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272027</v>
      </c>
      <c r="B23" s="52" t="s">
        <v>253</v>
      </c>
      <c r="C23" s="52" t="s">
        <v>419</v>
      </c>
      <c r="D23" s="52">
        <v>1</v>
      </c>
      <c r="E23" s="52">
        <v>1.0071609140992499</v>
      </c>
      <c r="F23" s="52">
        <v>11.858507536975001</v>
      </c>
      <c r="G23" s="52">
        <v>0</v>
      </c>
      <c r="H23" s="52">
        <v>0</v>
      </c>
      <c r="I23" s="52">
        <v>0</v>
      </c>
      <c r="J23" s="52">
        <v>0</v>
      </c>
      <c r="K23" s="52">
        <v>1</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1</v>
      </c>
      <c r="AX23" s="52">
        <v>0</v>
      </c>
      <c r="AY23" s="52">
        <v>0</v>
      </c>
      <c r="AZ23" s="52">
        <v>0</v>
      </c>
      <c r="BA23" s="52">
        <v>0</v>
      </c>
      <c r="BB23" s="52">
        <v>0</v>
      </c>
      <c r="BC23" s="52">
        <v>0</v>
      </c>
      <c r="BD23" s="52">
        <v>0</v>
      </c>
      <c r="BE23" s="52">
        <v>0</v>
      </c>
      <c r="BF23" s="52">
        <v>0</v>
      </c>
      <c r="BG23" s="52">
        <v>1</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272035</v>
      </c>
      <c r="B24" s="52" t="s">
        <v>174</v>
      </c>
      <c r="C24" s="52" t="s">
        <v>419</v>
      </c>
      <c r="D24" s="52">
        <v>4</v>
      </c>
      <c r="E24" s="52">
        <v>1.8644541810385</v>
      </c>
      <c r="F24" s="52">
        <v>21.952444389646899</v>
      </c>
      <c r="G24" s="52">
        <v>0</v>
      </c>
      <c r="H24" s="52">
        <v>2</v>
      </c>
      <c r="I24" s="52">
        <v>0</v>
      </c>
      <c r="J24" s="52">
        <v>0</v>
      </c>
      <c r="K24" s="52">
        <v>0</v>
      </c>
      <c r="L24" s="52">
        <v>0</v>
      </c>
      <c r="M24" s="52">
        <v>0</v>
      </c>
      <c r="N24" s="52">
        <v>2</v>
      </c>
      <c r="O24" s="52">
        <v>0</v>
      </c>
      <c r="P24" s="52">
        <v>1</v>
      </c>
      <c r="Q24" s="52">
        <v>3</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1</v>
      </c>
      <c r="AQ24" s="52">
        <v>0</v>
      </c>
      <c r="AR24" s="52">
        <v>0</v>
      </c>
      <c r="AS24" s="52">
        <v>0</v>
      </c>
      <c r="AT24" s="52">
        <v>0</v>
      </c>
      <c r="AU24" s="52">
        <v>0</v>
      </c>
      <c r="AV24" s="52">
        <v>1</v>
      </c>
      <c r="AW24" s="52">
        <v>1</v>
      </c>
      <c r="AX24" s="52">
        <v>0</v>
      </c>
      <c r="AY24" s="52">
        <v>0</v>
      </c>
      <c r="AZ24" s="52">
        <v>0</v>
      </c>
      <c r="BA24" s="52">
        <v>0</v>
      </c>
      <c r="BB24" s="52">
        <v>1</v>
      </c>
      <c r="BC24" s="52">
        <v>2</v>
      </c>
      <c r="BD24" s="52">
        <v>0</v>
      </c>
      <c r="BE24" s="52">
        <v>0</v>
      </c>
      <c r="BF24" s="52">
        <v>0</v>
      </c>
      <c r="BG24" s="52">
        <v>0</v>
      </c>
      <c r="BH24" s="52">
        <v>1</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272051</v>
      </c>
      <c r="B25" s="52" t="s">
        <v>176</v>
      </c>
      <c r="C25" s="52" t="s">
        <v>419</v>
      </c>
      <c r="D25" s="52">
        <v>1</v>
      </c>
      <c r="E25" s="52">
        <v>0.50559184581471095</v>
      </c>
      <c r="F25" s="52">
        <v>5.9529362491086903</v>
      </c>
      <c r="G25" s="52">
        <v>0</v>
      </c>
      <c r="H25" s="52">
        <v>0</v>
      </c>
      <c r="I25" s="52">
        <v>0</v>
      </c>
      <c r="J25" s="52">
        <v>0</v>
      </c>
      <c r="K25" s="52">
        <v>0</v>
      </c>
      <c r="L25" s="52">
        <v>1</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1</v>
      </c>
      <c r="AS25" s="52">
        <v>0</v>
      </c>
      <c r="AT25" s="52">
        <v>0</v>
      </c>
      <c r="AU25" s="52">
        <v>0</v>
      </c>
      <c r="AV25" s="52">
        <v>0</v>
      </c>
      <c r="AW25" s="52">
        <v>0</v>
      </c>
      <c r="AX25" s="52">
        <v>0</v>
      </c>
      <c r="AY25" s="52">
        <v>0</v>
      </c>
      <c r="AZ25" s="52">
        <v>0</v>
      </c>
      <c r="BA25" s="52">
        <v>0</v>
      </c>
      <c r="BB25" s="52">
        <v>0</v>
      </c>
      <c r="BC25" s="52">
        <v>0</v>
      </c>
      <c r="BD25" s="52">
        <v>1</v>
      </c>
      <c r="BE25" s="52">
        <v>0</v>
      </c>
      <c r="BF25" s="52">
        <v>0</v>
      </c>
      <c r="BG25" s="52">
        <v>0</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272060</v>
      </c>
      <c r="B26" s="52" t="s">
        <v>262</v>
      </c>
      <c r="C26" s="52" t="s">
        <v>419</v>
      </c>
      <c r="D26" s="52">
        <v>1</v>
      </c>
      <c r="E26" s="52">
        <v>2.5951108112316401</v>
      </c>
      <c r="F26" s="52">
        <v>30.555336970953199</v>
      </c>
      <c r="G26" s="52">
        <v>0</v>
      </c>
      <c r="H26" s="52">
        <v>0</v>
      </c>
      <c r="I26" s="52">
        <v>0</v>
      </c>
      <c r="J26" s="52">
        <v>0</v>
      </c>
      <c r="K26" s="52">
        <v>1</v>
      </c>
      <c r="L26" s="52">
        <v>0</v>
      </c>
      <c r="M26" s="52">
        <v>0</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1</v>
      </c>
      <c r="AR26" s="52">
        <v>0</v>
      </c>
      <c r="AS26" s="52">
        <v>0</v>
      </c>
      <c r="AT26" s="52">
        <v>0</v>
      </c>
      <c r="AU26" s="52">
        <v>0</v>
      </c>
      <c r="AV26" s="52">
        <v>0</v>
      </c>
      <c r="AW26" s="52">
        <v>0</v>
      </c>
      <c r="AX26" s="52">
        <v>0</v>
      </c>
      <c r="AY26" s="52">
        <v>0</v>
      </c>
      <c r="AZ26" s="52">
        <v>0</v>
      </c>
      <c r="BA26" s="52">
        <v>0</v>
      </c>
      <c r="BB26" s="52">
        <v>0</v>
      </c>
      <c r="BC26" s="52">
        <v>0</v>
      </c>
      <c r="BD26" s="52">
        <v>0</v>
      </c>
      <c r="BE26" s="52">
        <v>1</v>
      </c>
      <c r="BF26" s="52">
        <v>0</v>
      </c>
      <c r="BG26" s="52">
        <v>0</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272078</v>
      </c>
      <c r="B27" s="52" t="s">
        <v>177</v>
      </c>
      <c r="C27" s="52" t="s">
        <v>419</v>
      </c>
      <c r="D27" s="52">
        <v>2</v>
      </c>
      <c r="E27" s="52">
        <v>1.0942834631883001</v>
      </c>
      <c r="F27" s="52">
        <v>12.8843052923784</v>
      </c>
      <c r="G27" s="52">
        <v>0</v>
      </c>
      <c r="H27" s="52">
        <v>0</v>
      </c>
      <c r="I27" s="52">
        <v>0</v>
      </c>
      <c r="J27" s="52">
        <v>2</v>
      </c>
      <c r="K27" s="52">
        <v>0</v>
      </c>
      <c r="L27" s="52">
        <v>0</v>
      </c>
      <c r="M27" s="52">
        <v>0</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1</v>
      </c>
      <c r="AV27" s="52">
        <v>0</v>
      </c>
      <c r="AW27" s="52">
        <v>1</v>
      </c>
      <c r="AX27" s="52">
        <v>0</v>
      </c>
      <c r="AY27" s="52">
        <v>0</v>
      </c>
      <c r="AZ27" s="52">
        <v>0</v>
      </c>
      <c r="BA27" s="52">
        <v>0</v>
      </c>
      <c r="BB27" s="52">
        <v>0</v>
      </c>
      <c r="BC27" s="52">
        <v>0</v>
      </c>
      <c r="BD27" s="52">
        <v>0</v>
      </c>
      <c r="BE27" s="52">
        <v>2</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272086</v>
      </c>
      <c r="B28" s="52" t="s">
        <v>178</v>
      </c>
      <c r="C28" s="52" t="s">
        <v>419</v>
      </c>
      <c r="D28" s="52">
        <v>2</v>
      </c>
      <c r="E28" s="52">
        <v>4.6012975659135904</v>
      </c>
      <c r="F28" s="52">
        <v>54.176568114788999</v>
      </c>
      <c r="G28" s="52">
        <v>0</v>
      </c>
      <c r="H28" s="52">
        <v>0</v>
      </c>
      <c r="I28" s="52">
        <v>0</v>
      </c>
      <c r="J28" s="52">
        <v>1</v>
      </c>
      <c r="K28" s="52">
        <v>1</v>
      </c>
      <c r="L28" s="52">
        <v>0</v>
      </c>
      <c r="M28" s="52">
        <v>0</v>
      </c>
      <c r="N28" s="52">
        <v>0</v>
      </c>
      <c r="O28" s="52">
        <v>0</v>
      </c>
      <c r="P28" s="52">
        <v>2</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2</v>
      </c>
      <c r="AW28" s="52">
        <v>0</v>
      </c>
      <c r="AX28" s="52">
        <v>0</v>
      </c>
      <c r="AY28" s="52">
        <v>0</v>
      </c>
      <c r="AZ28" s="52">
        <v>0</v>
      </c>
      <c r="BA28" s="52">
        <v>0</v>
      </c>
      <c r="BB28" s="52">
        <v>0</v>
      </c>
      <c r="BC28" s="52">
        <v>0</v>
      </c>
      <c r="BD28" s="52">
        <v>0</v>
      </c>
      <c r="BE28" s="52">
        <v>0</v>
      </c>
      <c r="BF28" s="52">
        <v>0</v>
      </c>
      <c r="BG28" s="52">
        <v>0</v>
      </c>
      <c r="BH28" s="52">
        <v>0</v>
      </c>
      <c r="BI28" s="52">
        <v>2</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272094</v>
      </c>
      <c r="B29" s="52" t="s">
        <v>179</v>
      </c>
      <c r="C29" s="52" t="s">
        <v>419</v>
      </c>
      <c r="D29" s="52">
        <v>1</v>
      </c>
      <c r="E29" s="52">
        <v>1.36193394620361</v>
      </c>
      <c r="F29" s="52">
        <v>16.035673882719902</v>
      </c>
      <c r="G29" s="52">
        <v>0</v>
      </c>
      <c r="H29" s="52">
        <v>0</v>
      </c>
      <c r="I29" s="52">
        <v>0</v>
      </c>
      <c r="J29" s="52">
        <v>0</v>
      </c>
      <c r="K29" s="52">
        <v>1</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1</v>
      </c>
      <c r="AV29" s="52">
        <v>0</v>
      </c>
      <c r="AW29" s="52">
        <v>0</v>
      </c>
      <c r="AX29" s="52">
        <v>0</v>
      </c>
      <c r="AY29" s="52">
        <v>0</v>
      </c>
      <c r="AZ29" s="52">
        <v>0</v>
      </c>
      <c r="BA29" s="52">
        <v>0</v>
      </c>
      <c r="BB29" s="52">
        <v>0</v>
      </c>
      <c r="BC29" s="52">
        <v>0</v>
      </c>
      <c r="BD29" s="52">
        <v>1</v>
      </c>
      <c r="BE29" s="52">
        <v>0</v>
      </c>
      <c r="BF29" s="52">
        <v>0</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272108</v>
      </c>
      <c r="B30" s="52" t="s">
        <v>180</v>
      </c>
      <c r="C30" s="52" t="s">
        <v>419</v>
      </c>
      <c r="D30" s="52">
        <v>2</v>
      </c>
      <c r="E30" s="52">
        <v>0.96587094998237299</v>
      </c>
      <c r="F30" s="52">
        <v>11.372351507856999</v>
      </c>
      <c r="G30" s="52">
        <v>0</v>
      </c>
      <c r="H30" s="52">
        <v>0</v>
      </c>
      <c r="I30" s="52">
        <v>0</v>
      </c>
      <c r="J30" s="52">
        <v>0</v>
      </c>
      <c r="K30" s="52">
        <v>0</v>
      </c>
      <c r="L30" s="52">
        <v>1</v>
      </c>
      <c r="M30" s="52">
        <v>1</v>
      </c>
      <c r="N30" s="52">
        <v>0</v>
      </c>
      <c r="O30" s="52">
        <v>0</v>
      </c>
      <c r="P30" s="52">
        <v>2</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1</v>
      </c>
      <c r="AX30" s="52">
        <v>0</v>
      </c>
      <c r="AY30" s="52">
        <v>0</v>
      </c>
      <c r="AZ30" s="52">
        <v>0</v>
      </c>
      <c r="BA30" s="52">
        <v>0</v>
      </c>
      <c r="BB30" s="52">
        <v>1</v>
      </c>
      <c r="BC30" s="52">
        <v>0</v>
      </c>
      <c r="BD30" s="52">
        <v>0</v>
      </c>
      <c r="BE30" s="52">
        <v>0</v>
      </c>
      <c r="BF30" s="52">
        <v>0</v>
      </c>
      <c r="BG30" s="52">
        <v>1</v>
      </c>
      <c r="BH30" s="52">
        <v>1</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272116</v>
      </c>
      <c r="B31" s="52" t="s">
        <v>181</v>
      </c>
      <c r="C31" s="52" t="s">
        <v>419</v>
      </c>
      <c r="D31" s="52">
        <v>2</v>
      </c>
      <c r="E31" s="52">
        <v>1.3653554702966899</v>
      </c>
      <c r="F31" s="52">
        <v>16.075959569622299</v>
      </c>
      <c r="G31" s="52">
        <v>0</v>
      </c>
      <c r="H31" s="52">
        <v>0</v>
      </c>
      <c r="I31" s="52">
        <v>1</v>
      </c>
      <c r="J31" s="52">
        <v>0</v>
      </c>
      <c r="K31" s="52">
        <v>1</v>
      </c>
      <c r="L31" s="52">
        <v>0</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1</v>
      </c>
      <c r="AQ31" s="52">
        <v>0</v>
      </c>
      <c r="AR31" s="52">
        <v>0</v>
      </c>
      <c r="AS31" s="52">
        <v>0</v>
      </c>
      <c r="AT31" s="52">
        <v>0</v>
      </c>
      <c r="AU31" s="52">
        <v>0</v>
      </c>
      <c r="AV31" s="52">
        <v>0</v>
      </c>
      <c r="AW31" s="52">
        <v>0</v>
      </c>
      <c r="AX31" s="52">
        <v>0</v>
      </c>
      <c r="AY31" s="52">
        <v>0</v>
      </c>
      <c r="AZ31" s="52">
        <v>0</v>
      </c>
      <c r="BA31" s="52">
        <v>0</v>
      </c>
      <c r="BB31" s="52">
        <v>1</v>
      </c>
      <c r="BC31" s="52">
        <v>1</v>
      </c>
      <c r="BD31" s="52">
        <v>1</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272124</v>
      </c>
      <c r="B32" s="52" t="s">
        <v>182</v>
      </c>
      <c r="C32" s="52" t="s">
        <v>419</v>
      </c>
      <c r="D32" s="52">
        <v>1</v>
      </c>
      <c r="E32" s="52">
        <v>0.72551566025552705</v>
      </c>
      <c r="F32" s="52">
        <v>8.54236180623443</v>
      </c>
      <c r="G32" s="52">
        <v>0</v>
      </c>
      <c r="H32" s="52">
        <v>0</v>
      </c>
      <c r="I32" s="52">
        <v>0</v>
      </c>
      <c r="J32" s="52">
        <v>0</v>
      </c>
      <c r="K32" s="52">
        <v>1</v>
      </c>
      <c r="L32" s="52">
        <v>0</v>
      </c>
      <c r="M32" s="52">
        <v>0</v>
      </c>
      <c r="N32" s="52">
        <v>0</v>
      </c>
      <c r="O32" s="52">
        <v>0</v>
      </c>
      <c r="P32" s="52">
        <v>0</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0</v>
      </c>
      <c r="AW32" s="52">
        <v>0</v>
      </c>
      <c r="AX32" s="52">
        <v>0</v>
      </c>
      <c r="AY32" s="52">
        <v>1</v>
      </c>
      <c r="AZ32" s="52">
        <v>0</v>
      </c>
      <c r="BA32" s="52">
        <v>0</v>
      </c>
      <c r="BB32" s="52">
        <v>0</v>
      </c>
      <c r="BC32" s="52">
        <v>0</v>
      </c>
      <c r="BD32" s="52">
        <v>1</v>
      </c>
      <c r="BE32" s="52">
        <v>0</v>
      </c>
      <c r="BF32" s="52">
        <v>0</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272159</v>
      </c>
      <c r="B33" s="52" t="s">
        <v>184</v>
      </c>
      <c r="C33" s="52" t="s">
        <v>419</v>
      </c>
      <c r="D33" s="52">
        <v>1</v>
      </c>
      <c r="E33" s="52">
        <v>0.84362556522912902</v>
      </c>
      <c r="F33" s="52">
        <v>9.9330106873752193</v>
      </c>
      <c r="G33" s="52">
        <v>0</v>
      </c>
      <c r="H33" s="52">
        <v>0</v>
      </c>
      <c r="I33" s="52">
        <v>1</v>
      </c>
      <c r="J33" s="52">
        <v>0</v>
      </c>
      <c r="K33" s="52">
        <v>0</v>
      </c>
      <c r="L33" s="52">
        <v>0</v>
      </c>
      <c r="M33" s="52">
        <v>0</v>
      </c>
      <c r="N33" s="52">
        <v>0</v>
      </c>
      <c r="O33" s="52">
        <v>0</v>
      </c>
      <c r="P33" s="52">
        <v>0</v>
      </c>
      <c r="Q33" s="52">
        <v>1</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1</v>
      </c>
      <c r="AX33" s="52">
        <v>0</v>
      </c>
      <c r="AY33" s="52">
        <v>0</v>
      </c>
      <c r="AZ33" s="52">
        <v>0</v>
      </c>
      <c r="BA33" s="52">
        <v>0</v>
      </c>
      <c r="BB33" s="52">
        <v>0</v>
      </c>
      <c r="BC33" s="52">
        <v>0</v>
      </c>
      <c r="BD33" s="52">
        <v>0</v>
      </c>
      <c r="BE33" s="52">
        <v>0</v>
      </c>
      <c r="BF33" s="52">
        <v>1</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272213</v>
      </c>
      <c r="B34" s="52" t="s">
        <v>281</v>
      </c>
      <c r="C34" s="52" t="s">
        <v>419</v>
      </c>
      <c r="D34" s="52">
        <v>1</v>
      </c>
      <c r="E34" s="52">
        <v>2.8399409292286699</v>
      </c>
      <c r="F34" s="52">
        <v>33.438014166724699</v>
      </c>
      <c r="G34" s="52">
        <v>1</v>
      </c>
      <c r="H34" s="52">
        <v>0</v>
      </c>
      <c r="I34" s="52">
        <v>0</v>
      </c>
      <c r="J34" s="52">
        <v>0</v>
      </c>
      <c r="K34" s="52">
        <v>0</v>
      </c>
      <c r="L34" s="52">
        <v>0</v>
      </c>
      <c r="M34" s="52">
        <v>0</v>
      </c>
      <c r="N34" s="52">
        <v>0</v>
      </c>
      <c r="O34" s="52">
        <v>0</v>
      </c>
      <c r="P34" s="52">
        <v>1</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1</v>
      </c>
      <c r="AS34" s="52">
        <v>0</v>
      </c>
      <c r="AT34" s="52">
        <v>0</v>
      </c>
      <c r="AU34" s="52">
        <v>0</v>
      </c>
      <c r="AV34" s="52">
        <v>0</v>
      </c>
      <c r="AW34" s="52">
        <v>0</v>
      </c>
      <c r="AX34" s="52">
        <v>0</v>
      </c>
      <c r="AY34" s="52">
        <v>0</v>
      </c>
      <c r="AZ34" s="52">
        <v>0</v>
      </c>
      <c r="BA34" s="52">
        <v>0</v>
      </c>
      <c r="BB34" s="52">
        <v>0</v>
      </c>
      <c r="BC34" s="52">
        <v>0</v>
      </c>
      <c r="BD34" s="52">
        <v>0</v>
      </c>
      <c r="BE34" s="52">
        <v>1</v>
      </c>
      <c r="BF34" s="52">
        <v>0</v>
      </c>
      <c r="BG34" s="52">
        <v>0</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272248</v>
      </c>
      <c r="B35" s="52" t="s">
        <v>190</v>
      </c>
      <c r="C35" s="52" t="s">
        <v>419</v>
      </c>
      <c r="D35" s="52">
        <v>1</v>
      </c>
      <c r="E35" s="52">
        <v>2.28446109562754</v>
      </c>
      <c r="F35" s="52">
        <v>26.897687093679099</v>
      </c>
      <c r="G35" s="52">
        <v>0</v>
      </c>
      <c r="H35" s="52">
        <v>0</v>
      </c>
      <c r="I35" s="52">
        <v>0</v>
      </c>
      <c r="J35" s="52">
        <v>0</v>
      </c>
      <c r="K35" s="52">
        <v>0</v>
      </c>
      <c r="L35" s="52">
        <v>1</v>
      </c>
      <c r="M35" s="52">
        <v>0</v>
      </c>
      <c r="N35" s="52">
        <v>0</v>
      </c>
      <c r="O35" s="52">
        <v>0</v>
      </c>
      <c r="P35" s="52">
        <v>1</v>
      </c>
      <c r="Q35" s="52">
        <v>0</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1</v>
      </c>
      <c r="AV35" s="52">
        <v>0</v>
      </c>
      <c r="AW35" s="52">
        <v>0</v>
      </c>
      <c r="AX35" s="52">
        <v>0</v>
      </c>
      <c r="AY35" s="52">
        <v>0</v>
      </c>
      <c r="AZ35" s="52">
        <v>0</v>
      </c>
      <c r="BA35" s="52">
        <v>0</v>
      </c>
      <c r="BB35" s="52">
        <v>0</v>
      </c>
      <c r="BC35" s="52">
        <v>0</v>
      </c>
      <c r="BD35" s="52">
        <v>0</v>
      </c>
      <c r="BE35" s="52">
        <v>0</v>
      </c>
      <c r="BF35" s="52">
        <v>1</v>
      </c>
      <c r="BG35" s="52">
        <v>0</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row r="37" spans="1:74" s="52" customFormat="1" x14ac:dyDescent="0.2"/>
    <row r="38" spans="1:74" s="52" customFormat="1" x14ac:dyDescent="0.2"/>
    <row r="39" spans="1:74" s="52" customFormat="1" x14ac:dyDescent="0.2"/>
    <row r="40" spans="1:74" s="52" customFormat="1" x14ac:dyDescent="0.2"/>
    <row r="85" spans="1:74" x14ac:dyDescent="0.2">
      <c r="B85" s="52">
        <v>271004</v>
      </c>
      <c r="C85" t="s">
        <v>395</v>
      </c>
      <c r="D85">
        <f>IFERROR(VLOOKUP($B85,$A$8:$BV$70,D$88,FALSE),0)</f>
        <v>12</v>
      </c>
      <c r="E85">
        <f t="shared" ref="E85:AJ85" si="0">IFERROR(VLOOKUP($B85,$A$8:$BV$70,E88,FALSE),0)</f>
        <v>0.85182443046663603</v>
      </c>
      <c r="F85">
        <f t="shared" si="0"/>
        <v>10.0295457135588</v>
      </c>
      <c r="G85">
        <f t="shared" si="0"/>
        <v>1</v>
      </c>
      <c r="H85">
        <f t="shared" si="0"/>
        <v>1</v>
      </c>
      <c r="I85">
        <f t="shared" si="0"/>
        <v>2</v>
      </c>
      <c r="J85">
        <f t="shared" si="0"/>
        <v>2</v>
      </c>
      <c r="K85">
        <f t="shared" si="0"/>
        <v>2</v>
      </c>
      <c r="L85">
        <f t="shared" si="0"/>
        <v>3</v>
      </c>
      <c r="M85">
        <f t="shared" si="0"/>
        <v>0</v>
      </c>
      <c r="N85">
        <f t="shared" si="0"/>
        <v>1</v>
      </c>
      <c r="O85">
        <f t="shared" si="0"/>
        <v>0</v>
      </c>
      <c r="P85">
        <f t="shared" si="0"/>
        <v>5</v>
      </c>
      <c r="Q85">
        <f t="shared" si="0"/>
        <v>7</v>
      </c>
      <c r="R85">
        <f t="shared" si="0"/>
        <v>0</v>
      </c>
      <c r="S85">
        <f t="shared" si="0"/>
        <v>2</v>
      </c>
      <c r="T85">
        <f t="shared" si="0"/>
        <v>1</v>
      </c>
      <c r="U85">
        <f t="shared" si="0"/>
        <v>9</v>
      </c>
      <c r="V85">
        <f t="shared" si="0"/>
        <v>2</v>
      </c>
      <c r="W85">
        <f t="shared" si="0"/>
        <v>1</v>
      </c>
      <c r="X85">
        <f t="shared" si="0"/>
        <v>6</v>
      </c>
      <c r="Y85">
        <f t="shared" si="0"/>
        <v>0</v>
      </c>
      <c r="Z85">
        <f t="shared" si="0"/>
        <v>0</v>
      </c>
      <c r="AA85">
        <f t="shared" si="0"/>
        <v>10</v>
      </c>
      <c r="AB85">
        <f t="shared" si="0"/>
        <v>0</v>
      </c>
      <c r="AC85">
        <f t="shared" si="0"/>
        <v>0</v>
      </c>
      <c r="AD85">
        <f t="shared" si="0"/>
        <v>0</v>
      </c>
      <c r="AE85">
        <f t="shared" si="0"/>
        <v>0</v>
      </c>
      <c r="AF85">
        <f t="shared" si="0"/>
        <v>2</v>
      </c>
      <c r="AG85">
        <f t="shared" si="0"/>
        <v>0</v>
      </c>
      <c r="AH85">
        <f t="shared" si="0"/>
        <v>5</v>
      </c>
      <c r="AI85">
        <f t="shared" si="0"/>
        <v>2</v>
      </c>
      <c r="AJ85">
        <f t="shared" si="0"/>
        <v>0</v>
      </c>
      <c r="AK85">
        <f t="shared" ref="AK85:BP85" si="1">IFERROR(VLOOKUP($B85,$A$8:$BV$70,AK88,FALSE),0)</f>
        <v>5</v>
      </c>
      <c r="AL85">
        <f t="shared" si="1"/>
        <v>0</v>
      </c>
      <c r="AM85">
        <f t="shared" si="1"/>
        <v>0</v>
      </c>
      <c r="AN85">
        <f t="shared" si="1"/>
        <v>0</v>
      </c>
      <c r="AO85">
        <f t="shared" si="1"/>
        <v>1</v>
      </c>
      <c r="AP85">
        <f t="shared" si="1"/>
        <v>2</v>
      </c>
      <c r="AQ85">
        <f t="shared" si="1"/>
        <v>0</v>
      </c>
      <c r="AR85">
        <f t="shared" si="1"/>
        <v>1</v>
      </c>
      <c r="AS85">
        <f t="shared" si="1"/>
        <v>1</v>
      </c>
      <c r="AT85">
        <f t="shared" si="1"/>
        <v>2</v>
      </c>
      <c r="AU85">
        <f t="shared" si="1"/>
        <v>0</v>
      </c>
      <c r="AV85">
        <f t="shared" si="1"/>
        <v>3</v>
      </c>
      <c r="AW85">
        <f t="shared" si="1"/>
        <v>1</v>
      </c>
      <c r="AX85">
        <f t="shared" si="1"/>
        <v>1</v>
      </c>
      <c r="AY85">
        <f t="shared" si="1"/>
        <v>0</v>
      </c>
      <c r="AZ85">
        <f t="shared" si="1"/>
        <v>0</v>
      </c>
      <c r="BA85">
        <f t="shared" si="1"/>
        <v>0</v>
      </c>
      <c r="BB85">
        <f t="shared" si="1"/>
        <v>1</v>
      </c>
      <c r="BC85">
        <f t="shared" si="1"/>
        <v>2</v>
      </c>
      <c r="BD85">
        <f t="shared" si="1"/>
        <v>1</v>
      </c>
      <c r="BE85">
        <f t="shared" si="1"/>
        <v>2</v>
      </c>
      <c r="BF85">
        <f t="shared" si="1"/>
        <v>3</v>
      </c>
      <c r="BG85">
        <f t="shared" si="1"/>
        <v>1</v>
      </c>
      <c r="BH85">
        <f t="shared" si="1"/>
        <v>2</v>
      </c>
      <c r="BI85">
        <f t="shared" si="1"/>
        <v>0</v>
      </c>
      <c r="BJ85">
        <f t="shared" si="1"/>
        <v>3</v>
      </c>
      <c r="BK85">
        <f t="shared" si="1"/>
        <v>17</v>
      </c>
      <c r="BL85">
        <f t="shared" si="1"/>
        <v>1</v>
      </c>
      <c r="BM85">
        <f t="shared" si="1"/>
        <v>1</v>
      </c>
      <c r="BN85">
        <f t="shared" si="1"/>
        <v>0</v>
      </c>
      <c r="BO85">
        <f t="shared" si="1"/>
        <v>1</v>
      </c>
      <c r="BP85">
        <f t="shared" si="1"/>
        <v>0</v>
      </c>
      <c r="BQ85">
        <f t="shared" ref="BQ85:BV85" si="2">IFERROR(VLOOKUP($B85,$A$8:$BV$70,BQ88,FALSE),0)</f>
        <v>0</v>
      </c>
      <c r="BR85">
        <f t="shared" si="2"/>
        <v>5</v>
      </c>
      <c r="BS85">
        <f t="shared" si="2"/>
        <v>7</v>
      </c>
      <c r="BT85">
        <f t="shared" si="2"/>
        <v>0</v>
      </c>
      <c r="BU85">
        <f t="shared" si="2"/>
        <v>0</v>
      </c>
      <c r="BV85">
        <f t="shared" si="2"/>
        <v>0</v>
      </c>
    </row>
    <row r="86" spans="1:74" x14ac:dyDescent="0.2">
      <c r="B86" s="52">
        <v>271403</v>
      </c>
      <c r="C86" t="s">
        <v>396</v>
      </c>
      <c r="D86">
        <f>IFERROR(VLOOKUP($B86,$A$8:$BV$70,D$88,FALSE),0)</f>
        <v>4</v>
      </c>
      <c r="E86">
        <f t="shared" ref="E86:AJ86" si="3">IFERROR(VLOOKUP($B86,$A$8:$BV$70,E$88,FALSE),0)</f>
        <v>0.92949760654366298</v>
      </c>
      <c r="F86">
        <f t="shared" si="3"/>
        <v>10.944084722207601</v>
      </c>
      <c r="G86">
        <f t="shared" si="3"/>
        <v>0</v>
      </c>
      <c r="H86">
        <f t="shared" si="3"/>
        <v>0</v>
      </c>
      <c r="I86">
        <f t="shared" si="3"/>
        <v>1</v>
      </c>
      <c r="J86">
        <f t="shared" si="3"/>
        <v>1</v>
      </c>
      <c r="K86">
        <f t="shared" si="3"/>
        <v>2</v>
      </c>
      <c r="L86">
        <f t="shared" si="3"/>
        <v>0</v>
      </c>
      <c r="M86">
        <f t="shared" si="3"/>
        <v>0</v>
      </c>
      <c r="N86">
        <f t="shared" si="3"/>
        <v>0</v>
      </c>
      <c r="O86">
        <f t="shared" si="3"/>
        <v>0</v>
      </c>
      <c r="P86">
        <f t="shared" si="3"/>
        <v>4</v>
      </c>
      <c r="Q86">
        <f t="shared" si="3"/>
        <v>0</v>
      </c>
      <c r="R86">
        <f t="shared" si="3"/>
        <v>0</v>
      </c>
      <c r="S86">
        <f t="shared" si="3"/>
        <v>3</v>
      </c>
      <c r="T86">
        <f t="shared" si="3"/>
        <v>0</v>
      </c>
      <c r="U86">
        <f t="shared" si="3"/>
        <v>1</v>
      </c>
      <c r="V86">
        <f t="shared" si="3"/>
        <v>0</v>
      </c>
      <c r="W86">
        <f t="shared" si="3"/>
        <v>0</v>
      </c>
      <c r="X86">
        <f t="shared" si="3"/>
        <v>0</v>
      </c>
      <c r="Y86">
        <f t="shared" si="3"/>
        <v>1</v>
      </c>
      <c r="Z86">
        <f t="shared" si="3"/>
        <v>0</v>
      </c>
      <c r="AA86">
        <f t="shared" si="3"/>
        <v>3</v>
      </c>
      <c r="AB86">
        <f t="shared" si="3"/>
        <v>0</v>
      </c>
      <c r="AC86">
        <f t="shared" si="3"/>
        <v>0</v>
      </c>
      <c r="AD86">
        <f t="shared" si="3"/>
        <v>0</v>
      </c>
      <c r="AE86">
        <f t="shared" si="3"/>
        <v>0</v>
      </c>
      <c r="AF86">
        <f t="shared" si="3"/>
        <v>1</v>
      </c>
      <c r="AG86">
        <f t="shared" si="3"/>
        <v>0</v>
      </c>
      <c r="AH86">
        <f t="shared" si="3"/>
        <v>1</v>
      </c>
      <c r="AI86">
        <f t="shared" si="3"/>
        <v>0</v>
      </c>
      <c r="AJ86">
        <f t="shared" si="3"/>
        <v>0</v>
      </c>
      <c r="AK86">
        <f t="shared" ref="AK86:BP86" si="4">IFERROR(VLOOKUP($B86,$A$8:$BV$70,AK$88,FALSE),0)</f>
        <v>2</v>
      </c>
      <c r="AL86">
        <f t="shared" si="4"/>
        <v>1</v>
      </c>
      <c r="AM86">
        <f t="shared" si="4"/>
        <v>0</v>
      </c>
      <c r="AN86">
        <f t="shared" si="4"/>
        <v>0</v>
      </c>
      <c r="AO86">
        <f t="shared" si="4"/>
        <v>0</v>
      </c>
      <c r="AP86">
        <f t="shared" si="4"/>
        <v>1</v>
      </c>
      <c r="AQ86">
        <f t="shared" si="4"/>
        <v>1</v>
      </c>
      <c r="AR86">
        <f t="shared" si="4"/>
        <v>0</v>
      </c>
      <c r="AS86">
        <f t="shared" si="4"/>
        <v>0</v>
      </c>
      <c r="AT86">
        <f t="shared" si="4"/>
        <v>0</v>
      </c>
      <c r="AU86">
        <f t="shared" si="4"/>
        <v>0</v>
      </c>
      <c r="AV86">
        <f t="shared" si="4"/>
        <v>1</v>
      </c>
      <c r="AW86">
        <f t="shared" si="4"/>
        <v>0</v>
      </c>
      <c r="AX86">
        <f t="shared" si="4"/>
        <v>0</v>
      </c>
      <c r="AY86">
        <f t="shared" si="4"/>
        <v>1</v>
      </c>
      <c r="AZ86">
        <f t="shared" si="4"/>
        <v>0</v>
      </c>
      <c r="BA86">
        <f t="shared" si="4"/>
        <v>0</v>
      </c>
      <c r="BB86">
        <f t="shared" si="4"/>
        <v>1</v>
      </c>
      <c r="BC86">
        <f t="shared" si="4"/>
        <v>1</v>
      </c>
      <c r="BD86">
        <f t="shared" si="4"/>
        <v>0</v>
      </c>
      <c r="BE86">
        <f t="shared" si="4"/>
        <v>0</v>
      </c>
      <c r="BF86">
        <f t="shared" si="4"/>
        <v>0</v>
      </c>
      <c r="BG86">
        <f t="shared" si="4"/>
        <v>0</v>
      </c>
      <c r="BH86">
        <f t="shared" si="4"/>
        <v>2</v>
      </c>
      <c r="BI86">
        <f t="shared" si="4"/>
        <v>0</v>
      </c>
      <c r="BJ86">
        <f t="shared" si="4"/>
        <v>2</v>
      </c>
      <c r="BK86">
        <f t="shared" si="4"/>
        <v>3</v>
      </c>
      <c r="BL86">
        <f t="shared" si="4"/>
        <v>0</v>
      </c>
      <c r="BM86">
        <f t="shared" si="4"/>
        <v>0</v>
      </c>
      <c r="BN86">
        <f t="shared" si="4"/>
        <v>0</v>
      </c>
      <c r="BO86">
        <f t="shared" si="4"/>
        <v>0</v>
      </c>
      <c r="BP86">
        <f t="shared" si="4"/>
        <v>0</v>
      </c>
      <c r="BQ86">
        <f t="shared" ref="BQ86:BV86" si="5">IFERROR(VLOOKUP($B86,$A$8:$BV$70,BQ$88,FALSE),0)</f>
        <v>0</v>
      </c>
      <c r="BR86">
        <f t="shared" si="5"/>
        <v>1</v>
      </c>
      <c r="BS86">
        <f t="shared" si="5"/>
        <v>3</v>
      </c>
      <c r="BT86">
        <f t="shared" si="5"/>
        <v>0</v>
      </c>
      <c r="BU86">
        <f t="shared" si="5"/>
        <v>0</v>
      </c>
      <c r="BV86">
        <f t="shared" si="5"/>
        <v>0</v>
      </c>
    </row>
    <row r="87" spans="1:74" x14ac:dyDescent="0.2">
      <c r="C87" t="s">
        <v>397</v>
      </c>
      <c r="D87">
        <f>SUM(D8:D83)</f>
        <v>52</v>
      </c>
      <c r="G87">
        <f t="shared" ref="G87:BQ87" si="6">SUM(G8:G83)</f>
        <v>3</v>
      </c>
      <c r="H87">
        <f t="shared" si="6"/>
        <v>4</v>
      </c>
      <c r="I87">
        <f t="shared" si="6"/>
        <v>8</v>
      </c>
      <c r="J87">
        <f t="shared" si="6"/>
        <v>9</v>
      </c>
      <c r="K87">
        <f t="shared" si="6"/>
        <v>14</v>
      </c>
      <c r="L87">
        <f t="shared" si="6"/>
        <v>9</v>
      </c>
      <c r="M87">
        <f t="shared" si="6"/>
        <v>1</v>
      </c>
      <c r="N87">
        <f t="shared" si="6"/>
        <v>4</v>
      </c>
      <c r="O87">
        <f t="shared" si="6"/>
        <v>0</v>
      </c>
      <c r="P87">
        <f t="shared" si="6"/>
        <v>33</v>
      </c>
      <c r="Q87">
        <f t="shared" si="6"/>
        <v>19</v>
      </c>
      <c r="R87">
        <f t="shared" si="6"/>
        <v>0</v>
      </c>
      <c r="S87">
        <f t="shared" si="6"/>
        <v>5</v>
      </c>
      <c r="T87">
        <f t="shared" si="6"/>
        <v>11</v>
      </c>
      <c r="U87">
        <f t="shared" si="6"/>
        <v>1</v>
      </c>
      <c r="V87">
        <f t="shared" si="6"/>
        <v>10</v>
      </c>
      <c r="W87">
        <f t="shared" si="6"/>
        <v>2</v>
      </c>
      <c r="X87">
        <f t="shared" si="6"/>
        <v>1</v>
      </c>
      <c r="Y87">
        <f t="shared" si="6"/>
        <v>6</v>
      </c>
      <c r="Z87">
        <f t="shared" si="6"/>
        <v>1</v>
      </c>
      <c r="AA87">
        <f t="shared" si="6"/>
        <v>0</v>
      </c>
      <c r="AB87">
        <f t="shared" si="6"/>
        <v>13</v>
      </c>
      <c r="AC87">
        <f t="shared" si="6"/>
        <v>0</v>
      </c>
      <c r="AD87">
        <f t="shared" si="6"/>
        <v>0</v>
      </c>
      <c r="AE87">
        <f t="shared" si="6"/>
        <v>0</v>
      </c>
      <c r="AF87">
        <f t="shared" si="6"/>
        <v>0</v>
      </c>
      <c r="AG87">
        <f t="shared" si="6"/>
        <v>3</v>
      </c>
      <c r="AH87">
        <f t="shared" si="6"/>
        <v>0</v>
      </c>
      <c r="AI87">
        <f t="shared" si="6"/>
        <v>6</v>
      </c>
      <c r="AJ87">
        <f t="shared" si="6"/>
        <v>2</v>
      </c>
      <c r="AK87">
        <f t="shared" si="6"/>
        <v>0</v>
      </c>
      <c r="AL87">
        <f t="shared" si="6"/>
        <v>7</v>
      </c>
      <c r="AM87">
        <f t="shared" si="6"/>
        <v>1</v>
      </c>
      <c r="AN87">
        <f t="shared" si="6"/>
        <v>0</v>
      </c>
      <c r="AO87">
        <f t="shared" si="6"/>
        <v>0</v>
      </c>
      <c r="AP87">
        <f t="shared" si="6"/>
        <v>4</v>
      </c>
      <c r="AQ87">
        <f t="shared" si="6"/>
        <v>7</v>
      </c>
      <c r="AR87">
        <f t="shared" si="6"/>
        <v>4</v>
      </c>
      <c r="AS87">
        <f t="shared" si="6"/>
        <v>2</v>
      </c>
      <c r="AT87">
        <f t="shared" si="6"/>
        <v>2</v>
      </c>
      <c r="AU87">
        <f t="shared" si="6"/>
        <v>7</v>
      </c>
      <c r="AV87">
        <f t="shared" si="6"/>
        <v>3</v>
      </c>
      <c r="AW87">
        <f t="shared" si="6"/>
        <v>13</v>
      </c>
      <c r="AX87">
        <f t="shared" si="6"/>
        <v>2</v>
      </c>
      <c r="AY87">
        <f t="shared" si="6"/>
        <v>3</v>
      </c>
      <c r="AZ87">
        <f t="shared" si="6"/>
        <v>2</v>
      </c>
      <c r="BA87">
        <f t="shared" si="6"/>
        <v>0</v>
      </c>
      <c r="BB87">
        <f t="shared" si="6"/>
        <v>3</v>
      </c>
      <c r="BC87">
        <f t="shared" si="6"/>
        <v>7</v>
      </c>
      <c r="BD87">
        <f t="shared" si="6"/>
        <v>10</v>
      </c>
      <c r="BE87">
        <f t="shared" si="6"/>
        <v>6</v>
      </c>
      <c r="BF87">
        <f t="shared" si="6"/>
        <v>6</v>
      </c>
      <c r="BG87">
        <f t="shared" si="6"/>
        <v>8</v>
      </c>
      <c r="BH87">
        <f t="shared" si="6"/>
        <v>4</v>
      </c>
      <c r="BI87">
        <f t="shared" si="6"/>
        <v>11</v>
      </c>
      <c r="BJ87">
        <f t="shared" si="6"/>
        <v>0</v>
      </c>
      <c r="BK87">
        <f t="shared" si="6"/>
        <v>5</v>
      </c>
      <c r="BL87">
        <f t="shared" si="6"/>
        <v>20</v>
      </c>
      <c r="BM87">
        <f t="shared" si="6"/>
        <v>1</v>
      </c>
      <c r="BN87">
        <f t="shared" si="6"/>
        <v>1</v>
      </c>
      <c r="BO87">
        <f t="shared" si="6"/>
        <v>0</v>
      </c>
      <c r="BP87">
        <f t="shared" si="6"/>
        <v>1</v>
      </c>
      <c r="BQ87">
        <f t="shared" si="6"/>
        <v>0</v>
      </c>
      <c r="BR87">
        <f t="shared" ref="BR87:BV87" si="7">SUM(BR8:BR83)</f>
        <v>0</v>
      </c>
      <c r="BS87">
        <f t="shared" si="7"/>
        <v>6</v>
      </c>
      <c r="BT87">
        <f t="shared" si="7"/>
        <v>10</v>
      </c>
      <c r="BU87">
        <f t="shared" si="7"/>
        <v>0</v>
      </c>
      <c r="BV87">
        <f t="shared" si="7"/>
        <v>0</v>
      </c>
    </row>
    <row r="88" spans="1:74"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21</v>
      </c>
      <c r="U88">
        <v>22</v>
      </c>
      <c r="V88">
        <v>23</v>
      </c>
      <c r="W88">
        <v>24</v>
      </c>
      <c r="X88">
        <v>25</v>
      </c>
      <c r="Y88">
        <v>26</v>
      </c>
      <c r="Z88">
        <v>27</v>
      </c>
      <c r="AA88">
        <v>28</v>
      </c>
      <c r="AB88">
        <v>29</v>
      </c>
      <c r="AC88">
        <v>30</v>
      </c>
      <c r="AD88">
        <v>31</v>
      </c>
      <c r="AE88">
        <v>32</v>
      </c>
      <c r="AF88">
        <v>33</v>
      </c>
      <c r="AG88">
        <v>34</v>
      </c>
      <c r="AH88">
        <v>35</v>
      </c>
      <c r="AI88">
        <v>36</v>
      </c>
      <c r="AJ88">
        <v>37</v>
      </c>
      <c r="AK88">
        <v>38</v>
      </c>
      <c r="AL88">
        <v>39</v>
      </c>
      <c r="AM88">
        <v>40</v>
      </c>
      <c r="AN88">
        <v>41</v>
      </c>
      <c r="AO88">
        <v>42</v>
      </c>
      <c r="AP88">
        <v>43</v>
      </c>
      <c r="AQ88">
        <v>44</v>
      </c>
      <c r="AR88">
        <v>45</v>
      </c>
      <c r="AS88">
        <v>46</v>
      </c>
      <c r="AT88">
        <v>47</v>
      </c>
      <c r="AU88">
        <v>48</v>
      </c>
      <c r="AV88">
        <v>49</v>
      </c>
      <c r="AW88">
        <v>50</v>
      </c>
      <c r="AX88">
        <v>51</v>
      </c>
      <c r="AY88">
        <v>52</v>
      </c>
      <c r="AZ88">
        <v>53</v>
      </c>
      <c r="BA88">
        <v>54</v>
      </c>
      <c r="BB88">
        <v>55</v>
      </c>
      <c r="BC88">
        <v>56</v>
      </c>
      <c r="BD88">
        <v>57</v>
      </c>
      <c r="BE88">
        <v>58</v>
      </c>
      <c r="BF88">
        <v>59</v>
      </c>
      <c r="BG88">
        <v>60</v>
      </c>
      <c r="BH88">
        <v>61</v>
      </c>
      <c r="BI88">
        <v>62</v>
      </c>
      <c r="BJ88">
        <v>63</v>
      </c>
      <c r="BK88">
        <v>64</v>
      </c>
      <c r="BL88">
        <v>65</v>
      </c>
      <c r="BM88">
        <v>66</v>
      </c>
      <c r="BN88">
        <v>67</v>
      </c>
      <c r="BO88">
        <v>68</v>
      </c>
      <c r="BP88">
        <v>69</v>
      </c>
      <c r="BQ88">
        <v>70</v>
      </c>
      <c r="BR88">
        <v>71</v>
      </c>
      <c r="BS88">
        <v>72</v>
      </c>
      <c r="BT88">
        <v>73</v>
      </c>
      <c r="BU88">
        <v>74</v>
      </c>
      <c r="BV88">
        <v>75</v>
      </c>
    </row>
    <row r="90" spans="1:74" x14ac:dyDescent="0.2">
      <c r="A90">
        <v>270000</v>
      </c>
      <c r="B90" t="s">
        <v>394</v>
      </c>
      <c r="C90" t="s">
        <v>406</v>
      </c>
      <c r="D90">
        <v>36</v>
      </c>
      <c r="E90">
        <v>0.78897175283881904</v>
      </c>
      <c r="F90">
        <v>9.2895061221344797</v>
      </c>
      <c r="G90">
        <v>2</v>
      </c>
      <c r="H90">
        <v>3</v>
      </c>
      <c r="I90">
        <v>5</v>
      </c>
      <c r="J90">
        <v>6</v>
      </c>
      <c r="K90">
        <v>10</v>
      </c>
      <c r="L90">
        <v>6</v>
      </c>
      <c r="M90">
        <v>1</v>
      </c>
      <c r="N90">
        <v>3</v>
      </c>
      <c r="O90">
        <v>0</v>
      </c>
      <c r="P90">
        <v>24</v>
      </c>
      <c r="Q90">
        <v>12</v>
      </c>
      <c r="R90">
        <v>0</v>
      </c>
      <c r="S90">
        <v>11</v>
      </c>
      <c r="T90">
        <v>25</v>
      </c>
      <c r="U90">
        <v>1</v>
      </c>
      <c r="V90">
        <v>24</v>
      </c>
      <c r="W90">
        <v>8</v>
      </c>
      <c r="X90">
        <v>1</v>
      </c>
      <c r="Y90">
        <v>12</v>
      </c>
      <c r="Z90">
        <v>3</v>
      </c>
      <c r="AA90">
        <v>0</v>
      </c>
      <c r="AB90">
        <v>27</v>
      </c>
      <c r="AC90">
        <v>2</v>
      </c>
      <c r="AD90">
        <v>0</v>
      </c>
      <c r="AE90">
        <v>0</v>
      </c>
      <c r="AF90">
        <v>0</v>
      </c>
      <c r="AG90">
        <v>7</v>
      </c>
      <c r="AH90">
        <v>0</v>
      </c>
      <c r="AI90">
        <v>17</v>
      </c>
      <c r="AJ90">
        <v>4</v>
      </c>
      <c r="AK90">
        <v>0</v>
      </c>
      <c r="AL90">
        <v>12</v>
      </c>
      <c r="AM90">
        <v>1</v>
      </c>
      <c r="AN90">
        <v>2</v>
      </c>
      <c r="AO90">
        <v>0</v>
      </c>
      <c r="AP90">
        <v>3</v>
      </c>
      <c r="AQ90">
        <v>4</v>
      </c>
      <c r="AR90">
        <v>3</v>
      </c>
      <c r="AS90">
        <v>1</v>
      </c>
      <c r="AT90">
        <v>1</v>
      </c>
      <c r="AU90">
        <v>5</v>
      </c>
      <c r="AV90">
        <v>3</v>
      </c>
      <c r="AW90">
        <v>9</v>
      </c>
      <c r="AX90">
        <v>1</v>
      </c>
      <c r="AY90">
        <v>2</v>
      </c>
      <c r="AZ90">
        <v>1</v>
      </c>
      <c r="BA90">
        <v>0</v>
      </c>
      <c r="BB90">
        <v>3</v>
      </c>
      <c r="BC90">
        <v>5</v>
      </c>
      <c r="BD90">
        <v>7</v>
      </c>
      <c r="BE90">
        <v>5</v>
      </c>
      <c r="BF90">
        <v>4</v>
      </c>
      <c r="BG90">
        <v>5</v>
      </c>
      <c r="BH90">
        <v>3</v>
      </c>
      <c r="BI90">
        <v>7</v>
      </c>
      <c r="BJ90">
        <v>0</v>
      </c>
      <c r="BK90">
        <v>11</v>
      </c>
      <c r="BL90">
        <v>43</v>
      </c>
      <c r="BM90">
        <v>1</v>
      </c>
      <c r="BN90">
        <v>3</v>
      </c>
      <c r="BO90">
        <v>2</v>
      </c>
      <c r="BP90">
        <v>1</v>
      </c>
      <c r="BQ90">
        <v>0</v>
      </c>
      <c r="BR90">
        <v>0</v>
      </c>
      <c r="BS90">
        <v>14</v>
      </c>
      <c r="BT90">
        <v>21</v>
      </c>
      <c r="BU90">
        <v>1</v>
      </c>
      <c r="BV90">
        <v>0</v>
      </c>
    </row>
    <row r="91" spans="1:74" x14ac:dyDescent="0.2">
      <c r="B91" t="s">
        <v>425</v>
      </c>
    </row>
    <row r="92" spans="1:74" x14ac:dyDescent="0.2">
      <c r="D92">
        <f>D87-D85-D86</f>
        <v>36</v>
      </c>
    </row>
    <row r="100" spans="1:6" s="147" customFormat="1" x14ac:dyDescent="0.2"/>
    <row r="101" spans="1:6" x14ac:dyDescent="0.2">
      <c r="A101" s="52">
        <v>271004</v>
      </c>
      <c r="B101" s="52" t="s">
        <v>172</v>
      </c>
      <c r="C101" s="52" t="s">
        <v>419</v>
      </c>
      <c r="D101" s="52">
        <v>21</v>
      </c>
      <c r="E101" s="52">
        <v>1.4906927533166101</v>
      </c>
      <c r="F101" s="52">
        <v>17.551704998727899</v>
      </c>
    </row>
    <row r="102" spans="1:6" x14ac:dyDescent="0.2">
      <c r="A102" s="52">
        <v>271021</v>
      </c>
      <c r="B102" s="52" t="s">
        <v>419</v>
      </c>
      <c r="C102" s="52" t="s">
        <v>500</v>
      </c>
      <c r="D102" s="52">
        <v>1</v>
      </c>
      <c r="E102" s="52">
        <v>1.82385234091448</v>
      </c>
      <c r="F102" s="52">
        <v>21.474390465606</v>
      </c>
    </row>
    <row r="103" spans="1:6" x14ac:dyDescent="0.2">
      <c r="A103" s="52">
        <v>271039</v>
      </c>
      <c r="B103" s="52" t="s">
        <v>419</v>
      </c>
      <c r="C103" s="52" t="s">
        <v>501</v>
      </c>
      <c r="D103" s="52">
        <v>1</v>
      </c>
      <c r="E103" s="52">
        <v>2.4272433796936799</v>
      </c>
      <c r="F103" s="52">
        <v>28.578833341554599</v>
      </c>
    </row>
    <row r="104" spans="1:6" x14ac:dyDescent="0.2">
      <c r="A104" s="52">
        <v>271063</v>
      </c>
      <c r="B104" s="52" t="s">
        <v>419</v>
      </c>
      <c r="C104" s="52" t="s">
        <v>503</v>
      </c>
      <c r="D104" s="52">
        <v>1</v>
      </c>
      <c r="E104" s="52">
        <v>1.81738877580692</v>
      </c>
      <c r="F104" s="52">
        <v>21.398287199016998</v>
      </c>
    </row>
    <row r="105" spans="1:6" x14ac:dyDescent="0.2">
      <c r="A105" s="52">
        <v>271098</v>
      </c>
      <c r="B105" s="52" t="s">
        <v>419</v>
      </c>
      <c r="C105" s="52" t="s">
        <v>506</v>
      </c>
      <c r="D105" s="52">
        <v>1</v>
      </c>
      <c r="E105" s="52">
        <v>2.3133689592153099</v>
      </c>
      <c r="F105" s="52">
        <v>27.238053874631799</v>
      </c>
    </row>
    <row r="106" spans="1:6" x14ac:dyDescent="0.2">
      <c r="A106" s="52">
        <v>271110</v>
      </c>
      <c r="B106" s="52" t="s">
        <v>419</v>
      </c>
      <c r="C106" s="52" t="s">
        <v>507</v>
      </c>
      <c r="D106" s="52">
        <v>2</v>
      </c>
      <c r="E106" s="52">
        <v>5.7360828290360502</v>
      </c>
      <c r="F106" s="52">
        <v>67.537749438650295</v>
      </c>
    </row>
    <row r="107" spans="1:6" x14ac:dyDescent="0.2">
      <c r="A107" s="52">
        <v>271136</v>
      </c>
      <c r="B107" s="52" t="s">
        <v>419</v>
      </c>
      <c r="C107" s="52" t="s">
        <v>508</v>
      </c>
      <c r="D107" s="52">
        <v>1</v>
      </c>
      <c r="E107" s="52">
        <v>2.0293443188505802</v>
      </c>
      <c r="F107" s="52">
        <v>23.893892786466498</v>
      </c>
    </row>
    <row r="108" spans="1:6" x14ac:dyDescent="0.2">
      <c r="A108" s="52">
        <v>271144</v>
      </c>
      <c r="B108" s="52" t="s">
        <v>419</v>
      </c>
      <c r="C108" s="52" t="s">
        <v>509</v>
      </c>
      <c r="D108" s="52">
        <v>1</v>
      </c>
      <c r="E108" s="52">
        <v>1.1559223682537501</v>
      </c>
      <c r="F108" s="52">
        <v>13.6100536907296</v>
      </c>
    </row>
    <row r="109" spans="1:6" x14ac:dyDescent="0.2">
      <c r="A109" s="52">
        <v>271152</v>
      </c>
      <c r="B109" s="52" t="s">
        <v>419</v>
      </c>
      <c r="C109" s="52" t="s">
        <v>510</v>
      </c>
      <c r="D109" s="52">
        <v>1</v>
      </c>
      <c r="E109" s="52">
        <v>2.2506808309513602</v>
      </c>
      <c r="F109" s="52">
        <v>26.499951719266001</v>
      </c>
    </row>
    <row r="110" spans="1:6" x14ac:dyDescent="0.2">
      <c r="A110" s="52">
        <v>271187</v>
      </c>
      <c r="B110" s="52" t="s">
        <v>419</v>
      </c>
      <c r="C110" s="52" t="s">
        <v>513</v>
      </c>
      <c r="D110" s="52">
        <v>1</v>
      </c>
      <c r="E110" s="52">
        <v>1.1211013699858701</v>
      </c>
      <c r="F110" s="52">
        <v>13.2000645175756</v>
      </c>
    </row>
    <row r="111" spans="1:6" x14ac:dyDescent="0.2">
      <c r="A111" s="52">
        <v>271195</v>
      </c>
      <c r="B111" s="52" t="s">
        <v>419</v>
      </c>
      <c r="C111" s="52" t="s">
        <v>527</v>
      </c>
      <c r="D111" s="52">
        <v>1</v>
      </c>
      <c r="E111" s="52">
        <v>1.6758559434231</v>
      </c>
      <c r="F111" s="52">
        <v>19.731852237078499</v>
      </c>
    </row>
    <row r="112" spans="1:6" x14ac:dyDescent="0.2">
      <c r="A112" s="52">
        <v>271209</v>
      </c>
      <c r="B112" s="52" t="s">
        <v>419</v>
      </c>
      <c r="C112" s="52" t="s">
        <v>514</v>
      </c>
      <c r="D112" s="52">
        <v>1</v>
      </c>
      <c r="E112" s="52">
        <v>1.23670541676973</v>
      </c>
      <c r="F112" s="52">
        <v>14.5612089393855</v>
      </c>
    </row>
    <row r="113" spans="1:6" x14ac:dyDescent="0.2">
      <c r="A113" s="52">
        <v>271217</v>
      </c>
      <c r="B113" s="52" t="s">
        <v>419</v>
      </c>
      <c r="C113" s="52" t="s">
        <v>515</v>
      </c>
      <c r="D113" s="52">
        <v>1</v>
      </c>
      <c r="E113" s="52">
        <v>1.4547993831650601</v>
      </c>
      <c r="F113" s="52">
        <v>17.1290895114596</v>
      </c>
    </row>
    <row r="114" spans="1:6" x14ac:dyDescent="0.2">
      <c r="A114" s="52">
        <v>271233</v>
      </c>
      <c r="B114" s="52" t="s">
        <v>419</v>
      </c>
      <c r="C114" s="52" t="s">
        <v>517</v>
      </c>
      <c r="D114" s="52">
        <v>2</v>
      </c>
      <c r="E114" s="52">
        <v>2.2062879205736299</v>
      </c>
      <c r="F114" s="52">
        <v>25.977261000302502</v>
      </c>
    </row>
    <row r="115" spans="1:6" x14ac:dyDescent="0.2">
      <c r="A115" s="52">
        <v>271241</v>
      </c>
      <c r="B115" s="52" t="s">
        <v>419</v>
      </c>
      <c r="C115" s="52" t="s">
        <v>530</v>
      </c>
      <c r="D115" s="52">
        <v>2</v>
      </c>
      <c r="E115" s="52">
        <v>3.3856414944221598</v>
      </c>
      <c r="F115" s="52">
        <v>39.863198240777002</v>
      </c>
    </row>
    <row r="116" spans="1:6" x14ac:dyDescent="0.2">
      <c r="A116" s="52">
        <v>271268</v>
      </c>
      <c r="B116" s="52" t="s">
        <v>419</v>
      </c>
      <c r="C116" s="52" t="s">
        <v>519</v>
      </c>
      <c r="D116" s="52">
        <v>1</v>
      </c>
      <c r="E116" s="52">
        <v>0.99255583126550895</v>
      </c>
      <c r="F116" s="52">
        <v>11.686544464900299</v>
      </c>
    </row>
    <row r="117" spans="1:6" x14ac:dyDescent="0.2">
      <c r="A117" s="52">
        <v>271276</v>
      </c>
      <c r="B117" s="52" t="s">
        <v>419</v>
      </c>
      <c r="C117" s="52" t="s">
        <v>520</v>
      </c>
      <c r="D117" s="52">
        <v>2</v>
      </c>
      <c r="E117" s="52">
        <v>2.89825669859579</v>
      </c>
      <c r="F117" s="52">
        <v>34.124635322176303</v>
      </c>
    </row>
    <row r="118" spans="1:6" x14ac:dyDescent="0.2">
      <c r="A118" s="52">
        <v>271284</v>
      </c>
      <c r="B118" s="52" t="s">
        <v>419</v>
      </c>
      <c r="C118" s="52" t="s">
        <v>521</v>
      </c>
      <c r="D118" s="52">
        <v>1</v>
      </c>
      <c r="E118" s="52">
        <v>1.7290567995158601</v>
      </c>
      <c r="F118" s="52">
        <v>20.358249413654502</v>
      </c>
    </row>
    <row r="119" spans="1:6" x14ac:dyDescent="0.2">
      <c r="A119" s="52">
        <v>271403</v>
      </c>
      <c r="B119" s="52" t="s">
        <v>173</v>
      </c>
      <c r="C119" s="52" t="s">
        <v>419</v>
      </c>
      <c r="D119" s="52">
        <v>3</v>
      </c>
      <c r="E119" s="52">
        <v>0.69712320490774704</v>
      </c>
      <c r="F119" s="52">
        <v>8.2080635416557399</v>
      </c>
    </row>
    <row r="120" spans="1:6" x14ac:dyDescent="0.2">
      <c r="A120" s="52">
        <v>271411</v>
      </c>
      <c r="B120" s="52" t="s">
        <v>419</v>
      </c>
      <c r="C120" s="52" t="s">
        <v>522</v>
      </c>
      <c r="D120" s="52">
        <v>1</v>
      </c>
      <c r="E120" s="52">
        <v>1.3410038755011999</v>
      </c>
      <c r="F120" s="52">
        <v>15.7892391792883</v>
      </c>
    </row>
    <row r="121" spans="1:6" x14ac:dyDescent="0.2">
      <c r="A121" s="52">
        <v>271438</v>
      </c>
      <c r="B121" s="52" t="s">
        <v>419</v>
      </c>
      <c r="C121" s="52" t="s">
        <v>523</v>
      </c>
      <c r="D121" s="52">
        <v>2</v>
      </c>
      <c r="E121" s="52">
        <v>4.4348848038672202</v>
      </c>
      <c r="F121" s="52">
        <v>52.217192045533402</v>
      </c>
    </row>
    <row r="122" spans="1:6" x14ac:dyDescent="0.2">
      <c r="A122" s="52">
        <v>272027</v>
      </c>
      <c r="B122" s="52" t="s">
        <v>253</v>
      </c>
      <c r="C122" s="52" t="s">
        <v>419</v>
      </c>
      <c r="D122" s="52">
        <v>1</v>
      </c>
      <c r="E122" s="52">
        <v>1.0071609140992499</v>
      </c>
      <c r="F122" s="52">
        <v>11.858507536975001</v>
      </c>
    </row>
    <row r="123" spans="1:6" x14ac:dyDescent="0.2">
      <c r="A123" s="52">
        <v>272051</v>
      </c>
      <c r="B123" s="52" t="s">
        <v>176</v>
      </c>
      <c r="C123" s="52" t="s">
        <v>419</v>
      </c>
      <c r="D123" s="52">
        <v>2</v>
      </c>
      <c r="E123" s="52">
        <v>1.0111836916294199</v>
      </c>
      <c r="F123" s="52">
        <v>11.9058724982174</v>
      </c>
    </row>
    <row r="124" spans="1:6" x14ac:dyDescent="0.2">
      <c r="A124" s="52">
        <v>272060</v>
      </c>
      <c r="B124" s="52" t="s">
        <v>262</v>
      </c>
      <c r="C124" s="52" t="s">
        <v>419</v>
      </c>
      <c r="D124" s="52">
        <v>1</v>
      </c>
      <c r="E124" s="52">
        <v>2.5951108112316401</v>
      </c>
      <c r="F124" s="52">
        <v>30.555336970953199</v>
      </c>
    </row>
    <row r="125" spans="1:6" x14ac:dyDescent="0.2">
      <c r="A125" s="52">
        <v>272078</v>
      </c>
      <c r="B125" s="52" t="s">
        <v>177</v>
      </c>
      <c r="C125" s="52" t="s">
        <v>419</v>
      </c>
      <c r="D125" s="52">
        <v>1</v>
      </c>
      <c r="E125" s="52">
        <v>0.54714173159415203</v>
      </c>
      <c r="F125" s="52">
        <v>6.4421526461892098</v>
      </c>
    </row>
    <row r="126" spans="1:6" x14ac:dyDescent="0.2">
      <c r="A126" s="52">
        <v>272086</v>
      </c>
      <c r="B126" s="52" t="s">
        <v>178</v>
      </c>
      <c r="C126" s="52" t="s">
        <v>419</v>
      </c>
      <c r="D126" s="52">
        <v>1</v>
      </c>
      <c r="E126" s="52">
        <v>2.3006487829567899</v>
      </c>
      <c r="F126" s="52">
        <v>27.0882840573945</v>
      </c>
    </row>
    <row r="127" spans="1:6" x14ac:dyDescent="0.2">
      <c r="A127" s="52">
        <v>272094</v>
      </c>
      <c r="B127" s="52" t="s">
        <v>179</v>
      </c>
      <c r="C127" s="52" t="s">
        <v>419</v>
      </c>
      <c r="D127" s="52">
        <v>1</v>
      </c>
      <c r="E127" s="52">
        <v>1.36193394620361</v>
      </c>
      <c r="F127" s="52">
        <v>16.035673882719902</v>
      </c>
    </row>
    <row r="128" spans="1:6" x14ac:dyDescent="0.2">
      <c r="A128" s="52">
        <v>272108</v>
      </c>
      <c r="B128" s="52" t="s">
        <v>180</v>
      </c>
      <c r="C128" s="52" t="s">
        <v>419</v>
      </c>
      <c r="D128" s="52">
        <v>2</v>
      </c>
      <c r="E128" s="52">
        <v>0.96587094998237299</v>
      </c>
      <c r="F128" s="52">
        <v>11.372351507856999</v>
      </c>
    </row>
    <row r="129" spans="1:6" x14ac:dyDescent="0.2">
      <c r="A129" s="52">
        <v>272124</v>
      </c>
      <c r="B129" s="52" t="s">
        <v>182</v>
      </c>
      <c r="C129" s="52" t="s">
        <v>419</v>
      </c>
      <c r="D129" s="52">
        <v>2</v>
      </c>
      <c r="E129" s="52">
        <v>1.4510313205110501</v>
      </c>
      <c r="F129" s="52">
        <v>17.084723612468899</v>
      </c>
    </row>
    <row r="130" spans="1:6" x14ac:dyDescent="0.2">
      <c r="A130" s="52">
        <v>272141</v>
      </c>
      <c r="B130" s="52" t="s">
        <v>272</v>
      </c>
      <c r="C130" s="52" t="s">
        <v>419</v>
      </c>
      <c r="D130" s="52">
        <v>1</v>
      </c>
      <c r="E130" s="52">
        <v>1.73771004570177</v>
      </c>
      <c r="F130" s="52">
        <v>20.460134409069301</v>
      </c>
    </row>
    <row r="131" spans="1:6" x14ac:dyDescent="0.2">
      <c r="A131" s="52">
        <v>272175</v>
      </c>
      <c r="B131" s="52" t="s">
        <v>186</v>
      </c>
      <c r="C131" s="52" t="s">
        <v>419</v>
      </c>
      <c r="D131" s="52">
        <v>2</v>
      </c>
      <c r="E131" s="52">
        <v>3.2740726189306901</v>
      </c>
      <c r="F131" s="52">
        <v>38.5495647067645</v>
      </c>
    </row>
    <row r="132" spans="1:6" x14ac:dyDescent="0.2">
      <c r="A132" s="52">
        <v>272230</v>
      </c>
      <c r="B132" s="52" t="s">
        <v>171</v>
      </c>
      <c r="C132" s="52" t="s">
        <v>419</v>
      </c>
      <c r="D132" s="52">
        <v>2</v>
      </c>
      <c r="E132" s="52">
        <v>3.30371006640457</v>
      </c>
      <c r="F132" s="52">
        <v>38.898521749602203</v>
      </c>
    </row>
    <row r="133" spans="1:6" x14ac:dyDescent="0.2">
      <c r="A133" s="52"/>
      <c r="B133" s="52"/>
      <c r="C133" s="52"/>
      <c r="D133" s="52"/>
      <c r="E133" s="52"/>
      <c r="F133" s="52"/>
    </row>
    <row r="178" spans="1:6" x14ac:dyDescent="0.2">
      <c r="B178">
        <v>271004</v>
      </c>
      <c r="C178" t="s">
        <v>249</v>
      </c>
      <c r="D178">
        <v>21</v>
      </c>
      <c r="E178">
        <v>1.4906927533166101</v>
      </c>
      <c r="F178">
        <v>17.551704998727899</v>
      </c>
    </row>
    <row r="179" spans="1:6" x14ac:dyDescent="0.2">
      <c r="B179">
        <v>271403</v>
      </c>
      <c r="C179" t="s">
        <v>251</v>
      </c>
      <c r="D179">
        <v>3</v>
      </c>
      <c r="E179">
        <v>0.69712320490774704</v>
      </c>
      <c r="F179">
        <v>8.2080635416557399</v>
      </c>
    </row>
    <row r="180" spans="1:6" x14ac:dyDescent="0.2">
      <c r="B180" s="52"/>
      <c r="C180" t="s">
        <v>397</v>
      </c>
      <c r="D180">
        <v>64</v>
      </c>
    </row>
    <row r="181" spans="1:6" x14ac:dyDescent="0.2">
      <c r="A181">
        <v>1</v>
      </c>
      <c r="B181" s="52">
        <v>2</v>
      </c>
      <c r="C181">
        <v>3</v>
      </c>
      <c r="D181">
        <v>4</v>
      </c>
      <c r="E181">
        <v>5</v>
      </c>
      <c r="F181">
        <v>6</v>
      </c>
    </row>
    <row r="183" spans="1:6" x14ac:dyDescent="0.2">
      <c r="A183">
        <v>270000</v>
      </c>
      <c r="B183" t="s">
        <v>313</v>
      </c>
      <c r="C183" t="s">
        <v>406</v>
      </c>
      <c r="D183">
        <v>40</v>
      </c>
      <c r="E183">
        <v>0.87663528093202103</v>
      </c>
      <c r="F183">
        <v>10.3216734690383</v>
      </c>
    </row>
  </sheetData>
  <phoneticPr fontId="1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W183"/>
  <sheetViews>
    <sheetView topLeftCell="A78" workbookViewId="0">
      <selection activeCell="D178" sqref="D178"/>
    </sheetView>
  </sheetViews>
  <sheetFormatPr defaultRowHeight="13.2" x14ac:dyDescent="0.2"/>
  <sheetData>
    <row r="1" spans="1:74" x14ac:dyDescent="0.2">
      <c r="A1" s="145" t="s">
        <v>418</v>
      </c>
      <c r="B1" s="145"/>
      <c r="C1" s="145" t="str">
        <f>""&amp;市町村別自殺者集計表!Q7&amp;市町村別自殺者集計表!R7&amp;"年2月暫定値"</f>
        <v>令和5年2月暫定値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令和5年2月暫定値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32</v>
      </c>
      <c r="E8" s="52">
        <v>1.1712186200336201</v>
      </c>
      <c r="F8" s="52">
        <v>15.2676712968668</v>
      </c>
      <c r="G8" s="52">
        <v>1</v>
      </c>
      <c r="H8" s="52">
        <v>6</v>
      </c>
      <c r="I8" s="52">
        <v>3</v>
      </c>
      <c r="J8" s="52">
        <v>7</v>
      </c>
      <c r="K8" s="52">
        <v>4</v>
      </c>
      <c r="L8" s="52">
        <v>3</v>
      </c>
      <c r="M8" s="52">
        <v>4</v>
      </c>
      <c r="N8" s="52">
        <v>4</v>
      </c>
      <c r="O8" s="52">
        <v>0</v>
      </c>
      <c r="P8" s="52">
        <v>21</v>
      </c>
      <c r="Q8" s="52">
        <v>11</v>
      </c>
      <c r="R8" s="52">
        <v>0</v>
      </c>
      <c r="S8" s="52">
        <v>11</v>
      </c>
      <c r="T8" s="52">
        <v>21</v>
      </c>
      <c r="U8" s="52">
        <v>0</v>
      </c>
      <c r="V8" s="52">
        <v>21</v>
      </c>
      <c r="W8" s="52">
        <v>3</v>
      </c>
      <c r="X8" s="52">
        <v>4</v>
      </c>
      <c r="Y8" s="52">
        <v>11</v>
      </c>
      <c r="Z8" s="52">
        <v>3</v>
      </c>
      <c r="AA8" s="52">
        <v>0</v>
      </c>
      <c r="AB8" s="52">
        <v>23</v>
      </c>
      <c r="AC8" s="52">
        <v>5</v>
      </c>
      <c r="AD8" s="52">
        <v>1</v>
      </c>
      <c r="AE8" s="52">
        <v>1</v>
      </c>
      <c r="AF8" s="52">
        <v>0</v>
      </c>
      <c r="AG8" s="52">
        <v>2</v>
      </c>
      <c r="AH8" s="52">
        <v>0</v>
      </c>
      <c r="AI8" s="52">
        <v>15</v>
      </c>
      <c r="AJ8" s="52">
        <v>1</v>
      </c>
      <c r="AK8" s="52">
        <v>2</v>
      </c>
      <c r="AL8" s="52">
        <v>10</v>
      </c>
      <c r="AM8" s="52">
        <v>1</v>
      </c>
      <c r="AN8" s="52">
        <v>3</v>
      </c>
      <c r="AO8" s="52">
        <v>0</v>
      </c>
      <c r="AP8" s="52">
        <v>1</v>
      </c>
      <c r="AQ8" s="52">
        <v>0</v>
      </c>
      <c r="AR8" s="52">
        <v>5</v>
      </c>
      <c r="AS8" s="52">
        <v>2</v>
      </c>
      <c r="AT8" s="52">
        <v>2</v>
      </c>
      <c r="AU8" s="52">
        <v>3</v>
      </c>
      <c r="AV8" s="52">
        <v>2</v>
      </c>
      <c r="AW8" s="52">
        <v>2</v>
      </c>
      <c r="AX8" s="52">
        <v>0</v>
      </c>
      <c r="AY8" s="52">
        <v>4</v>
      </c>
      <c r="AZ8" s="52">
        <v>3</v>
      </c>
      <c r="BA8" s="52">
        <v>3</v>
      </c>
      <c r="BB8" s="52">
        <v>5</v>
      </c>
      <c r="BC8" s="52">
        <v>4</v>
      </c>
      <c r="BD8" s="52">
        <v>7</v>
      </c>
      <c r="BE8" s="52">
        <v>6</v>
      </c>
      <c r="BF8" s="52">
        <v>3</v>
      </c>
      <c r="BG8" s="52">
        <v>6</v>
      </c>
      <c r="BH8" s="52">
        <v>3</v>
      </c>
      <c r="BI8" s="52">
        <v>3</v>
      </c>
      <c r="BJ8" s="52">
        <v>0</v>
      </c>
      <c r="BK8" s="52">
        <v>6</v>
      </c>
      <c r="BL8" s="52">
        <v>29</v>
      </c>
      <c r="BM8" s="52">
        <v>10</v>
      </c>
      <c r="BN8" s="52">
        <v>2</v>
      </c>
      <c r="BO8" s="52">
        <v>3</v>
      </c>
      <c r="BP8" s="52">
        <v>0</v>
      </c>
      <c r="BQ8" s="52">
        <v>3</v>
      </c>
      <c r="BR8" s="52">
        <v>0</v>
      </c>
      <c r="BS8" s="52">
        <v>6</v>
      </c>
      <c r="BT8" s="52">
        <v>26</v>
      </c>
      <c r="BU8" s="52">
        <v>0</v>
      </c>
      <c r="BV8" s="52">
        <v>0</v>
      </c>
    </row>
    <row r="9" spans="1:74" s="52" customFormat="1" x14ac:dyDescent="0.2">
      <c r="A9" s="52">
        <v>271047</v>
      </c>
      <c r="B9" s="52" t="s">
        <v>419</v>
      </c>
      <c r="C9" s="52" t="s">
        <v>502</v>
      </c>
      <c r="D9" s="52">
        <v>3</v>
      </c>
      <c r="E9" s="52">
        <v>4.5751933019170101</v>
      </c>
      <c r="F9" s="52">
        <v>59.640912685703803</v>
      </c>
      <c r="G9" s="52">
        <v>0</v>
      </c>
      <c r="H9" s="52">
        <v>1</v>
      </c>
      <c r="I9" s="52">
        <v>1</v>
      </c>
      <c r="J9" s="52">
        <v>1</v>
      </c>
      <c r="K9" s="52">
        <v>0</v>
      </c>
      <c r="L9" s="52">
        <v>0</v>
      </c>
      <c r="M9" s="52">
        <v>0</v>
      </c>
      <c r="N9" s="52">
        <v>0</v>
      </c>
      <c r="O9" s="52">
        <v>0</v>
      </c>
      <c r="P9" s="52">
        <v>3</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1</v>
      </c>
      <c r="AU9" s="52">
        <v>0</v>
      </c>
      <c r="AV9" s="52">
        <v>1</v>
      </c>
      <c r="AW9" s="52">
        <v>0</v>
      </c>
      <c r="AX9" s="52">
        <v>0</v>
      </c>
      <c r="AY9" s="52">
        <v>0</v>
      </c>
      <c r="AZ9" s="52">
        <v>0</v>
      </c>
      <c r="BA9" s="52">
        <v>1</v>
      </c>
      <c r="BB9" s="52">
        <v>0</v>
      </c>
      <c r="BC9" s="52">
        <v>0</v>
      </c>
      <c r="BD9" s="52">
        <v>0</v>
      </c>
      <c r="BE9" s="52">
        <v>0</v>
      </c>
      <c r="BF9" s="52">
        <v>0</v>
      </c>
      <c r="BG9" s="52">
        <v>2</v>
      </c>
      <c r="BH9" s="52">
        <v>0</v>
      </c>
      <c r="BI9" s="52">
        <v>1</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2</v>
      </c>
      <c r="E10" s="52">
        <v>1.92646676363216</v>
      </c>
      <c r="F10" s="52">
        <v>25.1128703116335</v>
      </c>
      <c r="G10" s="52">
        <v>0</v>
      </c>
      <c r="H10" s="52">
        <v>1</v>
      </c>
      <c r="I10" s="52">
        <v>0</v>
      </c>
      <c r="J10" s="52">
        <v>1</v>
      </c>
      <c r="K10" s="52">
        <v>0</v>
      </c>
      <c r="L10" s="52">
        <v>0</v>
      </c>
      <c r="M10" s="52">
        <v>0</v>
      </c>
      <c r="N10" s="52">
        <v>0</v>
      </c>
      <c r="O10" s="52">
        <v>0</v>
      </c>
      <c r="P10" s="52">
        <v>2</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1</v>
      </c>
      <c r="AV10" s="52">
        <v>0</v>
      </c>
      <c r="AW10" s="52">
        <v>0</v>
      </c>
      <c r="AX10" s="52">
        <v>0</v>
      </c>
      <c r="AY10" s="52">
        <v>0</v>
      </c>
      <c r="AZ10" s="52">
        <v>1</v>
      </c>
      <c r="BA10" s="52">
        <v>0</v>
      </c>
      <c r="BB10" s="52">
        <v>0</v>
      </c>
      <c r="BC10" s="52">
        <v>0</v>
      </c>
      <c r="BD10" s="52">
        <v>1</v>
      </c>
      <c r="BE10" s="52">
        <v>0</v>
      </c>
      <c r="BF10" s="52">
        <v>0</v>
      </c>
      <c r="BG10" s="52">
        <v>1</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271080</v>
      </c>
      <c r="B11" s="52" t="s">
        <v>419</v>
      </c>
      <c r="C11" s="52" t="s">
        <v>505</v>
      </c>
      <c r="D11" s="52">
        <v>1</v>
      </c>
      <c r="E11" s="52">
        <v>1.58020321413334</v>
      </c>
      <c r="F11" s="52">
        <v>20.599077612809602</v>
      </c>
      <c r="G11" s="52">
        <v>0</v>
      </c>
      <c r="H11" s="52">
        <v>1</v>
      </c>
      <c r="I11" s="52">
        <v>0</v>
      </c>
      <c r="J11" s="52">
        <v>0</v>
      </c>
      <c r="K11" s="52">
        <v>0</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1</v>
      </c>
      <c r="AS11" s="52">
        <v>0</v>
      </c>
      <c r="AT11" s="52">
        <v>0</v>
      </c>
      <c r="AU11" s="52">
        <v>0</v>
      </c>
      <c r="AV11" s="52">
        <v>0</v>
      </c>
      <c r="AW11" s="52">
        <v>0</v>
      </c>
      <c r="AX11" s="52">
        <v>0</v>
      </c>
      <c r="AY11" s="52">
        <v>0</v>
      </c>
      <c r="AZ11" s="52">
        <v>0</v>
      </c>
      <c r="BA11" s="52">
        <v>0</v>
      </c>
      <c r="BB11" s="52">
        <v>0</v>
      </c>
      <c r="BC11" s="52">
        <v>0</v>
      </c>
      <c r="BD11" s="52">
        <v>1</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1</v>
      </c>
      <c r="E12" s="52">
        <v>1.4032133585911699</v>
      </c>
      <c r="F12" s="52">
        <v>18.2918884244921</v>
      </c>
      <c r="G12" s="52">
        <v>0</v>
      </c>
      <c r="H12" s="52">
        <v>1</v>
      </c>
      <c r="I12" s="52">
        <v>0</v>
      </c>
      <c r="J12" s="52">
        <v>0</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1</v>
      </c>
      <c r="AS12" s="52">
        <v>0</v>
      </c>
      <c r="AT12" s="52">
        <v>0</v>
      </c>
      <c r="AU12" s="52">
        <v>0</v>
      </c>
      <c r="AV12" s="52">
        <v>0</v>
      </c>
      <c r="AW12" s="52">
        <v>0</v>
      </c>
      <c r="AX12" s="52">
        <v>0</v>
      </c>
      <c r="AY12" s="52">
        <v>0</v>
      </c>
      <c r="AZ12" s="52">
        <v>0</v>
      </c>
      <c r="BA12" s="52">
        <v>0</v>
      </c>
      <c r="BB12" s="52">
        <v>0</v>
      </c>
      <c r="BC12" s="52">
        <v>0</v>
      </c>
      <c r="BD12" s="52">
        <v>0</v>
      </c>
      <c r="BE12" s="52">
        <v>0</v>
      </c>
      <c r="BF12" s="52">
        <v>0</v>
      </c>
      <c r="BG12" s="52">
        <v>0</v>
      </c>
      <c r="BH12" s="52">
        <v>1</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271136</v>
      </c>
      <c r="B13" s="52" t="s">
        <v>419</v>
      </c>
      <c r="C13" s="52" t="s">
        <v>508</v>
      </c>
      <c r="D13" s="52">
        <v>1</v>
      </c>
      <c r="E13" s="52">
        <v>1.0274957872672701</v>
      </c>
      <c r="F13" s="52">
        <v>13.394141512591199</v>
      </c>
      <c r="G13" s="52">
        <v>0</v>
      </c>
      <c r="H13" s="52">
        <v>0</v>
      </c>
      <c r="I13" s="52">
        <v>0</v>
      </c>
      <c r="J13" s="52">
        <v>1</v>
      </c>
      <c r="K13" s="52">
        <v>0</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1</v>
      </c>
      <c r="AX13" s="52">
        <v>0</v>
      </c>
      <c r="AY13" s="52">
        <v>0</v>
      </c>
      <c r="AZ13" s="52">
        <v>0</v>
      </c>
      <c r="BA13" s="52">
        <v>0</v>
      </c>
      <c r="BB13" s="52">
        <v>0</v>
      </c>
      <c r="BC13" s="52">
        <v>0</v>
      </c>
      <c r="BD13" s="52">
        <v>0</v>
      </c>
      <c r="BE13" s="52">
        <v>1</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271144</v>
      </c>
      <c r="B14" s="52" t="s">
        <v>419</v>
      </c>
      <c r="C14" s="52" t="s">
        <v>509</v>
      </c>
      <c r="D14" s="52">
        <v>2</v>
      </c>
      <c r="E14" s="52">
        <v>1.1694675414283899</v>
      </c>
      <c r="F14" s="52">
        <v>15.2448447364772</v>
      </c>
      <c r="G14" s="52">
        <v>0</v>
      </c>
      <c r="H14" s="52">
        <v>0</v>
      </c>
      <c r="I14" s="52">
        <v>0</v>
      </c>
      <c r="J14" s="52">
        <v>1</v>
      </c>
      <c r="K14" s="52">
        <v>0</v>
      </c>
      <c r="L14" s="52">
        <v>0</v>
      </c>
      <c r="M14" s="52">
        <v>0</v>
      </c>
      <c r="N14" s="52">
        <v>1</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0</v>
      </c>
      <c r="AW14" s="52">
        <v>0</v>
      </c>
      <c r="AX14" s="52">
        <v>0</v>
      </c>
      <c r="AY14" s="52">
        <v>0</v>
      </c>
      <c r="AZ14" s="52">
        <v>1</v>
      </c>
      <c r="BA14" s="52">
        <v>0</v>
      </c>
      <c r="BB14" s="52">
        <v>1</v>
      </c>
      <c r="BC14" s="52">
        <v>0</v>
      </c>
      <c r="BD14" s="52">
        <v>1</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271152</v>
      </c>
      <c r="B15" s="52" t="s">
        <v>419</v>
      </c>
      <c r="C15" s="52" t="s">
        <v>510</v>
      </c>
      <c r="D15" s="52">
        <v>1</v>
      </c>
      <c r="E15" s="52">
        <v>1.1852554225435601</v>
      </c>
      <c r="F15" s="52">
        <v>15.4506510438714</v>
      </c>
      <c r="G15" s="52">
        <v>0</v>
      </c>
      <c r="H15" s="52">
        <v>0</v>
      </c>
      <c r="I15" s="52">
        <v>0</v>
      </c>
      <c r="J15" s="52">
        <v>1</v>
      </c>
      <c r="K15" s="52">
        <v>0</v>
      </c>
      <c r="L15" s="52">
        <v>0</v>
      </c>
      <c r="M15" s="52">
        <v>0</v>
      </c>
      <c r="N15" s="52">
        <v>0</v>
      </c>
      <c r="O15" s="52">
        <v>0</v>
      </c>
      <c r="P15" s="52">
        <v>0</v>
      </c>
      <c r="Q15" s="52">
        <v>1</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0</v>
      </c>
      <c r="BB15" s="52">
        <v>1</v>
      </c>
      <c r="BC15" s="52">
        <v>0</v>
      </c>
      <c r="BD15" s="52">
        <v>0</v>
      </c>
      <c r="BE15" s="52">
        <v>0</v>
      </c>
      <c r="BF15" s="52">
        <v>1</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271161</v>
      </c>
      <c r="B16" s="52" t="s">
        <v>419</v>
      </c>
      <c r="C16" s="52" t="s">
        <v>511</v>
      </c>
      <c r="D16" s="52">
        <v>3</v>
      </c>
      <c r="E16" s="52">
        <v>2.3866348448687398</v>
      </c>
      <c r="F16" s="52">
        <v>31.111489942038901</v>
      </c>
      <c r="G16" s="52">
        <v>0</v>
      </c>
      <c r="H16" s="52">
        <v>1</v>
      </c>
      <c r="I16" s="52">
        <v>0</v>
      </c>
      <c r="J16" s="52">
        <v>0</v>
      </c>
      <c r="K16" s="52">
        <v>1</v>
      </c>
      <c r="L16" s="52">
        <v>1</v>
      </c>
      <c r="M16" s="52">
        <v>0</v>
      </c>
      <c r="N16" s="52">
        <v>0</v>
      </c>
      <c r="O16" s="52">
        <v>0</v>
      </c>
      <c r="P16" s="52">
        <v>1</v>
      </c>
      <c r="Q16" s="52">
        <v>2</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1</v>
      </c>
      <c r="AQ16" s="52">
        <v>0</v>
      </c>
      <c r="AR16" s="52">
        <v>0</v>
      </c>
      <c r="AS16" s="52">
        <v>0</v>
      </c>
      <c r="AT16" s="52">
        <v>0</v>
      </c>
      <c r="AU16" s="52">
        <v>0</v>
      </c>
      <c r="AV16" s="52">
        <v>0</v>
      </c>
      <c r="AW16" s="52">
        <v>0</v>
      </c>
      <c r="AX16" s="52">
        <v>0</v>
      </c>
      <c r="AY16" s="52">
        <v>0</v>
      </c>
      <c r="AZ16" s="52">
        <v>0</v>
      </c>
      <c r="BA16" s="52">
        <v>1</v>
      </c>
      <c r="BB16" s="52">
        <v>1</v>
      </c>
      <c r="BC16" s="52">
        <v>0</v>
      </c>
      <c r="BD16" s="52">
        <v>1</v>
      </c>
      <c r="BE16" s="52">
        <v>1</v>
      </c>
      <c r="BF16" s="52">
        <v>0</v>
      </c>
      <c r="BG16" s="52">
        <v>0</v>
      </c>
      <c r="BH16" s="52">
        <v>0</v>
      </c>
      <c r="BI16" s="52">
        <v>1</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271179</v>
      </c>
      <c r="B17" s="52" t="s">
        <v>419</v>
      </c>
      <c r="C17" s="52" t="s">
        <v>512</v>
      </c>
      <c r="D17" s="52">
        <v>1</v>
      </c>
      <c r="E17" s="52">
        <v>1.11446689476089</v>
      </c>
      <c r="F17" s="52">
        <v>14.5278720209902</v>
      </c>
      <c r="G17" s="52">
        <v>0</v>
      </c>
      <c r="H17" s="52">
        <v>0</v>
      </c>
      <c r="I17" s="52">
        <v>0</v>
      </c>
      <c r="J17" s="52">
        <v>0</v>
      </c>
      <c r="K17" s="52">
        <v>0</v>
      </c>
      <c r="L17" s="52">
        <v>0</v>
      </c>
      <c r="M17" s="52">
        <v>1</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1</v>
      </c>
      <c r="AS17" s="52">
        <v>0</v>
      </c>
      <c r="AT17" s="52">
        <v>0</v>
      </c>
      <c r="AU17" s="52">
        <v>0</v>
      </c>
      <c r="AV17" s="52">
        <v>0</v>
      </c>
      <c r="AW17" s="52">
        <v>0</v>
      </c>
      <c r="AX17" s="52">
        <v>0</v>
      </c>
      <c r="AY17" s="52">
        <v>0</v>
      </c>
      <c r="AZ17" s="52">
        <v>0</v>
      </c>
      <c r="BA17" s="52">
        <v>0</v>
      </c>
      <c r="BB17" s="52">
        <v>0</v>
      </c>
      <c r="BC17" s="52">
        <v>1</v>
      </c>
      <c r="BD17" s="52">
        <v>0</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271187</v>
      </c>
      <c r="B18" s="52" t="s">
        <v>419</v>
      </c>
      <c r="C18" s="52" t="s">
        <v>513</v>
      </c>
      <c r="D18" s="52">
        <v>2</v>
      </c>
      <c r="E18" s="52">
        <v>1.17416370190332</v>
      </c>
      <c r="F18" s="52">
        <v>15.3060625426683</v>
      </c>
      <c r="G18" s="52">
        <v>0</v>
      </c>
      <c r="H18" s="52">
        <v>0</v>
      </c>
      <c r="I18" s="52">
        <v>0</v>
      </c>
      <c r="J18" s="52">
        <v>1</v>
      </c>
      <c r="K18" s="52">
        <v>0</v>
      </c>
      <c r="L18" s="52">
        <v>0</v>
      </c>
      <c r="M18" s="52">
        <v>0</v>
      </c>
      <c r="N18" s="52">
        <v>1</v>
      </c>
      <c r="O18" s="52">
        <v>0</v>
      </c>
      <c r="P18" s="52">
        <v>1</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1</v>
      </c>
      <c r="AZ18" s="52">
        <v>1</v>
      </c>
      <c r="BA18" s="52">
        <v>0</v>
      </c>
      <c r="BB18" s="52">
        <v>0</v>
      </c>
      <c r="BC18" s="52">
        <v>0</v>
      </c>
      <c r="BD18" s="52">
        <v>0</v>
      </c>
      <c r="BE18" s="52">
        <v>0</v>
      </c>
      <c r="BF18" s="52">
        <v>0</v>
      </c>
      <c r="BG18" s="52">
        <v>1</v>
      </c>
      <c r="BH18" s="52">
        <v>1</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271209</v>
      </c>
      <c r="B19" s="52" t="s">
        <v>419</v>
      </c>
      <c r="C19" s="52" t="s">
        <v>514</v>
      </c>
      <c r="D19" s="52">
        <v>2</v>
      </c>
      <c r="E19" s="52">
        <v>1.31443180399193</v>
      </c>
      <c r="F19" s="52">
        <v>17.134557444894799</v>
      </c>
      <c r="G19" s="52">
        <v>0</v>
      </c>
      <c r="H19" s="52">
        <v>0</v>
      </c>
      <c r="I19" s="52">
        <v>0</v>
      </c>
      <c r="J19" s="52">
        <v>0</v>
      </c>
      <c r="K19" s="52">
        <v>1</v>
      </c>
      <c r="L19" s="52">
        <v>1</v>
      </c>
      <c r="M19" s="52">
        <v>0</v>
      </c>
      <c r="N19" s="52">
        <v>0</v>
      </c>
      <c r="O19" s="52">
        <v>0</v>
      </c>
      <c r="P19" s="52">
        <v>1</v>
      </c>
      <c r="Q19" s="52">
        <v>1</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1</v>
      </c>
      <c r="AS19" s="52">
        <v>0</v>
      </c>
      <c r="AT19" s="52">
        <v>0</v>
      </c>
      <c r="AU19" s="52">
        <v>0</v>
      </c>
      <c r="AV19" s="52">
        <v>0</v>
      </c>
      <c r="AW19" s="52">
        <v>0</v>
      </c>
      <c r="AX19" s="52">
        <v>0</v>
      </c>
      <c r="AY19" s="52">
        <v>1</v>
      </c>
      <c r="AZ19" s="52">
        <v>0</v>
      </c>
      <c r="BA19" s="52">
        <v>0</v>
      </c>
      <c r="BB19" s="52">
        <v>0</v>
      </c>
      <c r="BC19" s="52">
        <v>0</v>
      </c>
      <c r="BD19" s="52">
        <v>1</v>
      </c>
      <c r="BE19" s="52">
        <v>0</v>
      </c>
      <c r="BF19" s="52">
        <v>1</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271217</v>
      </c>
      <c r="B20" s="52" t="s">
        <v>419</v>
      </c>
      <c r="C20" s="52" t="s">
        <v>515</v>
      </c>
      <c r="D20" s="52">
        <v>1</v>
      </c>
      <c r="E20" s="52">
        <v>0.76214284081122496</v>
      </c>
      <c r="F20" s="52">
        <v>9.9350763177177495</v>
      </c>
      <c r="G20" s="52">
        <v>0</v>
      </c>
      <c r="H20" s="52">
        <v>0</v>
      </c>
      <c r="I20" s="52">
        <v>0</v>
      </c>
      <c r="J20" s="52">
        <v>0</v>
      </c>
      <c r="K20" s="52">
        <v>0</v>
      </c>
      <c r="L20" s="52">
        <v>0</v>
      </c>
      <c r="M20" s="52">
        <v>1</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1</v>
      </c>
      <c r="AW20" s="52">
        <v>0</v>
      </c>
      <c r="AX20" s="52">
        <v>0</v>
      </c>
      <c r="AY20" s="52">
        <v>0</v>
      </c>
      <c r="AZ20" s="52">
        <v>0</v>
      </c>
      <c r="BA20" s="52">
        <v>0</v>
      </c>
      <c r="BB20" s="52">
        <v>0</v>
      </c>
      <c r="BC20" s="52">
        <v>1</v>
      </c>
      <c r="BD20" s="52">
        <v>0</v>
      </c>
      <c r="BE20" s="52">
        <v>0</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271225</v>
      </c>
      <c r="B21" s="52" t="s">
        <v>419</v>
      </c>
      <c r="C21" s="52" t="s">
        <v>516</v>
      </c>
      <c r="D21" s="52">
        <v>2</v>
      </c>
      <c r="E21" s="52">
        <v>1.90936255930957</v>
      </c>
      <c r="F21" s="52">
        <v>24.8899047909998</v>
      </c>
      <c r="G21" s="52">
        <v>1</v>
      </c>
      <c r="H21" s="52">
        <v>1</v>
      </c>
      <c r="I21" s="52">
        <v>0</v>
      </c>
      <c r="J21" s="52">
        <v>0</v>
      </c>
      <c r="K21" s="52">
        <v>0</v>
      </c>
      <c r="L21" s="52">
        <v>0</v>
      </c>
      <c r="M21" s="52">
        <v>0</v>
      </c>
      <c r="N21" s="52">
        <v>0</v>
      </c>
      <c r="O21" s="52">
        <v>0</v>
      </c>
      <c r="P21" s="52">
        <v>1</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1</v>
      </c>
      <c r="AT21" s="52">
        <v>0</v>
      </c>
      <c r="AU21" s="52">
        <v>0</v>
      </c>
      <c r="AV21" s="52">
        <v>0</v>
      </c>
      <c r="AW21" s="52">
        <v>0</v>
      </c>
      <c r="AX21" s="52">
        <v>0</v>
      </c>
      <c r="AY21" s="52">
        <v>1</v>
      </c>
      <c r="AZ21" s="52">
        <v>0</v>
      </c>
      <c r="BA21" s="52">
        <v>0</v>
      </c>
      <c r="BB21" s="52">
        <v>0</v>
      </c>
      <c r="BC21" s="52">
        <v>1</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271233</v>
      </c>
      <c r="B22" s="52" t="s">
        <v>419</v>
      </c>
      <c r="C22" s="52" t="s">
        <v>517</v>
      </c>
      <c r="D22" s="52">
        <v>4</v>
      </c>
      <c r="E22" s="52">
        <v>2.2201131147631998</v>
      </c>
      <c r="F22" s="52">
        <v>28.9407602460203</v>
      </c>
      <c r="G22" s="52">
        <v>0</v>
      </c>
      <c r="H22" s="52">
        <v>0</v>
      </c>
      <c r="I22" s="52">
        <v>2</v>
      </c>
      <c r="J22" s="52">
        <v>1</v>
      </c>
      <c r="K22" s="52">
        <v>0</v>
      </c>
      <c r="L22" s="52">
        <v>1</v>
      </c>
      <c r="M22" s="52">
        <v>0</v>
      </c>
      <c r="N22" s="52">
        <v>0</v>
      </c>
      <c r="O22" s="52">
        <v>0</v>
      </c>
      <c r="P22" s="52">
        <v>4</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1</v>
      </c>
      <c r="AS22" s="52">
        <v>1</v>
      </c>
      <c r="AT22" s="52">
        <v>0</v>
      </c>
      <c r="AU22" s="52">
        <v>0</v>
      </c>
      <c r="AV22" s="52">
        <v>0</v>
      </c>
      <c r="AW22" s="52">
        <v>0</v>
      </c>
      <c r="AX22" s="52">
        <v>0</v>
      </c>
      <c r="AY22" s="52">
        <v>0</v>
      </c>
      <c r="AZ22" s="52">
        <v>0</v>
      </c>
      <c r="BA22" s="52">
        <v>1</v>
      </c>
      <c r="BB22" s="52">
        <v>1</v>
      </c>
      <c r="BC22" s="52">
        <v>1</v>
      </c>
      <c r="BD22" s="52">
        <v>0</v>
      </c>
      <c r="BE22" s="52">
        <v>1</v>
      </c>
      <c r="BF22" s="52">
        <v>1</v>
      </c>
      <c r="BG22" s="52">
        <v>0</v>
      </c>
      <c r="BH22" s="52">
        <v>1</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271241</v>
      </c>
      <c r="B23" s="52" t="s">
        <v>419</v>
      </c>
      <c r="C23" s="52" t="s">
        <v>530</v>
      </c>
      <c r="D23" s="52">
        <v>2</v>
      </c>
      <c r="E23" s="52">
        <v>1.7730339270041899</v>
      </c>
      <c r="F23" s="52">
        <v>23.1127636913047</v>
      </c>
      <c r="G23" s="52">
        <v>0</v>
      </c>
      <c r="H23" s="52">
        <v>0</v>
      </c>
      <c r="I23" s="52">
        <v>0</v>
      </c>
      <c r="J23" s="52">
        <v>0</v>
      </c>
      <c r="K23" s="52">
        <v>0</v>
      </c>
      <c r="L23" s="52">
        <v>0</v>
      </c>
      <c r="M23" s="52">
        <v>1</v>
      </c>
      <c r="N23" s="52">
        <v>1</v>
      </c>
      <c r="O23" s="52">
        <v>0</v>
      </c>
      <c r="P23" s="52">
        <v>1</v>
      </c>
      <c r="Q23" s="52">
        <v>1</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1</v>
      </c>
      <c r="AU23" s="52">
        <v>0</v>
      </c>
      <c r="AV23" s="52">
        <v>0</v>
      </c>
      <c r="AW23" s="52">
        <v>0</v>
      </c>
      <c r="AX23" s="52">
        <v>0</v>
      </c>
      <c r="AY23" s="52">
        <v>0</v>
      </c>
      <c r="AZ23" s="52">
        <v>0</v>
      </c>
      <c r="BA23" s="52">
        <v>0</v>
      </c>
      <c r="BB23" s="52">
        <v>1</v>
      </c>
      <c r="BC23" s="52">
        <v>0</v>
      </c>
      <c r="BD23" s="52">
        <v>1</v>
      </c>
      <c r="BE23" s="52">
        <v>1</v>
      </c>
      <c r="BF23" s="52">
        <v>0</v>
      </c>
      <c r="BG23" s="52">
        <v>0</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271250</v>
      </c>
      <c r="B24" s="52" t="s">
        <v>419</v>
      </c>
      <c r="C24" s="52" t="s">
        <v>518</v>
      </c>
      <c r="D24" s="52">
        <v>1</v>
      </c>
      <c r="E24" s="52">
        <v>0.84042794591005698</v>
      </c>
      <c r="F24" s="52">
        <v>10.955578580613199</v>
      </c>
      <c r="G24" s="52">
        <v>0</v>
      </c>
      <c r="H24" s="52">
        <v>0</v>
      </c>
      <c r="I24" s="52">
        <v>0</v>
      </c>
      <c r="J24" s="52">
        <v>0</v>
      </c>
      <c r="K24" s="52">
        <v>1</v>
      </c>
      <c r="L24" s="52">
        <v>0</v>
      </c>
      <c r="M24" s="52">
        <v>0</v>
      </c>
      <c r="N24" s="52">
        <v>0</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1</v>
      </c>
      <c r="AX24" s="52">
        <v>0</v>
      </c>
      <c r="AY24" s="52">
        <v>0</v>
      </c>
      <c r="AZ24" s="52">
        <v>0</v>
      </c>
      <c r="BA24" s="52">
        <v>0</v>
      </c>
      <c r="BB24" s="52">
        <v>0</v>
      </c>
      <c r="BC24" s="52">
        <v>0</v>
      </c>
      <c r="BD24" s="52">
        <v>1</v>
      </c>
      <c r="BE24" s="52">
        <v>0</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271268</v>
      </c>
      <c r="B25" s="52" t="s">
        <v>419</v>
      </c>
      <c r="C25" s="52" t="s">
        <v>519</v>
      </c>
      <c r="D25" s="52">
        <v>1</v>
      </c>
      <c r="E25" s="52">
        <v>0.52047550642266804</v>
      </c>
      <c r="F25" s="52">
        <v>6.7847699944383502</v>
      </c>
      <c r="G25" s="52">
        <v>0</v>
      </c>
      <c r="H25" s="52">
        <v>0</v>
      </c>
      <c r="I25" s="52">
        <v>0</v>
      </c>
      <c r="J25" s="52">
        <v>0</v>
      </c>
      <c r="K25" s="52">
        <v>0</v>
      </c>
      <c r="L25" s="52">
        <v>0</v>
      </c>
      <c r="M25" s="52">
        <v>0</v>
      </c>
      <c r="N25" s="52">
        <v>1</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1</v>
      </c>
      <c r="AV25" s="52">
        <v>0</v>
      </c>
      <c r="AW25" s="52">
        <v>0</v>
      </c>
      <c r="AX25" s="52">
        <v>0</v>
      </c>
      <c r="AY25" s="52">
        <v>0</v>
      </c>
      <c r="AZ25" s="52">
        <v>0</v>
      </c>
      <c r="BA25" s="52">
        <v>0</v>
      </c>
      <c r="BB25" s="52">
        <v>0</v>
      </c>
      <c r="BC25" s="52">
        <v>0</v>
      </c>
      <c r="BD25" s="52">
        <v>0</v>
      </c>
      <c r="BE25" s="52">
        <v>0</v>
      </c>
      <c r="BF25" s="52">
        <v>0</v>
      </c>
      <c r="BG25" s="52">
        <v>1</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271276</v>
      </c>
      <c r="B26" s="52" t="s">
        <v>419</v>
      </c>
      <c r="C26" s="52" t="s">
        <v>520</v>
      </c>
      <c r="D26" s="52">
        <v>2</v>
      </c>
      <c r="E26" s="52">
        <v>1.4904906695284099</v>
      </c>
      <c r="F26" s="52">
        <v>19.429610513495302</v>
      </c>
      <c r="G26" s="52">
        <v>0</v>
      </c>
      <c r="H26" s="52">
        <v>0</v>
      </c>
      <c r="I26" s="52">
        <v>0</v>
      </c>
      <c r="J26" s="52">
        <v>0</v>
      </c>
      <c r="K26" s="52">
        <v>1</v>
      </c>
      <c r="L26" s="52">
        <v>0</v>
      </c>
      <c r="M26" s="52">
        <v>1</v>
      </c>
      <c r="N26" s="52">
        <v>0</v>
      </c>
      <c r="O26" s="52">
        <v>0</v>
      </c>
      <c r="P26" s="52">
        <v>1</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1</v>
      </c>
      <c r="AV26" s="52">
        <v>0</v>
      </c>
      <c r="AW26" s="52">
        <v>0</v>
      </c>
      <c r="AX26" s="52">
        <v>0</v>
      </c>
      <c r="AY26" s="52">
        <v>1</v>
      </c>
      <c r="AZ26" s="52">
        <v>0</v>
      </c>
      <c r="BA26" s="52">
        <v>0</v>
      </c>
      <c r="BB26" s="52">
        <v>0</v>
      </c>
      <c r="BC26" s="52">
        <v>0</v>
      </c>
      <c r="BD26" s="52">
        <v>0</v>
      </c>
      <c r="BE26" s="52">
        <v>0</v>
      </c>
      <c r="BF26" s="52">
        <v>0</v>
      </c>
      <c r="BG26" s="52">
        <v>1</v>
      </c>
      <c r="BH26" s="52">
        <v>0</v>
      </c>
      <c r="BI26" s="52">
        <v>1</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271403</v>
      </c>
      <c r="B27" s="52" t="s">
        <v>173</v>
      </c>
      <c r="C27" s="52" t="s">
        <v>419</v>
      </c>
      <c r="D27" s="52">
        <v>5</v>
      </c>
      <c r="E27" s="52">
        <v>0.60521110973929904</v>
      </c>
      <c r="F27" s="52">
        <v>7.88935910910158</v>
      </c>
      <c r="G27" s="52">
        <v>0</v>
      </c>
      <c r="H27" s="52">
        <v>1</v>
      </c>
      <c r="I27" s="52">
        <v>0</v>
      </c>
      <c r="J27" s="52">
        <v>1</v>
      </c>
      <c r="K27" s="52">
        <v>2</v>
      </c>
      <c r="L27" s="52">
        <v>0</v>
      </c>
      <c r="M27" s="52">
        <v>0</v>
      </c>
      <c r="N27" s="52">
        <v>1</v>
      </c>
      <c r="O27" s="52">
        <v>0</v>
      </c>
      <c r="P27" s="52">
        <v>5</v>
      </c>
      <c r="Q27" s="52">
        <v>0</v>
      </c>
      <c r="R27" s="52">
        <v>0</v>
      </c>
      <c r="S27" s="52">
        <v>1</v>
      </c>
      <c r="T27" s="52">
        <v>4</v>
      </c>
      <c r="U27" s="52">
        <v>0</v>
      </c>
      <c r="V27" s="52">
        <v>4</v>
      </c>
      <c r="W27" s="52">
        <v>1</v>
      </c>
      <c r="X27" s="52">
        <v>0</v>
      </c>
      <c r="Y27" s="52">
        <v>2</v>
      </c>
      <c r="Z27" s="52">
        <v>1</v>
      </c>
      <c r="AA27" s="52">
        <v>0</v>
      </c>
      <c r="AB27" s="52">
        <v>1</v>
      </c>
      <c r="AC27" s="52">
        <v>0</v>
      </c>
      <c r="AD27" s="52">
        <v>0</v>
      </c>
      <c r="AE27" s="52">
        <v>1</v>
      </c>
      <c r="AF27" s="52">
        <v>0</v>
      </c>
      <c r="AG27" s="52">
        <v>3</v>
      </c>
      <c r="AH27" s="52">
        <v>0</v>
      </c>
      <c r="AI27" s="52">
        <v>1</v>
      </c>
      <c r="AJ27" s="52">
        <v>0</v>
      </c>
      <c r="AK27" s="52">
        <v>0</v>
      </c>
      <c r="AL27" s="52">
        <v>2</v>
      </c>
      <c r="AM27" s="52">
        <v>2</v>
      </c>
      <c r="AN27" s="52">
        <v>0</v>
      </c>
      <c r="AO27" s="52">
        <v>0</v>
      </c>
      <c r="AP27" s="52">
        <v>0</v>
      </c>
      <c r="AQ27" s="52">
        <v>0</v>
      </c>
      <c r="AR27" s="52">
        <v>0</v>
      </c>
      <c r="AS27" s="52">
        <v>0</v>
      </c>
      <c r="AT27" s="52">
        <v>0</v>
      </c>
      <c r="AU27" s="52">
        <v>0</v>
      </c>
      <c r="AV27" s="52">
        <v>1</v>
      </c>
      <c r="AW27" s="52">
        <v>0</v>
      </c>
      <c r="AX27" s="52">
        <v>2</v>
      </c>
      <c r="AY27" s="52">
        <v>0</v>
      </c>
      <c r="AZ27" s="52">
        <v>0</v>
      </c>
      <c r="BA27" s="52">
        <v>2</v>
      </c>
      <c r="BB27" s="52">
        <v>0</v>
      </c>
      <c r="BC27" s="52">
        <v>0</v>
      </c>
      <c r="BD27" s="52">
        <v>1</v>
      </c>
      <c r="BE27" s="52">
        <v>1</v>
      </c>
      <c r="BF27" s="52">
        <v>0</v>
      </c>
      <c r="BG27" s="52">
        <v>3</v>
      </c>
      <c r="BH27" s="52">
        <v>0</v>
      </c>
      <c r="BI27" s="52">
        <v>0</v>
      </c>
      <c r="BJ27" s="52">
        <v>0</v>
      </c>
      <c r="BK27" s="52">
        <v>2</v>
      </c>
      <c r="BL27" s="52">
        <v>3</v>
      </c>
      <c r="BM27" s="52">
        <v>2</v>
      </c>
      <c r="BN27" s="52">
        <v>0</v>
      </c>
      <c r="BO27" s="52">
        <v>0</v>
      </c>
      <c r="BP27" s="52">
        <v>0</v>
      </c>
      <c r="BQ27" s="52">
        <v>1</v>
      </c>
      <c r="BR27" s="52">
        <v>0</v>
      </c>
      <c r="BS27" s="52">
        <v>1</v>
      </c>
      <c r="BT27" s="52">
        <v>4</v>
      </c>
      <c r="BU27" s="52">
        <v>0</v>
      </c>
      <c r="BV27" s="52">
        <v>0</v>
      </c>
    </row>
    <row r="28" spans="1:74" s="52" customFormat="1" x14ac:dyDescent="0.2">
      <c r="A28" s="52">
        <v>271411</v>
      </c>
      <c r="B28" s="52" t="s">
        <v>419</v>
      </c>
      <c r="C28" s="52" t="s">
        <v>522</v>
      </c>
      <c r="D28" s="52">
        <v>1</v>
      </c>
      <c r="E28" s="52">
        <v>0.68327479945884595</v>
      </c>
      <c r="F28" s="52">
        <v>8.9069750643742491</v>
      </c>
      <c r="G28" s="52">
        <v>0</v>
      </c>
      <c r="H28" s="52">
        <v>1</v>
      </c>
      <c r="I28" s="52">
        <v>0</v>
      </c>
      <c r="J28" s="52">
        <v>0</v>
      </c>
      <c r="K28" s="52">
        <v>0</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0</v>
      </c>
      <c r="AX28" s="52">
        <v>0</v>
      </c>
      <c r="AY28" s="52">
        <v>0</v>
      </c>
      <c r="AZ28" s="52">
        <v>0</v>
      </c>
      <c r="BA28" s="52">
        <v>1</v>
      </c>
      <c r="BB28" s="52">
        <v>0</v>
      </c>
      <c r="BC28" s="52">
        <v>0</v>
      </c>
      <c r="BD28" s="52">
        <v>0</v>
      </c>
      <c r="BE28" s="52">
        <v>0</v>
      </c>
      <c r="BF28" s="52">
        <v>0</v>
      </c>
      <c r="BG28" s="52">
        <v>1</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271446</v>
      </c>
      <c r="B29" s="52" t="s">
        <v>419</v>
      </c>
      <c r="C29" s="52" t="s">
        <v>529</v>
      </c>
      <c r="D29" s="52">
        <v>2</v>
      </c>
      <c r="E29" s="52">
        <v>1.4613900742386201</v>
      </c>
      <c r="F29" s="52">
        <v>19.0502634677534</v>
      </c>
      <c r="G29" s="52">
        <v>0</v>
      </c>
      <c r="H29" s="52">
        <v>0</v>
      </c>
      <c r="I29" s="52">
        <v>0</v>
      </c>
      <c r="J29" s="52">
        <v>1</v>
      </c>
      <c r="K29" s="52">
        <v>1</v>
      </c>
      <c r="L29" s="52">
        <v>0</v>
      </c>
      <c r="M29" s="52">
        <v>0</v>
      </c>
      <c r="N29" s="52">
        <v>0</v>
      </c>
      <c r="O29" s="52">
        <v>0</v>
      </c>
      <c r="P29" s="52">
        <v>2</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1</v>
      </c>
      <c r="AW29" s="52">
        <v>0</v>
      </c>
      <c r="AX29" s="52">
        <v>0</v>
      </c>
      <c r="AY29" s="52">
        <v>0</v>
      </c>
      <c r="AZ29" s="52">
        <v>0</v>
      </c>
      <c r="BA29" s="52">
        <v>1</v>
      </c>
      <c r="BB29" s="52">
        <v>0</v>
      </c>
      <c r="BC29" s="52">
        <v>0</v>
      </c>
      <c r="BD29" s="52">
        <v>0</v>
      </c>
      <c r="BE29" s="52">
        <v>1</v>
      </c>
      <c r="BF29" s="52">
        <v>0</v>
      </c>
      <c r="BG29" s="52">
        <v>1</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271454</v>
      </c>
      <c r="B30" s="52" t="s">
        <v>419</v>
      </c>
      <c r="C30" s="52" t="s">
        <v>524</v>
      </c>
      <c r="D30" s="52">
        <v>1</v>
      </c>
      <c r="E30" s="52">
        <v>0.72107411199723104</v>
      </c>
      <c r="F30" s="52">
        <v>9.3997161028210492</v>
      </c>
      <c r="G30" s="52">
        <v>0</v>
      </c>
      <c r="H30" s="52">
        <v>0</v>
      </c>
      <c r="I30" s="52">
        <v>0</v>
      </c>
      <c r="J30" s="52">
        <v>0</v>
      </c>
      <c r="K30" s="52">
        <v>0</v>
      </c>
      <c r="L30" s="52">
        <v>0</v>
      </c>
      <c r="M30" s="52">
        <v>0</v>
      </c>
      <c r="N30" s="52">
        <v>1</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0</v>
      </c>
      <c r="AR30" s="52">
        <v>0</v>
      </c>
      <c r="AS30" s="52">
        <v>0</v>
      </c>
      <c r="AT30" s="52">
        <v>0</v>
      </c>
      <c r="AU30" s="52">
        <v>0</v>
      </c>
      <c r="AV30" s="52">
        <v>0</v>
      </c>
      <c r="AW30" s="52">
        <v>0</v>
      </c>
      <c r="AX30" s="52">
        <v>1</v>
      </c>
      <c r="AY30" s="52">
        <v>0</v>
      </c>
      <c r="AZ30" s="52">
        <v>0</v>
      </c>
      <c r="BA30" s="52">
        <v>0</v>
      </c>
      <c r="BB30" s="52">
        <v>0</v>
      </c>
      <c r="BC30" s="52">
        <v>0</v>
      </c>
      <c r="BD30" s="52">
        <v>1</v>
      </c>
      <c r="BE30" s="52">
        <v>0</v>
      </c>
      <c r="BF30" s="52">
        <v>0</v>
      </c>
      <c r="BG30" s="52">
        <v>0</v>
      </c>
      <c r="BH30" s="52">
        <v>0</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271462</v>
      </c>
      <c r="B31" s="52" t="s">
        <v>419</v>
      </c>
      <c r="C31" s="52" t="s">
        <v>525</v>
      </c>
      <c r="D31" s="52">
        <v>1</v>
      </c>
      <c r="E31" s="52">
        <v>0.62989348501168496</v>
      </c>
      <c r="F31" s="52">
        <v>8.2111115010451705</v>
      </c>
      <c r="G31" s="52">
        <v>0</v>
      </c>
      <c r="H31" s="52">
        <v>0</v>
      </c>
      <c r="I31" s="52">
        <v>0</v>
      </c>
      <c r="J31" s="52">
        <v>0</v>
      </c>
      <c r="K31" s="52">
        <v>1</v>
      </c>
      <c r="L31" s="52">
        <v>0</v>
      </c>
      <c r="M31" s="52">
        <v>0</v>
      </c>
      <c r="N31" s="52">
        <v>0</v>
      </c>
      <c r="O31" s="52">
        <v>0</v>
      </c>
      <c r="P31" s="52">
        <v>1</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0</v>
      </c>
      <c r="AU31" s="52">
        <v>0</v>
      </c>
      <c r="AV31" s="52">
        <v>0</v>
      </c>
      <c r="AW31" s="52">
        <v>0</v>
      </c>
      <c r="AX31" s="52">
        <v>1</v>
      </c>
      <c r="AY31" s="52">
        <v>0</v>
      </c>
      <c r="AZ31" s="52">
        <v>0</v>
      </c>
      <c r="BA31" s="52">
        <v>0</v>
      </c>
      <c r="BB31" s="52">
        <v>0</v>
      </c>
      <c r="BC31" s="52">
        <v>0</v>
      </c>
      <c r="BD31" s="52">
        <v>0</v>
      </c>
      <c r="BE31" s="52">
        <v>0</v>
      </c>
      <c r="BF31" s="52">
        <v>0</v>
      </c>
      <c r="BG31" s="52">
        <v>1</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272027</v>
      </c>
      <c r="B32" s="52" t="s">
        <v>253</v>
      </c>
      <c r="C32" s="52" t="s">
        <v>419</v>
      </c>
      <c r="D32" s="52">
        <v>5</v>
      </c>
      <c r="E32" s="52">
        <v>2.6198173463346102</v>
      </c>
      <c r="F32" s="52">
        <v>34.151190407576202</v>
      </c>
      <c r="G32" s="52">
        <v>0</v>
      </c>
      <c r="H32" s="52">
        <v>0</v>
      </c>
      <c r="I32" s="52">
        <v>1</v>
      </c>
      <c r="J32" s="52">
        <v>0</v>
      </c>
      <c r="K32" s="52">
        <v>3</v>
      </c>
      <c r="L32" s="52">
        <v>0</v>
      </c>
      <c r="M32" s="52">
        <v>0</v>
      </c>
      <c r="N32" s="52">
        <v>1</v>
      </c>
      <c r="O32" s="52">
        <v>0</v>
      </c>
      <c r="P32" s="52">
        <v>3</v>
      </c>
      <c r="Q32" s="52">
        <v>2</v>
      </c>
      <c r="R32" s="52">
        <v>0</v>
      </c>
      <c r="S32" s="52">
        <v>2</v>
      </c>
      <c r="T32" s="52">
        <v>3</v>
      </c>
      <c r="U32" s="52">
        <v>0</v>
      </c>
      <c r="V32" s="52">
        <v>3</v>
      </c>
      <c r="W32" s="52">
        <v>0</v>
      </c>
      <c r="X32" s="52">
        <v>1</v>
      </c>
      <c r="Y32" s="52">
        <v>2</v>
      </c>
      <c r="Z32" s="52">
        <v>0</v>
      </c>
      <c r="AA32" s="52">
        <v>0</v>
      </c>
      <c r="AB32" s="52">
        <v>4</v>
      </c>
      <c r="AC32" s="52">
        <v>0</v>
      </c>
      <c r="AD32" s="52">
        <v>0</v>
      </c>
      <c r="AE32" s="52">
        <v>0</v>
      </c>
      <c r="AF32" s="52">
        <v>0</v>
      </c>
      <c r="AG32" s="52">
        <v>1</v>
      </c>
      <c r="AH32" s="52">
        <v>0</v>
      </c>
      <c r="AI32" s="52">
        <v>5</v>
      </c>
      <c r="AJ32" s="52">
        <v>0</v>
      </c>
      <c r="AK32" s="52">
        <v>0</v>
      </c>
      <c r="AL32" s="52">
        <v>0</v>
      </c>
      <c r="AM32" s="52">
        <v>0</v>
      </c>
      <c r="AN32" s="52">
        <v>0</v>
      </c>
      <c r="AO32" s="52">
        <v>0</v>
      </c>
      <c r="AP32" s="52">
        <v>1</v>
      </c>
      <c r="AQ32" s="52">
        <v>0</v>
      </c>
      <c r="AR32" s="52">
        <v>0</v>
      </c>
      <c r="AS32" s="52">
        <v>0</v>
      </c>
      <c r="AT32" s="52">
        <v>0</v>
      </c>
      <c r="AU32" s="52">
        <v>0</v>
      </c>
      <c r="AV32" s="52">
        <v>1</v>
      </c>
      <c r="AW32" s="52">
        <v>1</v>
      </c>
      <c r="AX32" s="52">
        <v>1</v>
      </c>
      <c r="AY32" s="52">
        <v>0</v>
      </c>
      <c r="AZ32" s="52">
        <v>0</v>
      </c>
      <c r="BA32" s="52">
        <v>0</v>
      </c>
      <c r="BB32" s="52">
        <v>1</v>
      </c>
      <c r="BC32" s="52">
        <v>0</v>
      </c>
      <c r="BD32" s="52">
        <v>1</v>
      </c>
      <c r="BE32" s="52">
        <v>1</v>
      </c>
      <c r="BF32" s="52">
        <v>1</v>
      </c>
      <c r="BG32" s="52">
        <v>0</v>
      </c>
      <c r="BH32" s="52">
        <v>2</v>
      </c>
      <c r="BI32" s="52">
        <v>0</v>
      </c>
      <c r="BJ32" s="52">
        <v>0</v>
      </c>
      <c r="BK32" s="52">
        <v>0</v>
      </c>
      <c r="BL32" s="52">
        <v>6</v>
      </c>
      <c r="BM32" s="52">
        <v>2</v>
      </c>
      <c r="BN32" s="52">
        <v>0</v>
      </c>
      <c r="BO32" s="52">
        <v>0</v>
      </c>
      <c r="BP32" s="52">
        <v>0</v>
      </c>
      <c r="BQ32" s="52">
        <v>1</v>
      </c>
      <c r="BR32" s="52">
        <v>0</v>
      </c>
      <c r="BS32" s="52">
        <v>1</v>
      </c>
      <c r="BT32" s="52">
        <v>4</v>
      </c>
      <c r="BU32" s="52">
        <v>0</v>
      </c>
      <c r="BV32" s="52">
        <v>0</v>
      </c>
    </row>
    <row r="33" spans="1:74" s="52" customFormat="1" x14ac:dyDescent="0.2">
      <c r="A33" s="52">
        <v>272035</v>
      </c>
      <c r="B33" s="52" t="s">
        <v>174</v>
      </c>
      <c r="C33" s="52" t="s">
        <v>419</v>
      </c>
      <c r="D33" s="52">
        <v>1</v>
      </c>
      <c r="E33" s="52">
        <v>0.24461719854599501</v>
      </c>
      <c r="F33" s="52">
        <v>3.1887599096174402</v>
      </c>
      <c r="G33" s="52">
        <v>0</v>
      </c>
      <c r="H33" s="52">
        <v>0</v>
      </c>
      <c r="I33" s="52">
        <v>0</v>
      </c>
      <c r="J33" s="52">
        <v>0</v>
      </c>
      <c r="K33" s="52">
        <v>1</v>
      </c>
      <c r="L33" s="52">
        <v>0</v>
      </c>
      <c r="M33" s="52">
        <v>0</v>
      </c>
      <c r="N33" s="52">
        <v>0</v>
      </c>
      <c r="O33" s="52">
        <v>0</v>
      </c>
      <c r="P33" s="52">
        <v>1</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0</v>
      </c>
      <c r="AX33" s="52">
        <v>1</v>
      </c>
      <c r="AY33" s="52">
        <v>0</v>
      </c>
      <c r="AZ33" s="52">
        <v>0</v>
      </c>
      <c r="BA33" s="52">
        <v>0</v>
      </c>
      <c r="BB33" s="52">
        <v>0</v>
      </c>
      <c r="BC33" s="52">
        <v>1</v>
      </c>
      <c r="BD33" s="52">
        <v>0</v>
      </c>
      <c r="BE33" s="52">
        <v>0</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272043</v>
      </c>
      <c r="B34" s="52" t="s">
        <v>175</v>
      </c>
      <c r="C34" s="52" t="s">
        <v>419</v>
      </c>
      <c r="D34" s="52">
        <v>2</v>
      </c>
      <c r="E34" s="52">
        <v>1.9344791898401199</v>
      </c>
      <c r="F34" s="52">
        <v>25.217318010415799</v>
      </c>
      <c r="G34" s="52">
        <v>0</v>
      </c>
      <c r="H34" s="52">
        <v>0</v>
      </c>
      <c r="I34" s="52">
        <v>0</v>
      </c>
      <c r="J34" s="52">
        <v>0</v>
      </c>
      <c r="K34" s="52">
        <v>2</v>
      </c>
      <c r="L34" s="52">
        <v>0</v>
      </c>
      <c r="M34" s="52">
        <v>0</v>
      </c>
      <c r="N34" s="52">
        <v>0</v>
      </c>
      <c r="O34" s="52">
        <v>0</v>
      </c>
      <c r="P34" s="52">
        <v>2</v>
      </c>
      <c r="Q34" s="52">
        <v>0</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0</v>
      </c>
      <c r="AU34" s="52">
        <v>0</v>
      </c>
      <c r="AV34" s="52">
        <v>0</v>
      </c>
      <c r="AW34" s="52">
        <v>1</v>
      </c>
      <c r="AX34" s="52">
        <v>0</v>
      </c>
      <c r="AY34" s="52">
        <v>0</v>
      </c>
      <c r="AZ34" s="52">
        <v>0</v>
      </c>
      <c r="BA34" s="52">
        <v>0</v>
      </c>
      <c r="BB34" s="52">
        <v>1</v>
      </c>
      <c r="BC34" s="52">
        <v>0</v>
      </c>
      <c r="BD34" s="52">
        <v>0</v>
      </c>
      <c r="BE34" s="52">
        <v>1</v>
      </c>
      <c r="BF34" s="52">
        <v>0</v>
      </c>
      <c r="BG34" s="52">
        <v>0</v>
      </c>
      <c r="BH34" s="52">
        <v>1</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272051</v>
      </c>
      <c r="B35" s="52" t="s">
        <v>176</v>
      </c>
      <c r="C35" s="52" t="s">
        <v>419</v>
      </c>
      <c r="D35" s="52">
        <v>2</v>
      </c>
      <c r="E35" s="52">
        <v>0.52788694773127398</v>
      </c>
      <c r="F35" s="52">
        <v>6.8813834257826798</v>
      </c>
      <c r="G35" s="52">
        <v>0</v>
      </c>
      <c r="H35" s="52">
        <v>0</v>
      </c>
      <c r="I35" s="52">
        <v>1</v>
      </c>
      <c r="J35" s="52">
        <v>0</v>
      </c>
      <c r="K35" s="52">
        <v>1</v>
      </c>
      <c r="L35" s="52">
        <v>0</v>
      </c>
      <c r="M35" s="52">
        <v>0</v>
      </c>
      <c r="N35" s="52">
        <v>0</v>
      </c>
      <c r="O35" s="52">
        <v>0</v>
      </c>
      <c r="P35" s="52">
        <v>1</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0</v>
      </c>
      <c r="AV35" s="52">
        <v>0</v>
      </c>
      <c r="AW35" s="52">
        <v>1</v>
      </c>
      <c r="AX35" s="52">
        <v>1</v>
      </c>
      <c r="AY35" s="52">
        <v>0</v>
      </c>
      <c r="AZ35" s="52">
        <v>0</v>
      </c>
      <c r="BA35" s="52">
        <v>0</v>
      </c>
      <c r="BB35" s="52">
        <v>0</v>
      </c>
      <c r="BC35" s="52">
        <v>0</v>
      </c>
      <c r="BD35" s="52">
        <v>0</v>
      </c>
      <c r="BE35" s="52">
        <v>0</v>
      </c>
      <c r="BF35" s="52">
        <v>0</v>
      </c>
      <c r="BG35" s="52">
        <v>1</v>
      </c>
      <c r="BH35" s="52">
        <v>0</v>
      </c>
      <c r="BI35" s="52">
        <v>1</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272060</v>
      </c>
      <c r="B36" s="52" t="s">
        <v>262</v>
      </c>
      <c r="C36" s="52" t="s">
        <v>419</v>
      </c>
      <c r="D36" s="52">
        <v>2</v>
      </c>
      <c r="E36" s="52">
        <v>2.70977007600905</v>
      </c>
      <c r="F36" s="52">
        <v>35.3237884908323</v>
      </c>
      <c r="G36" s="52">
        <v>0</v>
      </c>
      <c r="H36" s="52">
        <v>1</v>
      </c>
      <c r="I36" s="52">
        <v>0</v>
      </c>
      <c r="J36" s="52">
        <v>1</v>
      </c>
      <c r="K36" s="52">
        <v>0</v>
      </c>
      <c r="L36" s="52">
        <v>0</v>
      </c>
      <c r="M36" s="52">
        <v>0</v>
      </c>
      <c r="N36" s="52">
        <v>0</v>
      </c>
      <c r="O36" s="52">
        <v>0</v>
      </c>
      <c r="P36" s="52">
        <v>0</v>
      </c>
      <c r="Q36" s="52">
        <v>2</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1</v>
      </c>
      <c r="AQ36" s="52">
        <v>0</v>
      </c>
      <c r="AR36" s="52">
        <v>1</v>
      </c>
      <c r="AS36" s="52">
        <v>0</v>
      </c>
      <c r="AT36" s="52">
        <v>0</v>
      </c>
      <c r="AU36" s="52">
        <v>0</v>
      </c>
      <c r="AV36" s="52">
        <v>0</v>
      </c>
      <c r="AW36" s="52">
        <v>0</v>
      </c>
      <c r="AX36" s="52">
        <v>0</v>
      </c>
      <c r="AY36" s="52">
        <v>0</v>
      </c>
      <c r="AZ36" s="52">
        <v>0</v>
      </c>
      <c r="BA36" s="52">
        <v>0</v>
      </c>
      <c r="BB36" s="52">
        <v>0</v>
      </c>
      <c r="BC36" s="52">
        <v>0</v>
      </c>
      <c r="BD36" s="52">
        <v>0</v>
      </c>
      <c r="BE36" s="52">
        <v>0</v>
      </c>
      <c r="BF36" s="52">
        <v>0</v>
      </c>
      <c r="BG36" s="52">
        <v>1</v>
      </c>
      <c r="BH36" s="52">
        <v>0</v>
      </c>
      <c r="BI36" s="52">
        <v>1</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272078</v>
      </c>
      <c r="B37" s="52" t="s">
        <v>177</v>
      </c>
      <c r="C37" s="52" t="s">
        <v>419</v>
      </c>
      <c r="D37" s="52">
        <v>6</v>
      </c>
      <c r="E37" s="52">
        <v>1.71457474259947</v>
      </c>
      <c r="F37" s="52">
        <v>22.3507064660288</v>
      </c>
      <c r="G37" s="52">
        <v>0</v>
      </c>
      <c r="H37" s="52">
        <v>0</v>
      </c>
      <c r="I37" s="52">
        <v>1</v>
      </c>
      <c r="J37" s="52">
        <v>1</v>
      </c>
      <c r="K37" s="52">
        <v>2</v>
      </c>
      <c r="L37" s="52">
        <v>0</v>
      </c>
      <c r="M37" s="52">
        <v>1</v>
      </c>
      <c r="N37" s="52">
        <v>1</v>
      </c>
      <c r="O37" s="52">
        <v>0</v>
      </c>
      <c r="P37" s="52">
        <v>4</v>
      </c>
      <c r="Q37" s="52">
        <v>2</v>
      </c>
      <c r="R37" s="52">
        <v>0</v>
      </c>
      <c r="S37" s="52">
        <v>3</v>
      </c>
      <c r="T37" s="52">
        <v>3</v>
      </c>
      <c r="U37" s="52">
        <v>0</v>
      </c>
      <c r="V37" s="52">
        <v>3</v>
      </c>
      <c r="W37" s="52">
        <v>1</v>
      </c>
      <c r="X37" s="52">
        <v>0</v>
      </c>
      <c r="Y37" s="52">
        <v>2</v>
      </c>
      <c r="Z37" s="52">
        <v>0</v>
      </c>
      <c r="AA37" s="52">
        <v>0</v>
      </c>
      <c r="AB37" s="52">
        <v>5</v>
      </c>
      <c r="AC37" s="52">
        <v>0</v>
      </c>
      <c r="AD37" s="52">
        <v>0</v>
      </c>
      <c r="AE37" s="52">
        <v>0</v>
      </c>
      <c r="AF37" s="52">
        <v>0</v>
      </c>
      <c r="AG37" s="52">
        <v>1</v>
      </c>
      <c r="AH37" s="52">
        <v>0</v>
      </c>
      <c r="AI37" s="52">
        <v>5</v>
      </c>
      <c r="AJ37" s="52">
        <v>0</v>
      </c>
      <c r="AK37" s="52">
        <v>1</v>
      </c>
      <c r="AL37" s="52">
        <v>0</v>
      </c>
      <c r="AM37" s="52">
        <v>0</v>
      </c>
      <c r="AN37" s="52">
        <v>0</v>
      </c>
      <c r="AO37" s="52">
        <v>0</v>
      </c>
      <c r="AP37" s="52">
        <v>0</v>
      </c>
      <c r="AQ37" s="52">
        <v>0</v>
      </c>
      <c r="AR37" s="52">
        <v>0</v>
      </c>
      <c r="AS37" s="52">
        <v>0</v>
      </c>
      <c r="AT37" s="52">
        <v>1</v>
      </c>
      <c r="AU37" s="52">
        <v>2</v>
      </c>
      <c r="AV37" s="52">
        <v>0</v>
      </c>
      <c r="AW37" s="52">
        <v>1</v>
      </c>
      <c r="AX37" s="52">
        <v>0</v>
      </c>
      <c r="AY37" s="52">
        <v>0</v>
      </c>
      <c r="AZ37" s="52">
        <v>0</v>
      </c>
      <c r="BA37" s="52">
        <v>2</v>
      </c>
      <c r="BB37" s="52">
        <v>0</v>
      </c>
      <c r="BC37" s="52">
        <v>0</v>
      </c>
      <c r="BD37" s="52">
        <v>2</v>
      </c>
      <c r="BE37" s="52">
        <v>1</v>
      </c>
      <c r="BF37" s="52">
        <v>0</v>
      </c>
      <c r="BG37" s="52">
        <v>1</v>
      </c>
      <c r="BH37" s="52">
        <v>1</v>
      </c>
      <c r="BI37" s="52">
        <v>1</v>
      </c>
      <c r="BJ37" s="52">
        <v>0</v>
      </c>
      <c r="BK37" s="52">
        <v>3</v>
      </c>
      <c r="BL37" s="52">
        <v>5</v>
      </c>
      <c r="BM37" s="52">
        <v>2</v>
      </c>
      <c r="BN37" s="52">
        <v>1</v>
      </c>
      <c r="BO37" s="52">
        <v>0</v>
      </c>
      <c r="BP37" s="52">
        <v>0</v>
      </c>
      <c r="BQ37" s="52">
        <v>1</v>
      </c>
      <c r="BR37" s="52">
        <v>0</v>
      </c>
      <c r="BS37" s="52">
        <v>2</v>
      </c>
      <c r="BT37" s="52">
        <v>4</v>
      </c>
      <c r="BU37" s="52">
        <v>0</v>
      </c>
      <c r="BV37" s="52">
        <v>0</v>
      </c>
    </row>
    <row r="38" spans="1:74" s="52" customFormat="1" x14ac:dyDescent="0.2">
      <c r="A38" s="52">
        <v>272086</v>
      </c>
      <c r="B38" s="52" t="s">
        <v>178</v>
      </c>
      <c r="C38" s="52" t="s">
        <v>419</v>
      </c>
      <c r="D38" s="52">
        <v>2</v>
      </c>
      <c r="E38" s="52">
        <v>2.38109411274481</v>
      </c>
      <c r="F38" s="52">
        <v>31.0392625411376</v>
      </c>
      <c r="G38" s="52">
        <v>0</v>
      </c>
      <c r="H38" s="52">
        <v>0</v>
      </c>
      <c r="I38" s="52">
        <v>0</v>
      </c>
      <c r="J38" s="52">
        <v>0</v>
      </c>
      <c r="K38" s="52">
        <v>0</v>
      </c>
      <c r="L38" s="52">
        <v>1</v>
      </c>
      <c r="M38" s="52">
        <v>0</v>
      </c>
      <c r="N38" s="52">
        <v>1</v>
      </c>
      <c r="O38" s="52">
        <v>0</v>
      </c>
      <c r="P38" s="52">
        <v>1</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1</v>
      </c>
      <c r="AQ38" s="52">
        <v>0</v>
      </c>
      <c r="AR38" s="52">
        <v>0</v>
      </c>
      <c r="AS38" s="52">
        <v>0</v>
      </c>
      <c r="AT38" s="52">
        <v>0</v>
      </c>
      <c r="AU38" s="52">
        <v>0</v>
      </c>
      <c r="AV38" s="52">
        <v>0</v>
      </c>
      <c r="AW38" s="52">
        <v>0</v>
      </c>
      <c r="AX38" s="52">
        <v>0</v>
      </c>
      <c r="AY38" s="52">
        <v>1</v>
      </c>
      <c r="AZ38" s="52">
        <v>0</v>
      </c>
      <c r="BA38" s="52">
        <v>0</v>
      </c>
      <c r="BB38" s="52">
        <v>0</v>
      </c>
      <c r="BC38" s="52">
        <v>0</v>
      </c>
      <c r="BD38" s="52">
        <v>0</v>
      </c>
      <c r="BE38" s="52">
        <v>1</v>
      </c>
      <c r="BF38" s="52">
        <v>1</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272108</v>
      </c>
      <c r="B39" s="52" t="s">
        <v>180</v>
      </c>
      <c r="C39" s="52" t="s">
        <v>419</v>
      </c>
      <c r="D39" s="52">
        <v>4</v>
      </c>
      <c r="E39" s="52">
        <v>1.0058313070023499</v>
      </c>
      <c r="F39" s="52">
        <v>13.1117295377092</v>
      </c>
      <c r="G39" s="52">
        <v>0</v>
      </c>
      <c r="H39" s="52">
        <v>1</v>
      </c>
      <c r="I39" s="52">
        <v>0</v>
      </c>
      <c r="J39" s="52">
        <v>0</v>
      </c>
      <c r="K39" s="52">
        <v>2</v>
      </c>
      <c r="L39" s="52">
        <v>0</v>
      </c>
      <c r="M39" s="52">
        <v>0</v>
      </c>
      <c r="N39" s="52">
        <v>1</v>
      </c>
      <c r="O39" s="52">
        <v>0</v>
      </c>
      <c r="P39" s="52">
        <v>2</v>
      </c>
      <c r="Q39" s="52">
        <v>2</v>
      </c>
      <c r="R39" s="52">
        <v>0</v>
      </c>
      <c r="S39" s="52">
        <v>1</v>
      </c>
      <c r="T39" s="52">
        <v>3</v>
      </c>
      <c r="U39" s="52">
        <v>0</v>
      </c>
      <c r="V39" s="52">
        <v>3</v>
      </c>
      <c r="W39" s="52">
        <v>1</v>
      </c>
      <c r="X39" s="52">
        <v>0</v>
      </c>
      <c r="Y39" s="52">
        <v>2</v>
      </c>
      <c r="Z39" s="52">
        <v>0</v>
      </c>
      <c r="AA39" s="52">
        <v>0</v>
      </c>
      <c r="AB39" s="52">
        <v>3</v>
      </c>
      <c r="AC39" s="52">
        <v>0</v>
      </c>
      <c r="AD39" s="52">
        <v>0</v>
      </c>
      <c r="AE39" s="52">
        <v>0</v>
      </c>
      <c r="AF39" s="52">
        <v>0</v>
      </c>
      <c r="AG39" s="52">
        <v>1</v>
      </c>
      <c r="AH39" s="52">
        <v>0</v>
      </c>
      <c r="AI39" s="52">
        <v>3</v>
      </c>
      <c r="AJ39" s="52">
        <v>1</v>
      </c>
      <c r="AK39" s="52">
        <v>0</v>
      </c>
      <c r="AL39" s="52">
        <v>0</v>
      </c>
      <c r="AM39" s="52">
        <v>0</v>
      </c>
      <c r="AN39" s="52">
        <v>0</v>
      </c>
      <c r="AO39" s="52">
        <v>0</v>
      </c>
      <c r="AP39" s="52">
        <v>0</v>
      </c>
      <c r="AQ39" s="52">
        <v>0</v>
      </c>
      <c r="AR39" s="52">
        <v>0</v>
      </c>
      <c r="AS39" s="52">
        <v>0</v>
      </c>
      <c r="AT39" s="52">
        <v>1</v>
      </c>
      <c r="AU39" s="52">
        <v>0</v>
      </c>
      <c r="AV39" s="52">
        <v>1</v>
      </c>
      <c r="AW39" s="52">
        <v>0</v>
      </c>
      <c r="AX39" s="52">
        <v>0</v>
      </c>
      <c r="AY39" s="52">
        <v>0</v>
      </c>
      <c r="AZ39" s="52">
        <v>1</v>
      </c>
      <c r="BA39" s="52">
        <v>1</v>
      </c>
      <c r="BB39" s="52">
        <v>0</v>
      </c>
      <c r="BC39" s="52">
        <v>0</v>
      </c>
      <c r="BD39" s="52">
        <v>1</v>
      </c>
      <c r="BE39" s="52">
        <v>2</v>
      </c>
      <c r="BF39" s="52">
        <v>0</v>
      </c>
      <c r="BG39" s="52">
        <v>0</v>
      </c>
      <c r="BH39" s="52">
        <v>1</v>
      </c>
      <c r="BI39" s="52">
        <v>0</v>
      </c>
      <c r="BJ39" s="52">
        <v>0</v>
      </c>
      <c r="BK39" s="52">
        <v>0</v>
      </c>
      <c r="BL39" s="52">
        <v>5</v>
      </c>
      <c r="BM39" s="52">
        <v>0</v>
      </c>
      <c r="BN39" s="52">
        <v>0</v>
      </c>
      <c r="BO39" s="52">
        <v>0</v>
      </c>
      <c r="BP39" s="52">
        <v>0</v>
      </c>
      <c r="BQ39" s="52">
        <v>0</v>
      </c>
      <c r="BR39" s="52">
        <v>0</v>
      </c>
      <c r="BS39" s="52">
        <v>1</v>
      </c>
      <c r="BT39" s="52">
        <v>3</v>
      </c>
      <c r="BU39" s="52">
        <v>0</v>
      </c>
      <c r="BV39" s="52">
        <v>0</v>
      </c>
    </row>
    <row r="40" spans="1:74" s="52" customFormat="1" x14ac:dyDescent="0.2">
      <c r="A40" s="52">
        <v>272116</v>
      </c>
      <c r="B40" s="52" t="s">
        <v>181</v>
      </c>
      <c r="C40" s="52" t="s">
        <v>419</v>
      </c>
      <c r="D40" s="52">
        <v>2</v>
      </c>
      <c r="E40" s="52">
        <v>0.70545741859021405</v>
      </c>
      <c r="F40" s="52">
        <v>9.1961413494795696</v>
      </c>
      <c r="G40" s="52">
        <v>0</v>
      </c>
      <c r="H40" s="52">
        <v>0</v>
      </c>
      <c r="I40" s="52">
        <v>0</v>
      </c>
      <c r="J40" s="52">
        <v>1</v>
      </c>
      <c r="K40" s="52">
        <v>0</v>
      </c>
      <c r="L40" s="52">
        <v>0</v>
      </c>
      <c r="M40" s="52">
        <v>0</v>
      </c>
      <c r="N40" s="52">
        <v>1</v>
      </c>
      <c r="O40" s="52">
        <v>0</v>
      </c>
      <c r="P40" s="52">
        <v>2</v>
      </c>
      <c r="Q40" s="52">
        <v>0</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1</v>
      </c>
      <c r="AZ40" s="52">
        <v>0</v>
      </c>
      <c r="BA40" s="52">
        <v>1</v>
      </c>
      <c r="BB40" s="52">
        <v>0</v>
      </c>
      <c r="BC40" s="52">
        <v>1</v>
      </c>
      <c r="BD40" s="52">
        <v>0</v>
      </c>
      <c r="BE40" s="52">
        <v>0</v>
      </c>
      <c r="BF40" s="52">
        <v>1</v>
      </c>
      <c r="BG40" s="52">
        <v>0</v>
      </c>
      <c r="BH40" s="52">
        <v>0</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272124</v>
      </c>
      <c r="B41" s="52" t="s">
        <v>182</v>
      </c>
      <c r="C41" s="52" t="s">
        <v>419</v>
      </c>
      <c r="D41" s="52">
        <v>3</v>
      </c>
      <c r="E41" s="52">
        <v>1.1376866280105999</v>
      </c>
      <c r="F41" s="52">
        <v>14.830557829423901</v>
      </c>
      <c r="G41" s="52">
        <v>0</v>
      </c>
      <c r="H41" s="52">
        <v>1</v>
      </c>
      <c r="I41" s="52">
        <v>0</v>
      </c>
      <c r="J41" s="52">
        <v>0</v>
      </c>
      <c r="K41" s="52">
        <v>0</v>
      </c>
      <c r="L41" s="52">
        <v>2</v>
      </c>
      <c r="M41" s="52">
        <v>0</v>
      </c>
      <c r="N41" s="52">
        <v>0</v>
      </c>
      <c r="O41" s="52">
        <v>0</v>
      </c>
      <c r="P41" s="52">
        <v>2</v>
      </c>
      <c r="Q41" s="52">
        <v>1</v>
      </c>
      <c r="R41" s="52">
        <v>0</v>
      </c>
      <c r="S41" s="52">
        <v>3</v>
      </c>
      <c r="T41" s="52">
        <v>0</v>
      </c>
      <c r="U41" s="52">
        <v>0</v>
      </c>
      <c r="V41" s="52">
        <v>0</v>
      </c>
      <c r="W41" s="52">
        <v>0</v>
      </c>
      <c r="X41" s="52">
        <v>0</v>
      </c>
      <c r="Y41" s="52">
        <v>0</v>
      </c>
      <c r="Z41" s="52">
        <v>0</v>
      </c>
      <c r="AA41" s="52">
        <v>0</v>
      </c>
      <c r="AB41" s="52">
        <v>3</v>
      </c>
      <c r="AC41" s="52">
        <v>0</v>
      </c>
      <c r="AD41" s="52">
        <v>0</v>
      </c>
      <c r="AE41" s="52">
        <v>0</v>
      </c>
      <c r="AF41" s="52">
        <v>0</v>
      </c>
      <c r="AG41" s="52">
        <v>0</v>
      </c>
      <c r="AH41" s="52">
        <v>0</v>
      </c>
      <c r="AI41" s="52">
        <v>3</v>
      </c>
      <c r="AJ41" s="52">
        <v>0</v>
      </c>
      <c r="AK41" s="52">
        <v>0</v>
      </c>
      <c r="AL41" s="52">
        <v>0</v>
      </c>
      <c r="AM41" s="52">
        <v>0</v>
      </c>
      <c r="AN41" s="52">
        <v>0</v>
      </c>
      <c r="AO41" s="52">
        <v>0</v>
      </c>
      <c r="AP41" s="52">
        <v>0</v>
      </c>
      <c r="AQ41" s="52">
        <v>0</v>
      </c>
      <c r="AR41" s="52">
        <v>0</v>
      </c>
      <c r="AS41" s="52">
        <v>0</v>
      </c>
      <c r="AT41" s="52">
        <v>2</v>
      </c>
      <c r="AU41" s="52">
        <v>0</v>
      </c>
      <c r="AV41" s="52">
        <v>1</v>
      </c>
      <c r="AW41" s="52">
        <v>0</v>
      </c>
      <c r="AX41" s="52">
        <v>0</v>
      </c>
      <c r="AY41" s="52">
        <v>0</v>
      </c>
      <c r="AZ41" s="52">
        <v>0</v>
      </c>
      <c r="BA41" s="52">
        <v>0</v>
      </c>
      <c r="BB41" s="52">
        <v>0</v>
      </c>
      <c r="BC41" s="52">
        <v>0</v>
      </c>
      <c r="BD41" s="52">
        <v>0</v>
      </c>
      <c r="BE41" s="52">
        <v>2</v>
      </c>
      <c r="BF41" s="52">
        <v>0</v>
      </c>
      <c r="BG41" s="52">
        <v>1</v>
      </c>
      <c r="BH41" s="52">
        <v>0</v>
      </c>
      <c r="BI41" s="52">
        <v>0</v>
      </c>
      <c r="BJ41" s="52">
        <v>0</v>
      </c>
      <c r="BK41" s="52">
        <v>0</v>
      </c>
      <c r="BL41" s="52">
        <v>2</v>
      </c>
      <c r="BM41" s="52">
        <v>2</v>
      </c>
      <c r="BN41" s="52">
        <v>0</v>
      </c>
      <c r="BO41" s="52">
        <v>0</v>
      </c>
      <c r="BP41" s="52">
        <v>0</v>
      </c>
      <c r="BQ41" s="52">
        <v>0</v>
      </c>
      <c r="BR41" s="52">
        <v>0</v>
      </c>
      <c r="BS41" s="52">
        <v>0</v>
      </c>
      <c r="BT41" s="52">
        <v>3</v>
      </c>
      <c r="BU41" s="52">
        <v>0</v>
      </c>
      <c r="BV41" s="52">
        <v>0</v>
      </c>
    </row>
    <row r="42" spans="1:74" s="52" customFormat="1" x14ac:dyDescent="0.2">
      <c r="A42" s="52">
        <v>272141</v>
      </c>
      <c r="B42" s="52" t="s">
        <v>272</v>
      </c>
      <c r="C42" s="52" t="s">
        <v>419</v>
      </c>
      <c r="D42" s="52">
        <v>1</v>
      </c>
      <c r="E42" s="52">
        <v>0.91752378680417301</v>
      </c>
      <c r="F42" s="52">
        <v>11.9605779351258</v>
      </c>
      <c r="G42" s="52">
        <v>0</v>
      </c>
      <c r="H42" s="52">
        <v>0</v>
      </c>
      <c r="I42" s="52">
        <v>0</v>
      </c>
      <c r="J42" s="52">
        <v>0</v>
      </c>
      <c r="K42" s="52">
        <v>0</v>
      </c>
      <c r="L42" s="52">
        <v>0</v>
      </c>
      <c r="M42" s="52">
        <v>1</v>
      </c>
      <c r="N42" s="52">
        <v>0</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1</v>
      </c>
      <c r="AU42" s="52">
        <v>0</v>
      </c>
      <c r="AV42" s="52">
        <v>0</v>
      </c>
      <c r="AW42" s="52">
        <v>0</v>
      </c>
      <c r="AX42" s="52">
        <v>0</v>
      </c>
      <c r="AY42" s="52">
        <v>0</v>
      </c>
      <c r="AZ42" s="52">
        <v>0</v>
      </c>
      <c r="BA42" s="52">
        <v>0</v>
      </c>
      <c r="BB42" s="52">
        <v>0</v>
      </c>
      <c r="BC42" s="52">
        <v>0</v>
      </c>
      <c r="BD42" s="52">
        <v>0</v>
      </c>
      <c r="BE42" s="52">
        <v>0</v>
      </c>
      <c r="BF42" s="52">
        <v>1</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272159</v>
      </c>
      <c r="B43" s="52" t="s">
        <v>184</v>
      </c>
      <c r="C43" s="52" t="s">
        <v>419</v>
      </c>
      <c r="D43" s="52">
        <v>2</v>
      </c>
      <c r="E43" s="52">
        <v>0.87268792243549698</v>
      </c>
      <c r="F43" s="52">
        <v>11.3761104174627</v>
      </c>
      <c r="G43" s="52">
        <v>0</v>
      </c>
      <c r="H43" s="52">
        <v>0</v>
      </c>
      <c r="I43" s="52">
        <v>0</v>
      </c>
      <c r="J43" s="52">
        <v>1</v>
      </c>
      <c r="K43" s="52">
        <v>0</v>
      </c>
      <c r="L43" s="52">
        <v>1</v>
      </c>
      <c r="M43" s="52">
        <v>0</v>
      </c>
      <c r="N43" s="52">
        <v>0</v>
      </c>
      <c r="O43" s="52">
        <v>0</v>
      </c>
      <c r="P43" s="52">
        <v>1</v>
      </c>
      <c r="Q43" s="52">
        <v>1</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1</v>
      </c>
      <c r="AV43" s="52">
        <v>0</v>
      </c>
      <c r="AW43" s="52">
        <v>0</v>
      </c>
      <c r="AX43" s="52">
        <v>0</v>
      </c>
      <c r="AY43" s="52">
        <v>1</v>
      </c>
      <c r="AZ43" s="52">
        <v>0</v>
      </c>
      <c r="BA43" s="52">
        <v>0</v>
      </c>
      <c r="BB43" s="52">
        <v>0</v>
      </c>
      <c r="BC43" s="52">
        <v>1</v>
      </c>
      <c r="BD43" s="52">
        <v>0</v>
      </c>
      <c r="BE43" s="52">
        <v>0</v>
      </c>
      <c r="BF43" s="52">
        <v>0</v>
      </c>
      <c r="BG43" s="52">
        <v>1</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272167</v>
      </c>
      <c r="B44" s="52" t="s">
        <v>185</v>
      </c>
      <c r="C44" s="52" t="s">
        <v>419</v>
      </c>
      <c r="D44" s="52">
        <v>1</v>
      </c>
      <c r="E44" s="52">
        <v>0.98195172725308799</v>
      </c>
      <c r="F44" s="52">
        <v>12.800442158834899</v>
      </c>
      <c r="G44" s="52">
        <v>0</v>
      </c>
      <c r="H44" s="52">
        <v>0</v>
      </c>
      <c r="I44" s="52">
        <v>0</v>
      </c>
      <c r="J44" s="52">
        <v>0</v>
      </c>
      <c r="K44" s="52">
        <v>0</v>
      </c>
      <c r="L44" s="52">
        <v>0</v>
      </c>
      <c r="M44" s="52">
        <v>1</v>
      </c>
      <c r="N44" s="52">
        <v>0</v>
      </c>
      <c r="O44" s="52">
        <v>0</v>
      </c>
      <c r="P44" s="52">
        <v>1</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1</v>
      </c>
      <c r="AR44" s="52">
        <v>0</v>
      </c>
      <c r="AS44" s="52">
        <v>0</v>
      </c>
      <c r="AT44" s="52">
        <v>0</v>
      </c>
      <c r="AU44" s="52">
        <v>0</v>
      </c>
      <c r="AV44" s="52">
        <v>0</v>
      </c>
      <c r="AW44" s="52">
        <v>0</v>
      </c>
      <c r="AX44" s="52">
        <v>0</v>
      </c>
      <c r="AY44" s="52">
        <v>0</v>
      </c>
      <c r="AZ44" s="52">
        <v>0</v>
      </c>
      <c r="BA44" s="52">
        <v>0</v>
      </c>
      <c r="BB44" s="52">
        <v>0</v>
      </c>
      <c r="BC44" s="52">
        <v>0</v>
      </c>
      <c r="BD44" s="52">
        <v>0</v>
      </c>
      <c r="BE44" s="52">
        <v>0</v>
      </c>
      <c r="BF44" s="52">
        <v>0</v>
      </c>
      <c r="BG44" s="52">
        <v>0</v>
      </c>
      <c r="BH44" s="52">
        <v>1</v>
      </c>
      <c r="BI44" s="52">
        <v>0</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272175</v>
      </c>
      <c r="B45" s="52" t="s">
        <v>186</v>
      </c>
      <c r="C45" s="52" t="s">
        <v>419</v>
      </c>
      <c r="D45" s="52">
        <v>3</v>
      </c>
      <c r="E45" s="52">
        <v>2.5466676853337402</v>
      </c>
      <c r="F45" s="52">
        <v>33.197632326672</v>
      </c>
      <c r="G45" s="52">
        <v>0</v>
      </c>
      <c r="H45" s="52">
        <v>2</v>
      </c>
      <c r="I45" s="52">
        <v>0</v>
      </c>
      <c r="J45" s="52">
        <v>0</v>
      </c>
      <c r="K45" s="52">
        <v>0</v>
      </c>
      <c r="L45" s="52">
        <v>1</v>
      </c>
      <c r="M45" s="52">
        <v>0</v>
      </c>
      <c r="N45" s="52">
        <v>0</v>
      </c>
      <c r="O45" s="52">
        <v>0</v>
      </c>
      <c r="P45" s="52">
        <v>3</v>
      </c>
      <c r="Q45" s="52">
        <v>0</v>
      </c>
      <c r="R45" s="52">
        <v>0</v>
      </c>
      <c r="S45" s="52">
        <v>0</v>
      </c>
      <c r="T45" s="52">
        <v>3</v>
      </c>
      <c r="U45" s="52">
        <v>1</v>
      </c>
      <c r="V45" s="52">
        <v>2</v>
      </c>
      <c r="W45" s="52">
        <v>0</v>
      </c>
      <c r="X45" s="52">
        <v>0</v>
      </c>
      <c r="Y45" s="52">
        <v>2</v>
      </c>
      <c r="Z45" s="52">
        <v>0</v>
      </c>
      <c r="AA45" s="52">
        <v>0</v>
      </c>
      <c r="AB45" s="52">
        <v>1</v>
      </c>
      <c r="AC45" s="52">
        <v>1</v>
      </c>
      <c r="AD45" s="52">
        <v>0</v>
      </c>
      <c r="AE45" s="52">
        <v>0</v>
      </c>
      <c r="AF45" s="52">
        <v>0</v>
      </c>
      <c r="AG45" s="52">
        <v>1</v>
      </c>
      <c r="AH45" s="52">
        <v>0</v>
      </c>
      <c r="AI45" s="52">
        <v>1</v>
      </c>
      <c r="AJ45" s="52">
        <v>0</v>
      </c>
      <c r="AK45" s="52">
        <v>0</v>
      </c>
      <c r="AL45" s="52">
        <v>1</v>
      </c>
      <c r="AM45" s="52">
        <v>1</v>
      </c>
      <c r="AN45" s="52">
        <v>0</v>
      </c>
      <c r="AO45" s="52">
        <v>0</v>
      </c>
      <c r="AP45" s="52">
        <v>0</v>
      </c>
      <c r="AQ45" s="52">
        <v>1</v>
      </c>
      <c r="AR45" s="52">
        <v>0</v>
      </c>
      <c r="AS45" s="52">
        <v>0</v>
      </c>
      <c r="AT45" s="52">
        <v>0</v>
      </c>
      <c r="AU45" s="52">
        <v>0</v>
      </c>
      <c r="AV45" s="52">
        <v>0</v>
      </c>
      <c r="AW45" s="52">
        <v>0</v>
      </c>
      <c r="AX45" s="52">
        <v>1</v>
      </c>
      <c r="AY45" s="52">
        <v>1</v>
      </c>
      <c r="AZ45" s="52">
        <v>0</v>
      </c>
      <c r="BA45" s="52">
        <v>0</v>
      </c>
      <c r="BB45" s="52">
        <v>0</v>
      </c>
      <c r="BC45" s="52">
        <v>1</v>
      </c>
      <c r="BD45" s="52">
        <v>0</v>
      </c>
      <c r="BE45" s="52">
        <v>0</v>
      </c>
      <c r="BF45" s="52">
        <v>0</v>
      </c>
      <c r="BG45" s="52">
        <v>1</v>
      </c>
      <c r="BH45" s="52">
        <v>0</v>
      </c>
      <c r="BI45" s="52">
        <v>1</v>
      </c>
      <c r="BJ45" s="52">
        <v>0</v>
      </c>
      <c r="BK45" s="52">
        <v>0</v>
      </c>
      <c r="BL45" s="52">
        <v>5</v>
      </c>
      <c r="BM45" s="52">
        <v>1</v>
      </c>
      <c r="BN45" s="52">
        <v>0</v>
      </c>
      <c r="BO45" s="52">
        <v>0</v>
      </c>
      <c r="BP45" s="52">
        <v>1</v>
      </c>
      <c r="BQ45" s="52">
        <v>0</v>
      </c>
      <c r="BR45" s="52">
        <v>0</v>
      </c>
      <c r="BS45" s="52">
        <v>2</v>
      </c>
      <c r="BT45" s="52">
        <v>1</v>
      </c>
      <c r="BU45" s="52">
        <v>0</v>
      </c>
      <c r="BV45" s="52">
        <v>0</v>
      </c>
    </row>
    <row r="46" spans="1:74" s="52" customFormat="1" x14ac:dyDescent="0.2">
      <c r="A46" s="52">
        <v>272183</v>
      </c>
      <c r="B46" s="52" t="s">
        <v>187</v>
      </c>
      <c r="C46" s="52" t="s">
        <v>419</v>
      </c>
      <c r="D46" s="52">
        <v>1</v>
      </c>
      <c r="E46" s="52">
        <v>0.84512279634230902</v>
      </c>
      <c r="F46" s="52">
        <v>11.0167793094622</v>
      </c>
      <c r="G46" s="52">
        <v>0</v>
      </c>
      <c r="H46" s="52">
        <v>0</v>
      </c>
      <c r="I46" s="52">
        <v>0</v>
      </c>
      <c r="J46" s="52">
        <v>0</v>
      </c>
      <c r="K46" s="52">
        <v>0</v>
      </c>
      <c r="L46" s="52">
        <v>0</v>
      </c>
      <c r="M46" s="52">
        <v>1</v>
      </c>
      <c r="N46" s="52">
        <v>0</v>
      </c>
      <c r="O46" s="52">
        <v>0</v>
      </c>
      <c r="P46" s="52">
        <v>0</v>
      </c>
      <c r="Q46" s="52">
        <v>1</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0</v>
      </c>
      <c r="AS46" s="52">
        <v>0</v>
      </c>
      <c r="AT46" s="52">
        <v>1</v>
      </c>
      <c r="AU46" s="52">
        <v>0</v>
      </c>
      <c r="AV46" s="52">
        <v>0</v>
      </c>
      <c r="AW46" s="52">
        <v>0</v>
      </c>
      <c r="AX46" s="52">
        <v>0</v>
      </c>
      <c r="AY46" s="52">
        <v>0</v>
      </c>
      <c r="AZ46" s="52">
        <v>0</v>
      </c>
      <c r="BA46" s="52">
        <v>0</v>
      </c>
      <c r="BB46" s="52">
        <v>0</v>
      </c>
      <c r="BC46" s="52">
        <v>0</v>
      </c>
      <c r="BD46" s="52">
        <v>1</v>
      </c>
      <c r="BE46" s="52">
        <v>0</v>
      </c>
      <c r="BF46" s="52">
        <v>0</v>
      </c>
      <c r="BG46" s="52">
        <v>0</v>
      </c>
      <c r="BH46" s="52">
        <v>0</v>
      </c>
      <c r="BI46" s="52">
        <v>0</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272213</v>
      </c>
      <c r="B47" s="52" t="s">
        <v>281</v>
      </c>
      <c r="C47" s="52" t="s">
        <v>419</v>
      </c>
      <c r="D47" s="52">
        <v>1</v>
      </c>
      <c r="E47" s="52">
        <v>1.4758187104296101</v>
      </c>
      <c r="F47" s="52">
        <v>19.238351046671699</v>
      </c>
      <c r="G47" s="52">
        <v>0</v>
      </c>
      <c r="H47" s="52">
        <v>0</v>
      </c>
      <c r="I47" s="52">
        <v>0</v>
      </c>
      <c r="J47" s="52">
        <v>0</v>
      </c>
      <c r="K47" s="52">
        <v>1</v>
      </c>
      <c r="L47" s="52">
        <v>0</v>
      </c>
      <c r="M47" s="52">
        <v>0</v>
      </c>
      <c r="N47" s="52">
        <v>0</v>
      </c>
      <c r="O47" s="52">
        <v>0</v>
      </c>
      <c r="P47" s="52">
        <v>1</v>
      </c>
      <c r="Q47" s="52">
        <v>0</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1</v>
      </c>
      <c r="AS47" s="52">
        <v>0</v>
      </c>
      <c r="AT47" s="52">
        <v>0</v>
      </c>
      <c r="AU47" s="52">
        <v>0</v>
      </c>
      <c r="AV47" s="52">
        <v>0</v>
      </c>
      <c r="AW47" s="52">
        <v>0</v>
      </c>
      <c r="AX47" s="52">
        <v>0</v>
      </c>
      <c r="AY47" s="52">
        <v>0</v>
      </c>
      <c r="AZ47" s="52">
        <v>0</v>
      </c>
      <c r="BA47" s="52">
        <v>0</v>
      </c>
      <c r="BB47" s="52">
        <v>0</v>
      </c>
      <c r="BC47" s="52">
        <v>1</v>
      </c>
      <c r="BD47" s="52">
        <v>0</v>
      </c>
      <c r="BE47" s="52">
        <v>0</v>
      </c>
      <c r="BF47" s="52">
        <v>0</v>
      </c>
      <c r="BG47" s="52">
        <v>0</v>
      </c>
      <c r="BH47" s="52">
        <v>0</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272221</v>
      </c>
      <c r="B48" s="52" t="s">
        <v>189</v>
      </c>
      <c r="C48" s="52" t="s">
        <v>419</v>
      </c>
      <c r="D48" s="52">
        <v>1</v>
      </c>
      <c r="E48" s="52">
        <v>0.91270022361155501</v>
      </c>
      <c r="F48" s="52">
        <v>11.897699343507799</v>
      </c>
      <c r="G48" s="52">
        <v>0</v>
      </c>
      <c r="H48" s="52">
        <v>0</v>
      </c>
      <c r="I48" s="52">
        <v>0</v>
      </c>
      <c r="J48" s="52">
        <v>0</v>
      </c>
      <c r="K48" s="52">
        <v>0</v>
      </c>
      <c r="L48" s="52">
        <v>0</v>
      </c>
      <c r="M48" s="52">
        <v>0</v>
      </c>
      <c r="N48" s="52">
        <v>1</v>
      </c>
      <c r="O48" s="52">
        <v>0</v>
      </c>
      <c r="P48" s="52">
        <v>0</v>
      </c>
      <c r="Q48" s="52">
        <v>1</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0</v>
      </c>
      <c r="AQ48" s="52">
        <v>0</v>
      </c>
      <c r="AR48" s="52">
        <v>0</v>
      </c>
      <c r="AS48" s="52">
        <v>0</v>
      </c>
      <c r="AT48" s="52">
        <v>0</v>
      </c>
      <c r="AU48" s="52">
        <v>0</v>
      </c>
      <c r="AV48" s="52">
        <v>0</v>
      </c>
      <c r="AW48" s="52">
        <v>0</v>
      </c>
      <c r="AX48" s="52">
        <v>0</v>
      </c>
      <c r="AY48" s="52">
        <v>0</v>
      </c>
      <c r="AZ48" s="52">
        <v>0</v>
      </c>
      <c r="BA48" s="52">
        <v>0</v>
      </c>
      <c r="BB48" s="52">
        <v>1</v>
      </c>
      <c r="BC48" s="52">
        <v>0</v>
      </c>
      <c r="BD48" s="52">
        <v>0</v>
      </c>
      <c r="BE48" s="52">
        <v>0</v>
      </c>
      <c r="BF48" s="52">
        <v>1</v>
      </c>
      <c r="BG48" s="52">
        <v>0</v>
      </c>
      <c r="BH48" s="52">
        <v>0</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272230</v>
      </c>
      <c r="B49" s="52" t="s">
        <v>171</v>
      </c>
      <c r="C49" s="52" t="s">
        <v>419</v>
      </c>
      <c r="D49" s="52">
        <v>3</v>
      </c>
      <c r="E49" s="52">
        <v>2.5176022356307901</v>
      </c>
      <c r="F49" s="52">
        <v>32.818743428758403</v>
      </c>
      <c r="G49" s="52">
        <v>0</v>
      </c>
      <c r="H49" s="52">
        <v>0</v>
      </c>
      <c r="I49" s="52">
        <v>0</v>
      </c>
      <c r="J49" s="52">
        <v>1</v>
      </c>
      <c r="K49" s="52">
        <v>0</v>
      </c>
      <c r="L49" s="52">
        <v>0</v>
      </c>
      <c r="M49" s="52">
        <v>1</v>
      </c>
      <c r="N49" s="52">
        <v>1</v>
      </c>
      <c r="O49" s="52">
        <v>0</v>
      </c>
      <c r="P49" s="52">
        <v>3</v>
      </c>
      <c r="Q49" s="52">
        <v>0</v>
      </c>
      <c r="R49" s="52">
        <v>0</v>
      </c>
      <c r="S49" s="52">
        <v>1</v>
      </c>
      <c r="T49" s="52">
        <v>2</v>
      </c>
      <c r="U49" s="52">
        <v>0</v>
      </c>
      <c r="V49" s="52">
        <v>2</v>
      </c>
      <c r="W49" s="52">
        <v>0</v>
      </c>
      <c r="X49" s="52">
        <v>0</v>
      </c>
      <c r="Y49" s="52">
        <v>2</v>
      </c>
      <c r="Z49" s="52">
        <v>0</v>
      </c>
      <c r="AA49" s="52">
        <v>0</v>
      </c>
      <c r="AB49" s="52">
        <v>2</v>
      </c>
      <c r="AC49" s="52">
        <v>0</v>
      </c>
      <c r="AD49" s="52">
        <v>0</v>
      </c>
      <c r="AE49" s="52">
        <v>0</v>
      </c>
      <c r="AF49" s="52">
        <v>0</v>
      </c>
      <c r="AG49" s="52">
        <v>1</v>
      </c>
      <c r="AH49" s="52">
        <v>0</v>
      </c>
      <c r="AI49" s="52">
        <v>1</v>
      </c>
      <c r="AJ49" s="52">
        <v>0</v>
      </c>
      <c r="AK49" s="52">
        <v>0</v>
      </c>
      <c r="AL49" s="52">
        <v>2</v>
      </c>
      <c r="AM49" s="52">
        <v>0</v>
      </c>
      <c r="AN49" s="52">
        <v>0</v>
      </c>
      <c r="AO49" s="52">
        <v>0</v>
      </c>
      <c r="AP49" s="52">
        <v>0</v>
      </c>
      <c r="AQ49" s="52">
        <v>0</v>
      </c>
      <c r="AR49" s="52">
        <v>1</v>
      </c>
      <c r="AS49" s="52">
        <v>0</v>
      </c>
      <c r="AT49" s="52">
        <v>0</v>
      </c>
      <c r="AU49" s="52">
        <v>0</v>
      </c>
      <c r="AV49" s="52">
        <v>0</v>
      </c>
      <c r="AW49" s="52">
        <v>0</v>
      </c>
      <c r="AX49" s="52">
        <v>1</v>
      </c>
      <c r="AY49" s="52">
        <v>1</v>
      </c>
      <c r="AZ49" s="52">
        <v>0</v>
      </c>
      <c r="BA49" s="52">
        <v>0</v>
      </c>
      <c r="BB49" s="52">
        <v>0</v>
      </c>
      <c r="BC49" s="52">
        <v>0</v>
      </c>
      <c r="BD49" s="52">
        <v>0</v>
      </c>
      <c r="BE49" s="52">
        <v>0</v>
      </c>
      <c r="BF49" s="52">
        <v>1</v>
      </c>
      <c r="BG49" s="52">
        <v>0</v>
      </c>
      <c r="BH49" s="52">
        <v>1</v>
      </c>
      <c r="BI49" s="52">
        <v>1</v>
      </c>
      <c r="BJ49" s="52">
        <v>0</v>
      </c>
      <c r="BK49" s="52">
        <v>0</v>
      </c>
      <c r="BL49" s="52">
        <v>3</v>
      </c>
      <c r="BM49" s="52">
        <v>0</v>
      </c>
      <c r="BN49" s="52">
        <v>0</v>
      </c>
      <c r="BO49" s="52">
        <v>0</v>
      </c>
      <c r="BP49" s="52">
        <v>0</v>
      </c>
      <c r="BQ49" s="52">
        <v>0</v>
      </c>
      <c r="BR49" s="52">
        <v>0</v>
      </c>
      <c r="BS49" s="52">
        <v>0</v>
      </c>
      <c r="BT49" s="52">
        <v>3</v>
      </c>
      <c r="BU49" s="52">
        <v>0</v>
      </c>
      <c r="BV49" s="52">
        <v>0</v>
      </c>
    </row>
    <row r="50" spans="1:74" s="52" customFormat="1" x14ac:dyDescent="0.2">
      <c r="A50" s="52">
        <v>272248</v>
      </c>
      <c r="B50" s="52" t="s">
        <v>190</v>
      </c>
      <c r="C50" s="52" t="s">
        <v>419</v>
      </c>
      <c r="D50" s="52">
        <v>1</v>
      </c>
      <c r="E50" s="52">
        <v>1.1535488931698401</v>
      </c>
      <c r="F50" s="52">
        <v>15.0373337859639</v>
      </c>
      <c r="G50" s="52">
        <v>0</v>
      </c>
      <c r="H50" s="52">
        <v>0</v>
      </c>
      <c r="I50" s="52">
        <v>0</v>
      </c>
      <c r="J50" s="52">
        <v>0</v>
      </c>
      <c r="K50" s="52">
        <v>1</v>
      </c>
      <c r="L50" s="52">
        <v>0</v>
      </c>
      <c r="M50" s="52">
        <v>0</v>
      </c>
      <c r="N50" s="52">
        <v>0</v>
      </c>
      <c r="O50" s="52">
        <v>0</v>
      </c>
      <c r="P50" s="52">
        <v>1</v>
      </c>
      <c r="Q50" s="52">
        <v>0</v>
      </c>
      <c r="R50" s="52">
        <v>0</v>
      </c>
      <c r="S50" s="52" t="s">
        <v>170</v>
      </c>
      <c r="T50" s="52" t="s">
        <v>170</v>
      </c>
      <c r="U50" s="52" t="s">
        <v>170</v>
      </c>
      <c r="V50" s="52" t="s">
        <v>170</v>
      </c>
      <c r="W50" s="52" t="s">
        <v>170</v>
      </c>
      <c r="X50" s="52" t="s">
        <v>170</v>
      </c>
      <c r="Y50" s="52" t="s">
        <v>170</v>
      </c>
      <c r="Z50" s="52" t="s">
        <v>170</v>
      </c>
      <c r="AA50" s="52" t="s">
        <v>170</v>
      </c>
      <c r="AB50" s="52" t="s">
        <v>170</v>
      </c>
      <c r="AC50" s="52" t="s">
        <v>170</v>
      </c>
      <c r="AD50" s="52" t="s">
        <v>170</v>
      </c>
      <c r="AE50" s="52" t="s">
        <v>170</v>
      </c>
      <c r="AF50" s="52" t="s">
        <v>170</v>
      </c>
      <c r="AG50" s="52" t="s">
        <v>170</v>
      </c>
      <c r="AH50" s="52" t="s">
        <v>170</v>
      </c>
      <c r="AI50" s="52" t="s">
        <v>170</v>
      </c>
      <c r="AJ50" s="52" t="s">
        <v>170</v>
      </c>
      <c r="AK50" s="52" t="s">
        <v>170</v>
      </c>
      <c r="AL50" s="52" t="s">
        <v>170</v>
      </c>
      <c r="AM50" s="52" t="s">
        <v>170</v>
      </c>
      <c r="AN50" s="52" t="s">
        <v>170</v>
      </c>
      <c r="AO50" s="52" t="s">
        <v>170</v>
      </c>
      <c r="AP50" s="52">
        <v>0</v>
      </c>
      <c r="AQ50" s="52">
        <v>0</v>
      </c>
      <c r="AR50" s="52">
        <v>0</v>
      </c>
      <c r="AS50" s="52">
        <v>0</v>
      </c>
      <c r="AT50" s="52">
        <v>0</v>
      </c>
      <c r="AU50" s="52">
        <v>0</v>
      </c>
      <c r="AV50" s="52">
        <v>1</v>
      </c>
      <c r="AW50" s="52">
        <v>0</v>
      </c>
      <c r="AX50" s="52">
        <v>0</v>
      </c>
      <c r="AY50" s="52">
        <v>0</v>
      </c>
      <c r="AZ50" s="52">
        <v>0</v>
      </c>
      <c r="BA50" s="52">
        <v>0</v>
      </c>
      <c r="BB50" s="52">
        <v>0</v>
      </c>
      <c r="BC50" s="52">
        <v>0</v>
      </c>
      <c r="BD50" s="52">
        <v>0</v>
      </c>
      <c r="BE50" s="52">
        <v>0</v>
      </c>
      <c r="BF50" s="52">
        <v>0</v>
      </c>
      <c r="BG50" s="52">
        <v>1</v>
      </c>
      <c r="BH50" s="52">
        <v>0</v>
      </c>
      <c r="BI50" s="52">
        <v>0</v>
      </c>
      <c r="BJ50" s="52">
        <v>0</v>
      </c>
      <c r="BK50" s="52" t="s">
        <v>170</v>
      </c>
      <c r="BL50" s="52" t="s">
        <v>170</v>
      </c>
      <c r="BM50" s="52" t="s">
        <v>170</v>
      </c>
      <c r="BN50" s="52" t="s">
        <v>170</v>
      </c>
      <c r="BO50" s="52" t="s">
        <v>170</v>
      </c>
      <c r="BP50" s="52" t="s">
        <v>170</v>
      </c>
      <c r="BQ50" s="52" t="s">
        <v>170</v>
      </c>
      <c r="BR50" s="52" t="s">
        <v>170</v>
      </c>
      <c r="BS50" s="52" t="s">
        <v>170</v>
      </c>
      <c r="BT50" s="52" t="s">
        <v>170</v>
      </c>
      <c r="BU50" s="52" t="s">
        <v>170</v>
      </c>
      <c r="BV50" s="52">
        <v>0</v>
      </c>
    </row>
    <row r="51" spans="1:74" s="52" customFormat="1" x14ac:dyDescent="0.2">
      <c r="A51" s="52">
        <v>272256</v>
      </c>
      <c r="B51" s="52" t="s">
        <v>191</v>
      </c>
      <c r="C51" s="52" t="s">
        <v>419</v>
      </c>
      <c r="D51" s="52">
        <v>1</v>
      </c>
      <c r="E51" s="52">
        <v>1.7474574494111099</v>
      </c>
      <c r="F51" s="52">
        <v>22.779356036966199</v>
      </c>
      <c r="G51" s="52">
        <v>0</v>
      </c>
      <c r="H51" s="52">
        <v>0</v>
      </c>
      <c r="I51" s="52">
        <v>0</v>
      </c>
      <c r="J51" s="52">
        <v>0</v>
      </c>
      <c r="K51" s="52">
        <v>0</v>
      </c>
      <c r="L51" s="52">
        <v>0</v>
      </c>
      <c r="M51" s="52">
        <v>1</v>
      </c>
      <c r="N51" s="52">
        <v>0</v>
      </c>
      <c r="O51" s="52">
        <v>0</v>
      </c>
      <c r="P51" s="52">
        <v>0</v>
      </c>
      <c r="Q51" s="52">
        <v>1</v>
      </c>
      <c r="R51" s="52">
        <v>0</v>
      </c>
      <c r="S51" s="52" t="s">
        <v>170</v>
      </c>
      <c r="T51" s="52" t="s">
        <v>170</v>
      </c>
      <c r="U51" s="52" t="s">
        <v>170</v>
      </c>
      <c r="V51" s="52" t="s">
        <v>170</v>
      </c>
      <c r="W51" s="52" t="s">
        <v>170</v>
      </c>
      <c r="X51" s="52" t="s">
        <v>170</v>
      </c>
      <c r="Y51" s="52" t="s">
        <v>170</v>
      </c>
      <c r="Z51" s="52" t="s">
        <v>170</v>
      </c>
      <c r="AA51" s="52" t="s">
        <v>170</v>
      </c>
      <c r="AB51" s="52" t="s">
        <v>170</v>
      </c>
      <c r="AC51" s="52" t="s">
        <v>170</v>
      </c>
      <c r="AD51" s="52" t="s">
        <v>170</v>
      </c>
      <c r="AE51" s="52" t="s">
        <v>170</v>
      </c>
      <c r="AF51" s="52" t="s">
        <v>170</v>
      </c>
      <c r="AG51" s="52" t="s">
        <v>170</v>
      </c>
      <c r="AH51" s="52" t="s">
        <v>170</v>
      </c>
      <c r="AI51" s="52" t="s">
        <v>170</v>
      </c>
      <c r="AJ51" s="52" t="s">
        <v>170</v>
      </c>
      <c r="AK51" s="52" t="s">
        <v>170</v>
      </c>
      <c r="AL51" s="52" t="s">
        <v>170</v>
      </c>
      <c r="AM51" s="52" t="s">
        <v>170</v>
      </c>
      <c r="AN51" s="52" t="s">
        <v>170</v>
      </c>
      <c r="AO51" s="52" t="s">
        <v>170</v>
      </c>
      <c r="AP51" s="52">
        <v>0</v>
      </c>
      <c r="AQ51" s="52">
        <v>0</v>
      </c>
      <c r="AR51" s="52">
        <v>0</v>
      </c>
      <c r="AS51" s="52">
        <v>0</v>
      </c>
      <c r="AT51" s="52">
        <v>0</v>
      </c>
      <c r="AU51" s="52">
        <v>0</v>
      </c>
      <c r="AV51" s="52">
        <v>0</v>
      </c>
      <c r="AW51" s="52">
        <v>0</v>
      </c>
      <c r="AX51" s="52">
        <v>0</v>
      </c>
      <c r="AY51" s="52">
        <v>0</v>
      </c>
      <c r="AZ51" s="52">
        <v>0</v>
      </c>
      <c r="BA51" s="52">
        <v>0</v>
      </c>
      <c r="BB51" s="52">
        <v>1</v>
      </c>
      <c r="BC51" s="52">
        <v>1</v>
      </c>
      <c r="BD51" s="52">
        <v>0</v>
      </c>
      <c r="BE51" s="52">
        <v>0</v>
      </c>
      <c r="BF51" s="52">
        <v>0</v>
      </c>
      <c r="BG51" s="52">
        <v>0</v>
      </c>
      <c r="BH51" s="52">
        <v>0</v>
      </c>
      <c r="BI51" s="52">
        <v>0</v>
      </c>
      <c r="BJ51" s="52">
        <v>0</v>
      </c>
      <c r="BK51" s="52" t="s">
        <v>170</v>
      </c>
      <c r="BL51" s="52" t="s">
        <v>170</v>
      </c>
      <c r="BM51" s="52" t="s">
        <v>170</v>
      </c>
      <c r="BN51" s="52" t="s">
        <v>170</v>
      </c>
      <c r="BO51" s="52" t="s">
        <v>170</v>
      </c>
      <c r="BP51" s="52" t="s">
        <v>170</v>
      </c>
      <c r="BQ51" s="52" t="s">
        <v>170</v>
      </c>
      <c r="BR51" s="52" t="s">
        <v>170</v>
      </c>
      <c r="BS51" s="52" t="s">
        <v>170</v>
      </c>
      <c r="BT51" s="52" t="s">
        <v>170</v>
      </c>
      <c r="BU51" s="52" t="s">
        <v>170</v>
      </c>
      <c r="BV51" s="52">
        <v>0</v>
      </c>
    </row>
    <row r="52" spans="1:74" s="52" customFormat="1" x14ac:dyDescent="0.2">
      <c r="A52" s="52">
        <v>272272</v>
      </c>
      <c r="B52" s="52" t="s">
        <v>193</v>
      </c>
      <c r="C52" s="52" t="s">
        <v>419</v>
      </c>
      <c r="D52" s="52">
        <v>6</v>
      </c>
      <c r="E52" s="52">
        <v>1.24446988693991</v>
      </c>
      <c r="F52" s="52">
        <v>16.222553883323801</v>
      </c>
      <c r="G52" s="52">
        <v>0</v>
      </c>
      <c r="H52" s="52">
        <v>1</v>
      </c>
      <c r="I52" s="52">
        <v>1</v>
      </c>
      <c r="J52" s="52">
        <v>1</v>
      </c>
      <c r="K52" s="52">
        <v>0</v>
      </c>
      <c r="L52" s="52">
        <v>2</v>
      </c>
      <c r="M52" s="52">
        <v>0</v>
      </c>
      <c r="N52" s="52">
        <v>1</v>
      </c>
      <c r="O52" s="52">
        <v>0</v>
      </c>
      <c r="P52" s="52">
        <v>4</v>
      </c>
      <c r="Q52" s="52">
        <v>2</v>
      </c>
      <c r="R52" s="52">
        <v>0</v>
      </c>
      <c r="S52" s="52">
        <v>2</v>
      </c>
      <c r="T52" s="52">
        <v>4</v>
      </c>
      <c r="U52" s="52">
        <v>0</v>
      </c>
      <c r="V52" s="52">
        <v>4</v>
      </c>
      <c r="W52" s="52">
        <v>0</v>
      </c>
      <c r="X52" s="52">
        <v>0</v>
      </c>
      <c r="Y52" s="52">
        <v>2</v>
      </c>
      <c r="Z52" s="52">
        <v>2</v>
      </c>
      <c r="AA52" s="52">
        <v>0</v>
      </c>
      <c r="AB52" s="52">
        <v>2</v>
      </c>
      <c r="AC52" s="52">
        <v>0</v>
      </c>
      <c r="AD52" s="52">
        <v>2</v>
      </c>
      <c r="AE52" s="52">
        <v>0</v>
      </c>
      <c r="AF52" s="52">
        <v>0</v>
      </c>
      <c r="AG52" s="52">
        <v>2</v>
      </c>
      <c r="AH52" s="52">
        <v>0</v>
      </c>
      <c r="AI52" s="52">
        <v>4</v>
      </c>
      <c r="AJ52" s="52">
        <v>0</v>
      </c>
      <c r="AK52" s="52">
        <v>1</v>
      </c>
      <c r="AL52" s="52">
        <v>0</v>
      </c>
      <c r="AM52" s="52">
        <v>0</v>
      </c>
      <c r="AN52" s="52">
        <v>1</v>
      </c>
      <c r="AO52" s="52">
        <v>0</v>
      </c>
      <c r="AP52" s="52">
        <v>0</v>
      </c>
      <c r="AQ52" s="52">
        <v>2</v>
      </c>
      <c r="AR52" s="52">
        <v>0</v>
      </c>
      <c r="AS52" s="52">
        <v>0</v>
      </c>
      <c r="AT52" s="52">
        <v>0</v>
      </c>
      <c r="AU52" s="52">
        <v>1</v>
      </c>
      <c r="AV52" s="52">
        <v>1</v>
      </c>
      <c r="AW52" s="52">
        <v>0</v>
      </c>
      <c r="AX52" s="52">
        <v>0</v>
      </c>
      <c r="AY52" s="52">
        <v>0</v>
      </c>
      <c r="AZ52" s="52">
        <v>0</v>
      </c>
      <c r="BA52" s="52">
        <v>0</v>
      </c>
      <c r="BB52" s="52">
        <v>2</v>
      </c>
      <c r="BC52" s="52">
        <v>1</v>
      </c>
      <c r="BD52" s="52">
        <v>0</v>
      </c>
      <c r="BE52" s="52">
        <v>0</v>
      </c>
      <c r="BF52" s="52">
        <v>1</v>
      </c>
      <c r="BG52" s="52">
        <v>0</v>
      </c>
      <c r="BH52" s="52">
        <v>4</v>
      </c>
      <c r="BI52" s="52">
        <v>0</v>
      </c>
      <c r="BJ52" s="52">
        <v>0</v>
      </c>
      <c r="BK52" s="52">
        <v>1</v>
      </c>
      <c r="BL52" s="52">
        <v>3</v>
      </c>
      <c r="BM52" s="52">
        <v>1</v>
      </c>
      <c r="BN52" s="52">
        <v>2</v>
      </c>
      <c r="BO52" s="52">
        <v>0</v>
      </c>
      <c r="BP52" s="52">
        <v>0</v>
      </c>
      <c r="BQ52" s="52">
        <v>1</v>
      </c>
      <c r="BR52" s="52">
        <v>0</v>
      </c>
      <c r="BS52" s="52">
        <v>2</v>
      </c>
      <c r="BT52" s="52">
        <v>4</v>
      </c>
      <c r="BU52" s="52">
        <v>0</v>
      </c>
      <c r="BV52" s="52">
        <v>0</v>
      </c>
    </row>
    <row r="53" spans="1:74" s="52" customFormat="1" x14ac:dyDescent="0.2">
      <c r="A53" s="52">
        <v>272302</v>
      </c>
      <c r="B53" s="52" t="s">
        <v>196</v>
      </c>
      <c r="C53" s="52" t="s">
        <v>419</v>
      </c>
      <c r="D53" s="52">
        <v>1</v>
      </c>
      <c r="E53" s="52">
        <v>1.2914724076920101</v>
      </c>
      <c r="F53" s="52">
        <v>16.835265314556601</v>
      </c>
      <c r="G53" s="52">
        <v>0</v>
      </c>
      <c r="H53" s="52">
        <v>1</v>
      </c>
      <c r="I53" s="52">
        <v>0</v>
      </c>
      <c r="J53" s="52">
        <v>0</v>
      </c>
      <c r="K53" s="52">
        <v>0</v>
      </c>
      <c r="L53" s="52">
        <v>0</v>
      </c>
      <c r="M53" s="52">
        <v>0</v>
      </c>
      <c r="N53" s="52">
        <v>0</v>
      </c>
      <c r="O53" s="52">
        <v>0</v>
      </c>
      <c r="P53" s="52">
        <v>1</v>
      </c>
      <c r="Q53" s="52">
        <v>0</v>
      </c>
      <c r="R53" s="52">
        <v>0</v>
      </c>
      <c r="S53" s="52" t="s">
        <v>170</v>
      </c>
      <c r="T53" s="52" t="s">
        <v>170</v>
      </c>
      <c r="U53" s="52" t="s">
        <v>170</v>
      </c>
      <c r="V53" s="52" t="s">
        <v>170</v>
      </c>
      <c r="W53" s="52" t="s">
        <v>170</v>
      </c>
      <c r="X53" s="52" t="s">
        <v>170</v>
      </c>
      <c r="Y53" s="52" t="s">
        <v>170</v>
      </c>
      <c r="Z53" s="52" t="s">
        <v>170</v>
      </c>
      <c r="AA53" s="52" t="s">
        <v>170</v>
      </c>
      <c r="AB53" s="52" t="s">
        <v>170</v>
      </c>
      <c r="AC53" s="52" t="s">
        <v>170</v>
      </c>
      <c r="AD53" s="52" t="s">
        <v>170</v>
      </c>
      <c r="AE53" s="52" t="s">
        <v>170</v>
      </c>
      <c r="AF53" s="52" t="s">
        <v>170</v>
      </c>
      <c r="AG53" s="52" t="s">
        <v>170</v>
      </c>
      <c r="AH53" s="52" t="s">
        <v>170</v>
      </c>
      <c r="AI53" s="52" t="s">
        <v>170</v>
      </c>
      <c r="AJ53" s="52" t="s">
        <v>170</v>
      </c>
      <c r="AK53" s="52" t="s">
        <v>170</v>
      </c>
      <c r="AL53" s="52" t="s">
        <v>170</v>
      </c>
      <c r="AM53" s="52" t="s">
        <v>170</v>
      </c>
      <c r="AN53" s="52" t="s">
        <v>170</v>
      </c>
      <c r="AO53" s="52" t="s">
        <v>170</v>
      </c>
      <c r="AP53" s="52">
        <v>0</v>
      </c>
      <c r="AQ53" s="52">
        <v>0</v>
      </c>
      <c r="AR53" s="52">
        <v>0</v>
      </c>
      <c r="AS53" s="52">
        <v>0</v>
      </c>
      <c r="AT53" s="52">
        <v>0</v>
      </c>
      <c r="AU53" s="52">
        <v>0</v>
      </c>
      <c r="AV53" s="52">
        <v>0</v>
      </c>
      <c r="AW53" s="52">
        <v>0</v>
      </c>
      <c r="AX53" s="52">
        <v>0</v>
      </c>
      <c r="AY53" s="52">
        <v>0</v>
      </c>
      <c r="AZ53" s="52">
        <v>0</v>
      </c>
      <c r="BA53" s="52">
        <v>0</v>
      </c>
      <c r="BB53" s="52">
        <v>1</v>
      </c>
      <c r="BC53" s="52">
        <v>0</v>
      </c>
      <c r="BD53" s="52">
        <v>0</v>
      </c>
      <c r="BE53" s="52">
        <v>0</v>
      </c>
      <c r="BF53" s="52">
        <v>0</v>
      </c>
      <c r="BG53" s="52">
        <v>1</v>
      </c>
      <c r="BH53" s="52">
        <v>0</v>
      </c>
      <c r="BI53" s="52">
        <v>0</v>
      </c>
      <c r="BJ53" s="52">
        <v>0</v>
      </c>
      <c r="BK53" s="52" t="s">
        <v>170</v>
      </c>
      <c r="BL53" s="52" t="s">
        <v>170</v>
      </c>
      <c r="BM53" s="52" t="s">
        <v>170</v>
      </c>
      <c r="BN53" s="52" t="s">
        <v>170</v>
      </c>
      <c r="BO53" s="52" t="s">
        <v>170</v>
      </c>
      <c r="BP53" s="52" t="s">
        <v>170</v>
      </c>
      <c r="BQ53" s="52" t="s">
        <v>170</v>
      </c>
      <c r="BR53" s="52" t="s">
        <v>170</v>
      </c>
      <c r="BS53" s="52" t="s">
        <v>170</v>
      </c>
      <c r="BT53" s="52" t="s">
        <v>170</v>
      </c>
      <c r="BU53" s="52" t="s">
        <v>170</v>
      </c>
      <c r="BV53" s="52">
        <v>0</v>
      </c>
    </row>
    <row r="54" spans="1:74" s="52" customFormat="1" x14ac:dyDescent="0.2">
      <c r="A54" s="52">
        <v>272311</v>
      </c>
      <c r="B54" s="52" t="s">
        <v>197</v>
      </c>
      <c r="C54" s="52" t="s">
        <v>419</v>
      </c>
      <c r="D54" s="52">
        <v>1</v>
      </c>
      <c r="E54" s="52">
        <v>1.7095185995623601</v>
      </c>
      <c r="F54" s="52">
        <v>22.284796030009399</v>
      </c>
      <c r="G54" s="52">
        <v>0</v>
      </c>
      <c r="H54" s="52">
        <v>0</v>
      </c>
      <c r="I54" s="52">
        <v>0</v>
      </c>
      <c r="J54" s="52">
        <v>0</v>
      </c>
      <c r="K54" s="52">
        <v>0</v>
      </c>
      <c r="L54" s="52">
        <v>0</v>
      </c>
      <c r="M54" s="52">
        <v>1</v>
      </c>
      <c r="N54" s="52">
        <v>0</v>
      </c>
      <c r="O54" s="52">
        <v>0</v>
      </c>
      <c r="P54" s="52">
        <v>1</v>
      </c>
      <c r="Q54" s="52">
        <v>0</v>
      </c>
      <c r="R54" s="52">
        <v>0</v>
      </c>
      <c r="S54" s="52" t="s">
        <v>170</v>
      </c>
      <c r="T54" s="52" t="s">
        <v>170</v>
      </c>
      <c r="U54" s="52" t="s">
        <v>170</v>
      </c>
      <c r="V54" s="52" t="s">
        <v>170</v>
      </c>
      <c r="W54" s="52" t="s">
        <v>170</v>
      </c>
      <c r="X54" s="52" t="s">
        <v>170</v>
      </c>
      <c r="Y54" s="52" t="s">
        <v>170</v>
      </c>
      <c r="Z54" s="52" t="s">
        <v>170</v>
      </c>
      <c r="AA54" s="52" t="s">
        <v>170</v>
      </c>
      <c r="AB54" s="52" t="s">
        <v>170</v>
      </c>
      <c r="AC54" s="52" t="s">
        <v>170</v>
      </c>
      <c r="AD54" s="52" t="s">
        <v>170</v>
      </c>
      <c r="AE54" s="52" t="s">
        <v>170</v>
      </c>
      <c r="AF54" s="52" t="s">
        <v>170</v>
      </c>
      <c r="AG54" s="52" t="s">
        <v>170</v>
      </c>
      <c r="AH54" s="52" t="s">
        <v>170</v>
      </c>
      <c r="AI54" s="52" t="s">
        <v>170</v>
      </c>
      <c r="AJ54" s="52" t="s">
        <v>170</v>
      </c>
      <c r="AK54" s="52" t="s">
        <v>170</v>
      </c>
      <c r="AL54" s="52" t="s">
        <v>170</v>
      </c>
      <c r="AM54" s="52" t="s">
        <v>170</v>
      </c>
      <c r="AN54" s="52" t="s">
        <v>170</v>
      </c>
      <c r="AO54" s="52" t="s">
        <v>170</v>
      </c>
      <c r="AP54" s="52">
        <v>0</v>
      </c>
      <c r="AQ54" s="52">
        <v>0</v>
      </c>
      <c r="AR54" s="52">
        <v>0</v>
      </c>
      <c r="AS54" s="52">
        <v>0</v>
      </c>
      <c r="AT54" s="52">
        <v>0</v>
      </c>
      <c r="AU54" s="52">
        <v>0</v>
      </c>
      <c r="AV54" s="52">
        <v>0</v>
      </c>
      <c r="AW54" s="52">
        <v>0</v>
      </c>
      <c r="AX54" s="52">
        <v>0</v>
      </c>
      <c r="AY54" s="52">
        <v>0</v>
      </c>
      <c r="AZ54" s="52">
        <v>0</v>
      </c>
      <c r="BA54" s="52">
        <v>1</v>
      </c>
      <c r="BB54" s="52">
        <v>0</v>
      </c>
      <c r="BC54" s="52">
        <v>1</v>
      </c>
      <c r="BD54" s="52">
        <v>0</v>
      </c>
      <c r="BE54" s="52">
        <v>0</v>
      </c>
      <c r="BF54" s="52">
        <v>0</v>
      </c>
      <c r="BG54" s="52">
        <v>0</v>
      </c>
      <c r="BH54" s="52">
        <v>0</v>
      </c>
      <c r="BI54" s="52">
        <v>0</v>
      </c>
      <c r="BJ54" s="52">
        <v>0</v>
      </c>
      <c r="BK54" s="52" t="s">
        <v>170</v>
      </c>
      <c r="BL54" s="52" t="s">
        <v>170</v>
      </c>
      <c r="BM54" s="52" t="s">
        <v>170</v>
      </c>
      <c r="BN54" s="52" t="s">
        <v>170</v>
      </c>
      <c r="BO54" s="52" t="s">
        <v>170</v>
      </c>
      <c r="BP54" s="52" t="s">
        <v>170</v>
      </c>
      <c r="BQ54" s="52" t="s">
        <v>170</v>
      </c>
      <c r="BR54" s="52" t="s">
        <v>170</v>
      </c>
      <c r="BS54" s="52" t="s">
        <v>170</v>
      </c>
      <c r="BT54" s="52" t="s">
        <v>170</v>
      </c>
      <c r="BU54" s="52" t="s">
        <v>170</v>
      </c>
      <c r="BV54" s="52">
        <v>0</v>
      </c>
    </row>
    <row r="55" spans="1:74" s="52" customFormat="1" x14ac:dyDescent="0.2">
      <c r="A55" s="52">
        <v>272329</v>
      </c>
      <c r="B55" s="52" t="s">
        <v>198</v>
      </c>
      <c r="C55" s="52" t="s">
        <v>419</v>
      </c>
      <c r="D55" s="52">
        <v>1</v>
      </c>
      <c r="E55" s="52">
        <v>1.9120824489952</v>
      </c>
      <c r="F55" s="52">
        <v>24.925360495830301</v>
      </c>
      <c r="G55" s="52">
        <v>0</v>
      </c>
      <c r="H55" s="52">
        <v>0</v>
      </c>
      <c r="I55" s="52">
        <v>0</v>
      </c>
      <c r="J55" s="52">
        <v>0</v>
      </c>
      <c r="K55" s="52">
        <v>1</v>
      </c>
      <c r="L55" s="52">
        <v>0</v>
      </c>
      <c r="M55" s="52">
        <v>0</v>
      </c>
      <c r="N55" s="52">
        <v>0</v>
      </c>
      <c r="O55" s="52">
        <v>0</v>
      </c>
      <c r="P55" s="52">
        <v>1</v>
      </c>
      <c r="Q55" s="52">
        <v>0</v>
      </c>
      <c r="R55" s="52">
        <v>0</v>
      </c>
      <c r="S55" s="52" t="s">
        <v>170</v>
      </c>
      <c r="T55" s="52" t="s">
        <v>170</v>
      </c>
      <c r="U55" s="52" t="s">
        <v>170</v>
      </c>
      <c r="V55" s="52" t="s">
        <v>170</v>
      </c>
      <c r="W55" s="52" t="s">
        <v>170</v>
      </c>
      <c r="X55" s="52" t="s">
        <v>170</v>
      </c>
      <c r="Y55" s="52" t="s">
        <v>170</v>
      </c>
      <c r="Z55" s="52" t="s">
        <v>170</v>
      </c>
      <c r="AA55" s="52" t="s">
        <v>170</v>
      </c>
      <c r="AB55" s="52" t="s">
        <v>170</v>
      </c>
      <c r="AC55" s="52" t="s">
        <v>170</v>
      </c>
      <c r="AD55" s="52" t="s">
        <v>170</v>
      </c>
      <c r="AE55" s="52" t="s">
        <v>170</v>
      </c>
      <c r="AF55" s="52" t="s">
        <v>170</v>
      </c>
      <c r="AG55" s="52" t="s">
        <v>170</v>
      </c>
      <c r="AH55" s="52" t="s">
        <v>170</v>
      </c>
      <c r="AI55" s="52" t="s">
        <v>170</v>
      </c>
      <c r="AJ55" s="52" t="s">
        <v>170</v>
      </c>
      <c r="AK55" s="52" t="s">
        <v>170</v>
      </c>
      <c r="AL55" s="52" t="s">
        <v>170</v>
      </c>
      <c r="AM55" s="52" t="s">
        <v>170</v>
      </c>
      <c r="AN55" s="52" t="s">
        <v>170</v>
      </c>
      <c r="AO55" s="52" t="s">
        <v>170</v>
      </c>
      <c r="AP55" s="52">
        <v>0</v>
      </c>
      <c r="AQ55" s="52">
        <v>0</v>
      </c>
      <c r="AR55" s="52">
        <v>0</v>
      </c>
      <c r="AS55" s="52">
        <v>0</v>
      </c>
      <c r="AT55" s="52">
        <v>0</v>
      </c>
      <c r="AU55" s="52">
        <v>0</v>
      </c>
      <c r="AV55" s="52">
        <v>0</v>
      </c>
      <c r="AW55" s="52">
        <v>0</v>
      </c>
      <c r="AX55" s="52">
        <v>0</v>
      </c>
      <c r="AY55" s="52">
        <v>0</v>
      </c>
      <c r="AZ55" s="52">
        <v>0</v>
      </c>
      <c r="BA55" s="52">
        <v>0</v>
      </c>
      <c r="BB55" s="52">
        <v>1</v>
      </c>
      <c r="BC55" s="52">
        <v>0</v>
      </c>
      <c r="BD55" s="52">
        <v>0</v>
      </c>
      <c r="BE55" s="52">
        <v>0</v>
      </c>
      <c r="BF55" s="52">
        <v>0</v>
      </c>
      <c r="BG55" s="52">
        <v>0</v>
      </c>
      <c r="BH55" s="52">
        <v>0</v>
      </c>
      <c r="BI55" s="52">
        <v>1</v>
      </c>
      <c r="BJ55" s="52">
        <v>0</v>
      </c>
      <c r="BK55" s="52" t="s">
        <v>170</v>
      </c>
      <c r="BL55" s="52" t="s">
        <v>170</v>
      </c>
      <c r="BM55" s="52" t="s">
        <v>170</v>
      </c>
      <c r="BN55" s="52" t="s">
        <v>170</v>
      </c>
      <c r="BO55" s="52" t="s">
        <v>170</v>
      </c>
      <c r="BP55" s="52" t="s">
        <v>170</v>
      </c>
      <c r="BQ55" s="52" t="s">
        <v>170</v>
      </c>
      <c r="BR55" s="52" t="s">
        <v>170</v>
      </c>
      <c r="BS55" s="52" t="s">
        <v>170</v>
      </c>
      <c r="BT55" s="52" t="s">
        <v>170</v>
      </c>
      <c r="BU55" s="52" t="s">
        <v>170</v>
      </c>
      <c r="BV55" s="52">
        <v>0</v>
      </c>
    </row>
    <row r="56" spans="1:74" s="52" customFormat="1" x14ac:dyDescent="0.2">
      <c r="A56" s="52">
        <v>273619</v>
      </c>
      <c r="B56" s="52" t="s">
        <v>534</v>
      </c>
      <c r="C56" s="52" t="s">
        <v>419</v>
      </c>
      <c r="D56" s="52">
        <v>1</v>
      </c>
      <c r="E56" s="52">
        <v>2.3172822913287301</v>
      </c>
      <c r="F56" s="52">
        <v>30.207429869106701</v>
      </c>
      <c r="G56" s="52">
        <v>0</v>
      </c>
      <c r="H56" s="52">
        <v>0</v>
      </c>
      <c r="I56" s="52">
        <v>0</v>
      </c>
      <c r="J56" s="52">
        <v>0</v>
      </c>
      <c r="K56" s="52">
        <v>0</v>
      </c>
      <c r="L56" s="52">
        <v>1</v>
      </c>
      <c r="M56" s="52">
        <v>0</v>
      </c>
      <c r="N56" s="52">
        <v>0</v>
      </c>
      <c r="O56" s="52">
        <v>0</v>
      </c>
      <c r="P56" s="52">
        <v>1</v>
      </c>
      <c r="Q56" s="52">
        <v>0</v>
      </c>
      <c r="R56" s="52">
        <v>0</v>
      </c>
      <c r="S56" s="52" t="s">
        <v>170</v>
      </c>
      <c r="T56" s="52" t="s">
        <v>170</v>
      </c>
      <c r="U56" s="52" t="s">
        <v>170</v>
      </c>
      <c r="V56" s="52" t="s">
        <v>170</v>
      </c>
      <c r="W56" s="52" t="s">
        <v>170</v>
      </c>
      <c r="X56" s="52" t="s">
        <v>170</v>
      </c>
      <c r="Y56" s="52" t="s">
        <v>170</v>
      </c>
      <c r="Z56" s="52" t="s">
        <v>170</v>
      </c>
      <c r="AA56" s="52" t="s">
        <v>170</v>
      </c>
      <c r="AB56" s="52" t="s">
        <v>170</v>
      </c>
      <c r="AC56" s="52" t="s">
        <v>170</v>
      </c>
      <c r="AD56" s="52" t="s">
        <v>170</v>
      </c>
      <c r="AE56" s="52" t="s">
        <v>170</v>
      </c>
      <c r="AF56" s="52" t="s">
        <v>170</v>
      </c>
      <c r="AG56" s="52" t="s">
        <v>170</v>
      </c>
      <c r="AH56" s="52" t="s">
        <v>170</v>
      </c>
      <c r="AI56" s="52" t="s">
        <v>170</v>
      </c>
      <c r="AJ56" s="52" t="s">
        <v>170</v>
      </c>
      <c r="AK56" s="52" t="s">
        <v>170</v>
      </c>
      <c r="AL56" s="52" t="s">
        <v>170</v>
      </c>
      <c r="AM56" s="52" t="s">
        <v>170</v>
      </c>
      <c r="AN56" s="52" t="s">
        <v>170</v>
      </c>
      <c r="AO56" s="52" t="s">
        <v>170</v>
      </c>
      <c r="AP56" s="52">
        <v>0</v>
      </c>
      <c r="AQ56" s="52">
        <v>0</v>
      </c>
      <c r="AR56" s="52">
        <v>0</v>
      </c>
      <c r="AS56" s="52">
        <v>0</v>
      </c>
      <c r="AT56" s="52">
        <v>1</v>
      </c>
      <c r="AU56" s="52">
        <v>0</v>
      </c>
      <c r="AV56" s="52">
        <v>0</v>
      </c>
      <c r="AW56" s="52">
        <v>0</v>
      </c>
      <c r="AX56" s="52">
        <v>0</v>
      </c>
      <c r="AY56" s="52">
        <v>0</v>
      </c>
      <c r="AZ56" s="52">
        <v>0</v>
      </c>
      <c r="BA56" s="52">
        <v>0</v>
      </c>
      <c r="BB56" s="52">
        <v>0</v>
      </c>
      <c r="BC56" s="52">
        <v>0</v>
      </c>
      <c r="BD56" s="52">
        <v>0</v>
      </c>
      <c r="BE56" s="52">
        <v>0</v>
      </c>
      <c r="BF56" s="52">
        <v>1</v>
      </c>
      <c r="BG56" s="52">
        <v>0</v>
      </c>
      <c r="BH56" s="52">
        <v>0</v>
      </c>
      <c r="BI56" s="52">
        <v>0</v>
      </c>
      <c r="BJ56" s="52">
        <v>0</v>
      </c>
      <c r="BK56" s="52" t="s">
        <v>170</v>
      </c>
      <c r="BL56" s="52" t="s">
        <v>170</v>
      </c>
      <c r="BM56" s="52" t="s">
        <v>170</v>
      </c>
      <c r="BN56" s="52" t="s">
        <v>170</v>
      </c>
      <c r="BO56" s="52" t="s">
        <v>170</v>
      </c>
      <c r="BP56" s="52" t="s">
        <v>170</v>
      </c>
      <c r="BQ56" s="52" t="s">
        <v>170</v>
      </c>
      <c r="BR56" s="52" t="s">
        <v>170</v>
      </c>
      <c r="BS56" s="52" t="s">
        <v>170</v>
      </c>
      <c r="BT56" s="52" t="s">
        <v>170</v>
      </c>
      <c r="BU56" s="52" t="s">
        <v>170</v>
      </c>
      <c r="BV56" s="52">
        <v>0</v>
      </c>
    </row>
    <row r="57" spans="1:74" x14ac:dyDescent="0.2">
      <c r="A57">
        <v>273813</v>
      </c>
      <c r="B57" t="s">
        <v>535</v>
      </c>
      <c r="C57" t="s">
        <v>419</v>
      </c>
      <c r="D57">
        <v>1</v>
      </c>
      <c r="E57">
        <v>7.6475986540226399</v>
      </c>
      <c r="F57">
        <v>99.691911025652203</v>
      </c>
      <c r="G57">
        <v>0</v>
      </c>
      <c r="H57">
        <v>0</v>
      </c>
      <c r="I57">
        <v>0</v>
      </c>
      <c r="J57">
        <v>0</v>
      </c>
      <c r="K57">
        <v>0</v>
      </c>
      <c r="L57">
        <v>1</v>
      </c>
      <c r="M57">
        <v>0</v>
      </c>
      <c r="N57">
        <v>0</v>
      </c>
      <c r="O57">
        <v>0</v>
      </c>
      <c r="P57">
        <v>1</v>
      </c>
      <c r="Q57">
        <v>0</v>
      </c>
      <c r="R57">
        <v>0</v>
      </c>
      <c r="S57" t="s">
        <v>170</v>
      </c>
      <c r="T57" t="s">
        <v>170</v>
      </c>
      <c r="U57" t="s">
        <v>170</v>
      </c>
      <c r="V57" t="s">
        <v>170</v>
      </c>
      <c r="W57" t="s">
        <v>170</v>
      </c>
      <c r="X57" t="s">
        <v>170</v>
      </c>
      <c r="Y57" t="s">
        <v>170</v>
      </c>
      <c r="Z57" t="s">
        <v>170</v>
      </c>
      <c r="AA57" t="s">
        <v>170</v>
      </c>
      <c r="AB57" t="s">
        <v>170</v>
      </c>
      <c r="AC57" t="s">
        <v>170</v>
      </c>
      <c r="AD57" t="s">
        <v>170</v>
      </c>
      <c r="AE57" t="s">
        <v>170</v>
      </c>
      <c r="AF57" t="s">
        <v>170</v>
      </c>
      <c r="AG57" t="s">
        <v>170</v>
      </c>
      <c r="AH57" t="s">
        <v>170</v>
      </c>
      <c r="AI57" t="s">
        <v>170</v>
      </c>
      <c r="AJ57" t="s">
        <v>170</v>
      </c>
      <c r="AK57" t="s">
        <v>170</v>
      </c>
      <c r="AL57" t="s">
        <v>170</v>
      </c>
      <c r="AM57" t="s">
        <v>170</v>
      </c>
      <c r="AN57" t="s">
        <v>170</v>
      </c>
      <c r="AO57" t="s">
        <v>170</v>
      </c>
      <c r="AP57">
        <v>0</v>
      </c>
      <c r="AQ57">
        <v>0</v>
      </c>
      <c r="AR57">
        <v>0</v>
      </c>
      <c r="AS57">
        <v>0</v>
      </c>
      <c r="AT57">
        <v>0</v>
      </c>
      <c r="AU57">
        <v>0</v>
      </c>
      <c r="AV57">
        <v>1</v>
      </c>
      <c r="AW57">
        <v>0</v>
      </c>
      <c r="AX57">
        <v>0</v>
      </c>
      <c r="AY57">
        <v>0</v>
      </c>
      <c r="AZ57">
        <v>0</v>
      </c>
      <c r="BA57">
        <v>0</v>
      </c>
      <c r="BB57">
        <v>0</v>
      </c>
      <c r="BC57">
        <v>1</v>
      </c>
      <c r="BD57">
        <v>0</v>
      </c>
      <c r="BE57">
        <v>0</v>
      </c>
      <c r="BF57">
        <v>0</v>
      </c>
      <c r="BG57">
        <v>0</v>
      </c>
      <c r="BH57">
        <v>0</v>
      </c>
      <c r="BI57">
        <v>0</v>
      </c>
      <c r="BJ57">
        <v>0</v>
      </c>
      <c r="BK57" t="s">
        <v>170</v>
      </c>
      <c r="BL57" t="s">
        <v>170</v>
      </c>
      <c r="BM57" t="s">
        <v>170</v>
      </c>
      <c r="BN57" t="s">
        <v>170</v>
      </c>
      <c r="BO57" t="s">
        <v>170</v>
      </c>
      <c r="BP57" t="s">
        <v>170</v>
      </c>
      <c r="BQ57" t="s">
        <v>170</v>
      </c>
      <c r="BR57" t="s">
        <v>170</v>
      </c>
      <c r="BS57" t="s">
        <v>170</v>
      </c>
      <c r="BT57" t="s">
        <v>170</v>
      </c>
      <c r="BU57" t="s">
        <v>170</v>
      </c>
      <c r="BV57">
        <v>0</v>
      </c>
    </row>
    <row r="85" spans="1:75" x14ac:dyDescent="0.2">
      <c r="B85" s="52">
        <v>271004</v>
      </c>
      <c r="C85" t="s">
        <v>395</v>
      </c>
      <c r="D85">
        <f>IFERROR(VLOOKUP($B85,$A$8:$BW$70,D$88,FALSE),0)</f>
        <v>32</v>
      </c>
      <c r="E85">
        <f t="shared" ref="E85:BP85" si="0">IFERROR(VLOOKUP($B85,$A$8:$BW$70,E88,FALSE),0)</f>
        <v>1.1712186200336201</v>
      </c>
      <c r="F85">
        <f t="shared" si="0"/>
        <v>15.2676712968668</v>
      </c>
      <c r="G85">
        <f t="shared" si="0"/>
        <v>1</v>
      </c>
      <c r="H85">
        <f t="shared" si="0"/>
        <v>6</v>
      </c>
      <c r="I85">
        <f t="shared" si="0"/>
        <v>3</v>
      </c>
      <c r="J85">
        <f t="shared" si="0"/>
        <v>7</v>
      </c>
      <c r="K85">
        <f t="shared" si="0"/>
        <v>4</v>
      </c>
      <c r="L85">
        <f t="shared" si="0"/>
        <v>3</v>
      </c>
      <c r="M85">
        <f t="shared" si="0"/>
        <v>4</v>
      </c>
      <c r="N85">
        <f t="shared" si="0"/>
        <v>4</v>
      </c>
      <c r="O85">
        <f t="shared" si="0"/>
        <v>0</v>
      </c>
      <c r="P85">
        <f t="shared" si="0"/>
        <v>21</v>
      </c>
      <c r="Q85">
        <f t="shared" si="0"/>
        <v>11</v>
      </c>
      <c r="R85">
        <f t="shared" si="0"/>
        <v>0</v>
      </c>
      <c r="S85">
        <f t="shared" si="0"/>
        <v>11</v>
      </c>
      <c r="T85">
        <f t="shared" si="0"/>
        <v>21</v>
      </c>
      <c r="U85">
        <f t="shared" si="0"/>
        <v>0</v>
      </c>
      <c r="V85">
        <f t="shared" si="0"/>
        <v>21</v>
      </c>
      <c r="W85">
        <f t="shared" si="0"/>
        <v>3</v>
      </c>
      <c r="X85">
        <f t="shared" si="0"/>
        <v>4</v>
      </c>
      <c r="Y85">
        <f t="shared" si="0"/>
        <v>11</v>
      </c>
      <c r="Z85">
        <f t="shared" si="0"/>
        <v>3</v>
      </c>
      <c r="AA85">
        <f t="shared" si="0"/>
        <v>0</v>
      </c>
      <c r="AB85">
        <f t="shared" si="0"/>
        <v>23</v>
      </c>
      <c r="AC85">
        <f t="shared" si="0"/>
        <v>5</v>
      </c>
      <c r="AD85">
        <f t="shared" si="0"/>
        <v>1</v>
      </c>
      <c r="AE85">
        <f t="shared" si="0"/>
        <v>1</v>
      </c>
      <c r="AF85">
        <f t="shared" si="0"/>
        <v>0</v>
      </c>
      <c r="AG85">
        <f t="shared" si="0"/>
        <v>2</v>
      </c>
      <c r="AH85">
        <f t="shared" si="0"/>
        <v>0</v>
      </c>
      <c r="AI85">
        <f t="shared" si="0"/>
        <v>15</v>
      </c>
      <c r="AJ85">
        <f t="shared" si="0"/>
        <v>1</v>
      </c>
      <c r="AK85">
        <f t="shared" si="0"/>
        <v>2</v>
      </c>
      <c r="AL85">
        <f t="shared" si="0"/>
        <v>10</v>
      </c>
      <c r="AM85">
        <f t="shared" si="0"/>
        <v>1</v>
      </c>
      <c r="AN85">
        <f t="shared" si="0"/>
        <v>3</v>
      </c>
      <c r="AO85">
        <f t="shared" si="0"/>
        <v>0</v>
      </c>
      <c r="AP85">
        <f t="shared" si="0"/>
        <v>1</v>
      </c>
      <c r="AQ85">
        <f t="shared" si="0"/>
        <v>0</v>
      </c>
      <c r="AR85">
        <f t="shared" si="0"/>
        <v>5</v>
      </c>
      <c r="AS85">
        <f t="shared" si="0"/>
        <v>2</v>
      </c>
      <c r="AT85">
        <f t="shared" si="0"/>
        <v>2</v>
      </c>
      <c r="AU85">
        <f t="shared" si="0"/>
        <v>3</v>
      </c>
      <c r="AV85">
        <f t="shared" si="0"/>
        <v>2</v>
      </c>
      <c r="AW85">
        <f t="shared" si="0"/>
        <v>2</v>
      </c>
      <c r="AX85">
        <f t="shared" si="0"/>
        <v>0</v>
      </c>
      <c r="AY85">
        <f t="shared" si="0"/>
        <v>4</v>
      </c>
      <c r="AZ85">
        <f t="shared" si="0"/>
        <v>3</v>
      </c>
      <c r="BA85">
        <f t="shared" si="0"/>
        <v>3</v>
      </c>
      <c r="BB85">
        <f t="shared" si="0"/>
        <v>5</v>
      </c>
      <c r="BC85">
        <f t="shared" si="0"/>
        <v>4</v>
      </c>
      <c r="BD85">
        <f t="shared" si="0"/>
        <v>7</v>
      </c>
      <c r="BE85">
        <f t="shared" si="0"/>
        <v>6</v>
      </c>
      <c r="BF85">
        <f t="shared" si="0"/>
        <v>3</v>
      </c>
      <c r="BG85">
        <f t="shared" si="0"/>
        <v>6</v>
      </c>
      <c r="BH85">
        <f t="shared" si="0"/>
        <v>3</v>
      </c>
      <c r="BI85">
        <f t="shared" si="0"/>
        <v>3</v>
      </c>
      <c r="BJ85">
        <f t="shared" si="0"/>
        <v>0</v>
      </c>
      <c r="BK85">
        <f t="shared" si="0"/>
        <v>6</v>
      </c>
      <c r="BL85">
        <f t="shared" si="0"/>
        <v>29</v>
      </c>
      <c r="BM85">
        <f t="shared" si="0"/>
        <v>10</v>
      </c>
      <c r="BN85">
        <f t="shared" si="0"/>
        <v>2</v>
      </c>
      <c r="BO85">
        <f t="shared" si="0"/>
        <v>3</v>
      </c>
      <c r="BP85">
        <f t="shared" si="0"/>
        <v>0</v>
      </c>
      <c r="BQ85">
        <f t="shared" ref="BQ85:BW85" si="1">IFERROR(VLOOKUP($B85,$A$8:$BW$70,BQ88,FALSE),0)</f>
        <v>3</v>
      </c>
      <c r="BR85">
        <f t="shared" si="1"/>
        <v>0</v>
      </c>
      <c r="BS85">
        <f t="shared" si="1"/>
        <v>6</v>
      </c>
      <c r="BT85">
        <f t="shared" si="1"/>
        <v>26</v>
      </c>
      <c r="BU85">
        <f t="shared" si="1"/>
        <v>0</v>
      </c>
      <c r="BV85">
        <f t="shared" si="1"/>
        <v>0</v>
      </c>
      <c r="BW85">
        <f t="shared" si="1"/>
        <v>0</v>
      </c>
    </row>
    <row r="86" spans="1:75" x14ac:dyDescent="0.2">
      <c r="B86" s="52">
        <v>271403</v>
      </c>
      <c r="C86" t="s">
        <v>396</v>
      </c>
      <c r="D86">
        <f>IFERROR(VLOOKUP($B86,$A$8:$BW$70,D$88,FALSE),0)</f>
        <v>5</v>
      </c>
      <c r="E86">
        <f t="shared" ref="E86:BP86" si="2">IFERROR(VLOOKUP($B86,$A$8:$BW$70,E$88,FALSE),0)</f>
        <v>0.60521110973929904</v>
      </c>
      <c r="F86">
        <f t="shared" si="2"/>
        <v>7.88935910910158</v>
      </c>
      <c r="G86">
        <f t="shared" si="2"/>
        <v>0</v>
      </c>
      <c r="H86">
        <f t="shared" si="2"/>
        <v>1</v>
      </c>
      <c r="I86">
        <f t="shared" si="2"/>
        <v>0</v>
      </c>
      <c r="J86">
        <f t="shared" si="2"/>
        <v>1</v>
      </c>
      <c r="K86">
        <f t="shared" si="2"/>
        <v>2</v>
      </c>
      <c r="L86">
        <f t="shared" si="2"/>
        <v>0</v>
      </c>
      <c r="M86">
        <f t="shared" si="2"/>
        <v>0</v>
      </c>
      <c r="N86">
        <f t="shared" si="2"/>
        <v>1</v>
      </c>
      <c r="O86">
        <f t="shared" si="2"/>
        <v>0</v>
      </c>
      <c r="P86">
        <f t="shared" si="2"/>
        <v>5</v>
      </c>
      <c r="Q86">
        <f t="shared" si="2"/>
        <v>0</v>
      </c>
      <c r="R86">
        <f t="shared" si="2"/>
        <v>0</v>
      </c>
      <c r="S86">
        <f t="shared" si="2"/>
        <v>1</v>
      </c>
      <c r="T86">
        <f t="shared" si="2"/>
        <v>4</v>
      </c>
      <c r="U86">
        <f t="shared" si="2"/>
        <v>0</v>
      </c>
      <c r="V86">
        <f t="shared" si="2"/>
        <v>4</v>
      </c>
      <c r="W86">
        <f t="shared" si="2"/>
        <v>1</v>
      </c>
      <c r="X86">
        <f t="shared" si="2"/>
        <v>0</v>
      </c>
      <c r="Y86">
        <f t="shared" si="2"/>
        <v>2</v>
      </c>
      <c r="Z86">
        <f t="shared" si="2"/>
        <v>1</v>
      </c>
      <c r="AA86">
        <f t="shared" si="2"/>
        <v>0</v>
      </c>
      <c r="AB86">
        <f t="shared" si="2"/>
        <v>1</v>
      </c>
      <c r="AC86">
        <f t="shared" si="2"/>
        <v>0</v>
      </c>
      <c r="AD86">
        <f t="shared" si="2"/>
        <v>0</v>
      </c>
      <c r="AE86">
        <f t="shared" si="2"/>
        <v>1</v>
      </c>
      <c r="AF86">
        <f t="shared" si="2"/>
        <v>0</v>
      </c>
      <c r="AG86">
        <f t="shared" si="2"/>
        <v>3</v>
      </c>
      <c r="AH86">
        <f t="shared" si="2"/>
        <v>0</v>
      </c>
      <c r="AI86">
        <f t="shared" si="2"/>
        <v>1</v>
      </c>
      <c r="AJ86">
        <f t="shared" si="2"/>
        <v>0</v>
      </c>
      <c r="AK86">
        <f t="shared" si="2"/>
        <v>0</v>
      </c>
      <c r="AL86">
        <f t="shared" si="2"/>
        <v>2</v>
      </c>
      <c r="AM86">
        <f t="shared" si="2"/>
        <v>2</v>
      </c>
      <c r="AN86">
        <f t="shared" si="2"/>
        <v>0</v>
      </c>
      <c r="AO86">
        <f t="shared" si="2"/>
        <v>0</v>
      </c>
      <c r="AP86">
        <f t="shared" si="2"/>
        <v>0</v>
      </c>
      <c r="AQ86">
        <f t="shared" si="2"/>
        <v>0</v>
      </c>
      <c r="AR86">
        <f t="shared" si="2"/>
        <v>0</v>
      </c>
      <c r="AS86">
        <f t="shared" si="2"/>
        <v>0</v>
      </c>
      <c r="AT86">
        <f t="shared" si="2"/>
        <v>0</v>
      </c>
      <c r="AU86">
        <f t="shared" si="2"/>
        <v>0</v>
      </c>
      <c r="AV86">
        <f t="shared" si="2"/>
        <v>1</v>
      </c>
      <c r="AW86">
        <f t="shared" si="2"/>
        <v>0</v>
      </c>
      <c r="AX86">
        <f t="shared" si="2"/>
        <v>2</v>
      </c>
      <c r="AY86">
        <f t="shared" si="2"/>
        <v>0</v>
      </c>
      <c r="AZ86">
        <f t="shared" si="2"/>
        <v>0</v>
      </c>
      <c r="BA86">
        <f t="shared" si="2"/>
        <v>2</v>
      </c>
      <c r="BB86">
        <f t="shared" si="2"/>
        <v>0</v>
      </c>
      <c r="BC86">
        <f t="shared" si="2"/>
        <v>0</v>
      </c>
      <c r="BD86">
        <f t="shared" si="2"/>
        <v>1</v>
      </c>
      <c r="BE86">
        <f t="shared" si="2"/>
        <v>1</v>
      </c>
      <c r="BF86">
        <f t="shared" si="2"/>
        <v>0</v>
      </c>
      <c r="BG86">
        <f t="shared" si="2"/>
        <v>3</v>
      </c>
      <c r="BH86">
        <f t="shared" si="2"/>
        <v>0</v>
      </c>
      <c r="BI86">
        <f t="shared" si="2"/>
        <v>0</v>
      </c>
      <c r="BJ86">
        <f t="shared" si="2"/>
        <v>0</v>
      </c>
      <c r="BK86">
        <f t="shared" si="2"/>
        <v>2</v>
      </c>
      <c r="BL86">
        <f t="shared" si="2"/>
        <v>3</v>
      </c>
      <c r="BM86">
        <f t="shared" si="2"/>
        <v>2</v>
      </c>
      <c r="BN86">
        <f t="shared" si="2"/>
        <v>0</v>
      </c>
      <c r="BO86">
        <f t="shared" si="2"/>
        <v>0</v>
      </c>
      <c r="BP86">
        <f t="shared" si="2"/>
        <v>0</v>
      </c>
      <c r="BQ86">
        <f t="shared" ref="BQ86:BW86" si="3">IFERROR(VLOOKUP($B86,$A$8:$BW$70,BQ$88,FALSE),0)</f>
        <v>1</v>
      </c>
      <c r="BR86">
        <f t="shared" si="3"/>
        <v>0</v>
      </c>
      <c r="BS86">
        <f t="shared" si="3"/>
        <v>1</v>
      </c>
      <c r="BT86">
        <f t="shared" si="3"/>
        <v>4</v>
      </c>
      <c r="BU86">
        <f t="shared" si="3"/>
        <v>0</v>
      </c>
      <c r="BV86">
        <f t="shared" si="3"/>
        <v>0</v>
      </c>
      <c r="BW86">
        <f t="shared" si="3"/>
        <v>0</v>
      </c>
    </row>
    <row r="87" spans="1:75" x14ac:dyDescent="0.2">
      <c r="C87" t="s">
        <v>397</v>
      </c>
      <c r="D87">
        <f>SUM(D8:D83)</f>
        <v>129</v>
      </c>
      <c r="G87">
        <f t="shared" ref="G87:BR87" si="4">SUM(G8:G83)</f>
        <v>2</v>
      </c>
      <c r="H87">
        <f t="shared" si="4"/>
        <v>21</v>
      </c>
      <c r="I87">
        <f t="shared" si="4"/>
        <v>10</v>
      </c>
      <c r="J87">
        <f t="shared" si="4"/>
        <v>22</v>
      </c>
      <c r="K87">
        <f t="shared" si="4"/>
        <v>26</v>
      </c>
      <c r="L87">
        <f t="shared" si="4"/>
        <v>15</v>
      </c>
      <c r="M87">
        <f t="shared" si="4"/>
        <v>15</v>
      </c>
      <c r="N87">
        <f t="shared" si="4"/>
        <v>18</v>
      </c>
      <c r="O87">
        <f t="shared" si="4"/>
        <v>0</v>
      </c>
      <c r="P87">
        <f t="shared" si="4"/>
        <v>90</v>
      </c>
      <c r="Q87">
        <f t="shared" si="4"/>
        <v>39</v>
      </c>
      <c r="R87">
        <f t="shared" si="4"/>
        <v>0</v>
      </c>
      <c r="S87">
        <f t="shared" si="4"/>
        <v>24</v>
      </c>
      <c r="T87">
        <f t="shared" si="4"/>
        <v>43</v>
      </c>
      <c r="U87">
        <f t="shared" si="4"/>
        <v>1</v>
      </c>
      <c r="V87">
        <f t="shared" si="4"/>
        <v>42</v>
      </c>
      <c r="W87">
        <f t="shared" si="4"/>
        <v>6</v>
      </c>
      <c r="X87">
        <f t="shared" si="4"/>
        <v>5</v>
      </c>
      <c r="Y87">
        <f t="shared" si="4"/>
        <v>25</v>
      </c>
      <c r="Z87">
        <f t="shared" si="4"/>
        <v>6</v>
      </c>
      <c r="AA87">
        <f t="shared" si="4"/>
        <v>0</v>
      </c>
      <c r="AB87">
        <f t="shared" si="4"/>
        <v>44</v>
      </c>
      <c r="AC87">
        <f t="shared" si="4"/>
        <v>6</v>
      </c>
      <c r="AD87">
        <f t="shared" si="4"/>
        <v>3</v>
      </c>
      <c r="AE87">
        <f t="shared" si="4"/>
        <v>2</v>
      </c>
      <c r="AF87">
        <f t="shared" si="4"/>
        <v>0</v>
      </c>
      <c r="AG87">
        <f t="shared" si="4"/>
        <v>12</v>
      </c>
      <c r="AH87">
        <f t="shared" si="4"/>
        <v>0</v>
      </c>
      <c r="AI87">
        <f t="shared" si="4"/>
        <v>38</v>
      </c>
      <c r="AJ87">
        <f t="shared" si="4"/>
        <v>2</v>
      </c>
      <c r="AK87">
        <f t="shared" si="4"/>
        <v>4</v>
      </c>
      <c r="AL87">
        <f t="shared" si="4"/>
        <v>15</v>
      </c>
      <c r="AM87">
        <f t="shared" si="4"/>
        <v>4</v>
      </c>
      <c r="AN87">
        <f t="shared" si="4"/>
        <v>4</v>
      </c>
      <c r="AO87">
        <f t="shared" si="4"/>
        <v>0</v>
      </c>
      <c r="AP87">
        <f t="shared" si="4"/>
        <v>5</v>
      </c>
      <c r="AQ87">
        <f t="shared" si="4"/>
        <v>4</v>
      </c>
      <c r="AR87">
        <f t="shared" si="4"/>
        <v>13</v>
      </c>
      <c r="AS87">
        <f t="shared" si="4"/>
        <v>4</v>
      </c>
      <c r="AT87">
        <f t="shared" si="4"/>
        <v>11</v>
      </c>
      <c r="AU87">
        <f t="shared" si="4"/>
        <v>10</v>
      </c>
      <c r="AV87">
        <f t="shared" si="4"/>
        <v>12</v>
      </c>
      <c r="AW87">
        <f t="shared" si="4"/>
        <v>8</v>
      </c>
      <c r="AX87">
        <f t="shared" si="4"/>
        <v>9</v>
      </c>
      <c r="AY87">
        <f t="shared" si="4"/>
        <v>13</v>
      </c>
      <c r="AZ87">
        <f t="shared" si="4"/>
        <v>7</v>
      </c>
      <c r="BA87">
        <f t="shared" si="4"/>
        <v>15</v>
      </c>
      <c r="BB87">
        <f t="shared" si="4"/>
        <v>18</v>
      </c>
      <c r="BC87">
        <f t="shared" si="4"/>
        <v>17</v>
      </c>
      <c r="BD87">
        <f t="shared" si="4"/>
        <v>21</v>
      </c>
      <c r="BE87">
        <f t="shared" si="4"/>
        <v>22</v>
      </c>
      <c r="BF87">
        <f t="shared" si="4"/>
        <v>14</v>
      </c>
      <c r="BG87">
        <f t="shared" si="4"/>
        <v>26</v>
      </c>
      <c r="BH87">
        <f t="shared" si="4"/>
        <v>17</v>
      </c>
      <c r="BI87">
        <f t="shared" si="4"/>
        <v>12</v>
      </c>
      <c r="BJ87">
        <f t="shared" si="4"/>
        <v>0</v>
      </c>
      <c r="BK87">
        <f t="shared" si="4"/>
        <v>12</v>
      </c>
      <c r="BL87">
        <f t="shared" si="4"/>
        <v>61</v>
      </c>
      <c r="BM87">
        <f t="shared" si="4"/>
        <v>20</v>
      </c>
      <c r="BN87">
        <f t="shared" si="4"/>
        <v>5</v>
      </c>
      <c r="BO87">
        <f t="shared" si="4"/>
        <v>3</v>
      </c>
      <c r="BP87">
        <f t="shared" si="4"/>
        <v>1</v>
      </c>
      <c r="BQ87">
        <f t="shared" si="4"/>
        <v>7</v>
      </c>
      <c r="BR87">
        <f t="shared" si="4"/>
        <v>0</v>
      </c>
      <c r="BS87">
        <f t="shared" ref="BS87:BW87" si="5">SUM(BS8:BS83)</f>
        <v>15</v>
      </c>
      <c r="BT87">
        <f t="shared" si="5"/>
        <v>52</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92</v>
      </c>
      <c r="E90">
        <v>1.0453650954639899</v>
      </c>
      <c r="F90">
        <v>13.627080708727</v>
      </c>
      <c r="G90">
        <v>1</v>
      </c>
      <c r="H90">
        <v>14</v>
      </c>
      <c r="I90">
        <v>7</v>
      </c>
      <c r="J90">
        <v>14</v>
      </c>
      <c r="K90">
        <v>20</v>
      </c>
      <c r="L90">
        <v>12</v>
      </c>
      <c r="M90">
        <v>11</v>
      </c>
      <c r="N90">
        <v>13</v>
      </c>
      <c r="O90">
        <v>0</v>
      </c>
      <c r="P90">
        <v>64</v>
      </c>
      <c r="Q90">
        <v>28</v>
      </c>
      <c r="R90">
        <v>0</v>
      </c>
      <c r="S90">
        <v>28</v>
      </c>
      <c r="T90">
        <v>64</v>
      </c>
      <c r="U90">
        <v>3</v>
      </c>
      <c r="V90">
        <v>61</v>
      </c>
      <c r="W90">
        <v>8</v>
      </c>
      <c r="X90">
        <v>8</v>
      </c>
      <c r="Y90">
        <v>38</v>
      </c>
      <c r="Z90">
        <v>7</v>
      </c>
      <c r="AA90">
        <v>0</v>
      </c>
      <c r="AB90">
        <v>57</v>
      </c>
      <c r="AC90">
        <v>8</v>
      </c>
      <c r="AD90">
        <v>4</v>
      </c>
      <c r="AE90">
        <v>5</v>
      </c>
      <c r="AF90">
        <v>1</v>
      </c>
      <c r="AG90">
        <v>17</v>
      </c>
      <c r="AH90">
        <v>0</v>
      </c>
      <c r="AI90">
        <v>54</v>
      </c>
      <c r="AJ90">
        <v>2</v>
      </c>
      <c r="AK90">
        <v>5</v>
      </c>
      <c r="AL90">
        <v>18</v>
      </c>
      <c r="AM90">
        <v>5</v>
      </c>
      <c r="AN90">
        <v>8</v>
      </c>
      <c r="AO90">
        <v>0</v>
      </c>
      <c r="AP90">
        <v>4</v>
      </c>
      <c r="AQ90">
        <v>4</v>
      </c>
      <c r="AR90">
        <v>8</v>
      </c>
      <c r="AS90">
        <v>2</v>
      </c>
      <c r="AT90">
        <v>9</v>
      </c>
      <c r="AU90">
        <v>7</v>
      </c>
      <c r="AV90">
        <v>9</v>
      </c>
      <c r="AW90">
        <v>6</v>
      </c>
      <c r="AX90">
        <v>7</v>
      </c>
      <c r="AY90">
        <v>9</v>
      </c>
      <c r="AZ90">
        <v>4</v>
      </c>
      <c r="BA90">
        <v>10</v>
      </c>
      <c r="BB90">
        <v>13</v>
      </c>
      <c r="BC90">
        <v>13</v>
      </c>
      <c r="BD90">
        <v>13</v>
      </c>
      <c r="BE90">
        <v>15</v>
      </c>
      <c r="BF90">
        <v>11</v>
      </c>
      <c r="BG90">
        <v>17</v>
      </c>
      <c r="BH90">
        <v>14</v>
      </c>
      <c r="BI90">
        <v>9</v>
      </c>
      <c r="BJ90">
        <v>0</v>
      </c>
      <c r="BK90">
        <v>18</v>
      </c>
      <c r="BL90">
        <v>80</v>
      </c>
      <c r="BM90">
        <v>28</v>
      </c>
      <c r="BN90">
        <v>6</v>
      </c>
      <c r="BO90">
        <v>3</v>
      </c>
      <c r="BP90">
        <v>3</v>
      </c>
      <c r="BQ90">
        <v>9</v>
      </c>
      <c r="BR90">
        <v>0</v>
      </c>
      <c r="BS90">
        <v>17</v>
      </c>
      <c r="BT90">
        <v>75</v>
      </c>
      <c r="BU90">
        <v>0</v>
      </c>
      <c r="BV90">
        <v>0</v>
      </c>
    </row>
    <row r="91" spans="1:75" x14ac:dyDescent="0.2">
      <c r="B91" t="s">
        <v>425</v>
      </c>
    </row>
    <row r="92" spans="1:75" x14ac:dyDescent="0.2">
      <c r="D92">
        <f>D87-D85-D86</f>
        <v>92</v>
      </c>
    </row>
    <row r="100" spans="1:6" s="147" customFormat="1" x14ac:dyDescent="0.2"/>
    <row r="101" spans="1:6" x14ac:dyDescent="0.2">
      <c r="A101" s="52">
        <v>271004</v>
      </c>
      <c r="B101" s="52" t="s">
        <v>172</v>
      </c>
      <c r="C101" s="52" t="s">
        <v>419</v>
      </c>
      <c r="D101" s="52">
        <v>35</v>
      </c>
      <c r="E101" s="52">
        <v>1.28102036566177</v>
      </c>
      <c r="F101" s="52">
        <v>16.699015480948098</v>
      </c>
    </row>
    <row r="102" spans="1:6" x14ac:dyDescent="0.2">
      <c r="A102" s="52">
        <v>271021</v>
      </c>
      <c r="B102" s="52" t="s">
        <v>419</v>
      </c>
      <c r="C102" s="52" t="s">
        <v>500</v>
      </c>
      <c r="D102" s="52">
        <v>1</v>
      </c>
      <c r="E102" s="52">
        <v>0.95022710427792201</v>
      </c>
      <c r="F102" s="52">
        <v>12.386889037908601</v>
      </c>
    </row>
    <row r="103" spans="1:6" x14ac:dyDescent="0.2">
      <c r="A103" s="52">
        <v>271039</v>
      </c>
      <c r="B103" s="52" t="s">
        <v>419</v>
      </c>
      <c r="C103" s="52" t="s">
        <v>501</v>
      </c>
      <c r="D103" s="52">
        <v>1</v>
      </c>
      <c r="E103" s="52">
        <v>1.2750873434830301</v>
      </c>
      <c r="F103" s="52">
        <v>16.621674298975201</v>
      </c>
    </row>
    <row r="104" spans="1:6" x14ac:dyDescent="0.2">
      <c r="A104" s="52">
        <v>271047</v>
      </c>
      <c r="B104" s="52" t="s">
        <v>419</v>
      </c>
      <c r="C104" s="52" t="s">
        <v>502</v>
      </c>
      <c r="D104" s="52">
        <v>1</v>
      </c>
      <c r="E104" s="52">
        <v>1.52506443397234</v>
      </c>
      <c r="F104" s="52">
        <v>19.880304228567901</v>
      </c>
    </row>
    <row r="105" spans="1:6" x14ac:dyDescent="0.2">
      <c r="A105" s="52">
        <v>271063</v>
      </c>
      <c r="B105" s="52" t="s">
        <v>419</v>
      </c>
      <c r="C105" s="52" t="s">
        <v>503</v>
      </c>
      <c r="D105" s="52">
        <v>1</v>
      </c>
      <c r="E105" s="52">
        <v>0.96323338181607998</v>
      </c>
      <c r="F105" s="52">
        <v>12.5564351558168</v>
      </c>
    </row>
    <row r="106" spans="1:6" x14ac:dyDescent="0.2">
      <c r="A106" s="52">
        <v>271071</v>
      </c>
      <c r="B106" s="52" t="s">
        <v>419</v>
      </c>
      <c r="C106" s="52" t="s">
        <v>504</v>
      </c>
      <c r="D106" s="52">
        <v>1</v>
      </c>
      <c r="E106" s="52">
        <v>1.2574503935819701</v>
      </c>
      <c r="F106" s="52">
        <v>16.391764059193601</v>
      </c>
    </row>
    <row r="107" spans="1:6" x14ac:dyDescent="0.2">
      <c r="A107" s="52">
        <v>271080</v>
      </c>
      <c r="B107" s="52" t="s">
        <v>419</v>
      </c>
      <c r="C107" s="52" t="s">
        <v>505</v>
      </c>
      <c r="D107" s="52">
        <v>1</v>
      </c>
      <c r="E107" s="52">
        <v>1.58020321413334</v>
      </c>
      <c r="F107" s="52">
        <v>20.599077612809602</v>
      </c>
    </row>
    <row r="108" spans="1:6" x14ac:dyDescent="0.2">
      <c r="A108" s="52">
        <v>271110</v>
      </c>
      <c r="B108" s="52" t="s">
        <v>419</v>
      </c>
      <c r="C108" s="52" t="s">
        <v>507</v>
      </c>
      <c r="D108" s="52">
        <v>1</v>
      </c>
      <c r="E108" s="52">
        <v>1.4032133585911699</v>
      </c>
      <c r="F108" s="52">
        <v>18.2918884244921</v>
      </c>
    </row>
    <row r="109" spans="1:6" x14ac:dyDescent="0.2">
      <c r="A109" s="52">
        <v>271136</v>
      </c>
      <c r="B109" s="52" t="s">
        <v>419</v>
      </c>
      <c r="C109" s="52" t="s">
        <v>508</v>
      </c>
      <c r="D109" s="52">
        <v>2</v>
      </c>
      <c r="E109" s="52">
        <v>2.0549915745345402</v>
      </c>
      <c r="F109" s="52">
        <v>26.788283025182501</v>
      </c>
    </row>
    <row r="110" spans="1:6" x14ac:dyDescent="0.2">
      <c r="A110" s="52">
        <v>271144</v>
      </c>
      <c r="B110" s="52" t="s">
        <v>419</v>
      </c>
      <c r="C110" s="52" t="s">
        <v>509</v>
      </c>
      <c r="D110" s="52">
        <v>1</v>
      </c>
      <c r="E110" s="52">
        <v>0.58473377071419397</v>
      </c>
      <c r="F110" s="52">
        <v>7.6224223682385999</v>
      </c>
    </row>
    <row r="111" spans="1:6" x14ac:dyDescent="0.2">
      <c r="A111" s="52">
        <v>271161</v>
      </c>
      <c r="B111" s="52" t="s">
        <v>419</v>
      </c>
      <c r="C111" s="52" t="s">
        <v>511</v>
      </c>
      <c r="D111" s="52">
        <v>2</v>
      </c>
      <c r="E111" s="52">
        <v>1.59108989657916</v>
      </c>
      <c r="F111" s="52">
        <v>20.740993294692601</v>
      </c>
    </row>
    <row r="112" spans="1:6" x14ac:dyDescent="0.2">
      <c r="A112" s="52">
        <v>271179</v>
      </c>
      <c r="B112" s="52" t="s">
        <v>419</v>
      </c>
      <c r="C112" s="52" t="s">
        <v>512</v>
      </c>
      <c r="D112" s="52">
        <v>2</v>
      </c>
      <c r="E112" s="52">
        <v>2.22893378952178</v>
      </c>
      <c r="F112" s="52">
        <v>29.0557440419804</v>
      </c>
    </row>
    <row r="113" spans="1:6" x14ac:dyDescent="0.2">
      <c r="A113" s="52">
        <v>271187</v>
      </c>
      <c r="B113" s="52" t="s">
        <v>419</v>
      </c>
      <c r="C113" s="52" t="s">
        <v>513</v>
      </c>
      <c r="D113" s="52">
        <v>2</v>
      </c>
      <c r="E113" s="52">
        <v>1.17416370190332</v>
      </c>
      <c r="F113" s="52">
        <v>15.3060625426683</v>
      </c>
    </row>
    <row r="114" spans="1:6" x14ac:dyDescent="0.2">
      <c r="A114" s="52">
        <v>271195</v>
      </c>
      <c r="B114" s="52" t="s">
        <v>419</v>
      </c>
      <c r="C114" s="52" t="s">
        <v>527</v>
      </c>
      <c r="D114" s="52">
        <v>3</v>
      </c>
      <c r="E114" s="52">
        <v>2.6974536037980101</v>
      </c>
      <c r="F114" s="52">
        <v>35.1632344780813</v>
      </c>
    </row>
    <row r="115" spans="1:6" x14ac:dyDescent="0.2">
      <c r="A115" s="52">
        <v>271209</v>
      </c>
      <c r="B115" s="52" t="s">
        <v>419</v>
      </c>
      <c r="C115" s="52" t="s">
        <v>514</v>
      </c>
      <c r="D115" s="52">
        <v>1</v>
      </c>
      <c r="E115" s="52">
        <v>0.65721590199596502</v>
      </c>
      <c r="F115" s="52">
        <v>8.5672787224473996</v>
      </c>
    </row>
    <row r="116" spans="1:6" x14ac:dyDescent="0.2">
      <c r="A116" s="52">
        <v>271217</v>
      </c>
      <c r="B116" s="52" t="s">
        <v>419</v>
      </c>
      <c r="C116" s="52" t="s">
        <v>515</v>
      </c>
      <c r="D116" s="52">
        <v>4</v>
      </c>
      <c r="E116" s="52">
        <v>3.0485713632448999</v>
      </c>
      <c r="F116" s="52">
        <v>39.740305270870998</v>
      </c>
    </row>
    <row r="117" spans="1:6" x14ac:dyDescent="0.2">
      <c r="A117" s="52">
        <v>271225</v>
      </c>
      <c r="B117" s="52" t="s">
        <v>419</v>
      </c>
      <c r="C117" s="52" t="s">
        <v>516</v>
      </c>
      <c r="D117" s="52">
        <v>2</v>
      </c>
      <c r="E117" s="52">
        <v>1.90936255930957</v>
      </c>
      <c r="F117" s="52">
        <v>24.8899047909998</v>
      </c>
    </row>
    <row r="118" spans="1:6" x14ac:dyDescent="0.2">
      <c r="A118" s="52">
        <v>271241</v>
      </c>
      <c r="B118" s="52" t="s">
        <v>419</v>
      </c>
      <c r="C118" s="52" t="s">
        <v>530</v>
      </c>
      <c r="D118" s="52">
        <v>2</v>
      </c>
      <c r="E118" s="52">
        <v>1.7730339270041899</v>
      </c>
      <c r="F118" s="52">
        <v>23.1127636913047</v>
      </c>
    </row>
    <row r="119" spans="1:6" x14ac:dyDescent="0.2">
      <c r="A119" s="52">
        <v>271250</v>
      </c>
      <c r="B119" s="52" t="s">
        <v>419</v>
      </c>
      <c r="C119" s="52" t="s">
        <v>518</v>
      </c>
      <c r="D119" s="52">
        <v>2</v>
      </c>
      <c r="E119" s="52">
        <v>1.68085589182011</v>
      </c>
      <c r="F119" s="52">
        <v>21.911157161226502</v>
      </c>
    </row>
    <row r="120" spans="1:6" x14ac:dyDescent="0.2">
      <c r="A120" s="52">
        <v>271268</v>
      </c>
      <c r="B120" s="52" t="s">
        <v>419</v>
      </c>
      <c r="C120" s="52" t="s">
        <v>519</v>
      </c>
      <c r="D120" s="52">
        <v>3</v>
      </c>
      <c r="E120" s="52">
        <v>1.5614265192679999</v>
      </c>
      <c r="F120" s="52">
        <v>20.354309983315002</v>
      </c>
    </row>
    <row r="121" spans="1:6" x14ac:dyDescent="0.2">
      <c r="A121" s="52">
        <v>271276</v>
      </c>
      <c r="B121" s="52" t="s">
        <v>419</v>
      </c>
      <c r="C121" s="52" t="s">
        <v>520</v>
      </c>
      <c r="D121" s="52">
        <v>1</v>
      </c>
      <c r="E121" s="52">
        <v>0.74524533476420396</v>
      </c>
      <c r="F121" s="52">
        <v>9.7148052567476704</v>
      </c>
    </row>
    <row r="122" spans="1:6" x14ac:dyDescent="0.2">
      <c r="A122" s="52">
        <v>271284</v>
      </c>
      <c r="B122" s="52" t="s">
        <v>419</v>
      </c>
      <c r="C122" s="52" t="s">
        <v>521</v>
      </c>
      <c r="D122" s="52">
        <v>1</v>
      </c>
      <c r="E122" s="52">
        <v>0.92057296461317495</v>
      </c>
      <c r="F122" s="52">
        <v>12.0003261458503</v>
      </c>
    </row>
    <row r="123" spans="1:6" x14ac:dyDescent="0.2">
      <c r="A123" s="52">
        <v>271403</v>
      </c>
      <c r="B123" s="52" t="s">
        <v>173</v>
      </c>
      <c r="C123" s="52" t="s">
        <v>419</v>
      </c>
      <c r="D123" s="52">
        <v>10</v>
      </c>
      <c r="E123" s="52">
        <v>1.2104222194786001</v>
      </c>
      <c r="F123" s="52">
        <v>15.778718218203201</v>
      </c>
    </row>
    <row r="124" spans="1:6" x14ac:dyDescent="0.2">
      <c r="A124" s="52">
        <v>271411</v>
      </c>
      <c r="B124" s="52" t="s">
        <v>419</v>
      </c>
      <c r="C124" s="52" t="s">
        <v>522</v>
      </c>
      <c r="D124" s="52">
        <v>4</v>
      </c>
      <c r="E124" s="52">
        <v>2.73309919783539</v>
      </c>
      <c r="F124" s="52">
        <v>35.627900257496997</v>
      </c>
    </row>
    <row r="125" spans="1:6" x14ac:dyDescent="0.2">
      <c r="A125" s="52">
        <v>271420</v>
      </c>
      <c r="B125" s="52" t="s">
        <v>419</v>
      </c>
      <c r="C125" s="52" t="s">
        <v>528</v>
      </c>
      <c r="D125" s="52">
        <v>1</v>
      </c>
      <c r="E125" s="52">
        <v>0.82434794077884399</v>
      </c>
      <c r="F125" s="52">
        <v>10.7459642280099</v>
      </c>
    </row>
    <row r="126" spans="1:6" x14ac:dyDescent="0.2">
      <c r="A126" s="52">
        <v>271438</v>
      </c>
      <c r="B126" s="52" t="s">
        <v>419</v>
      </c>
      <c r="C126" s="52" t="s">
        <v>523</v>
      </c>
      <c r="D126" s="52">
        <v>1</v>
      </c>
      <c r="E126" s="52">
        <v>1.16009280742459</v>
      </c>
      <c r="F126" s="52">
        <v>15.122638382499201</v>
      </c>
    </row>
    <row r="127" spans="1:6" x14ac:dyDescent="0.2">
      <c r="A127" s="52">
        <v>271446</v>
      </c>
      <c r="B127" s="52" t="s">
        <v>419</v>
      </c>
      <c r="C127" s="52" t="s">
        <v>529</v>
      </c>
      <c r="D127" s="52">
        <v>1</v>
      </c>
      <c r="E127" s="52">
        <v>0.73069503711930806</v>
      </c>
      <c r="F127" s="52">
        <v>9.5251317338766892</v>
      </c>
    </row>
    <row r="128" spans="1:6" x14ac:dyDescent="0.2">
      <c r="A128" s="52">
        <v>271454</v>
      </c>
      <c r="B128" s="52" t="s">
        <v>419</v>
      </c>
      <c r="C128" s="52" t="s">
        <v>524</v>
      </c>
      <c r="D128" s="52">
        <v>3</v>
      </c>
      <c r="E128" s="52">
        <v>2.1632223359916898</v>
      </c>
      <c r="F128" s="52">
        <v>28.199148308463101</v>
      </c>
    </row>
    <row r="129" spans="1:6" x14ac:dyDescent="0.2">
      <c r="A129" s="52">
        <v>272027</v>
      </c>
      <c r="B129" s="52" t="s">
        <v>253</v>
      </c>
      <c r="C129" s="52" t="s">
        <v>419</v>
      </c>
      <c r="D129" s="52">
        <v>3</v>
      </c>
      <c r="E129" s="52">
        <v>1.5718904078007701</v>
      </c>
      <c r="F129" s="52">
        <v>20.4907142445457</v>
      </c>
    </row>
    <row r="130" spans="1:6" x14ac:dyDescent="0.2">
      <c r="A130" s="52">
        <v>272035</v>
      </c>
      <c r="B130" s="52" t="s">
        <v>174</v>
      </c>
      <c r="C130" s="52" t="s">
        <v>419</v>
      </c>
      <c r="D130" s="52">
        <v>5</v>
      </c>
      <c r="E130" s="52">
        <v>1.22308599272998</v>
      </c>
      <c r="F130" s="52">
        <v>15.943799548087201</v>
      </c>
    </row>
    <row r="131" spans="1:6" x14ac:dyDescent="0.2">
      <c r="A131" s="52">
        <v>272043</v>
      </c>
      <c r="B131" s="52" t="s">
        <v>175</v>
      </c>
      <c r="C131" s="52" t="s">
        <v>419</v>
      </c>
      <c r="D131" s="52">
        <v>2</v>
      </c>
      <c r="E131" s="52">
        <v>1.9344791898401199</v>
      </c>
      <c r="F131" s="52">
        <v>25.217318010415799</v>
      </c>
    </row>
    <row r="132" spans="1:6" x14ac:dyDescent="0.2">
      <c r="A132" s="52">
        <v>272051</v>
      </c>
      <c r="B132" s="52" t="s">
        <v>176</v>
      </c>
      <c r="C132" s="52" t="s">
        <v>419</v>
      </c>
      <c r="D132" s="52">
        <v>5</v>
      </c>
      <c r="E132" s="52">
        <v>1.3197173693281801</v>
      </c>
      <c r="F132" s="52">
        <v>17.2034585644567</v>
      </c>
    </row>
    <row r="133" spans="1:6" x14ac:dyDescent="0.2">
      <c r="A133" s="52">
        <v>272078</v>
      </c>
      <c r="B133" s="52" t="s">
        <v>177</v>
      </c>
      <c r="C133" s="52" t="s">
        <v>419</v>
      </c>
      <c r="D133" s="52">
        <v>3</v>
      </c>
      <c r="E133" s="52">
        <v>0.85728737129973298</v>
      </c>
      <c r="F133" s="52">
        <v>11.1753532330144</v>
      </c>
    </row>
    <row r="134" spans="1:6" x14ac:dyDescent="0.2">
      <c r="A134" s="52">
        <v>272094</v>
      </c>
      <c r="B134" s="52" t="s">
        <v>179</v>
      </c>
      <c r="C134" s="52" t="s">
        <v>419</v>
      </c>
      <c r="D134" s="52">
        <v>1</v>
      </c>
      <c r="E134" s="52">
        <v>0.70099190354351404</v>
      </c>
      <c r="F134" s="52">
        <v>9.1379301711922398</v>
      </c>
    </row>
    <row r="135" spans="1:6" x14ac:dyDescent="0.2">
      <c r="A135" s="52">
        <v>272108</v>
      </c>
      <c r="B135" s="52" t="s">
        <v>180</v>
      </c>
      <c r="C135" s="52" t="s">
        <v>419</v>
      </c>
      <c r="D135" s="52">
        <v>1</v>
      </c>
      <c r="E135" s="52">
        <v>0.25145782675058698</v>
      </c>
      <c r="F135" s="52">
        <v>3.2779323844272898</v>
      </c>
    </row>
    <row r="136" spans="1:6" x14ac:dyDescent="0.2">
      <c r="A136" s="52">
        <v>272116</v>
      </c>
      <c r="B136" s="52" t="s">
        <v>181</v>
      </c>
      <c r="C136" s="52" t="s">
        <v>419</v>
      </c>
      <c r="D136" s="52">
        <v>6</v>
      </c>
      <c r="E136" s="52">
        <v>2.1163722557706399</v>
      </c>
      <c r="F136" s="52">
        <v>27.5884240484387</v>
      </c>
    </row>
    <row r="137" spans="1:6" x14ac:dyDescent="0.2">
      <c r="A137" s="52">
        <v>272124</v>
      </c>
      <c r="B137" s="52" t="s">
        <v>182</v>
      </c>
      <c r="C137" s="52" t="s">
        <v>419</v>
      </c>
      <c r="D137" s="52">
        <v>4</v>
      </c>
      <c r="E137" s="52">
        <v>1.51691550401414</v>
      </c>
      <c r="F137" s="52">
        <v>19.774077105898598</v>
      </c>
    </row>
    <row r="138" spans="1:6" x14ac:dyDescent="0.2">
      <c r="A138" s="52">
        <v>272159</v>
      </c>
      <c r="B138" s="52" t="s">
        <v>184</v>
      </c>
      <c r="C138" s="52" t="s">
        <v>419</v>
      </c>
      <c r="D138" s="52">
        <v>3</v>
      </c>
      <c r="E138" s="52">
        <v>1.30903188365325</v>
      </c>
      <c r="F138" s="52">
        <v>17.0641656261941</v>
      </c>
    </row>
    <row r="139" spans="1:6" x14ac:dyDescent="0.2">
      <c r="A139" s="52">
        <v>272167</v>
      </c>
      <c r="B139" s="52" t="s">
        <v>185</v>
      </c>
      <c r="C139" s="52" t="s">
        <v>419</v>
      </c>
      <c r="D139" s="52">
        <v>1</v>
      </c>
      <c r="E139" s="52">
        <v>0.98195172725308799</v>
      </c>
      <c r="F139" s="52">
        <v>12.800442158834899</v>
      </c>
    </row>
    <row r="140" spans="1:6" x14ac:dyDescent="0.2">
      <c r="A140" s="52">
        <v>272175</v>
      </c>
      <c r="B140" s="52" t="s">
        <v>186</v>
      </c>
      <c r="C140" s="52" t="s">
        <v>419</v>
      </c>
      <c r="D140" s="52">
        <v>3</v>
      </c>
      <c r="E140" s="52">
        <v>2.5466676853337402</v>
      </c>
      <c r="F140" s="52">
        <v>33.197632326672</v>
      </c>
    </row>
    <row r="141" spans="1:6" x14ac:dyDescent="0.2">
      <c r="A141" s="52">
        <v>272183</v>
      </c>
      <c r="B141" s="52" t="s">
        <v>187</v>
      </c>
      <c r="C141" s="52" t="s">
        <v>419</v>
      </c>
      <c r="D141" s="52">
        <v>3</v>
      </c>
      <c r="E141" s="52">
        <v>2.5353683890269298</v>
      </c>
      <c r="F141" s="52">
        <v>33.050337928386703</v>
      </c>
    </row>
    <row r="142" spans="1:6" x14ac:dyDescent="0.2">
      <c r="A142" s="52">
        <v>272191</v>
      </c>
      <c r="B142" s="52" t="s">
        <v>278</v>
      </c>
      <c r="C142" s="52" t="s">
        <v>419</v>
      </c>
      <c r="D142" s="52">
        <v>2</v>
      </c>
      <c r="E142" s="52">
        <v>1.0833355902824799</v>
      </c>
      <c r="F142" s="52">
        <v>14.122053230468</v>
      </c>
    </row>
    <row r="143" spans="1:6" x14ac:dyDescent="0.2">
      <c r="A143" s="52">
        <v>272205</v>
      </c>
      <c r="B143" s="52" t="s">
        <v>188</v>
      </c>
      <c r="C143" s="52" t="s">
        <v>419</v>
      </c>
      <c r="D143" s="52">
        <v>1</v>
      </c>
      <c r="E143" s="52">
        <v>0.71877291088653394</v>
      </c>
      <c r="F143" s="52">
        <v>9.3697183026280406</v>
      </c>
    </row>
    <row r="144" spans="1:6" x14ac:dyDescent="0.2">
      <c r="A144" s="52">
        <v>272221</v>
      </c>
      <c r="B144" s="52" t="s">
        <v>189</v>
      </c>
      <c r="C144" s="52" t="s">
        <v>419</v>
      </c>
      <c r="D144" s="52">
        <v>1</v>
      </c>
      <c r="E144" s="52">
        <v>0.91270022361155501</v>
      </c>
      <c r="F144" s="52">
        <v>11.897699343507799</v>
      </c>
    </row>
    <row r="145" spans="1:6" x14ac:dyDescent="0.2">
      <c r="A145" s="52">
        <v>272248</v>
      </c>
      <c r="B145" s="52" t="s">
        <v>190</v>
      </c>
      <c r="C145" s="52" t="s">
        <v>419</v>
      </c>
      <c r="D145" s="52">
        <v>2</v>
      </c>
      <c r="E145" s="52">
        <v>2.30709778633967</v>
      </c>
      <c r="F145" s="52">
        <v>30.0746675719279</v>
      </c>
    </row>
    <row r="146" spans="1:6" x14ac:dyDescent="0.2">
      <c r="A146" s="52">
        <v>272272</v>
      </c>
      <c r="B146" s="52" t="s">
        <v>193</v>
      </c>
      <c r="C146" s="52" t="s">
        <v>419</v>
      </c>
      <c r="D146" s="52">
        <v>10</v>
      </c>
      <c r="E146" s="52">
        <v>2.0741164782331798</v>
      </c>
      <c r="F146" s="52">
        <v>27.037589805539699</v>
      </c>
    </row>
    <row r="147" spans="1:6" x14ac:dyDescent="0.2">
      <c r="A147" s="52">
        <v>272311</v>
      </c>
      <c r="B147" s="52" t="s">
        <v>197</v>
      </c>
      <c r="C147" s="52" t="s">
        <v>419</v>
      </c>
      <c r="D147" s="52">
        <v>1</v>
      </c>
      <c r="E147" s="52">
        <v>1.7095185995623601</v>
      </c>
      <c r="F147" s="52">
        <v>22.284796030009399</v>
      </c>
    </row>
    <row r="148" spans="1:6" x14ac:dyDescent="0.2">
      <c r="A148" s="52">
        <v>273015</v>
      </c>
      <c r="B148" s="52" t="s">
        <v>533</v>
      </c>
      <c r="C148" s="52" t="s">
        <v>419</v>
      </c>
      <c r="D148" s="52">
        <v>3</v>
      </c>
      <c r="E148" s="52">
        <v>9.4046835323991296</v>
      </c>
      <c r="F148" s="52">
        <v>122.59676747591701</v>
      </c>
    </row>
    <row r="149" spans="1:6" x14ac:dyDescent="0.2">
      <c r="A149" s="52">
        <v>273619</v>
      </c>
      <c r="B149" s="52" t="s">
        <v>534</v>
      </c>
      <c r="C149" s="52" t="s">
        <v>419</v>
      </c>
      <c r="D149" s="52">
        <v>1</v>
      </c>
      <c r="E149" s="52">
        <v>2.3172822913287301</v>
      </c>
      <c r="F149" s="52">
        <v>30.207429869106701</v>
      </c>
    </row>
    <row r="150" spans="1:6" x14ac:dyDescent="0.2">
      <c r="A150" s="52">
        <v>273660</v>
      </c>
      <c r="B150" s="52" t="s">
        <v>526</v>
      </c>
      <c r="C150" s="52" t="s">
        <v>419</v>
      </c>
      <c r="D150" s="52">
        <v>1</v>
      </c>
      <c r="E150" s="52">
        <v>6.6511473229132001</v>
      </c>
      <c r="F150" s="52">
        <v>86.702456173689995</v>
      </c>
    </row>
    <row r="151" spans="1:6" x14ac:dyDescent="0.2">
      <c r="A151">
        <v>273813</v>
      </c>
      <c r="B151" t="s">
        <v>535</v>
      </c>
      <c r="C151" t="s">
        <v>419</v>
      </c>
      <c r="D151">
        <v>1</v>
      </c>
      <c r="E151">
        <v>7.6475986540226399</v>
      </c>
      <c r="F151">
        <v>99.691911025652203</v>
      </c>
    </row>
    <row r="152" spans="1:6" x14ac:dyDescent="0.2">
      <c r="A152">
        <v>273830</v>
      </c>
      <c r="B152" t="s">
        <v>536</v>
      </c>
      <c r="C152" t="s">
        <v>419</v>
      </c>
      <c r="D152">
        <v>1</v>
      </c>
      <c r="E152">
        <v>20.1207243460765</v>
      </c>
      <c r="F152">
        <v>262.288013797068</v>
      </c>
    </row>
    <row r="178" spans="1:6" x14ac:dyDescent="0.2">
      <c r="B178">
        <v>271004</v>
      </c>
      <c r="C178" t="s">
        <v>249</v>
      </c>
      <c r="D178">
        <v>35</v>
      </c>
      <c r="E178">
        <v>1.28102036566177</v>
      </c>
      <c r="F178">
        <v>16.699015480948098</v>
      </c>
    </row>
    <row r="179" spans="1:6" x14ac:dyDescent="0.2">
      <c r="B179">
        <v>271403</v>
      </c>
      <c r="C179" t="s">
        <v>251</v>
      </c>
      <c r="D179">
        <v>10</v>
      </c>
      <c r="E179">
        <v>1.2104222194786001</v>
      </c>
      <c r="F179">
        <v>15.778718218203201</v>
      </c>
    </row>
    <row r="180" spans="1:6" x14ac:dyDescent="0.2">
      <c r="B180" s="52"/>
      <c r="C180" t="s">
        <v>397</v>
      </c>
      <c r="D180">
        <v>154</v>
      </c>
    </row>
    <row r="181" spans="1:6" x14ac:dyDescent="0.2">
      <c r="A181">
        <v>1</v>
      </c>
      <c r="B181" s="52">
        <v>2</v>
      </c>
      <c r="C181">
        <v>3</v>
      </c>
      <c r="D181">
        <v>4</v>
      </c>
      <c r="E181">
        <v>5</v>
      </c>
      <c r="F181">
        <v>6</v>
      </c>
    </row>
    <row r="183" spans="1:6" x14ac:dyDescent="0.2">
      <c r="A183">
        <v>270000</v>
      </c>
      <c r="B183" t="s">
        <v>313</v>
      </c>
      <c r="C183" t="s">
        <v>406</v>
      </c>
      <c r="D183">
        <v>109</v>
      </c>
      <c r="E183">
        <v>1.2385303848432101</v>
      </c>
      <c r="F183">
        <v>16.145128230991801</v>
      </c>
    </row>
  </sheetData>
  <phoneticPr fontId="1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""&amp;市町村別自殺者集計表!Q7&amp;市町村別自殺者集計表!R7&amp;"年2月暫定値"</f>
        <v>令和5年2月暫定値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令和5年2月暫定値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357</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18</v>
      </c>
      <c r="E8" s="52">
        <v>1.3600754388510099</v>
      </c>
      <c r="F8" s="52">
        <v>17.729554827879198</v>
      </c>
      <c r="G8" s="52">
        <v>0</v>
      </c>
      <c r="H8" s="52">
        <v>3</v>
      </c>
      <c r="I8" s="52">
        <v>3</v>
      </c>
      <c r="J8" s="52">
        <v>4</v>
      </c>
      <c r="K8" s="52">
        <v>2</v>
      </c>
      <c r="L8" s="52">
        <v>2</v>
      </c>
      <c r="M8" s="52">
        <v>3</v>
      </c>
      <c r="N8" s="52">
        <v>1</v>
      </c>
      <c r="O8" s="52">
        <v>0</v>
      </c>
      <c r="P8" s="52">
        <v>13</v>
      </c>
      <c r="Q8" s="52">
        <v>5</v>
      </c>
      <c r="R8" s="52">
        <v>0</v>
      </c>
      <c r="S8" s="52">
        <v>6</v>
      </c>
      <c r="T8" s="52">
        <v>12</v>
      </c>
      <c r="U8" s="52">
        <v>0</v>
      </c>
      <c r="V8" s="52">
        <v>12</v>
      </c>
      <c r="W8" s="52">
        <v>0</v>
      </c>
      <c r="X8" s="52">
        <v>4</v>
      </c>
      <c r="Y8" s="52">
        <v>5</v>
      </c>
      <c r="Z8" s="52">
        <v>3</v>
      </c>
      <c r="AA8" s="52">
        <v>0</v>
      </c>
      <c r="AB8" s="52">
        <v>11</v>
      </c>
      <c r="AC8" s="52">
        <v>4</v>
      </c>
      <c r="AD8" s="52">
        <v>1</v>
      </c>
      <c r="AE8" s="52">
        <v>1</v>
      </c>
      <c r="AF8" s="52">
        <v>0</v>
      </c>
      <c r="AG8" s="52">
        <v>1</v>
      </c>
      <c r="AH8" s="52">
        <v>0</v>
      </c>
      <c r="AI8" s="52">
        <v>7</v>
      </c>
      <c r="AJ8" s="52">
        <v>1</v>
      </c>
      <c r="AK8" s="52">
        <v>2</v>
      </c>
      <c r="AL8" s="52">
        <v>7</v>
      </c>
      <c r="AM8" s="52">
        <v>0</v>
      </c>
      <c r="AN8" s="52">
        <v>1</v>
      </c>
      <c r="AO8" s="52">
        <v>0</v>
      </c>
      <c r="AP8" s="52">
        <v>1</v>
      </c>
      <c r="AQ8" s="52">
        <v>0</v>
      </c>
      <c r="AR8" s="52">
        <v>4</v>
      </c>
      <c r="AS8" s="52">
        <v>1</v>
      </c>
      <c r="AT8" s="52">
        <v>1</v>
      </c>
      <c r="AU8" s="52">
        <v>2</v>
      </c>
      <c r="AV8" s="52">
        <v>2</v>
      </c>
      <c r="AW8" s="52">
        <v>1</v>
      </c>
      <c r="AX8" s="52">
        <v>0</v>
      </c>
      <c r="AY8" s="52">
        <v>2</v>
      </c>
      <c r="AZ8" s="52">
        <v>0</v>
      </c>
      <c r="BA8" s="52">
        <v>2</v>
      </c>
      <c r="BB8" s="52">
        <v>2</v>
      </c>
      <c r="BC8" s="52">
        <v>2</v>
      </c>
      <c r="BD8" s="52">
        <v>4</v>
      </c>
      <c r="BE8" s="52">
        <v>3</v>
      </c>
      <c r="BF8" s="52">
        <v>3</v>
      </c>
      <c r="BG8" s="52">
        <v>2</v>
      </c>
      <c r="BH8" s="52">
        <v>2</v>
      </c>
      <c r="BI8" s="52">
        <v>2</v>
      </c>
      <c r="BJ8" s="52">
        <v>0</v>
      </c>
      <c r="BK8" s="52">
        <v>4</v>
      </c>
      <c r="BL8" s="52">
        <v>13</v>
      </c>
      <c r="BM8" s="52">
        <v>8</v>
      </c>
      <c r="BN8" s="52">
        <v>1</v>
      </c>
      <c r="BO8" s="52">
        <v>1</v>
      </c>
      <c r="BP8" s="52">
        <v>0</v>
      </c>
      <c r="BQ8" s="52">
        <v>2</v>
      </c>
      <c r="BR8" s="52">
        <v>0</v>
      </c>
      <c r="BS8" s="52">
        <v>2</v>
      </c>
      <c r="BT8" s="52">
        <v>16</v>
      </c>
      <c r="BU8" s="52">
        <v>0</v>
      </c>
      <c r="BV8" s="52">
        <v>0</v>
      </c>
    </row>
    <row r="9" spans="1:74" s="52" customFormat="1" x14ac:dyDescent="0.2">
      <c r="A9" s="52">
        <v>271047</v>
      </c>
      <c r="B9" s="52" t="s">
        <v>419</v>
      </c>
      <c r="C9" s="52" t="s">
        <v>502</v>
      </c>
      <c r="D9" s="52">
        <v>3</v>
      </c>
      <c r="E9" s="52">
        <v>9.3417201220651407</v>
      </c>
      <c r="F9" s="52">
        <v>121.775994448349</v>
      </c>
      <c r="G9" s="52">
        <v>0</v>
      </c>
      <c r="H9" s="52">
        <v>1</v>
      </c>
      <c r="I9" s="52">
        <v>1</v>
      </c>
      <c r="J9" s="52">
        <v>1</v>
      </c>
      <c r="K9" s="52">
        <v>0</v>
      </c>
      <c r="L9" s="52">
        <v>0</v>
      </c>
      <c r="M9" s="52">
        <v>0</v>
      </c>
      <c r="N9" s="52">
        <v>0</v>
      </c>
      <c r="O9" s="52">
        <v>0</v>
      </c>
      <c r="P9" s="52">
        <v>3</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1</v>
      </c>
      <c r="AU9" s="52">
        <v>0</v>
      </c>
      <c r="AV9" s="52">
        <v>1</v>
      </c>
      <c r="AW9" s="52">
        <v>0</v>
      </c>
      <c r="AX9" s="52">
        <v>0</v>
      </c>
      <c r="AY9" s="52">
        <v>0</v>
      </c>
      <c r="AZ9" s="52">
        <v>0</v>
      </c>
      <c r="BA9" s="52">
        <v>1</v>
      </c>
      <c r="BB9" s="52">
        <v>0</v>
      </c>
      <c r="BC9" s="52">
        <v>0</v>
      </c>
      <c r="BD9" s="52">
        <v>0</v>
      </c>
      <c r="BE9" s="52">
        <v>0</v>
      </c>
      <c r="BF9" s="52">
        <v>0</v>
      </c>
      <c r="BG9" s="52">
        <v>2</v>
      </c>
      <c r="BH9" s="52">
        <v>0</v>
      </c>
      <c r="BI9" s="52">
        <v>1</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1</v>
      </c>
      <c r="E10" s="52">
        <v>2.0494743098395301</v>
      </c>
      <c r="F10" s="52">
        <v>26.716361538979498</v>
      </c>
      <c r="G10" s="52">
        <v>0</v>
      </c>
      <c r="H10" s="52">
        <v>0</v>
      </c>
      <c r="I10" s="52">
        <v>0</v>
      </c>
      <c r="J10" s="52">
        <v>1</v>
      </c>
      <c r="K10" s="52">
        <v>0</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0</v>
      </c>
      <c r="AT10" s="52">
        <v>0</v>
      </c>
      <c r="AU10" s="52">
        <v>1</v>
      </c>
      <c r="AV10" s="52">
        <v>0</v>
      </c>
      <c r="AW10" s="52">
        <v>0</v>
      </c>
      <c r="AX10" s="52">
        <v>0</v>
      </c>
      <c r="AY10" s="52">
        <v>0</v>
      </c>
      <c r="AZ10" s="52">
        <v>0</v>
      </c>
      <c r="BA10" s="52">
        <v>0</v>
      </c>
      <c r="BB10" s="52">
        <v>0</v>
      </c>
      <c r="BC10" s="52">
        <v>0</v>
      </c>
      <c r="BD10" s="52">
        <v>1</v>
      </c>
      <c r="BE10" s="52">
        <v>0</v>
      </c>
      <c r="BF10" s="52">
        <v>0</v>
      </c>
      <c r="BG10" s="52">
        <v>0</v>
      </c>
      <c r="BH10" s="52">
        <v>0</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271080</v>
      </c>
      <c r="B11" s="52" t="s">
        <v>419</v>
      </c>
      <c r="C11" s="52" t="s">
        <v>505</v>
      </c>
      <c r="D11" s="52">
        <v>1</v>
      </c>
      <c r="E11" s="52">
        <v>3.2087277394513101</v>
      </c>
      <c r="F11" s="52">
        <v>41.8280580321331</v>
      </c>
      <c r="G11" s="52">
        <v>0</v>
      </c>
      <c r="H11" s="52">
        <v>1</v>
      </c>
      <c r="I11" s="52">
        <v>0</v>
      </c>
      <c r="J11" s="52">
        <v>0</v>
      </c>
      <c r="K11" s="52">
        <v>0</v>
      </c>
      <c r="L11" s="52">
        <v>0</v>
      </c>
      <c r="M11" s="52">
        <v>0</v>
      </c>
      <c r="N11" s="52">
        <v>0</v>
      </c>
      <c r="O11" s="52">
        <v>0</v>
      </c>
      <c r="P11" s="52">
        <v>1</v>
      </c>
      <c r="Q11" s="52">
        <v>0</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1</v>
      </c>
      <c r="AS11" s="52">
        <v>0</v>
      </c>
      <c r="AT11" s="52">
        <v>0</v>
      </c>
      <c r="AU11" s="52">
        <v>0</v>
      </c>
      <c r="AV11" s="52">
        <v>0</v>
      </c>
      <c r="AW11" s="52">
        <v>0</v>
      </c>
      <c r="AX11" s="52">
        <v>0</v>
      </c>
      <c r="AY11" s="52">
        <v>0</v>
      </c>
      <c r="AZ11" s="52">
        <v>0</v>
      </c>
      <c r="BA11" s="52">
        <v>0</v>
      </c>
      <c r="BB11" s="52">
        <v>0</v>
      </c>
      <c r="BC11" s="52">
        <v>0</v>
      </c>
      <c r="BD11" s="52">
        <v>1</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271136</v>
      </c>
      <c r="B12" s="52" t="s">
        <v>419</v>
      </c>
      <c r="C12" s="52" t="s">
        <v>508</v>
      </c>
      <c r="D12" s="52">
        <v>1</v>
      </c>
      <c r="E12" s="52">
        <v>2.08129539825587</v>
      </c>
      <c r="F12" s="52">
        <v>27.1311721558355</v>
      </c>
      <c r="G12" s="52">
        <v>0</v>
      </c>
      <c r="H12" s="52">
        <v>0</v>
      </c>
      <c r="I12" s="52">
        <v>0</v>
      </c>
      <c r="J12" s="52">
        <v>1</v>
      </c>
      <c r="K12" s="52">
        <v>0</v>
      </c>
      <c r="L12" s="52">
        <v>0</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1</v>
      </c>
      <c r="AX12" s="52">
        <v>0</v>
      </c>
      <c r="AY12" s="52">
        <v>0</v>
      </c>
      <c r="AZ12" s="52">
        <v>0</v>
      </c>
      <c r="BA12" s="52">
        <v>0</v>
      </c>
      <c r="BB12" s="52">
        <v>0</v>
      </c>
      <c r="BC12" s="52">
        <v>0</v>
      </c>
      <c r="BD12" s="52">
        <v>0</v>
      </c>
      <c r="BE12" s="52">
        <v>1</v>
      </c>
      <c r="BF12" s="52">
        <v>0</v>
      </c>
      <c r="BG12" s="52">
        <v>0</v>
      </c>
      <c r="BH12" s="52">
        <v>0</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271152</v>
      </c>
      <c r="B13" s="52" t="s">
        <v>419</v>
      </c>
      <c r="C13" s="52" t="s">
        <v>510</v>
      </c>
      <c r="D13" s="52">
        <v>1</v>
      </c>
      <c r="E13" s="52">
        <v>2.50381832294249</v>
      </c>
      <c r="F13" s="52">
        <v>32.639060281214597</v>
      </c>
      <c r="G13" s="52">
        <v>0</v>
      </c>
      <c r="H13" s="52">
        <v>0</v>
      </c>
      <c r="I13" s="52">
        <v>0</v>
      </c>
      <c r="J13" s="52">
        <v>1</v>
      </c>
      <c r="K13" s="52">
        <v>0</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0</v>
      </c>
      <c r="BA13" s="52">
        <v>0</v>
      </c>
      <c r="BB13" s="52">
        <v>1</v>
      </c>
      <c r="BC13" s="52">
        <v>0</v>
      </c>
      <c r="BD13" s="52">
        <v>0</v>
      </c>
      <c r="BE13" s="52">
        <v>0</v>
      </c>
      <c r="BF13" s="52">
        <v>1</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271161</v>
      </c>
      <c r="B14" s="52" t="s">
        <v>419</v>
      </c>
      <c r="C14" s="52" t="s">
        <v>511</v>
      </c>
      <c r="D14" s="52">
        <v>2</v>
      </c>
      <c r="E14" s="52">
        <v>3.2953272259935402</v>
      </c>
      <c r="F14" s="52">
        <v>42.956944195987198</v>
      </c>
      <c r="G14" s="52">
        <v>0</v>
      </c>
      <c r="H14" s="52">
        <v>1</v>
      </c>
      <c r="I14" s="52">
        <v>0</v>
      </c>
      <c r="J14" s="52">
        <v>0</v>
      </c>
      <c r="K14" s="52">
        <v>1</v>
      </c>
      <c r="L14" s="52">
        <v>0</v>
      </c>
      <c r="M14" s="52">
        <v>0</v>
      </c>
      <c r="N14" s="52">
        <v>0</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1</v>
      </c>
      <c r="AQ14" s="52">
        <v>0</v>
      </c>
      <c r="AR14" s="52">
        <v>0</v>
      </c>
      <c r="AS14" s="52">
        <v>0</v>
      </c>
      <c r="AT14" s="52">
        <v>0</v>
      </c>
      <c r="AU14" s="52">
        <v>0</v>
      </c>
      <c r="AV14" s="52">
        <v>0</v>
      </c>
      <c r="AW14" s="52">
        <v>0</v>
      </c>
      <c r="AX14" s="52">
        <v>0</v>
      </c>
      <c r="AY14" s="52">
        <v>0</v>
      </c>
      <c r="AZ14" s="52">
        <v>0</v>
      </c>
      <c r="BA14" s="52">
        <v>1</v>
      </c>
      <c r="BB14" s="52">
        <v>0</v>
      </c>
      <c r="BC14" s="52">
        <v>0</v>
      </c>
      <c r="BD14" s="52">
        <v>1</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271179</v>
      </c>
      <c r="B15" s="52" t="s">
        <v>419</v>
      </c>
      <c r="C15" s="52" t="s">
        <v>512</v>
      </c>
      <c r="D15" s="52">
        <v>1</v>
      </c>
      <c r="E15" s="52">
        <v>2.3273675146042301</v>
      </c>
      <c r="F15" s="52">
        <v>30.338897958233702</v>
      </c>
      <c r="G15" s="52">
        <v>0</v>
      </c>
      <c r="H15" s="52">
        <v>0</v>
      </c>
      <c r="I15" s="52">
        <v>0</v>
      </c>
      <c r="J15" s="52">
        <v>0</v>
      </c>
      <c r="K15" s="52">
        <v>0</v>
      </c>
      <c r="L15" s="52">
        <v>0</v>
      </c>
      <c r="M15" s="52">
        <v>1</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1</v>
      </c>
      <c r="AS15" s="52">
        <v>0</v>
      </c>
      <c r="AT15" s="52">
        <v>0</v>
      </c>
      <c r="AU15" s="52">
        <v>0</v>
      </c>
      <c r="AV15" s="52">
        <v>0</v>
      </c>
      <c r="AW15" s="52">
        <v>0</v>
      </c>
      <c r="AX15" s="52">
        <v>0</v>
      </c>
      <c r="AY15" s="52">
        <v>0</v>
      </c>
      <c r="AZ15" s="52">
        <v>0</v>
      </c>
      <c r="BA15" s="52">
        <v>0</v>
      </c>
      <c r="BB15" s="52">
        <v>0</v>
      </c>
      <c r="BC15" s="52">
        <v>1</v>
      </c>
      <c r="BD15" s="52">
        <v>0</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271187</v>
      </c>
      <c r="B16" s="52" t="s">
        <v>419</v>
      </c>
      <c r="C16" s="52" t="s">
        <v>513</v>
      </c>
      <c r="D16" s="52">
        <v>1</v>
      </c>
      <c r="E16" s="52">
        <v>1.23249852100177</v>
      </c>
      <c r="F16" s="52">
        <v>16.0664985773446</v>
      </c>
      <c r="G16" s="52">
        <v>0</v>
      </c>
      <c r="H16" s="52">
        <v>0</v>
      </c>
      <c r="I16" s="52">
        <v>0</v>
      </c>
      <c r="J16" s="52">
        <v>0</v>
      </c>
      <c r="K16" s="52">
        <v>0</v>
      </c>
      <c r="L16" s="52">
        <v>0</v>
      </c>
      <c r="M16" s="52">
        <v>0</v>
      </c>
      <c r="N16" s="52">
        <v>1</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1</v>
      </c>
      <c r="AZ16" s="52">
        <v>0</v>
      </c>
      <c r="BA16" s="52">
        <v>0</v>
      </c>
      <c r="BB16" s="52">
        <v>0</v>
      </c>
      <c r="BC16" s="52">
        <v>0</v>
      </c>
      <c r="BD16" s="52">
        <v>0</v>
      </c>
      <c r="BE16" s="52">
        <v>0</v>
      </c>
      <c r="BF16" s="52">
        <v>0</v>
      </c>
      <c r="BG16" s="52">
        <v>0</v>
      </c>
      <c r="BH16" s="52">
        <v>1</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271209</v>
      </c>
      <c r="B17" s="52" t="s">
        <v>419</v>
      </c>
      <c r="C17" s="52" t="s">
        <v>514</v>
      </c>
      <c r="D17" s="52">
        <v>2</v>
      </c>
      <c r="E17" s="52">
        <v>2.80516711783104</v>
      </c>
      <c r="F17" s="52">
        <v>36.5673570717261</v>
      </c>
      <c r="G17" s="52">
        <v>0</v>
      </c>
      <c r="H17" s="52">
        <v>0</v>
      </c>
      <c r="I17" s="52">
        <v>0</v>
      </c>
      <c r="J17" s="52">
        <v>0</v>
      </c>
      <c r="K17" s="52">
        <v>1</v>
      </c>
      <c r="L17" s="52">
        <v>1</v>
      </c>
      <c r="M17" s="52">
        <v>0</v>
      </c>
      <c r="N17" s="52">
        <v>0</v>
      </c>
      <c r="O17" s="52">
        <v>0</v>
      </c>
      <c r="P17" s="52">
        <v>1</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1</v>
      </c>
      <c r="AS17" s="52">
        <v>0</v>
      </c>
      <c r="AT17" s="52">
        <v>0</v>
      </c>
      <c r="AU17" s="52">
        <v>0</v>
      </c>
      <c r="AV17" s="52">
        <v>0</v>
      </c>
      <c r="AW17" s="52">
        <v>0</v>
      </c>
      <c r="AX17" s="52">
        <v>0</v>
      </c>
      <c r="AY17" s="52">
        <v>1</v>
      </c>
      <c r="AZ17" s="52">
        <v>0</v>
      </c>
      <c r="BA17" s="52">
        <v>0</v>
      </c>
      <c r="BB17" s="52">
        <v>0</v>
      </c>
      <c r="BC17" s="52">
        <v>0</v>
      </c>
      <c r="BD17" s="52">
        <v>1</v>
      </c>
      <c r="BE17" s="52">
        <v>0</v>
      </c>
      <c r="BF17" s="52">
        <v>1</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271217</v>
      </c>
      <c r="B18" s="52" t="s">
        <v>419</v>
      </c>
      <c r="C18" s="52" t="s">
        <v>515</v>
      </c>
      <c r="D18" s="52">
        <v>1</v>
      </c>
      <c r="E18" s="52">
        <v>1.6007427446335101</v>
      </c>
      <c r="F18" s="52">
        <v>20.866825063972499</v>
      </c>
      <c r="G18" s="52">
        <v>0</v>
      </c>
      <c r="H18" s="52">
        <v>0</v>
      </c>
      <c r="I18" s="52">
        <v>0</v>
      </c>
      <c r="J18" s="52">
        <v>0</v>
      </c>
      <c r="K18" s="52">
        <v>0</v>
      </c>
      <c r="L18" s="52">
        <v>0</v>
      </c>
      <c r="M18" s="52">
        <v>1</v>
      </c>
      <c r="N18" s="52">
        <v>0</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1</v>
      </c>
      <c r="AW18" s="52">
        <v>0</v>
      </c>
      <c r="AX18" s="52">
        <v>0</v>
      </c>
      <c r="AY18" s="52">
        <v>0</v>
      </c>
      <c r="AZ18" s="52">
        <v>0</v>
      </c>
      <c r="BA18" s="52">
        <v>0</v>
      </c>
      <c r="BB18" s="52">
        <v>0</v>
      </c>
      <c r="BC18" s="52">
        <v>1</v>
      </c>
      <c r="BD18" s="52">
        <v>0</v>
      </c>
      <c r="BE18" s="52">
        <v>0</v>
      </c>
      <c r="BF18" s="52">
        <v>0</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271233</v>
      </c>
      <c r="B19" s="52" t="s">
        <v>419</v>
      </c>
      <c r="C19" s="52" t="s">
        <v>517</v>
      </c>
      <c r="D19" s="52">
        <v>3</v>
      </c>
      <c r="E19" s="52">
        <v>3.3511689994526401</v>
      </c>
      <c r="F19" s="52">
        <v>43.684881600007699</v>
      </c>
      <c r="G19" s="52">
        <v>0</v>
      </c>
      <c r="H19" s="52">
        <v>0</v>
      </c>
      <c r="I19" s="52">
        <v>2</v>
      </c>
      <c r="J19" s="52">
        <v>0</v>
      </c>
      <c r="K19" s="52">
        <v>0</v>
      </c>
      <c r="L19" s="52">
        <v>1</v>
      </c>
      <c r="M19" s="52">
        <v>0</v>
      </c>
      <c r="N19" s="52">
        <v>0</v>
      </c>
      <c r="O19" s="52">
        <v>0</v>
      </c>
      <c r="P19" s="52">
        <v>3</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1</v>
      </c>
      <c r="AS19" s="52">
        <v>1</v>
      </c>
      <c r="AT19" s="52">
        <v>0</v>
      </c>
      <c r="AU19" s="52">
        <v>0</v>
      </c>
      <c r="AV19" s="52">
        <v>0</v>
      </c>
      <c r="AW19" s="52">
        <v>0</v>
      </c>
      <c r="AX19" s="52">
        <v>0</v>
      </c>
      <c r="AY19" s="52">
        <v>0</v>
      </c>
      <c r="AZ19" s="52">
        <v>0</v>
      </c>
      <c r="BA19" s="52">
        <v>0</v>
      </c>
      <c r="BB19" s="52">
        <v>1</v>
      </c>
      <c r="BC19" s="52">
        <v>0</v>
      </c>
      <c r="BD19" s="52">
        <v>0</v>
      </c>
      <c r="BE19" s="52">
        <v>1</v>
      </c>
      <c r="BF19" s="52">
        <v>1</v>
      </c>
      <c r="BG19" s="52">
        <v>0</v>
      </c>
      <c r="BH19" s="52">
        <v>1</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271276</v>
      </c>
      <c r="B20" s="52" t="s">
        <v>419</v>
      </c>
      <c r="C20" s="52" t="s">
        <v>520</v>
      </c>
      <c r="D20" s="52">
        <v>1</v>
      </c>
      <c r="E20" s="52">
        <v>1.53428356628872</v>
      </c>
      <c r="F20" s="52">
        <v>20.000482203406499</v>
      </c>
      <c r="G20" s="52">
        <v>0</v>
      </c>
      <c r="H20" s="52">
        <v>0</v>
      </c>
      <c r="I20" s="52">
        <v>0</v>
      </c>
      <c r="J20" s="52">
        <v>0</v>
      </c>
      <c r="K20" s="52">
        <v>0</v>
      </c>
      <c r="L20" s="52">
        <v>0</v>
      </c>
      <c r="M20" s="52">
        <v>1</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1</v>
      </c>
      <c r="AV20" s="52">
        <v>0</v>
      </c>
      <c r="AW20" s="52">
        <v>0</v>
      </c>
      <c r="AX20" s="52">
        <v>0</v>
      </c>
      <c r="AY20" s="52">
        <v>0</v>
      </c>
      <c r="AZ20" s="52">
        <v>0</v>
      </c>
      <c r="BA20" s="52">
        <v>0</v>
      </c>
      <c r="BB20" s="52">
        <v>0</v>
      </c>
      <c r="BC20" s="52">
        <v>0</v>
      </c>
      <c r="BD20" s="52">
        <v>0</v>
      </c>
      <c r="BE20" s="52">
        <v>0</v>
      </c>
      <c r="BF20" s="52">
        <v>0</v>
      </c>
      <c r="BG20" s="52">
        <v>0</v>
      </c>
      <c r="BH20" s="52">
        <v>0</v>
      </c>
      <c r="BI20" s="52">
        <v>1</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271403</v>
      </c>
      <c r="B21" s="52" t="s">
        <v>173</v>
      </c>
      <c r="C21" s="52" t="s">
        <v>419</v>
      </c>
      <c r="D21" s="52">
        <v>4</v>
      </c>
      <c r="E21" s="52">
        <v>1.0105654619042099</v>
      </c>
      <c r="F21" s="52">
        <v>13.173442628394101</v>
      </c>
      <c r="G21" s="52">
        <v>0</v>
      </c>
      <c r="H21" s="52">
        <v>1</v>
      </c>
      <c r="I21" s="52">
        <v>0</v>
      </c>
      <c r="J21" s="52">
        <v>1</v>
      </c>
      <c r="K21" s="52">
        <v>1</v>
      </c>
      <c r="L21" s="52">
        <v>0</v>
      </c>
      <c r="M21" s="52">
        <v>0</v>
      </c>
      <c r="N21" s="52">
        <v>1</v>
      </c>
      <c r="O21" s="52">
        <v>0</v>
      </c>
      <c r="P21" s="52">
        <v>4</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0</v>
      </c>
      <c r="AW21" s="52">
        <v>0</v>
      </c>
      <c r="AX21" s="52">
        <v>2</v>
      </c>
      <c r="AY21" s="52">
        <v>0</v>
      </c>
      <c r="AZ21" s="52">
        <v>0</v>
      </c>
      <c r="BA21" s="52">
        <v>2</v>
      </c>
      <c r="BB21" s="52">
        <v>0</v>
      </c>
      <c r="BC21" s="52">
        <v>0</v>
      </c>
      <c r="BD21" s="52">
        <v>1</v>
      </c>
      <c r="BE21" s="52">
        <v>0</v>
      </c>
      <c r="BF21" s="52">
        <v>0</v>
      </c>
      <c r="BG21" s="52">
        <v>3</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271411</v>
      </c>
      <c r="B22" s="52" t="s">
        <v>419</v>
      </c>
      <c r="C22" s="52" t="s">
        <v>522</v>
      </c>
      <c r="D22" s="52">
        <v>1</v>
      </c>
      <c r="E22" s="52">
        <v>1.39308749982586</v>
      </c>
      <c r="F22" s="52">
        <v>18.15989062273</v>
      </c>
      <c r="G22" s="52">
        <v>0</v>
      </c>
      <c r="H22" s="52">
        <v>1</v>
      </c>
      <c r="I22" s="52">
        <v>0</v>
      </c>
      <c r="J22" s="52">
        <v>0</v>
      </c>
      <c r="K22" s="52">
        <v>0</v>
      </c>
      <c r="L22" s="52">
        <v>0</v>
      </c>
      <c r="M22" s="52">
        <v>0</v>
      </c>
      <c r="N22" s="52">
        <v>0</v>
      </c>
      <c r="O22" s="52">
        <v>0</v>
      </c>
      <c r="P22" s="52">
        <v>1</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0</v>
      </c>
      <c r="AW22" s="52">
        <v>0</v>
      </c>
      <c r="AX22" s="52">
        <v>0</v>
      </c>
      <c r="AY22" s="52">
        <v>0</v>
      </c>
      <c r="AZ22" s="52">
        <v>0</v>
      </c>
      <c r="BA22" s="52">
        <v>1</v>
      </c>
      <c r="BB22" s="52">
        <v>0</v>
      </c>
      <c r="BC22" s="52">
        <v>0</v>
      </c>
      <c r="BD22" s="52">
        <v>0</v>
      </c>
      <c r="BE22" s="52">
        <v>0</v>
      </c>
      <c r="BF22" s="52">
        <v>0</v>
      </c>
      <c r="BG22" s="52">
        <v>1</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271446</v>
      </c>
      <c r="B23" s="52" t="s">
        <v>419</v>
      </c>
      <c r="C23" s="52" t="s">
        <v>529</v>
      </c>
      <c r="D23" s="52">
        <v>1</v>
      </c>
      <c r="E23" s="52">
        <v>1.5161852778409499</v>
      </c>
      <c r="F23" s="52">
        <v>19.764558086141001</v>
      </c>
      <c r="G23" s="52">
        <v>0</v>
      </c>
      <c r="H23" s="52">
        <v>0</v>
      </c>
      <c r="I23" s="52">
        <v>0</v>
      </c>
      <c r="J23" s="52">
        <v>1</v>
      </c>
      <c r="K23" s="52">
        <v>0</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0</v>
      </c>
      <c r="AY23" s="52">
        <v>0</v>
      </c>
      <c r="AZ23" s="52">
        <v>0</v>
      </c>
      <c r="BA23" s="52">
        <v>1</v>
      </c>
      <c r="BB23" s="52">
        <v>0</v>
      </c>
      <c r="BC23" s="52">
        <v>0</v>
      </c>
      <c r="BD23" s="52">
        <v>0</v>
      </c>
      <c r="BE23" s="52">
        <v>0</v>
      </c>
      <c r="BF23" s="52">
        <v>0</v>
      </c>
      <c r="BG23" s="52">
        <v>1</v>
      </c>
      <c r="BH23" s="52">
        <v>0</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271454</v>
      </c>
      <c r="B24" s="52" t="s">
        <v>419</v>
      </c>
      <c r="C24" s="52" t="s">
        <v>524</v>
      </c>
      <c r="D24" s="52">
        <v>1</v>
      </c>
      <c r="E24" s="52">
        <v>1.54983494257862</v>
      </c>
      <c r="F24" s="52">
        <v>20.203205501471199</v>
      </c>
      <c r="G24" s="52">
        <v>0</v>
      </c>
      <c r="H24" s="52">
        <v>0</v>
      </c>
      <c r="I24" s="52">
        <v>0</v>
      </c>
      <c r="J24" s="52">
        <v>0</v>
      </c>
      <c r="K24" s="52">
        <v>0</v>
      </c>
      <c r="L24" s="52">
        <v>0</v>
      </c>
      <c r="M24" s="52">
        <v>0</v>
      </c>
      <c r="N24" s="52">
        <v>1</v>
      </c>
      <c r="O24" s="52">
        <v>0</v>
      </c>
      <c r="P24" s="52">
        <v>1</v>
      </c>
      <c r="Q24" s="52">
        <v>0</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0</v>
      </c>
      <c r="AX24" s="52">
        <v>1</v>
      </c>
      <c r="AY24" s="52">
        <v>0</v>
      </c>
      <c r="AZ24" s="52">
        <v>0</v>
      </c>
      <c r="BA24" s="52">
        <v>0</v>
      </c>
      <c r="BB24" s="52">
        <v>0</v>
      </c>
      <c r="BC24" s="52">
        <v>0</v>
      </c>
      <c r="BD24" s="52">
        <v>1</v>
      </c>
      <c r="BE24" s="52">
        <v>0</v>
      </c>
      <c r="BF24" s="52">
        <v>0</v>
      </c>
      <c r="BG24" s="52">
        <v>0</v>
      </c>
      <c r="BH24" s="52">
        <v>0</v>
      </c>
      <c r="BI24" s="52">
        <v>0</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271462</v>
      </c>
      <c r="B25" s="52" t="s">
        <v>419</v>
      </c>
      <c r="C25" s="52" t="s">
        <v>525</v>
      </c>
      <c r="D25" s="52">
        <v>1</v>
      </c>
      <c r="E25" s="52">
        <v>1.33063657653822</v>
      </c>
      <c r="F25" s="52">
        <v>17.3457982298732</v>
      </c>
      <c r="G25" s="52">
        <v>0</v>
      </c>
      <c r="H25" s="52">
        <v>0</v>
      </c>
      <c r="I25" s="52">
        <v>0</v>
      </c>
      <c r="J25" s="52">
        <v>0</v>
      </c>
      <c r="K25" s="52">
        <v>1</v>
      </c>
      <c r="L25" s="52">
        <v>0</v>
      </c>
      <c r="M25" s="52">
        <v>0</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0</v>
      </c>
      <c r="AV25" s="52">
        <v>0</v>
      </c>
      <c r="AW25" s="52">
        <v>0</v>
      </c>
      <c r="AX25" s="52">
        <v>1</v>
      </c>
      <c r="AY25" s="52">
        <v>0</v>
      </c>
      <c r="AZ25" s="52">
        <v>0</v>
      </c>
      <c r="BA25" s="52">
        <v>0</v>
      </c>
      <c r="BB25" s="52">
        <v>0</v>
      </c>
      <c r="BC25" s="52">
        <v>0</v>
      </c>
      <c r="BD25" s="52">
        <v>0</v>
      </c>
      <c r="BE25" s="52">
        <v>0</v>
      </c>
      <c r="BF25" s="52">
        <v>0</v>
      </c>
      <c r="BG25" s="52">
        <v>1</v>
      </c>
      <c r="BH25" s="52">
        <v>0</v>
      </c>
      <c r="BI25" s="52">
        <v>0</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272027</v>
      </c>
      <c r="B26" s="52" t="s">
        <v>253</v>
      </c>
      <c r="C26" s="52" t="s">
        <v>419</v>
      </c>
      <c r="D26" s="52">
        <v>4</v>
      </c>
      <c r="E26" s="52">
        <v>4.3685291162465596</v>
      </c>
      <c r="F26" s="52">
        <v>56.946897408214099</v>
      </c>
      <c r="G26" s="52">
        <v>0</v>
      </c>
      <c r="H26" s="52">
        <v>0</v>
      </c>
      <c r="I26" s="52">
        <v>1</v>
      </c>
      <c r="J26" s="52">
        <v>0</v>
      </c>
      <c r="K26" s="52">
        <v>3</v>
      </c>
      <c r="L26" s="52">
        <v>0</v>
      </c>
      <c r="M26" s="52">
        <v>0</v>
      </c>
      <c r="N26" s="52">
        <v>0</v>
      </c>
      <c r="O26" s="52">
        <v>0</v>
      </c>
      <c r="P26" s="52">
        <v>3</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1</v>
      </c>
      <c r="AQ26" s="52">
        <v>0</v>
      </c>
      <c r="AR26" s="52">
        <v>0</v>
      </c>
      <c r="AS26" s="52">
        <v>0</v>
      </c>
      <c r="AT26" s="52">
        <v>0</v>
      </c>
      <c r="AU26" s="52">
        <v>0</v>
      </c>
      <c r="AV26" s="52">
        <v>0</v>
      </c>
      <c r="AW26" s="52">
        <v>1</v>
      </c>
      <c r="AX26" s="52">
        <v>1</v>
      </c>
      <c r="AY26" s="52">
        <v>0</v>
      </c>
      <c r="AZ26" s="52">
        <v>0</v>
      </c>
      <c r="BA26" s="52">
        <v>0</v>
      </c>
      <c r="BB26" s="52">
        <v>1</v>
      </c>
      <c r="BC26" s="52">
        <v>0</v>
      </c>
      <c r="BD26" s="52">
        <v>1</v>
      </c>
      <c r="BE26" s="52">
        <v>1</v>
      </c>
      <c r="BF26" s="52">
        <v>0</v>
      </c>
      <c r="BG26" s="52">
        <v>0</v>
      </c>
      <c r="BH26" s="52">
        <v>2</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272035</v>
      </c>
      <c r="B27" s="52" t="s">
        <v>174</v>
      </c>
      <c r="C27" s="52" t="s">
        <v>419</v>
      </c>
      <c r="D27" s="52">
        <v>1</v>
      </c>
      <c r="E27" s="52">
        <v>0.51476871441661298</v>
      </c>
      <c r="F27" s="52">
        <v>6.71037788435941</v>
      </c>
      <c r="G27" s="52">
        <v>0</v>
      </c>
      <c r="H27" s="52">
        <v>0</v>
      </c>
      <c r="I27" s="52">
        <v>0</v>
      </c>
      <c r="J27" s="52">
        <v>0</v>
      </c>
      <c r="K27" s="52">
        <v>1</v>
      </c>
      <c r="L27" s="52">
        <v>0</v>
      </c>
      <c r="M27" s="52">
        <v>0</v>
      </c>
      <c r="N27" s="52">
        <v>0</v>
      </c>
      <c r="O27" s="52">
        <v>0</v>
      </c>
      <c r="P27" s="52">
        <v>1</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0</v>
      </c>
      <c r="AX27" s="52">
        <v>1</v>
      </c>
      <c r="AY27" s="52">
        <v>0</v>
      </c>
      <c r="AZ27" s="52">
        <v>0</v>
      </c>
      <c r="BA27" s="52">
        <v>0</v>
      </c>
      <c r="BB27" s="52">
        <v>0</v>
      </c>
      <c r="BC27" s="52">
        <v>1</v>
      </c>
      <c r="BD27" s="52">
        <v>0</v>
      </c>
      <c r="BE27" s="52">
        <v>0</v>
      </c>
      <c r="BF27" s="52">
        <v>0</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272043</v>
      </c>
      <c r="B28" s="52" t="s">
        <v>175</v>
      </c>
      <c r="C28" s="52" t="s">
        <v>419</v>
      </c>
      <c r="D28" s="52">
        <v>1</v>
      </c>
      <c r="E28" s="52">
        <v>2.0242914979757098</v>
      </c>
      <c r="F28" s="52">
        <v>26.388085598611902</v>
      </c>
      <c r="G28" s="52">
        <v>0</v>
      </c>
      <c r="H28" s="52">
        <v>0</v>
      </c>
      <c r="I28" s="52">
        <v>0</v>
      </c>
      <c r="J28" s="52">
        <v>0</v>
      </c>
      <c r="K28" s="52">
        <v>1</v>
      </c>
      <c r="L28" s="52">
        <v>0</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0</v>
      </c>
      <c r="AV28" s="52">
        <v>0</v>
      </c>
      <c r="AW28" s="52">
        <v>1</v>
      </c>
      <c r="AX28" s="52">
        <v>0</v>
      </c>
      <c r="AY28" s="52">
        <v>0</v>
      </c>
      <c r="AZ28" s="52">
        <v>0</v>
      </c>
      <c r="BA28" s="52">
        <v>0</v>
      </c>
      <c r="BB28" s="52">
        <v>0</v>
      </c>
      <c r="BC28" s="52">
        <v>0</v>
      </c>
      <c r="BD28" s="52">
        <v>0</v>
      </c>
      <c r="BE28" s="52">
        <v>1</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272051</v>
      </c>
      <c r="B29" s="52" t="s">
        <v>176</v>
      </c>
      <c r="C29" s="52" t="s">
        <v>419</v>
      </c>
      <c r="D29" s="52">
        <v>1</v>
      </c>
      <c r="E29" s="52">
        <v>0.55223905324136702</v>
      </c>
      <c r="F29" s="52">
        <v>7.1988305154678196</v>
      </c>
      <c r="G29" s="52">
        <v>0</v>
      </c>
      <c r="H29" s="52">
        <v>0</v>
      </c>
      <c r="I29" s="52">
        <v>0</v>
      </c>
      <c r="J29" s="52">
        <v>0</v>
      </c>
      <c r="K29" s="52">
        <v>1</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0</v>
      </c>
      <c r="AU29" s="52">
        <v>0</v>
      </c>
      <c r="AV29" s="52">
        <v>0</v>
      </c>
      <c r="AW29" s="52">
        <v>0</v>
      </c>
      <c r="AX29" s="52">
        <v>1</v>
      </c>
      <c r="AY29" s="52">
        <v>0</v>
      </c>
      <c r="AZ29" s="52">
        <v>0</v>
      </c>
      <c r="BA29" s="52">
        <v>0</v>
      </c>
      <c r="BB29" s="52">
        <v>0</v>
      </c>
      <c r="BC29" s="52">
        <v>0</v>
      </c>
      <c r="BD29" s="52">
        <v>0</v>
      </c>
      <c r="BE29" s="52">
        <v>0</v>
      </c>
      <c r="BF29" s="52">
        <v>0</v>
      </c>
      <c r="BG29" s="52">
        <v>1</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272060</v>
      </c>
      <c r="B30" s="52" t="s">
        <v>262</v>
      </c>
      <c r="C30" s="52" t="s">
        <v>419</v>
      </c>
      <c r="D30" s="52">
        <v>2</v>
      </c>
      <c r="E30" s="52">
        <v>5.6700592521191897</v>
      </c>
      <c r="F30" s="52">
        <v>73.913272393696502</v>
      </c>
      <c r="G30" s="52">
        <v>0</v>
      </c>
      <c r="H30" s="52">
        <v>1</v>
      </c>
      <c r="I30" s="52">
        <v>0</v>
      </c>
      <c r="J30" s="52">
        <v>1</v>
      </c>
      <c r="K30" s="52">
        <v>0</v>
      </c>
      <c r="L30" s="52">
        <v>0</v>
      </c>
      <c r="M30" s="52">
        <v>0</v>
      </c>
      <c r="N30" s="52">
        <v>0</v>
      </c>
      <c r="O30" s="52">
        <v>0</v>
      </c>
      <c r="P30" s="52">
        <v>0</v>
      </c>
      <c r="Q30" s="52">
        <v>2</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1</v>
      </c>
      <c r="AQ30" s="52">
        <v>0</v>
      </c>
      <c r="AR30" s="52">
        <v>1</v>
      </c>
      <c r="AS30" s="52">
        <v>0</v>
      </c>
      <c r="AT30" s="52">
        <v>0</v>
      </c>
      <c r="AU30" s="52">
        <v>0</v>
      </c>
      <c r="AV30" s="52">
        <v>0</v>
      </c>
      <c r="AW30" s="52">
        <v>0</v>
      </c>
      <c r="AX30" s="52">
        <v>0</v>
      </c>
      <c r="AY30" s="52">
        <v>0</v>
      </c>
      <c r="AZ30" s="52">
        <v>0</v>
      </c>
      <c r="BA30" s="52">
        <v>0</v>
      </c>
      <c r="BB30" s="52">
        <v>0</v>
      </c>
      <c r="BC30" s="52">
        <v>0</v>
      </c>
      <c r="BD30" s="52">
        <v>0</v>
      </c>
      <c r="BE30" s="52">
        <v>0</v>
      </c>
      <c r="BF30" s="52">
        <v>0</v>
      </c>
      <c r="BG30" s="52">
        <v>1</v>
      </c>
      <c r="BH30" s="52">
        <v>0</v>
      </c>
      <c r="BI30" s="52">
        <v>1</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272078</v>
      </c>
      <c r="B31" s="52" t="s">
        <v>177</v>
      </c>
      <c r="C31" s="52" t="s">
        <v>419</v>
      </c>
      <c r="D31" s="52">
        <v>2</v>
      </c>
      <c r="E31" s="52">
        <v>1.19636544178785</v>
      </c>
      <c r="F31" s="52">
        <v>15.5954780804487</v>
      </c>
      <c r="G31" s="52">
        <v>0</v>
      </c>
      <c r="H31" s="52">
        <v>0</v>
      </c>
      <c r="I31" s="52">
        <v>0</v>
      </c>
      <c r="J31" s="52">
        <v>1</v>
      </c>
      <c r="K31" s="52">
        <v>1</v>
      </c>
      <c r="L31" s="52">
        <v>0</v>
      </c>
      <c r="M31" s="52">
        <v>0</v>
      </c>
      <c r="N31" s="52">
        <v>0</v>
      </c>
      <c r="O31" s="52">
        <v>0</v>
      </c>
      <c r="P31" s="52">
        <v>2</v>
      </c>
      <c r="Q31" s="52">
        <v>0</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1</v>
      </c>
      <c r="AU31" s="52">
        <v>0</v>
      </c>
      <c r="AV31" s="52">
        <v>0</v>
      </c>
      <c r="AW31" s="52">
        <v>0</v>
      </c>
      <c r="AX31" s="52">
        <v>0</v>
      </c>
      <c r="AY31" s="52">
        <v>0</v>
      </c>
      <c r="AZ31" s="52">
        <v>0</v>
      </c>
      <c r="BA31" s="52">
        <v>1</v>
      </c>
      <c r="BB31" s="52">
        <v>0</v>
      </c>
      <c r="BC31" s="52">
        <v>0</v>
      </c>
      <c r="BD31" s="52">
        <v>1</v>
      </c>
      <c r="BE31" s="52">
        <v>0</v>
      </c>
      <c r="BF31" s="52">
        <v>0</v>
      </c>
      <c r="BG31" s="52">
        <v>1</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272086</v>
      </c>
      <c r="B32" s="52" t="s">
        <v>178</v>
      </c>
      <c r="C32" s="52" t="s">
        <v>419</v>
      </c>
      <c r="D32" s="52">
        <v>2</v>
      </c>
      <c r="E32" s="52">
        <v>4.9347380887759398</v>
      </c>
      <c r="F32" s="52">
        <v>64.327835800114897</v>
      </c>
      <c r="G32" s="52">
        <v>0</v>
      </c>
      <c r="H32" s="52">
        <v>0</v>
      </c>
      <c r="I32" s="52">
        <v>0</v>
      </c>
      <c r="J32" s="52">
        <v>0</v>
      </c>
      <c r="K32" s="52">
        <v>0</v>
      </c>
      <c r="L32" s="52">
        <v>1</v>
      </c>
      <c r="M32" s="52">
        <v>0</v>
      </c>
      <c r="N32" s="52">
        <v>1</v>
      </c>
      <c r="O32" s="52">
        <v>0</v>
      </c>
      <c r="P32" s="52">
        <v>1</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1</v>
      </c>
      <c r="AQ32" s="52">
        <v>0</v>
      </c>
      <c r="AR32" s="52">
        <v>0</v>
      </c>
      <c r="AS32" s="52">
        <v>0</v>
      </c>
      <c r="AT32" s="52">
        <v>0</v>
      </c>
      <c r="AU32" s="52">
        <v>0</v>
      </c>
      <c r="AV32" s="52">
        <v>0</v>
      </c>
      <c r="AW32" s="52">
        <v>0</v>
      </c>
      <c r="AX32" s="52">
        <v>0</v>
      </c>
      <c r="AY32" s="52">
        <v>1</v>
      </c>
      <c r="AZ32" s="52">
        <v>0</v>
      </c>
      <c r="BA32" s="52">
        <v>0</v>
      </c>
      <c r="BB32" s="52">
        <v>0</v>
      </c>
      <c r="BC32" s="52">
        <v>0</v>
      </c>
      <c r="BD32" s="52">
        <v>0</v>
      </c>
      <c r="BE32" s="52">
        <v>1</v>
      </c>
      <c r="BF32" s="52">
        <v>1</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272108</v>
      </c>
      <c r="B33" s="52" t="s">
        <v>180</v>
      </c>
      <c r="C33" s="52" t="s">
        <v>419</v>
      </c>
      <c r="D33" s="52">
        <v>1</v>
      </c>
      <c r="E33" s="52">
        <v>0.52462043711374795</v>
      </c>
      <c r="F33" s="52">
        <v>6.8388021266613599</v>
      </c>
      <c r="G33" s="52">
        <v>0</v>
      </c>
      <c r="H33" s="52">
        <v>0</v>
      </c>
      <c r="I33" s="52">
        <v>0</v>
      </c>
      <c r="J33" s="52">
        <v>0</v>
      </c>
      <c r="K33" s="52">
        <v>1</v>
      </c>
      <c r="L33" s="52">
        <v>0</v>
      </c>
      <c r="M33" s="52">
        <v>0</v>
      </c>
      <c r="N33" s="52">
        <v>0</v>
      </c>
      <c r="O33" s="52">
        <v>0</v>
      </c>
      <c r="P33" s="52">
        <v>0</v>
      </c>
      <c r="Q33" s="52">
        <v>1</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0</v>
      </c>
      <c r="AS33" s="52">
        <v>0</v>
      </c>
      <c r="AT33" s="52">
        <v>0</v>
      </c>
      <c r="AU33" s="52">
        <v>0</v>
      </c>
      <c r="AV33" s="52">
        <v>0</v>
      </c>
      <c r="AW33" s="52">
        <v>0</v>
      </c>
      <c r="AX33" s="52">
        <v>0</v>
      </c>
      <c r="AY33" s="52">
        <v>0</v>
      </c>
      <c r="AZ33" s="52">
        <v>0</v>
      </c>
      <c r="BA33" s="52">
        <v>1</v>
      </c>
      <c r="BB33" s="52">
        <v>0</v>
      </c>
      <c r="BC33" s="52">
        <v>0</v>
      </c>
      <c r="BD33" s="52">
        <v>0</v>
      </c>
      <c r="BE33" s="52">
        <v>1</v>
      </c>
      <c r="BF33" s="52">
        <v>0</v>
      </c>
      <c r="BG33" s="52">
        <v>0</v>
      </c>
      <c r="BH33" s="52">
        <v>0</v>
      </c>
      <c r="BI33" s="52">
        <v>0</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s="52" customFormat="1" x14ac:dyDescent="0.2">
      <c r="A34" s="52">
        <v>272124</v>
      </c>
      <c r="B34" s="52" t="s">
        <v>182</v>
      </c>
      <c r="C34" s="52" t="s">
        <v>419</v>
      </c>
      <c r="D34" s="52">
        <v>2</v>
      </c>
      <c r="E34" s="52">
        <v>1.5890672175433</v>
      </c>
      <c r="F34" s="52">
        <v>20.7146262286895</v>
      </c>
      <c r="G34" s="52">
        <v>0</v>
      </c>
      <c r="H34" s="52">
        <v>1</v>
      </c>
      <c r="I34" s="52">
        <v>0</v>
      </c>
      <c r="J34" s="52">
        <v>0</v>
      </c>
      <c r="K34" s="52">
        <v>0</v>
      </c>
      <c r="L34" s="52">
        <v>1</v>
      </c>
      <c r="M34" s="52">
        <v>0</v>
      </c>
      <c r="N34" s="52">
        <v>0</v>
      </c>
      <c r="O34" s="52">
        <v>0</v>
      </c>
      <c r="P34" s="52">
        <v>1</v>
      </c>
      <c r="Q34" s="52">
        <v>1</v>
      </c>
      <c r="R34" s="52">
        <v>0</v>
      </c>
      <c r="S34" s="52" t="s">
        <v>170</v>
      </c>
      <c r="T34" s="52" t="s">
        <v>170</v>
      </c>
      <c r="U34" s="52" t="s">
        <v>170</v>
      </c>
      <c r="V34" s="52" t="s">
        <v>170</v>
      </c>
      <c r="W34" s="52" t="s">
        <v>170</v>
      </c>
      <c r="X34" s="52" t="s">
        <v>170</v>
      </c>
      <c r="Y34" s="52" t="s">
        <v>170</v>
      </c>
      <c r="Z34" s="52" t="s">
        <v>170</v>
      </c>
      <c r="AA34" s="52" t="s">
        <v>170</v>
      </c>
      <c r="AB34" s="52" t="s">
        <v>170</v>
      </c>
      <c r="AC34" s="52" t="s">
        <v>170</v>
      </c>
      <c r="AD34" s="52" t="s">
        <v>170</v>
      </c>
      <c r="AE34" s="52" t="s">
        <v>170</v>
      </c>
      <c r="AF34" s="52" t="s">
        <v>170</v>
      </c>
      <c r="AG34" s="52" t="s">
        <v>170</v>
      </c>
      <c r="AH34" s="52" t="s">
        <v>170</v>
      </c>
      <c r="AI34" s="52" t="s">
        <v>170</v>
      </c>
      <c r="AJ34" s="52" t="s">
        <v>170</v>
      </c>
      <c r="AK34" s="52" t="s">
        <v>170</v>
      </c>
      <c r="AL34" s="52" t="s">
        <v>170</v>
      </c>
      <c r="AM34" s="52" t="s">
        <v>170</v>
      </c>
      <c r="AN34" s="52" t="s">
        <v>170</v>
      </c>
      <c r="AO34" s="52" t="s">
        <v>170</v>
      </c>
      <c r="AP34" s="52">
        <v>0</v>
      </c>
      <c r="AQ34" s="52">
        <v>0</v>
      </c>
      <c r="AR34" s="52">
        <v>0</v>
      </c>
      <c r="AS34" s="52">
        <v>0</v>
      </c>
      <c r="AT34" s="52">
        <v>1</v>
      </c>
      <c r="AU34" s="52">
        <v>0</v>
      </c>
      <c r="AV34" s="52">
        <v>1</v>
      </c>
      <c r="AW34" s="52">
        <v>0</v>
      </c>
      <c r="AX34" s="52">
        <v>0</v>
      </c>
      <c r="AY34" s="52">
        <v>0</v>
      </c>
      <c r="AZ34" s="52">
        <v>0</v>
      </c>
      <c r="BA34" s="52">
        <v>0</v>
      </c>
      <c r="BB34" s="52">
        <v>0</v>
      </c>
      <c r="BC34" s="52">
        <v>0</v>
      </c>
      <c r="BD34" s="52">
        <v>0</v>
      </c>
      <c r="BE34" s="52">
        <v>1</v>
      </c>
      <c r="BF34" s="52">
        <v>0</v>
      </c>
      <c r="BG34" s="52">
        <v>1</v>
      </c>
      <c r="BH34" s="52">
        <v>0</v>
      </c>
      <c r="BI34" s="52">
        <v>0</v>
      </c>
      <c r="BJ34" s="52">
        <v>0</v>
      </c>
      <c r="BK34" s="52" t="s">
        <v>170</v>
      </c>
      <c r="BL34" s="52" t="s">
        <v>170</v>
      </c>
      <c r="BM34" s="52" t="s">
        <v>170</v>
      </c>
      <c r="BN34" s="52" t="s">
        <v>170</v>
      </c>
      <c r="BO34" s="52" t="s">
        <v>170</v>
      </c>
      <c r="BP34" s="52" t="s">
        <v>170</v>
      </c>
      <c r="BQ34" s="52" t="s">
        <v>170</v>
      </c>
      <c r="BR34" s="52" t="s">
        <v>170</v>
      </c>
      <c r="BS34" s="52" t="s">
        <v>170</v>
      </c>
      <c r="BT34" s="52" t="s">
        <v>170</v>
      </c>
      <c r="BU34" s="52" t="s">
        <v>170</v>
      </c>
      <c r="BV34" s="52">
        <v>0</v>
      </c>
    </row>
    <row r="35" spans="1:74" s="52" customFormat="1" x14ac:dyDescent="0.2">
      <c r="A35" s="52">
        <v>272159</v>
      </c>
      <c r="B35" s="52" t="s">
        <v>184</v>
      </c>
      <c r="C35" s="52" t="s">
        <v>419</v>
      </c>
      <c r="D35" s="52">
        <v>2</v>
      </c>
      <c r="E35" s="52">
        <v>1.80764815936226</v>
      </c>
      <c r="F35" s="52">
        <v>23.5639849345438</v>
      </c>
      <c r="G35" s="52">
        <v>0</v>
      </c>
      <c r="H35" s="52">
        <v>0</v>
      </c>
      <c r="I35" s="52">
        <v>0</v>
      </c>
      <c r="J35" s="52">
        <v>1</v>
      </c>
      <c r="K35" s="52">
        <v>0</v>
      </c>
      <c r="L35" s="52">
        <v>1</v>
      </c>
      <c r="M35" s="52">
        <v>0</v>
      </c>
      <c r="N35" s="52">
        <v>0</v>
      </c>
      <c r="O35" s="52">
        <v>0</v>
      </c>
      <c r="P35" s="52">
        <v>1</v>
      </c>
      <c r="Q35" s="52">
        <v>1</v>
      </c>
      <c r="R35" s="52">
        <v>0</v>
      </c>
      <c r="S35" s="52" t="s">
        <v>170</v>
      </c>
      <c r="T35" s="52" t="s">
        <v>170</v>
      </c>
      <c r="U35" s="52" t="s">
        <v>170</v>
      </c>
      <c r="V35" s="52" t="s">
        <v>170</v>
      </c>
      <c r="W35" s="52" t="s">
        <v>170</v>
      </c>
      <c r="X35" s="52" t="s">
        <v>170</v>
      </c>
      <c r="Y35" s="52" t="s">
        <v>170</v>
      </c>
      <c r="Z35" s="52" t="s">
        <v>170</v>
      </c>
      <c r="AA35" s="52" t="s">
        <v>170</v>
      </c>
      <c r="AB35" s="52" t="s">
        <v>170</v>
      </c>
      <c r="AC35" s="52" t="s">
        <v>170</v>
      </c>
      <c r="AD35" s="52" t="s">
        <v>170</v>
      </c>
      <c r="AE35" s="52" t="s">
        <v>170</v>
      </c>
      <c r="AF35" s="52" t="s">
        <v>170</v>
      </c>
      <c r="AG35" s="52" t="s">
        <v>170</v>
      </c>
      <c r="AH35" s="52" t="s">
        <v>170</v>
      </c>
      <c r="AI35" s="52" t="s">
        <v>170</v>
      </c>
      <c r="AJ35" s="52" t="s">
        <v>170</v>
      </c>
      <c r="AK35" s="52" t="s">
        <v>170</v>
      </c>
      <c r="AL35" s="52" t="s">
        <v>170</v>
      </c>
      <c r="AM35" s="52" t="s">
        <v>170</v>
      </c>
      <c r="AN35" s="52" t="s">
        <v>170</v>
      </c>
      <c r="AO35" s="52" t="s">
        <v>170</v>
      </c>
      <c r="AP35" s="52">
        <v>0</v>
      </c>
      <c r="AQ35" s="52">
        <v>0</v>
      </c>
      <c r="AR35" s="52">
        <v>0</v>
      </c>
      <c r="AS35" s="52">
        <v>0</v>
      </c>
      <c r="AT35" s="52">
        <v>0</v>
      </c>
      <c r="AU35" s="52">
        <v>1</v>
      </c>
      <c r="AV35" s="52">
        <v>0</v>
      </c>
      <c r="AW35" s="52">
        <v>0</v>
      </c>
      <c r="AX35" s="52">
        <v>0</v>
      </c>
      <c r="AY35" s="52">
        <v>1</v>
      </c>
      <c r="AZ35" s="52">
        <v>0</v>
      </c>
      <c r="BA35" s="52">
        <v>0</v>
      </c>
      <c r="BB35" s="52">
        <v>0</v>
      </c>
      <c r="BC35" s="52">
        <v>1</v>
      </c>
      <c r="BD35" s="52">
        <v>0</v>
      </c>
      <c r="BE35" s="52">
        <v>0</v>
      </c>
      <c r="BF35" s="52">
        <v>0</v>
      </c>
      <c r="BG35" s="52">
        <v>1</v>
      </c>
      <c r="BH35" s="52">
        <v>0</v>
      </c>
      <c r="BI35" s="52">
        <v>0</v>
      </c>
      <c r="BJ35" s="52">
        <v>0</v>
      </c>
      <c r="BK35" s="52" t="s">
        <v>170</v>
      </c>
      <c r="BL35" s="52" t="s">
        <v>170</v>
      </c>
      <c r="BM35" s="52" t="s">
        <v>170</v>
      </c>
      <c r="BN35" s="52" t="s">
        <v>170</v>
      </c>
      <c r="BO35" s="52" t="s">
        <v>170</v>
      </c>
      <c r="BP35" s="52" t="s">
        <v>170</v>
      </c>
      <c r="BQ35" s="52" t="s">
        <v>170</v>
      </c>
      <c r="BR35" s="52" t="s">
        <v>170</v>
      </c>
      <c r="BS35" s="52" t="s">
        <v>170</v>
      </c>
      <c r="BT35" s="52" t="s">
        <v>170</v>
      </c>
      <c r="BU35" s="52" t="s">
        <v>170</v>
      </c>
      <c r="BV35" s="52">
        <v>0</v>
      </c>
    </row>
    <row r="36" spans="1:74" s="52" customFormat="1" x14ac:dyDescent="0.2">
      <c r="A36" s="52">
        <v>272175</v>
      </c>
      <c r="B36" s="52" t="s">
        <v>186</v>
      </c>
      <c r="C36" s="52" t="s">
        <v>419</v>
      </c>
      <c r="D36" s="52">
        <v>3</v>
      </c>
      <c r="E36" s="52">
        <v>5.2896059243586304</v>
      </c>
      <c r="F36" s="52">
        <v>68.953791513960795</v>
      </c>
      <c r="G36" s="52">
        <v>0</v>
      </c>
      <c r="H36" s="52">
        <v>2</v>
      </c>
      <c r="I36" s="52">
        <v>0</v>
      </c>
      <c r="J36" s="52">
        <v>0</v>
      </c>
      <c r="K36" s="52">
        <v>0</v>
      </c>
      <c r="L36" s="52">
        <v>1</v>
      </c>
      <c r="M36" s="52">
        <v>0</v>
      </c>
      <c r="N36" s="52">
        <v>0</v>
      </c>
      <c r="O36" s="52">
        <v>0</v>
      </c>
      <c r="P36" s="52">
        <v>3</v>
      </c>
      <c r="Q36" s="52">
        <v>0</v>
      </c>
      <c r="R36" s="52">
        <v>0</v>
      </c>
      <c r="S36" s="52">
        <v>0</v>
      </c>
      <c r="T36" s="52">
        <v>3</v>
      </c>
      <c r="U36" s="52">
        <v>1</v>
      </c>
      <c r="V36" s="52">
        <v>2</v>
      </c>
      <c r="W36" s="52">
        <v>0</v>
      </c>
      <c r="X36" s="52">
        <v>0</v>
      </c>
      <c r="Y36" s="52">
        <v>2</v>
      </c>
      <c r="Z36" s="52">
        <v>0</v>
      </c>
      <c r="AA36" s="52">
        <v>0</v>
      </c>
      <c r="AB36" s="52">
        <v>1</v>
      </c>
      <c r="AC36" s="52">
        <v>1</v>
      </c>
      <c r="AD36" s="52">
        <v>0</v>
      </c>
      <c r="AE36" s="52">
        <v>0</v>
      </c>
      <c r="AF36" s="52">
        <v>0</v>
      </c>
      <c r="AG36" s="52">
        <v>1</v>
      </c>
      <c r="AH36" s="52">
        <v>0</v>
      </c>
      <c r="AI36" s="52">
        <v>1</v>
      </c>
      <c r="AJ36" s="52">
        <v>0</v>
      </c>
      <c r="AK36" s="52">
        <v>0</v>
      </c>
      <c r="AL36" s="52">
        <v>1</v>
      </c>
      <c r="AM36" s="52">
        <v>1</v>
      </c>
      <c r="AN36" s="52">
        <v>0</v>
      </c>
      <c r="AO36" s="52">
        <v>0</v>
      </c>
      <c r="AP36" s="52">
        <v>0</v>
      </c>
      <c r="AQ36" s="52">
        <v>1</v>
      </c>
      <c r="AR36" s="52">
        <v>0</v>
      </c>
      <c r="AS36" s="52">
        <v>0</v>
      </c>
      <c r="AT36" s="52">
        <v>0</v>
      </c>
      <c r="AU36" s="52">
        <v>0</v>
      </c>
      <c r="AV36" s="52">
        <v>0</v>
      </c>
      <c r="AW36" s="52">
        <v>0</v>
      </c>
      <c r="AX36" s="52">
        <v>1</v>
      </c>
      <c r="AY36" s="52">
        <v>1</v>
      </c>
      <c r="AZ36" s="52">
        <v>0</v>
      </c>
      <c r="BA36" s="52">
        <v>0</v>
      </c>
      <c r="BB36" s="52">
        <v>0</v>
      </c>
      <c r="BC36" s="52">
        <v>1</v>
      </c>
      <c r="BD36" s="52">
        <v>0</v>
      </c>
      <c r="BE36" s="52">
        <v>0</v>
      </c>
      <c r="BF36" s="52">
        <v>0</v>
      </c>
      <c r="BG36" s="52">
        <v>1</v>
      </c>
      <c r="BH36" s="52">
        <v>0</v>
      </c>
      <c r="BI36" s="52">
        <v>1</v>
      </c>
      <c r="BJ36" s="52">
        <v>0</v>
      </c>
      <c r="BK36" s="52">
        <v>0</v>
      </c>
      <c r="BL36" s="52">
        <v>5</v>
      </c>
      <c r="BM36" s="52">
        <v>1</v>
      </c>
      <c r="BN36" s="52">
        <v>0</v>
      </c>
      <c r="BO36" s="52">
        <v>0</v>
      </c>
      <c r="BP36" s="52">
        <v>1</v>
      </c>
      <c r="BQ36" s="52">
        <v>0</v>
      </c>
      <c r="BR36" s="52">
        <v>0</v>
      </c>
      <c r="BS36" s="52">
        <v>2</v>
      </c>
      <c r="BT36" s="52">
        <v>1</v>
      </c>
      <c r="BU36" s="52">
        <v>0</v>
      </c>
      <c r="BV36" s="52">
        <v>0</v>
      </c>
    </row>
    <row r="37" spans="1:74" s="52" customFormat="1" x14ac:dyDescent="0.2">
      <c r="A37" s="52">
        <v>272221</v>
      </c>
      <c r="B37" s="52" t="s">
        <v>189</v>
      </c>
      <c r="C37" s="52" t="s">
        <v>419</v>
      </c>
      <c r="D37" s="52">
        <v>1</v>
      </c>
      <c r="E37" s="52">
        <v>1.9208974432854999</v>
      </c>
      <c r="F37" s="52">
        <v>25.0402702428289</v>
      </c>
      <c r="G37" s="52">
        <v>0</v>
      </c>
      <c r="H37" s="52">
        <v>0</v>
      </c>
      <c r="I37" s="52">
        <v>0</v>
      </c>
      <c r="J37" s="52">
        <v>0</v>
      </c>
      <c r="K37" s="52">
        <v>0</v>
      </c>
      <c r="L37" s="52">
        <v>0</v>
      </c>
      <c r="M37" s="52">
        <v>0</v>
      </c>
      <c r="N37" s="52">
        <v>1</v>
      </c>
      <c r="O37" s="52">
        <v>0</v>
      </c>
      <c r="P37" s="52">
        <v>0</v>
      </c>
      <c r="Q37" s="52">
        <v>1</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0</v>
      </c>
      <c r="AW37" s="52">
        <v>0</v>
      </c>
      <c r="AX37" s="52">
        <v>0</v>
      </c>
      <c r="AY37" s="52">
        <v>0</v>
      </c>
      <c r="AZ37" s="52">
        <v>0</v>
      </c>
      <c r="BA37" s="52">
        <v>0</v>
      </c>
      <c r="BB37" s="52">
        <v>1</v>
      </c>
      <c r="BC37" s="52">
        <v>0</v>
      </c>
      <c r="BD37" s="52">
        <v>0</v>
      </c>
      <c r="BE37" s="52">
        <v>0</v>
      </c>
      <c r="BF37" s="52">
        <v>1</v>
      </c>
      <c r="BG37" s="52">
        <v>0</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272230</v>
      </c>
      <c r="B38" s="52" t="s">
        <v>171</v>
      </c>
      <c r="C38" s="52" t="s">
        <v>419</v>
      </c>
      <c r="D38" s="52">
        <v>1</v>
      </c>
      <c r="E38" s="52">
        <v>1.7058151237568899</v>
      </c>
      <c r="F38" s="52">
        <v>22.236518577545102</v>
      </c>
      <c r="G38" s="52">
        <v>0</v>
      </c>
      <c r="H38" s="52">
        <v>0</v>
      </c>
      <c r="I38" s="52">
        <v>0</v>
      </c>
      <c r="J38" s="52">
        <v>0</v>
      </c>
      <c r="K38" s="52">
        <v>0</v>
      </c>
      <c r="L38" s="52">
        <v>0</v>
      </c>
      <c r="M38" s="52">
        <v>0</v>
      </c>
      <c r="N38" s="52">
        <v>1</v>
      </c>
      <c r="O38" s="52">
        <v>0</v>
      </c>
      <c r="P38" s="52">
        <v>1</v>
      </c>
      <c r="Q38" s="52">
        <v>0</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0</v>
      </c>
      <c r="AU38" s="52">
        <v>0</v>
      </c>
      <c r="AV38" s="52">
        <v>0</v>
      </c>
      <c r="AW38" s="52">
        <v>0</v>
      </c>
      <c r="AX38" s="52">
        <v>0</v>
      </c>
      <c r="AY38" s="52">
        <v>1</v>
      </c>
      <c r="AZ38" s="52">
        <v>0</v>
      </c>
      <c r="BA38" s="52">
        <v>0</v>
      </c>
      <c r="BB38" s="52">
        <v>0</v>
      </c>
      <c r="BC38" s="52">
        <v>0</v>
      </c>
      <c r="BD38" s="52">
        <v>0</v>
      </c>
      <c r="BE38" s="52">
        <v>0</v>
      </c>
      <c r="BF38" s="52">
        <v>1</v>
      </c>
      <c r="BG38" s="52">
        <v>0</v>
      </c>
      <c r="BH38" s="52">
        <v>0</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272256</v>
      </c>
      <c r="B39" s="52" t="s">
        <v>191</v>
      </c>
      <c r="C39" s="52" t="s">
        <v>419</v>
      </c>
      <c r="D39" s="52">
        <v>1</v>
      </c>
      <c r="E39" s="52">
        <v>3.6706676944536198</v>
      </c>
      <c r="F39" s="52">
        <v>47.849775302699001</v>
      </c>
      <c r="G39" s="52">
        <v>0</v>
      </c>
      <c r="H39" s="52">
        <v>0</v>
      </c>
      <c r="I39" s="52">
        <v>0</v>
      </c>
      <c r="J39" s="52">
        <v>0</v>
      </c>
      <c r="K39" s="52">
        <v>0</v>
      </c>
      <c r="L39" s="52">
        <v>0</v>
      </c>
      <c r="M39" s="52">
        <v>1</v>
      </c>
      <c r="N39" s="52">
        <v>0</v>
      </c>
      <c r="O39" s="52">
        <v>0</v>
      </c>
      <c r="P39" s="52">
        <v>0</v>
      </c>
      <c r="Q39" s="52">
        <v>1</v>
      </c>
      <c r="R39" s="52">
        <v>0</v>
      </c>
      <c r="S39" s="52" t="s">
        <v>170</v>
      </c>
      <c r="T39" s="52" t="s">
        <v>170</v>
      </c>
      <c r="U39" s="52" t="s">
        <v>170</v>
      </c>
      <c r="V39" s="52" t="s">
        <v>170</v>
      </c>
      <c r="W39" s="52" t="s">
        <v>170</v>
      </c>
      <c r="X39" s="52" t="s">
        <v>170</v>
      </c>
      <c r="Y39" s="52" t="s">
        <v>170</v>
      </c>
      <c r="Z39" s="52" t="s">
        <v>170</v>
      </c>
      <c r="AA39" s="52" t="s">
        <v>170</v>
      </c>
      <c r="AB39" s="52" t="s">
        <v>170</v>
      </c>
      <c r="AC39" s="52" t="s">
        <v>170</v>
      </c>
      <c r="AD39" s="52" t="s">
        <v>170</v>
      </c>
      <c r="AE39" s="52" t="s">
        <v>170</v>
      </c>
      <c r="AF39" s="52" t="s">
        <v>170</v>
      </c>
      <c r="AG39" s="52" t="s">
        <v>170</v>
      </c>
      <c r="AH39" s="52" t="s">
        <v>170</v>
      </c>
      <c r="AI39" s="52" t="s">
        <v>170</v>
      </c>
      <c r="AJ39" s="52" t="s">
        <v>170</v>
      </c>
      <c r="AK39" s="52" t="s">
        <v>170</v>
      </c>
      <c r="AL39" s="52" t="s">
        <v>170</v>
      </c>
      <c r="AM39" s="52" t="s">
        <v>170</v>
      </c>
      <c r="AN39" s="52" t="s">
        <v>170</v>
      </c>
      <c r="AO39" s="52" t="s">
        <v>170</v>
      </c>
      <c r="AP39" s="52">
        <v>0</v>
      </c>
      <c r="AQ39" s="52">
        <v>0</v>
      </c>
      <c r="AR39" s="52">
        <v>0</v>
      </c>
      <c r="AS39" s="52">
        <v>0</v>
      </c>
      <c r="AT39" s="52">
        <v>0</v>
      </c>
      <c r="AU39" s="52">
        <v>0</v>
      </c>
      <c r="AV39" s="52">
        <v>0</v>
      </c>
      <c r="AW39" s="52">
        <v>0</v>
      </c>
      <c r="AX39" s="52">
        <v>0</v>
      </c>
      <c r="AY39" s="52">
        <v>0</v>
      </c>
      <c r="AZ39" s="52">
        <v>0</v>
      </c>
      <c r="BA39" s="52">
        <v>0</v>
      </c>
      <c r="BB39" s="52">
        <v>1</v>
      </c>
      <c r="BC39" s="52">
        <v>1</v>
      </c>
      <c r="BD39" s="52">
        <v>0</v>
      </c>
      <c r="BE39" s="52">
        <v>0</v>
      </c>
      <c r="BF39" s="52">
        <v>0</v>
      </c>
      <c r="BG39" s="52">
        <v>0</v>
      </c>
      <c r="BH39" s="52">
        <v>0</v>
      </c>
      <c r="BI39" s="52">
        <v>0</v>
      </c>
      <c r="BJ39" s="52">
        <v>0</v>
      </c>
      <c r="BK39" s="52" t="s">
        <v>170</v>
      </c>
      <c r="BL39" s="52" t="s">
        <v>170</v>
      </c>
      <c r="BM39" s="52" t="s">
        <v>170</v>
      </c>
      <c r="BN39" s="52" t="s">
        <v>170</v>
      </c>
      <c r="BO39" s="52" t="s">
        <v>170</v>
      </c>
      <c r="BP39" s="52" t="s">
        <v>170</v>
      </c>
      <c r="BQ39" s="52" t="s">
        <v>170</v>
      </c>
      <c r="BR39" s="52" t="s">
        <v>170</v>
      </c>
      <c r="BS39" s="52" t="s">
        <v>170</v>
      </c>
      <c r="BT39" s="52" t="s">
        <v>170</v>
      </c>
      <c r="BU39" s="52" t="s">
        <v>170</v>
      </c>
      <c r="BV39" s="52">
        <v>0</v>
      </c>
    </row>
    <row r="40" spans="1:74" s="52" customFormat="1" x14ac:dyDescent="0.2">
      <c r="A40" s="52">
        <v>272272</v>
      </c>
      <c r="B40" s="52" t="s">
        <v>193</v>
      </c>
      <c r="C40" s="52" t="s">
        <v>419</v>
      </c>
      <c r="D40" s="52">
        <v>5</v>
      </c>
      <c r="E40" s="52">
        <v>2.1319779638757699</v>
      </c>
      <c r="F40" s="52">
        <v>27.791855600523402</v>
      </c>
      <c r="G40" s="52">
        <v>0</v>
      </c>
      <c r="H40" s="52">
        <v>1</v>
      </c>
      <c r="I40" s="52">
        <v>1</v>
      </c>
      <c r="J40" s="52">
        <v>1</v>
      </c>
      <c r="K40" s="52">
        <v>0</v>
      </c>
      <c r="L40" s="52">
        <v>2</v>
      </c>
      <c r="M40" s="52">
        <v>0</v>
      </c>
      <c r="N40" s="52">
        <v>0</v>
      </c>
      <c r="O40" s="52">
        <v>0</v>
      </c>
      <c r="P40" s="52">
        <v>4</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1</v>
      </c>
      <c r="AR40" s="52">
        <v>0</v>
      </c>
      <c r="AS40" s="52">
        <v>0</v>
      </c>
      <c r="AT40" s="52">
        <v>0</v>
      </c>
      <c r="AU40" s="52">
        <v>1</v>
      </c>
      <c r="AV40" s="52">
        <v>1</v>
      </c>
      <c r="AW40" s="52">
        <v>0</v>
      </c>
      <c r="AX40" s="52">
        <v>0</v>
      </c>
      <c r="AY40" s="52">
        <v>0</v>
      </c>
      <c r="AZ40" s="52">
        <v>0</v>
      </c>
      <c r="BA40" s="52">
        <v>0</v>
      </c>
      <c r="BB40" s="52">
        <v>2</v>
      </c>
      <c r="BC40" s="52">
        <v>1</v>
      </c>
      <c r="BD40" s="52">
        <v>0</v>
      </c>
      <c r="BE40" s="52">
        <v>0</v>
      </c>
      <c r="BF40" s="52">
        <v>1</v>
      </c>
      <c r="BG40" s="52">
        <v>0</v>
      </c>
      <c r="BH40" s="52">
        <v>3</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272302</v>
      </c>
      <c r="B41" s="52" t="s">
        <v>196</v>
      </c>
      <c r="C41" s="52" t="s">
        <v>419</v>
      </c>
      <c r="D41" s="52">
        <v>1</v>
      </c>
      <c r="E41" s="52">
        <v>2.6794566062002598</v>
      </c>
      <c r="F41" s="52">
        <v>34.928630759396299</v>
      </c>
      <c r="G41" s="52">
        <v>0</v>
      </c>
      <c r="H41" s="52">
        <v>1</v>
      </c>
      <c r="I41" s="52">
        <v>0</v>
      </c>
      <c r="J41" s="52">
        <v>0</v>
      </c>
      <c r="K41" s="52">
        <v>0</v>
      </c>
      <c r="L41" s="52">
        <v>0</v>
      </c>
      <c r="M41" s="52">
        <v>0</v>
      </c>
      <c r="N41" s="52">
        <v>0</v>
      </c>
      <c r="O41" s="52">
        <v>0</v>
      </c>
      <c r="P41" s="52">
        <v>1</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0</v>
      </c>
      <c r="AW41" s="52">
        <v>0</v>
      </c>
      <c r="AX41" s="52">
        <v>0</v>
      </c>
      <c r="AY41" s="52">
        <v>0</v>
      </c>
      <c r="AZ41" s="52">
        <v>0</v>
      </c>
      <c r="BA41" s="52">
        <v>0</v>
      </c>
      <c r="BB41" s="52">
        <v>1</v>
      </c>
      <c r="BC41" s="52">
        <v>0</v>
      </c>
      <c r="BD41" s="52">
        <v>0</v>
      </c>
      <c r="BE41" s="52">
        <v>0</v>
      </c>
      <c r="BF41" s="52">
        <v>0</v>
      </c>
      <c r="BG41" s="52">
        <v>1</v>
      </c>
      <c r="BH41" s="52">
        <v>0</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272311</v>
      </c>
      <c r="B42" s="52" t="s">
        <v>197</v>
      </c>
      <c r="C42" s="52" t="s">
        <v>419</v>
      </c>
      <c r="D42" s="52">
        <v>1</v>
      </c>
      <c r="E42" s="52">
        <v>3.6276572589421701</v>
      </c>
      <c r="F42" s="52">
        <v>47.289103554067601</v>
      </c>
      <c r="G42" s="52">
        <v>0</v>
      </c>
      <c r="H42" s="52">
        <v>0</v>
      </c>
      <c r="I42" s="52">
        <v>0</v>
      </c>
      <c r="J42" s="52">
        <v>0</v>
      </c>
      <c r="K42" s="52">
        <v>0</v>
      </c>
      <c r="L42" s="52">
        <v>0</v>
      </c>
      <c r="M42" s="52">
        <v>1</v>
      </c>
      <c r="N42" s="52">
        <v>0</v>
      </c>
      <c r="O42" s="52">
        <v>0</v>
      </c>
      <c r="P42" s="52">
        <v>1</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0</v>
      </c>
      <c r="AY42" s="52">
        <v>0</v>
      </c>
      <c r="AZ42" s="52">
        <v>0</v>
      </c>
      <c r="BA42" s="52">
        <v>1</v>
      </c>
      <c r="BB42" s="52">
        <v>0</v>
      </c>
      <c r="BC42" s="52">
        <v>1</v>
      </c>
      <c r="BD42" s="52">
        <v>0</v>
      </c>
      <c r="BE42" s="52">
        <v>0</v>
      </c>
      <c r="BF42" s="52">
        <v>0</v>
      </c>
      <c r="BG42" s="52">
        <v>0</v>
      </c>
      <c r="BH42" s="52">
        <v>0</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273619</v>
      </c>
      <c r="B43" s="52" t="s">
        <v>534</v>
      </c>
      <c r="C43" s="52" t="s">
        <v>419</v>
      </c>
      <c r="D43" s="52">
        <v>1</v>
      </c>
      <c r="E43" s="52">
        <v>4.7920260686218104</v>
      </c>
      <c r="F43" s="52">
        <v>62.467482680248601</v>
      </c>
      <c r="G43" s="52">
        <v>0</v>
      </c>
      <c r="H43" s="52">
        <v>0</v>
      </c>
      <c r="I43" s="52">
        <v>0</v>
      </c>
      <c r="J43" s="52">
        <v>0</v>
      </c>
      <c r="K43" s="52">
        <v>0</v>
      </c>
      <c r="L43" s="52">
        <v>1</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1</v>
      </c>
      <c r="AU43" s="52">
        <v>0</v>
      </c>
      <c r="AV43" s="52">
        <v>0</v>
      </c>
      <c r="AW43" s="52">
        <v>0</v>
      </c>
      <c r="AX43" s="52">
        <v>0</v>
      </c>
      <c r="AY43" s="52">
        <v>0</v>
      </c>
      <c r="AZ43" s="52">
        <v>0</v>
      </c>
      <c r="BA43" s="52">
        <v>0</v>
      </c>
      <c r="BB43" s="52">
        <v>0</v>
      </c>
      <c r="BC43" s="52">
        <v>0</v>
      </c>
      <c r="BD43" s="52">
        <v>0</v>
      </c>
      <c r="BE43" s="52">
        <v>0</v>
      </c>
      <c r="BF43" s="52">
        <v>1</v>
      </c>
      <c r="BG43" s="52">
        <v>0</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row r="45" spans="1:74" s="52" customFormat="1" x14ac:dyDescent="0.2"/>
    <row r="46" spans="1:74" s="52" customFormat="1" x14ac:dyDescent="0.2"/>
    <row r="47" spans="1:74" s="52" customFormat="1" x14ac:dyDescent="0.2"/>
    <row r="48" spans="1:74" s="52" customFormat="1" x14ac:dyDescent="0.2"/>
    <row r="85" spans="1:75" x14ac:dyDescent="0.2">
      <c r="B85" s="52">
        <v>271004</v>
      </c>
      <c r="C85" t="s">
        <v>395</v>
      </c>
      <c r="D85">
        <f>IFERROR(VLOOKUP($B85,$A$8:$BW$70,D$88,FALSE),0)</f>
        <v>18</v>
      </c>
      <c r="E85">
        <f t="shared" ref="E85:BP85" si="0">IFERROR(VLOOKUP($B85,$A$8:$BW$70,E88,FALSE),0)</f>
        <v>1.3600754388510099</v>
      </c>
      <c r="F85">
        <f t="shared" si="0"/>
        <v>17.729554827879198</v>
      </c>
      <c r="G85">
        <f t="shared" si="0"/>
        <v>0</v>
      </c>
      <c r="H85">
        <f t="shared" si="0"/>
        <v>3</v>
      </c>
      <c r="I85">
        <f t="shared" si="0"/>
        <v>3</v>
      </c>
      <c r="J85">
        <f t="shared" si="0"/>
        <v>4</v>
      </c>
      <c r="K85">
        <f t="shared" si="0"/>
        <v>2</v>
      </c>
      <c r="L85">
        <f t="shared" si="0"/>
        <v>2</v>
      </c>
      <c r="M85">
        <f t="shared" si="0"/>
        <v>3</v>
      </c>
      <c r="N85">
        <f t="shared" si="0"/>
        <v>1</v>
      </c>
      <c r="O85">
        <f t="shared" si="0"/>
        <v>0</v>
      </c>
      <c r="P85">
        <f t="shared" si="0"/>
        <v>13</v>
      </c>
      <c r="Q85">
        <f t="shared" si="0"/>
        <v>5</v>
      </c>
      <c r="R85">
        <f t="shared" si="0"/>
        <v>0</v>
      </c>
      <c r="S85">
        <f t="shared" si="0"/>
        <v>6</v>
      </c>
      <c r="T85">
        <f t="shared" si="0"/>
        <v>12</v>
      </c>
      <c r="U85">
        <f t="shared" si="0"/>
        <v>0</v>
      </c>
      <c r="V85">
        <f t="shared" si="0"/>
        <v>12</v>
      </c>
      <c r="W85">
        <f t="shared" si="0"/>
        <v>0</v>
      </c>
      <c r="X85">
        <f t="shared" si="0"/>
        <v>4</v>
      </c>
      <c r="Y85">
        <f t="shared" si="0"/>
        <v>5</v>
      </c>
      <c r="Z85">
        <f t="shared" si="0"/>
        <v>3</v>
      </c>
      <c r="AA85">
        <f t="shared" si="0"/>
        <v>0</v>
      </c>
      <c r="AB85">
        <f t="shared" si="0"/>
        <v>11</v>
      </c>
      <c r="AC85">
        <f t="shared" si="0"/>
        <v>4</v>
      </c>
      <c r="AD85">
        <f t="shared" si="0"/>
        <v>1</v>
      </c>
      <c r="AE85">
        <f t="shared" si="0"/>
        <v>1</v>
      </c>
      <c r="AF85">
        <f t="shared" si="0"/>
        <v>0</v>
      </c>
      <c r="AG85">
        <f t="shared" si="0"/>
        <v>1</v>
      </c>
      <c r="AH85">
        <f t="shared" si="0"/>
        <v>0</v>
      </c>
      <c r="AI85">
        <f t="shared" si="0"/>
        <v>7</v>
      </c>
      <c r="AJ85">
        <f t="shared" si="0"/>
        <v>1</v>
      </c>
      <c r="AK85">
        <f t="shared" si="0"/>
        <v>2</v>
      </c>
      <c r="AL85">
        <f t="shared" si="0"/>
        <v>7</v>
      </c>
      <c r="AM85">
        <f t="shared" si="0"/>
        <v>0</v>
      </c>
      <c r="AN85">
        <f t="shared" si="0"/>
        <v>1</v>
      </c>
      <c r="AO85">
        <f t="shared" si="0"/>
        <v>0</v>
      </c>
      <c r="AP85">
        <f t="shared" si="0"/>
        <v>1</v>
      </c>
      <c r="AQ85">
        <f t="shared" si="0"/>
        <v>0</v>
      </c>
      <c r="AR85">
        <f t="shared" si="0"/>
        <v>4</v>
      </c>
      <c r="AS85">
        <f t="shared" si="0"/>
        <v>1</v>
      </c>
      <c r="AT85">
        <f t="shared" si="0"/>
        <v>1</v>
      </c>
      <c r="AU85">
        <f t="shared" si="0"/>
        <v>2</v>
      </c>
      <c r="AV85">
        <f t="shared" si="0"/>
        <v>2</v>
      </c>
      <c r="AW85">
        <f t="shared" si="0"/>
        <v>1</v>
      </c>
      <c r="AX85">
        <f t="shared" si="0"/>
        <v>0</v>
      </c>
      <c r="AY85">
        <f t="shared" si="0"/>
        <v>2</v>
      </c>
      <c r="AZ85">
        <f t="shared" si="0"/>
        <v>0</v>
      </c>
      <c r="BA85">
        <f t="shared" si="0"/>
        <v>2</v>
      </c>
      <c r="BB85">
        <f t="shared" si="0"/>
        <v>2</v>
      </c>
      <c r="BC85">
        <f t="shared" si="0"/>
        <v>2</v>
      </c>
      <c r="BD85">
        <f t="shared" si="0"/>
        <v>4</v>
      </c>
      <c r="BE85">
        <f t="shared" si="0"/>
        <v>3</v>
      </c>
      <c r="BF85">
        <f t="shared" si="0"/>
        <v>3</v>
      </c>
      <c r="BG85">
        <f t="shared" si="0"/>
        <v>2</v>
      </c>
      <c r="BH85">
        <f t="shared" si="0"/>
        <v>2</v>
      </c>
      <c r="BI85">
        <f t="shared" si="0"/>
        <v>2</v>
      </c>
      <c r="BJ85">
        <f t="shared" si="0"/>
        <v>0</v>
      </c>
      <c r="BK85">
        <f t="shared" si="0"/>
        <v>4</v>
      </c>
      <c r="BL85">
        <f t="shared" si="0"/>
        <v>13</v>
      </c>
      <c r="BM85">
        <f t="shared" si="0"/>
        <v>8</v>
      </c>
      <c r="BN85">
        <f t="shared" si="0"/>
        <v>1</v>
      </c>
      <c r="BO85">
        <f t="shared" si="0"/>
        <v>1</v>
      </c>
      <c r="BP85">
        <f t="shared" si="0"/>
        <v>0</v>
      </c>
      <c r="BQ85">
        <f t="shared" ref="BQ85:BW85" si="1">IFERROR(VLOOKUP($B85,$A$8:$BW$70,BQ88,FALSE),0)</f>
        <v>2</v>
      </c>
      <c r="BR85">
        <f t="shared" si="1"/>
        <v>0</v>
      </c>
      <c r="BS85">
        <f t="shared" si="1"/>
        <v>2</v>
      </c>
      <c r="BT85">
        <f t="shared" si="1"/>
        <v>16</v>
      </c>
      <c r="BU85">
        <f t="shared" si="1"/>
        <v>0</v>
      </c>
      <c r="BV85">
        <f t="shared" si="1"/>
        <v>0</v>
      </c>
      <c r="BW85">
        <f t="shared" si="1"/>
        <v>0</v>
      </c>
    </row>
    <row r="86" spans="1:75" x14ac:dyDescent="0.2">
      <c r="B86" s="52">
        <v>271403</v>
      </c>
      <c r="C86" t="s">
        <v>396</v>
      </c>
      <c r="D86">
        <f>IFERROR(VLOOKUP($B86,$A$8:$BW$70,D$88,FALSE),0)</f>
        <v>4</v>
      </c>
      <c r="E86">
        <f t="shared" ref="E86:BP86" si="2">IFERROR(VLOOKUP($B86,$A$8:$BW$70,E$88,FALSE),0)</f>
        <v>1.0105654619042099</v>
      </c>
      <c r="F86">
        <f t="shared" si="2"/>
        <v>13.173442628394101</v>
      </c>
      <c r="G86">
        <f t="shared" si="2"/>
        <v>0</v>
      </c>
      <c r="H86">
        <f t="shared" si="2"/>
        <v>1</v>
      </c>
      <c r="I86">
        <f t="shared" si="2"/>
        <v>0</v>
      </c>
      <c r="J86">
        <f t="shared" si="2"/>
        <v>1</v>
      </c>
      <c r="K86">
        <f t="shared" si="2"/>
        <v>1</v>
      </c>
      <c r="L86">
        <f t="shared" si="2"/>
        <v>0</v>
      </c>
      <c r="M86">
        <f t="shared" si="2"/>
        <v>0</v>
      </c>
      <c r="N86">
        <f t="shared" si="2"/>
        <v>1</v>
      </c>
      <c r="O86">
        <f t="shared" si="2"/>
        <v>0</v>
      </c>
      <c r="P86">
        <f t="shared" si="2"/>
        <v>4</v>
      </c>
      <c r="Q86">
        <f t="shared" si="2"/>
        <v>0</v>
      </c>
      <c r="R86">
        <f t="shared" si="2"/>
        <v>0</v>
      </c>
      <c r="S86" t="str">
        <f t="shared" si="2"/>
        <v xml:space="preserve"> </v>
      </c>
      <c r="T86" t="str">
        <f t="shared" si="2"/>
        <v xml:space="preserve"> </v>
      </c>
      <c r="U86" t="str">
        <f t="shared" si="2"/>
        <v xml:space="preserve"> </v>
      </c>
      <c r="V86" t="str">
        <f t="shared" si="2"/>
        <v xml:space="preserve"> </v>
      </c>
      <c r="W86" t="str">
        <f t="shared" si="2"/>
        <v xml:space="preserve"> </v>
      </c>
      <c r="X86" t="str">
        <f t="shared" si="2"/>
        <v xml:space="preserve"> </v>
      </c>
      <c r="Y86" t="str">
        <f t="shared" si="2"/>
        <v xml:space="preserve"> </v>
      </c>
      <c r="Z86" t="str">
        <f t="shared" si="2"/>
        <v xml:space="preserve"> </v>
      </c>
      <c r="AA86" t="str">
        <f t="shared" si="2"/>
        <v xml:space="preserve"> </v>
      </c>
      <c r="AB86" t="str">
        <f t="shared" si="2"/>
        <v xml:space="preserve"> </v>
      </c>
      <c r="AC86" t="str">
        <f t="shared" si="2"/>
        <v xml:space="preserve"> </v>
      </c>
      <c r="AD86" t="str">
        <f t="shared" si="2"/>
        <v xml:space="preserve"> </v>
      </c>
      <c r="AE86" t="str">
        <f t="shared" si="2"/>
        <v xml:space="preserve"> </v>
      </c>
      <c r="AF86" t="str">
        <f t="shared" si="2"/>
        <v xml:space="preserve"> </v>
      </c>
      <c r="AG86" t="str">
        <f t="shared" si="2"/>
        <v xml:space="preserve"> </v>
      </c>
      <c r="AH86" t="str">
        <f t="shared" si="2"/>
        <v xml:space="preserve"> </v>
      </c>
      <c r="AI86" t="str">
        <f t="shared" si="2"/>
        <v xml:space="preserve"> </v>
      </c>
      <c r="AJ86" t="str">
        <f t="shared" si="2"/>
        <v xml:space="preserve"> </v>
      </c>
      <c r="AK86" t="str">
        <f t="shared" si="2"/>
        <v xml:space="preserve"> </v>
      </c>
      <c r="AL86" t="str">
        <f t="shared" si="2"/>
        <v xml:space="preserve"> </v>
      </c>
      <c r="AM86" t="str">
        <f t="shared" si="2"/>
        <v xml:space="preserve"> </v>
      </c>
      <c r="AN86" t="str">
        <f t="shared" si="2"/>
        <v xml:space="preserve"> </v>
      </c>
      <c r="AO86" t="str">
        <f t="shared" si="2"/>
        <v xml:space="preserve"> </v>
      </c>
      <c r="AP86">
        <f t="shared" si="2"/>
        <v>0</v>
      </c>
      <c r="AQ86">
        <f t="shared" si="2"/>
        <v>0</v>
      </c>
      <c r="AR86">
        <f t="shared" si="2"/>
        <v>0</v>
      </c>
      <c r="AS86">
        <f t="shared" si="2"/>
        <v>0</v>
      </c>
      <c r="AT86">
        <f t="shared" si="2"/>
        <v>0</v>
      </c>
      <c r="AU86">
        <f t="shared" si="2"/>
        <v>0</v>
      </c>
      <c r="AV86">
        <f t="shared" si="2"/>
        <v>0</v>
      </c>
      <c r="AW86">
        <f t="shared" si="2"/>
        <v>0</v>
      </c>
      <c r="AX86">
        <f t="shared" si="2"/>
        <v>2</v>
      </c>
      <c r="AY86">
        <f t="shared" si="2"/>
        <v>0</v>
      </c>
      <c r="AZ86">
        <f t="shared" si="2"/>
        <v>0</v>
      </c>
      <c r="BA86">
        <f t="shared" si="2"/>
        <v>2</v>
      </c>
      <c r="BB86">
        <f t="shared" si="2"/>
        <v>0</v>
      </c>
      <c r="BC86">
        <f t="shared" si="2"/>
        <v>0</v>
      </c>
      <c r="BD86">
        <f t="shared" si="2"/>
        <v>1</v>
      </c>
      <c r="BE86">
        <f t="shared" si="2"/>
        <v>0</v>
      </c>
      <c r="BF86">
        <f t="shared" si="2"/>
        <v>0</v>
      </c>
      <c r="BG86">
        <f t="shared" si="2"/>
        <v>3</v>
      </c>
      <c r="BH86">
        <f t="shared" si="2"/>
        <v>0</v>
      </c>
      <c r="BI86">
        <f t="shared" si="2"/>
        <v>0</v>
      </c>
      <c r="BJ86">
        <f t="shared" si="2"/>
        <v>0</v>
      </c>
      <c r="BK86" t="str">
        <f t="shared" si="2"/>
        <v xml:space="preserve"> </v>
      </c>
      <c r="BL86" t="str">
        <f t="shared" si="2"/>
        <v xml:space="preserve"> </v>
      </c>
      <c r="BM86" t="str">
        <f t="shared" si="2"/>
        <v xml:space="preserve"> </v>
      </c>
      <c r="BN86" t="str">
        <f t="shared" si="2"/>
        <v xml:space="preserve"> </v>
      </c>
      <c r="BO86" t="str">
        <f t="shared" si="2"/>
        <v xml:space="preserve"> </v>
      </c>
      <c r="BP86" t="str">
        <f t="shared" si="2"/>
        <v xml:space="preserve"> </v>
      </c>
      <c r="BQ86" t="str">
        <f t="shared" ref="BQ86:BW86" si="3">IFERROR(VLOOKUP($B86,$A$8:$BW$70,BQ$88,FALSE),0)</f>
        <v xml:space="preserve"> </v>
      </c>
      <c r="BR86" t="str">
        <f t="shared" si="3"/>
        <v xml:space="preserve"> </v>
      </c>
      <c r="BS86" t="str">
        <f t="shared" si="3"/>
        <v xml:space="preserve"> </v>
      </c>
      <c r="BT86" t="str">
        <f t="shared" si="3"/>
        <v xml:space="preserve"> </v>
      </c>
      <c r="BU86" t="str">
        <f t="shared" si="3"/>
        <v xml:space="preserve"> </v>
      </c>
      <c r="BV86">
        <f t="shared" si="3"/>
        <v>0</v>
      </c>
      <c r="BW86">
        <f t="shared" si="3"/>
        <v>0</v>
      </c>
    </row>
    <row r="87" spans="1:75" x14ac:dyDescent="0.2">
      <c r="C87" t="s">
        <v>397</v>
      </c>
      <c r="D87">
        <f>SUM(D8:D83)</f>
        <v>76</v>
      </c>
      <c r="G87">
        <f t="shared" ref="G87:BR87" si="4">SUM(G8:G83)</f>
        <v>0</v>
      </c>
      <c r="H87">
        <f t="shared" si="4"/>
        <v>14</v>
      </c>
      <c r="I87">
        <f t="shared" si="4"/>
        <v>8</v>
      </c>
      <c r="J87">
        <f t="shared" si="4"/>
        <v>14</v>
      </c>
      <c r="K87">
        <f t="shared" si="4"/>
        <v>14</v>
      </c>
      <c r="L87">
        <f t="shared" si="4"/>
        <v>11</v>
      </c>
      <c r="M87">
        <f t="shared" si="4"/>
        <v>8</v>
      </c>
      <c r="N87">
        <f t="shared" si="4"/>
        <v>7</v>
      </c>
      <c r="O87">
        <f t="shared" si="4"/>
        <v>0</v>
      </c>
      <c r="P87">
        <f t="shared" si="4"/>
        <v>56</v>
      </c>
      <c r="Q87">
        <f t="shared" si="4"/>
        <v>20</v>
      </c>
      <c r="R87">
        <f t="shared" si="4"/>
        <v>0</v>
      </c>
      <c r="S87">
        <f t="shared" si="4"/>
        <v>6</v>
      </c>
      <c r="T87">
        <f t="shared" si="4"/>
        <v>15</v>
      </c>
      <c r="U87">
        <f t="shared" si="4"/>
        <v>1</v>
      </c>
      <c r="V87">
        <f t="shared" si="4"/>
        <v>14</v>
      </c>
      <c r="W87">
        <f t="shared" si="4"/>
        <v>0</v>
      </c>
      <c r="X87">
        <f t="shared" si="4"/>
        <v>4</v>
      </c>
      <c r="Y87">
        <f t="shared" si="4"/>
        <v>7</v>
      </c>
      <c r="Z87">
        <f t="shared" si="4"/>
        <v>3</v>
      </c>
      <c r="AA87">
        <f t="shared" si="4"/>
        <v>0</v>
      </c>
      <c r="AB87">
        <f t="shared" si="4"/>
        <v>12</v>
      </c>
      <c r="AC87">
        <f t="shared" si="4"/>
        <v>5</v>
      </c>
      <c r="AD87">
        <f t="shared" si="4"/>
        <v>1</v>
      </c>
      <c r="AE87">
        <f t="shared" si="4"/>
        <v>1</v>
      </c>
      <c r="AF87">
        <f t="shared" si="4"/>
        <v>0</v>
      </c>
      <c r="AG87">
        <f t="shared" si="4"/>
        <v>2</v>
      </c>
      <c r="AH87">
        <f t="shared" si="4"/>
        <v>0</v>
      </c>
      <c r="AI87">
        <f t="shared" si="4"/>
        <v>8</v>
      </c>
      <c r="AJ87">
        <f t="shared" si="4"/>
        <v>1</v>
      </c>
      <c r="AK87">
        <f t="shared" si="4"/>
        <v>2</v>
      </c>
      <c r="AL87">
        <f t="shared" si="4"/>
        <v>8</v>
      </c>
      <c r="AM87">
        <f t="shared" si="4"/>
        <v>1</v>
      </c>
      <c r="AN87">
        <f t="shared" si="4"/>
        <v>1</v>
      </c>
      <c r="AO87">
        <f t="shared" si="4"/>
        <v>0</v>
      </c>
      <c r="AP87">
        <f t="shared" si="4"/>
        <v>5</v>
      </c>
      <c r="AQ87">
        <f t="shared" si="4"/>
        <v>2</v>
      </c>
      <c r="AR87">
        <f t="shared" si="4"/>
        <v>9</v>
      </c>
      <c r="AS87">
        <f t="shared" si="4"/>
        <v>2</v>
      </c>
      <c r="AT87">
        <f t="shared" si="4"/>
        <v>5</v>
      </c>
      <c r="AU87">
        <f t="shared" si="4"/>
        <v>6</v>
      </c>
      <c r="AV87">
        <f t="shared" si="4"/>
        <v>6</v>
      </c>
      <c r="AW87">
        <f t="shared" si="4"/>
        <v>4</v>
      </c>
      <c r="AX87">
        <f t="shared" si="4"/>
        <v>8</v>
      </c>
      <c r="AY87">
        <f t="shared" si="4"/>
        <v>8</v>
      </c>
      <c r="AZ87">
        <f t="shared" si="4"/>
        <v>0</v>
      </c>
      <c r="BA87">
        <f t="shared" si="4"/>
        <v>11</v>
      </c>
      <c r="BB87">
        <f t="shared" si="4"/>
        <v>10</v>
      </c>
      <c r="BC87">
        <f t="shared" si="4"/>
        <v>10</v>
      </c>
      <c r="BD87">
        <f t="shared" si="4"/>
        <v>12</v>
      </c>
      <c r="BE87">
        <f t="shared" si="4"/>
        <v>11</v>
      </c>
      <c r="BF87">
        <f t="shared" si="4"/>
        <v>11</v>
      </c>
      <c r="BG87">
        <f t="shared" si="4"/>
        <v>17</v>
      </c>
      <c r="BH87">
        <f t="shared" si="4"/>
        <v>9</v>
      </c>
      <c r="BI87">
        <f t="shared" si="4"/>
        <v>6</v>
      </c>
      <c r="BJ87">
        <f t="shared" si="4"/>
        <v>0</v>
      </c>
      <c r="BK87">
        <f t="shared" si="4"/>
        <v>4</v>
      </c>
      <c r="BL87">
        <f t="shared" si="4"/>
        <v>18</v>
      </c>
      <c r="BM87">
        <f t="shared" si="4"/>
        <v>9</v>
      </c>
      <c r="BN87">
        <f t="shared" si="4"/>
        <v>1</v>
      </c>
      <c r="BO87">
        <f t="shared" si="4"/>
        <v>1</v>
      </c>
      <c r="BP87">
        <f t="shared" si="4"/>
        <v>1</v>
      </c>
      <c r="BQ87">
        <f t="shared" si="4"/>
        <v>2</v>
      </c>
      <c r="BR87">
        <f t="shared" si="4"/>
        <v>0</v>
      </c>
      <c r="BS87">
        <f t="shared" ref="BS87:BW87" si="5">SUM(BS8:BS83)</f>
        <v>4</v>
      </c>
      <c r="BT87">
        <f t="shared" si="5"/>
        <v>17</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54</v>
      </c>
      <c r="E90">
        <v>1.2742304356074701</v>
      </c>
      <c r="F90">
        <v>16.610503892740301</v>
      </c>
      <c r="G90">
        <v>0</v>
      </c>
      <c r="H90">
        <v>10</v>
      </c>
      <c r="I90">
        <v>5</v>
      </c>
      <c r="J90">
        <v>9</v>
      </c>
      <c r="K90">
        <v>11</v>
      </c>
      <c r="L90">
        <v>9</v>
      </c>
      <c r="M90">
        <v>5</v>
      </c>
      <c r="N90">
        <v>5</v>
      </c>
      <c r="O90">
        <v>0</v>
      </c>
      <c r="P90">
        <v>39</v>
      </c>
      <c r="Q90">
        <v>15</v>
      </c>
      <c r="R90">
        <v>0</v>
      </c>
      <c r="S90">
        <v>18</v>
      </c>
      <c r="T90">
        <v>36</v>
      </c>
      <c r="U90">
        <v>3</v>
      </c>
      <c r="V90">
        <v>33</v>
      </c>
      <c r="W90">
        <v>0</v>
      </c>
      <c r="X90">
        <v>8</v>
      </c>
      <c r="Y90">
        <v>19</v>
      </c>
      <c r="Z90">
        <v>6</v>
      </c>
      <c r="AA90">
        <v>0</v>
      </c>
      <c r="AB90">
        <v>26</v>
      </c>
      <c r="AC90">
        <v>7</v>
      </c>
      <c r="AD90">
        <v>4</v>
      </c>
      <c r="AE90">
        <v>4</v>
      </c>
      <c r="AF90">
        <v>1</v>
      </c>
      <c r="AG90">
        <v>12</v>
      </c>
      <c r="AH90">
        <v>0</v>
      </c>
      <c r="AI90">
        <v>29</v>
      </c>
      <c r="AJ90">
        <v>1</v>
      </c>
      <c r="AK90">
        <v>5</v>
      </c>
      <c r="AL90">
        <v>14</v>
      </c>
      <c r="AM90">
        <v>2</v>
      </c>
      <c r="AN90">
        <v>3</v>
      </c>
      <c r="AO90">
        <v>0</v>
      </c>
      <c r="AP90">
        <v>4</v>
      </c>
      <c r="AQ90">
        <v>2</v>
      </c>
      <c r="AR90">
        <v>5</v>
      </c>
      <c r="AS90">
        <v>1</v>
      </c>
      <c r="AT90">
        <v>4</v>
      </c>
      <c r="AU90">
        <v>4</v>
      </c>
      <c r="AV90">
        <v>4</v>
      </c>
      <c r="AW90">
        <v>3</v>
      </c>
      <c r="AX90">
        <v>6</v>
      </c>
      <c r="AY90">
        <v>6</v>
      </c>
      <c r="AZ90">
        <v>0</v>
      </c>
      <c r="BA90">
        <v>7</v>
      </c>
      <c r="BB90">
        <v>8</v>
      </c>
      <c r="BC90">
        <v>8</v>
      </c>
      <c r="BD90">
        <v>7</v>
      </c>
      <c r="BE90">
        <v>8</v>
      </c>
      <c r="BF90">
        <v>8</v>
      </c>
      <c r="BG90">
        <v>12</v>
      </c>
      <c r="BH90">
        <v>7</v>
      </c>
      <c r="BI90">
        <v>4</v>
      </c>
      <c r="BJ90">
        <v>0</v>
      </c>
      <c r="BK90">
        <v>8</v>
      </c>
      <c r="BL90">
        <v>37</v>
      </c>
      <c r="BM90">
        <v>25</v>
      </c>
      <c r="BN90">
        <v>5</v>
      </c>
      <c r="BO90">
        <v>1</v>
      </c>
      <c r="BP90">
        <v>3</v>
      </c>
      <c r="BQ90">
        <v>5</v>
      </c>
      <c r="BR90">
        <v>0</v>
      </c>
      <c r="BS90">
        <v>8</v>
      </c>
      <c r="BT90">
        <v>46</v>
      </c>
      <c r="BU90">
        <v>0</v>
      </c>
      <c r="BV90">
        <v>0</v>
      </c>
    </row>
    <row r="91" spans="1:75" x14ac:dyDescent="0.2">
      <c r="B91" t="s">
        <v>425</v>
      </c>
    </row>
    <row r="92" spans="1:75" x14ac:dyDescent="0.2">
      <c r="D92">
        <f>D87-D85-D86</f>
        <v>54</v>
      </c>
    </row>
    <row r="100" spans="1:6" s="147" customFormat="1" x14ac:dyDescent="0.2"/>
    <row r="101" spans="1:6" x14ac:dyDescent="0.2">
      <c r="A101" s="52">
        <v>271004</v>
      </c>
      <c r="B101" s="52" t="s">
        <v>172</v>
      </c>
      <c r="C101" s="52" t="s">
        <v>419</v>
      </c>
      <c r="D101" s="52">
        <v>27</v>
      </c>
      <c r="E101" s="52">
        <v>2.04011315827651</v>
      </c>
      <c r="F101" s="52">
        <v>26.594332241818801</v>
      </c>
    </row>
    <row r="102" spans="1:6" x14ac:dyDescent="0.2">
      <c r="A102" s="52">
        <v>271021</v>
      </c>
      <c r="B102" s="52" t="s">
        <v>419</v>
      </c>
      <c r="C102" s="52" t="s">
        <v>500</v>
      </c>
      <c r="D102" s="52">
        <v>1</v>
      </c>
      <c r="E102" s="52">
        <v>1.9837727389950199</v>
      </c>
      <c r="F102" s="52">
        <v>25.859894633327901</v>
      </c>
    </row>
    <row r="103" spans="1:6" x14ac:dyDescent="0.2">
      <c r="A103" s="52">
        <v>271047</v>
      </c>
      <c r="B103" s="52" t="s">
        <v>419</v>
      </c>
      <c r="C103" s="52" t="s">
        <v>502</v>
      </c>
      <c r="D103" s="52">
        <v>1</v>
      </c>
      <c r="E103" s="52">
        <v>3.1139067073550502</v>
      </c>
      <c r="F103" s="52">
        <v>40.591998149449701</v>
      </c>
    </row>
    <row r="104" spans="1:6" x14ac:dyDescent="0.2">
      <c r="A104" s="52">
        <v>271063</v>
      </c>
      <c r="B104" s="52" t="s">
        <v>419</v>
      </c>
      <c r="C104" s="52" t="s">
        <v>503</v>
      </c>
      <c r="D104" s="52">
        <v>1</v>
      </c>
      <c r="E104" s="52">
        <v>2.0494743098395301</v>
      </c>
      <c r="F104" s="52">
        <v>26.716361538979498</v>
      </c>
    </row>
    <row r="105" spans="1:6" x14ac:dyDescent="0.2">
      <c r="A105" s="52">
        <v>271071</v>
      </c>
      <c r="B105" s="52" t="s">
        <v>419</v>
      </c>
      <c r="C105" s="52" t="s">
        <v>504</v>
      </c>
      <c r="D105" s="52">
        <v>1</v>
      </c>
      <c r="E105" s="52">
        <v>2.5695051133151798</v>
      </c>
      <c r="F105" s="52">
        <v>33.495334512858498</v>
      </c>
    </row>
    <row r="106" spans="1:6" x14ac:dyDescent="0.2">
      <c r="A106" s="52">
        <v>271080</v>
      </c>
      <c r="B106" s="52" t="s">
        <v>419</v>
      </c>
      <c r="C106" s="52" t="s">
        <v>505</v>
      </c>
      <c r="D106" s="52">
        <v>1</v>
      </c>
      <c r="E106" s="52">
        <v>3.2087277394513101</v>
      </c>
      <c r="F106" s="52">
        <v>41.8280580321331</v>
      </c>
    </row>
    <row r="107" spans="1:6" x14ac:dyDescent="0.2">
      <c r="A107" s="52">
        <v>271136</v>
      </c>
      <c r="B107" s="52" t="s">
        <v>419</v>
      </c>
      <c r="C107" s="52" t="s">
        <v>508</v>
      </c>
      <c r="D107" s="52">
        <v>2</v>
      </c>
      <c r="E107" s="52">
        <v>4.1625907965117497</v>
      </c>
      <c r="F107" s="52">
        <v>54.262344311671001</v>
      </c>
    </row>
    <row r="108" spans="1:6" x14ac:dyDescent="0.2">
      <c r="A108" s="52">
        <v>271144</v>
      </c>
      <c r="B108" s="52" t="s">
        <v>419</v>
      </c>
      <c r="C108" s="52" t="s">
        <v>509</v>
      </c>
      <c r="D108" s="52">
        <v>1</v>
      </c>
      <c r="E108" s="52">
        <v>1.1833339250003001</v>
      </c>
      <c r="F108" s="52">
        <v>15.4256029508967</v>
      </c>
    </row>
    <row r="109" spans="1:6" x14ac:dyDescent="0.2">
      <c r="A109" s="52">
        <v>271161</v>
      </c>
      <c r="B109" s="52" t="s">
        <v>419</v>
      </c>
      <c r="C109" s="52" t="s">
        <v>511</v>
      </c>
      <c r="D109" s="52">
        <v>2</v>
      </c>
      <c r="E109" s="52">
        <v>3.2953272259935402</v>
      </c>
      <c r="F109" s="52">
        <v>42.956944195987198</v>
      </c>
    </row>
    <row r="110" spans="1:6" x14ac:dyDescent="0.2">
      <c r="A110" s="52">
        <v>271179</v>
      </c>
      <c r="B110" s="52" t="s">
        <v>419</v>
      </c>
      <c r="C110" s="52" t="s">
        <v>512</v>
      </c>
      <c r="D110" s="52">
        <v>2</v>
      </c>
      <c r="E110" s="52">
        <v>4.6547350292084602</v>
      </c>
      <c r="F110" s="52">
        <v>60.677795916467502</v>
      </c>
    </row>
    <row r="111" spans="1:6" x14ac:dyDescent="0.2">
      <c r="A111" s="52">
        <v>271187</v>
      </c>
      <c r="B111" s="52" t="s">
        <v>419</v>
      </c>
      <c r="C111" s="52" t="s">
        <v>513</v>
      </c>
      <c r="D111" s="52">
        <v>1</v>
      </c>
      <c r="E111" s="52">
        <v>1.23249852100177</v>
      </c>
      <c r="F111" s="52">
        <v>16.0664985773446</v>
      </c>
    </row>
    <row r="112" spans="1:6" x14ac:dyDescent="0.2">
      <c r="A112" s="52">
        <v>271195</v>
      </c>
      <c r="B112" s="52" t="s">
        <v>419</v>
      </c>
      <c r="C112" s="52" t="s">
        <v>527</v>
      </c>
      <c r="D112" s="52">
        <v>1</v>
      </c>
      <c r="E112" s="52">
        <v>1.9400523814143</v>
      </c>
      <c r="F112" s="52">
        <v>25.289968543436402</v>
      </c>
    </row>
    <row r="113" spans="1:6" x14ac:dyDescent="0.2">
      <c r="A113" s="52">
        <v>271217</v>
      </c>
      <c r="B113" s="52" t="s">
        <v>419</v>
      </c>
      <c r="C113" s="52" t="s">
        <v>515</v>
      </c>
      <c r="D113" s="52">
        <v>4</v>
      </c>
      <c r="E113" s="52">
        <v>6.4029709785340403</v>
      </c>
      <c r="F113" s="52">
        <v>83.467300255890194</v>
      </c>
    </row>
    <row r="114" spans="1:6" x14ac:dyDescent="0.2">
      <c r="A114" s="52">
        <v>271225</v>
      </c>
      <c r="B114" s="52" t="s">
        <v>419</v>
      </c>
      <c r="C114" s="52" t="s">
        <v>516</v>
      </c>
      <c r="D114" s="52">
        <v>2</v>
      </c>
      <c r="E114" s="52">
        <v>3.2924520536669699</v>
      </c>
      <c r="F114" s="52">
        <v>42.919464271015798</v>
      </c>
    </row>
    <row r="115" spans="1:6" x14ac:dyDescent="0.2">
      <c r="A115" s="52">
        <v>271241</v>
      </c>
      <c r="B115" s="52" t="s">
        <v>419</v>
      </c>
      <c r="C115" s="52" t="s">
        <v>530</v>
      </c>
      <c r="D115" s="52">
        <v>1</v>
      </c>
      <c r="E115" s="52">
        <v>1.86122692078618</v>
      </c>
      <c r="F115" s="52">
        <v>24.2624223602485</v>
      </c>
    </row>
    <row r="116" spans="1:6" x14ac:dyDescent="0.2">
      <c r="A116" s="52">
        <v>271250</v>
      </c>
      <c r="B116" s="52" t="s">
        <v>419</v>
      </c>
      <c r="C116" s="52" t="s">
        <v>518</v>
      </c>
      <c r="D116" s="52">
        <v>2</v>
      </c>
      <c r="E116" s="52">
        <v>3.4874799469903102</v>
      </c>
      <c r="F116" s="52">
        <v>45.461792166123601</v>
      </c>
    </row>
    <row r="117" spans="1:6" x14ac:dyDescent="0.2">
      <c r="A117" s="52">
        <v>271268</v>
      </c>
      <c r="B117" s="52" t="s">
        <v>419</v>
      </c>
      <c r="C117" s="52" t="s">
        <v>519</v>
      </c>
      <c r="D117" s="52">
        <v>3</v>
      </c>
      <c r="E117" s="52">
        <v>3.2829222385152401</v>
      </c>
      <c r="F117" s="52">
        <v>42.795236323502301</v>
      </c>
    </row>
    <row r="118" spans="1:6" x14ac:dyDescent="0.2">
      <c r="A118" s="52">
        <v>271284</v>
      </c>
      <c r="B118" s="52" t="s">
        <v>419</v>
      </c>
      <c r="C118" s="52" t="s">
        <v>521</v>
      </c>
      <c r="D118" s="52">
        <v>1</v>
      </c>
      <c r="E118" s="52">
        <v>1.9687752249325701</v>
      </c>
      <c r="F118" s="52">
        <v>25.664391325013899</v>
      </c>
    </row>
    <row r="119" spans="1:6" x14ac:dyDescent="0.2">
      <c r="A119" s="52">
        <v>271403</v>
      </c>
      <c r="B119" s="52" t="s">
        <v>173</v>
      </c>
      <c r="C119" s="52" t="s">
        <v>419</v>
      </c>
      <c r="D119" s="52">
        <v>6</v>
      </c>
      <c r="E119" s="52">
        <v>1.5158481928563099</v>
      </c>
      <c r="F119" s="52">
        <v>19.760163942591198</v>
      </c>
    </row>
    <row r="120" spans="1:6" x14ac:dyDescent="0.2">
      <c r="A120" s="52">
        <v>271411</v>
      </c>
      <c r="B120" s="52" t="s">
        <v>419</v>
      </c>
      <c r="C120" s="52" t="s">
        <v>522</v>
      </c>
      <c r="D120" s="52">
        <v>3</v>
      </c>
      <c r="E120" s="52">
        <v>4.1792624994775904</v>
      </c>
      <c r="F120" s="52">
        <v>54.479671868190003</v>
      </c>
    </row>
    <row r="121" spans="1:6" x14ac:dyDescent="0.2">
      <c r="A121" s="52">
        <v>271420</v>
      </c>
      <c r="B121" s="52" t="s">
        <v>419</v>
      </c>
      <c r="C121" s="52" t="s">
        <v>528</v>
      </c>
      <c r="D121" s="52">
        <v>1</v>
      </c>
      <c r="E121" s="52">
        <v>1.7009695526450099</v>
      </c>
      <c r="F121" s="52">
        <v>22.1733530969796</v>
      </c>
    </row>
    <row r="122" spans="1:6" x14ac:dyDescent="0.2">
      <c r="A122" s="52">
        <v>271438</v>
      </c>
      <c r="B122" s="52" t="s">
        <v>419</v>
      </c>
      <c r="C122" s="52" t="s">
        <v>523</v>
      </c>
      <c r="D122" s="52">
        <v>1</v>
      </c>
      <c r="E122" s="52">
        <v>2.4329124394813002</v>
      </c>
      <c r="F122" s="52">
        <v>31.714751443238399</v>
      </c>
    </row>
    <row r="123" spans="1:6" x14ac:dyDescent="0.2">
      <c r="A123" s="52">
        <v>271454</v>
      </c>
      <c r="B123" s="52" t="s">
        <v>419</v>
      </c>
      <c r="C123" s="52" t="s">
        <v>524</v>
      </c>
      <c r="D123" s="52">
        <v>1</v>
      </c>
      <c r="E123" s="52">
        <v>1.54983494257862</v>
      </c>
      <c r="F123" s="52">
        <v>20.203205501471199</v>
      </c>
    </row>
    <row r="124" spans="1:6" x14ac:dyDescent="0.2">
      <c r="A124" s="52">
        <v>272027</v>
      </c>
      <c r="B124" s="52" t="s">
        <v>253</v>
      </c>
      <c r="C124" s="52" t="s">
        <v>419</v>
      </c>
      <c r="D124" s="52">
        <v>2</v>
      </c>
      <c r="E124" s="52">
        <v>2.1842645581232798</v>
      </c>
      <c r="F124" s="52">
        <v>28.473448704107</v>
      </c>
    </row>
    <row r="125" spans="1:6" x14ac:dyDescent="0.2">
      <c r="A125" s="52">
        <v>272035</v>
      </c>
      <c r="B125" s="52" t="s">
        <v>174</v>
      </c>
      <c r="C125" s="52" t="s">
        <v>419</v>
      </c>
      <c r="D125" s="52">
        <v>5</v>
      </c>
      <c r="E125" s="52">
        <v>2.5738435720830601</v>
      </c>
      <c r="F125" s="52">
        <v>33.5518894217971</v>
      </c>
    </row>
    <row r="126" spans="1:6" x14ac:dyDescent="0.2">
      <c r="A126" s="52">
        <v>272043</v>
      </c>
      <c r="B126" s="52" t="s">
        <v>175</v>
      </c>
      <c r="C126" s="52" t="s">
        <v>419</v>
      </c>
      <c r="D126" s="52">
        <v>1</v>
      </c>
      <c r="E126" s="52">
        <v>2.0242914979757098</v>
      </c>
      <c r="F126" s="52">
        <v>26.388085598611902</v>
      </c>
    </row>
    <row r="127" spans="1:6" x14ac:dyDescent="0.2">
      <c r="A127" s="52">
        <v>272051</v>
      </c>
      <c r="B127" s="52" t="s">
        <v>176</v>
      </c>
      <c r="C127" s="52" t="s">
        <v>419</v>
      </c>
      <c r="D127" s="52">
        <v>3</v>
      </c>
      <c r="E127" s="52">
        <v>1.6567171597240999</v>
      </c>
      <c r="F127" s="52">
        <v>21.596491546403499</v>
      </c>
    </row>
    <row r="128" spans="1:6" x14ac:dyDescent="0.2">
      <c r="A128" s="52">
        <v>272078</v>
      </c>
      <c r="B128" s="52" t="s">
        <v>177</v>
      </c>
      <c r="C128" s="52" t="s">
        <v>419</v>
      </c>
      <c r="D128" s="52">
        <v>2</v>
      </c>
      <c r="E128" s="52">
        <v>1.19636544178785</v>
      </c>
      <c r="F128" s="52">
        <v>15.5954780804487</v>
      </c>
    </row>
    <row r="129" spans="1:6" x14ac:dyDescent="0.2">
      <c r="A129" s="52">
        <v>272108</v>
      </c>
      <c r="B129" s="52" t="s">
        <v>180</v>
      </c>
      <c r="C129" s="52" t="s">
        <v>419</v>
      </c>
      <c r="D129" s="52">
        <v>1</v>
      </c>
      <c r="E129" s="52">
        <v>0.52462043711374795</v>
      </c>
      <c r="F129" s="52">
        <v>6.8388021266613599</v>
      </c>
    </row>
    <row r="130" spans="1:6" x14ac:dyDescent="0.2">
      <c r="A130" s="52">
        <v>272116</v>
      </c>
      <c r="B130" s="52" t="s">
        <v>181</v>
      </c>
      <c r="C130" s="52" t="s">
        <v>419</v>
      </c>
      <c r="D130" s="52">
        <v>3</v>
      </c>
      <c r="E130" s="52">
        <v>2.1894294346893202</v>
      </c>
      <c r="F130" s="52">
        <v>28.540776559342898</v>
      </c>
    </row>
    <row r="131" spans="1:6" x14ac:dyDescent="0.2">
      <c r="A131" s="52">
        <v>272124</v>
      </c>
      <c r="B131" s="52" t="s">
        <v>182</v>
      </c>
      <c r="C131" s="52" t="s">
        <v>419</v>
      </c>
      <c r="D131" s="52">
        <v>3</v>
      </c>
      <c r="E131" s="52">
        <v>2.3836008263149502</v>
      </c>
      <c r="F131" s="52">
        <v>31.071939343034199</v>
      </c>
    </row>
    <row r="132" spans="1:6" x14ac:dyDescent="0.2">
      <c r="A132" s="52">
        <v>272159</v>
      </c>
      <c r="B132" s="52" t="s">
        <v>184</v>
      </c>
      <c r="C132" s="52" t="s">
        <v>419</v>
      </c>
      <c r="D132" s="52">
        <v>3</v>
      </c>
      <c r="E132" s="52">
        <v>2.7114722390433901</v>
      </c>
      <c r="F132" s="52">
        <v>35.345977401815702</v>
      </c>
    </row>
    <row r="133" spans="1:6" x14ac:dyDescent="0.2">
      <c r="A133" s="52">
        <v>272167</v>
      </c>
      <c r="B133" s="52" t="s">
        <v>185</v>
      </c>
      <c r="C133" s="52" t="s">
        <v>419</v>
      </c>
      <c r="D133" s="52">
        <v>1</v>
      </c>
      <c r="E133" s="52">
        <v>2.08537526327863</v>
      </c>
      <c r="F133" s="52">
        <v>27.184356110596401</v>
      </c>
    </row>
    <row r="134" spans="1:6" x14ac:dyDescent="0.2">
      <c r="A134" s="52">
        <v>272175</v>
      </c>
      <c r="B134" s="52" t="s">
        <v>186</v>
      </c>
      <c r="C134" s="52" t="s">
        <v>419</v>
      </c>
      <c r="D134" s="52">
        <v>2</v>
      </c>
      <c r="E134" s="52">
        <v>3.52640394957242</v>
      </c>
      <c r="F134" s="52">
        <v>45.969194342640499</v>
      </c>
    </row>
    <row r="135" spans="1:6" x14ac:dyDescent="0.2">
      <c r="A135" s="52">
        <v>272183</v>
      </c>
      <c r="B135" s="52" t="s">
        <v>187</v>
      </c>
      <c r="C135" s="52" t="s">
        <v>419</v>
      </c>
      <c r="D135" s="52">
        <v>2</v>
      </c>
      <c r="E135" s="52">
        <v>3.46897006278836</v>
      </c>
      <c r="F135" s="52">
        <v>45.2205026042054</v>
      </c>
    </row>
    <row r="136" spans="1:6" x14ac:dyDescent="0.2">
      <c r="A136" s="52">
        <v>272191</v>
      </c>
      <c r="B136" s="52" t="s">
        <v>278</v>
      </c>
      <c r="C136" s="52" t="s">
        <v>419</v>
      </c>
      <c r="D136" s="52">
        <v>2</v>
      </c>
      <c r="E136" s="52">
        <v>2.24036921284628</v>
      </c>
      <c r="F136" s="52">
        <v>29.204812953174699</v>
      </c>
    </row>
    <row r="137" spans="1:6" x14ac:dyDescent="0.2">
      <c r="A137" s="52">
        <v>272205</v>
      </c>
      <c r="B137" s="52" t="s">
        <v>188</v>
      </c>
      <c r="C137" s="52" t="s">
        <v>419</v>
      </c>
      <c r="D137" s="52">
        <v>1</v>
      </c>
      <c r="E137" s="52">
        <v>1.50394032364796</v>
      </c>
      <c r="F137" s="52">
        <v>19.6049363618394</v>
      </c>
    </row>
    <row r="138" spans="1:6" x14ac:dyDescent="0.2">
      <c r="A138" s="52">
        <v>272248</v>
      </c>
      <c r="B138" s="52" t="s">
        <v>190</v>
      </c>
      <c r="C138" s="52" t="s">
        <v>419</v>
      </c>
      <c r="D138" s="52">
        <v>2</v>
      </c>
      <c r="E138" s="52">
        <v>4.6603751602003998</v>
      </c>
      <c r="F138" s="52">
        <v>60.751319052612303</v>
      </c>
    </row>
    <row r="139" spans="1:6" x14ac:dyDescent="0.2">
      <c r="A139" s="52">
        <v>272272</v>
      </c>
      <c r="B139" s="52" t="s">
        <v>193</v>
      </c>
      <c r="C139" s="52" t="s">
        <v>419</v>
      </c>
      <c r="D139" s="52">
        <v>7</v>
      </c>
      <c r="E139" s="52">
        <v>2.9847691494260702</v>
      </c>
      <c r="F139" s="52">
        <v>38.908597840732703</v>
      </c>
    </row>
    <row r="140" spans="1:6" x14ac:dyDescent="0.2">
      <c r="A140" s="52">
        <v>272311</v>
      </c>
      <c r="B140" s="52" t="s">
        <v>197</v>
      </c>
      <c r="C140" s="52" t="s">
        <v>419</v>
      </c>
      <c r="D140" s="52">
        <v>1</v>
      </c>
      <c r="E140" s="52">
        <v>3.6276572589421701</v>
      </c>
      <c r="F140" s="52">
        <v>47.289103554067601</v>
      </c>
    </row>
    <row r="141" spans="1:6" x14ac:dyDescent="0.2">
      <c r="A141">
        <v>273015</v>
      </c>
      <c r="B141" t="s">
        <v>533</v>
      </c>
      <c r="C141" t="s">
        <v>419</v>
      </c>
      <c r="D141">
        <v>3</v>
      </c>
      <c r="E141">
        <v>19.8570293884035</v>
      </c>
      <c r="F141">
        <v>258.85056167025999</v>
      </c>
    </row>
    <row r="142" spans="1:6" x14ac:dyDescent="0.2">
      <c r="A142">
        <v>273619</v>
      </c>
      <c r="B142" t="s">
        <v>534</v>
      </c>
      <c r="C142" t="s">
        <v>419</v>
      </c>
      <c r="D142">
        <v>1</v>
      </c>
      <c r="E142">
        <v>4.7920260686218104</v>
      </c>
      <c r="F142">
        <v>62.467482680248601</v>
      </c>
    </row>
    <row r="143" spans="1:6" x14ac:dyDescent="0.2">
      <c r="A143">
        <v>273660</v>
      </c>
      <c r="B143" t="s">
        <v>526</v>
      </c>
      <c r="C143" t="s">
        <v>419</v>
      </c>
      <c r="D143">
        <v>1</v>
      </c>
      <c r="E143">
        <v>14.1462724572075</v>
      </c>
      <c r="F143">
        <v>184.406765960027</v>
      </c>
    </row>
    <row r="144" spans="1:6" x14ac:dyDescent="0.2">
      <c r="A144">
        <v>273813</v>
      </c>
      <c r="B144" t="s">
        <v>535</v>
      </c>
      <c r="C144" t="s">
        <v>419</v>
      </c>
      <c r="D144">
        <v>1</v>
      </c>
      <c r="E144">
        <v>15.559358954411101</v>
      </c>
      <c r="F144">
        <v>202.82735779857299</v>
      </c>
    </row>
    <row r="145" spans="1:6" x14ac:dyDescent="0.2">
      <c r="A145">
        <v>273830</v>
      </c>
      <c r="B145" t="s">
        <v>536</v>
      </c>
      <c r="C145" t="s">
        <v>419</v>
      </c>
      <c r="D145">
        <v>1</v>
      </c>
      <c r="E145">
        <v>42.4268137462876</v>
      </c>
      <c r="F145">
        <v>553.06382204982106</v>
      </c>
    </row>
    <row r="178" spans="1:6" x14ac:dyDescent="0.2">
      <c r="B178">
        <v>271004</v>
      </c>
      <c r="C178" t="s">
        <v>249</v>
      </c>
      <c r="D178">
        <v>27</v>
      </c>
      <c r="E178">
        <v>2.04011315827651</v>
      </c>
      <c r="F178">
        <v>26.594332241818801</v>
      </c>
    </row>
    <row r="179" spans="1:6" x14ac:dyDescent="0.2">
      <c r="B179">
        <v>271403</v>
      </c>
      <c r="C179" t="s">
        <v>251</v>
      </c>
      <c r="D179">
        <v>6</v>
      </c>
      <c r="E179">
        <v>1.5158481928563099</v>
      </c>
      <c r="F179">
        <v>19.760163942591198</v>
      </c>
    </row>
    <row r="180" spans="1:6" x14ac:dyDescent="0.2">
      <c r="B180" s="52"/>
      <c r="C180" t="s">
        <v>397</v>
      </c>
      <c r="D180">
        <v>114</v>
      </c>
    </row>
    <row r="181" spans="1:6" x14ac:dyDescent="0.2">
      <c r="A181">
        <v>1</v>
      </c>
      <c r="B181" s="52">
        <v>2</v>
      </c>
      <c r="C181">
        <v>3</v>
      </c>
      <c r="D181">
        <v>4</v>
      </c>
      <c r="E181">
        <v>5</v>
      </c>
      <c r="F181">
        <v>6</v>
      </c>
    </row>
    <row r="183" spans="1:6" x14ac:dyDescent="0.2">
      <c r="A183">
        <v>270000</v>
      </c>
      <c r="B183" t="s">
        <v>313</v>
      </c>
      <c r="C183" t="s">
        <v>406</v>
      </c>
      <c r="D183">
        <v>81</v>
      </c>
      <c r="E183">
        <v>1.9113456534112101</v>
      </c>
      <c r="F183">
        <v>24.9157558391104</v>
      </c>
    </row>
  </sheetData>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""&amp;市町村別自殺者集計表!Q7&amp;市町村別自殺者集計表!R7&amp;"年2月暫定値"</f>
        <v>令和5年2月暫定値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令和5年2月暫定値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令和5年2月暫定値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359</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14</v>
      </c>
      <c r="E8" s="52">
        <v>0.993795168877743</v>
      </c>
      <c r="F8" s="52">
        <v>12.954829880013399</v>
      </c>
      <c r="G8" s="52">
        <v>1</v>
      </c>
      <c r="H8" s="52">
        <v>3</v>
      </c>
      <c r="I8" s="52">
        <v>0</v>
      </c>
      <c r="J8" s="52">
        <v>3</v>
      </c>
      <c r="K8" s="52">
        <v>2</v>
      </c>
      <c r="L8" s="52">
        <v>1</v>
      </c>
      <c r="M8" s="52">
        <v>1</v>
      </c>
      <c r="N8" s="52">
        <v>3</v>
      </c>
      <c r="O8" s="52">
        <v>0</v>
      </c>
      <c r="P8" s="52">
        <v>8</v>
      </c>
      <c r="Q8" s="52">
        <v>6</v>
      </c>
      <c r="R8" s="52">
        <v>0</v>
      </c>
      <c r="S8" s="52">
        <v>5</v>
      </c>
      <c r="T8" s="52">
        <v>9</v>
      </c>
      <c r="U8" s="52">
        <v>0</v>
      </c>
      <c r="V8" s="52">
        <v>9</v>
      </c>
      <c r="W8" s="52">
        <v>3</v>
      </c>
      <c r="X8" s="52">
        <v>0</v>
      </c>
      <c r="Y8" s="52">
        <v>6</v>
      </c>
      <c r="Z8" s="52">
        <v>0</v>
      </c>
      <c r="AA8" s="52">
        <v>0</v>
      </c>
      <c r="AB8" s="52">
        <v>12</v>
      </c>
      <c r="AC8" s="52">
        <v>1</v>
      </c>
      <c r="AD8" s="52">
        <v>0</v>
      </c>
      <c r="AE8" s="52">
        <v>0</v>
      </c>
      <c r="AF8" s="52">
        <v>0</v>
      </c>
      <c r="AG8" s="52">
        <v>1</v>
      </c>
      <c r="AH8" s="52">
        <v>0</v>
      </c>
      <c r="AI8" s="52">
        <v>8</v>
      </c>
      <c r="AJ8" s="52">
        <v>0</v>
      </c>
      <c r="AK8" s="52">
        <v>0</v>
      </c>
      <c r="AL8" s="52">
        <v>3</v>
      </c>
      <c r="AM8" s="52">
        <v>1</v>
      </c>
      <c r="AN8" s="52">
        <v>2</v>
      </c>
      <c r="AO8" s="52">
        <v>0</v>
      </c>
      <c r="AP8" s="52">
        <v>0</v>
      </c>
      <c r="AQ8" s="52">
        <v>0</v>
      </c>
      <c r="AR8" s="52">
        <v>1</v>
      </c>
      <c r="AS8" s="52">
        <v>1</v>
      </c>
      <c r="AT8" s="52">
        <v>1</v>
      </c>
      <c r="AU8" s="52">
        <v>1</v>
      </c>
      <c r="AV8" s="52">
        <v>0</v>
      </c>
      <c r="AW8" s="52">
        <v>1</v>
      </c>
      <c r="AX8" s="52">
        <v>0</v>
      </c>
      <c r="AY8" s="52">
        <v>2</v>
      </c>
      <c r="AZ8" s="52">
        <v>3</v>
      </c>
      <c r="BA8" s="52">
        <v>1</v>
      </c>
      <c r="BB8" s="52">
        <v>3</v>
      </c>
      <c r="BC8" s="52">
        <v>2</v>
      </c>
      <c r="BD8" s="52">
        <v>3</v>
      </c>
      <c r="BE8" s="52">
        <v>3</v>
      </c>
      <c r="BF8" s="52">
        <v>0</v>
      </c>
      <c r="BG8" s="52">
        <v>4</v>
      </c>
      <c r="BH8" s="52">
        <v>1</v>
      </c>
      <c r="BI8" s="52">
        <v>1</v>
      </c>
      <c r="BJ8" s="52">
        <v>0</v>
      </c>
      <c r="BK8" s="52">
        <v>2</v>
      </c>
      <c r="BL8" s="52">
        <v>16</v>
      </c>
      <c r="BM8" s="52">
        <v>2</v>
      </c>
      <c r="BN8" s="52">
        <v>1</v>
      </c>
      <c r="BO8" s="52">
        <v>2</v>
      </c>
      <c r="BP8" s="52">
        <v>0</v>
      </c>
      <c r="BQ8" s="52">
        <v>1</v>
      </c>
      <c r="BR8" s="52">
        <v>0</v>
      </c>
      <c r="BS8" s="52">
        <v>4</v>
      </c>
      <c r="BT8" s="52">
        <v>10</v>
      </c>
      <c r="BU8" s="52">
        <v>0</v>
      </c>
      <c r="BV8" s="52">
        <v>0</v>
      </c>
    </row>
    <row r="9" spans="1:74" s="52" customFormat="1" x14ac:dyDescent="0.2">
      <c r="A9" s="52">
        <v>271063</v>
      </c>
      <c r="B9" s="52" t="s">
        <v>419</v>
      </c>
      <c r="C9" s="52" t="s">
        <v>503</v>
      </c>
      <c r="D9" s="52">
        <v>1</v>
      </c>
      <c r="E9" s="52">
        <v>1.81738877580692</v>
      </c>
      <c r="F9" s="52">
        <v>23.690960827483099</v>
      </c>
      <c r="G9" s="52">
        <v>0</v>
      </c>
      <c r="H9" s="52">
        <v>1</v>
      </c>
      <c r="I9" s="52">
        <v>0</v>
      </c>
      <c r="J9" s="52">
        <v>0</v>
      </c>
      <c r="K9" s="52">
        <v>0</v>
      </c>
      <c r="L9" s="52">
        <v>0</v>
      </c>
      <c r="M9" s="52">
        <v>0</v>
      </c>
      <c r="N9" s="52">
        <v>0</v>
      </c>
      <c r="O9" s="52">
        <v>0</v>
      </c>
      <c r="P9" s="52">
        <v>1</v>
      </c>
      <c r="Q9" s="52">
        <v>0</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0</v>
      </c>
      <c r="AQ9" s="52">
        <v>0</v>
      </c>
      <c r="AR9" s="52">
        <v>0</v>
      </c>
      <c r="AS9" s="52">
        <v>0</v>
      </c>
      <c r="AT9" s="52">
        <v>0</v>
      </c>
      <c r="AU9" s="52">
        <v>0</v>
      </c>
      <c r="AV9" s="52">
        <v>0</v>
      </c>
      <c r="AW9" s="52">
        <v>0</v>
      </c>
      <c r="AX9" s="52">
        <v>0</v>
      </c>
      <c r="AY9" s="52">
        <v>0</v>
      </c>
      <c r="AZ9" s="52">
        <v>1</v>
      </c>
      <c r="BA9" s="52">
        <v>0</v>
      </c>
      <c r="BB9" s="52">
        <v>0</v>
      </c>
      <c r="BC9" s="52">
        <v>0</v>
      </c>
      <c r="BD9" s="52">
        <v>0</v>
      </c>
      <c r="BE9" s="52">
        <v>0</v>
      </c>
      <c r="BF9" s="52">
        <v>0</v>
      </c>
      <c r="BG9" s="52">
        <v>1</v>
      </c>
      <c r="BH9" s="52">
        <v>0</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271110</v>
      </c>
      <c r="B10" s="52" t="s">
        <v>419</v>
      </c>
      <c r="C10" s="52" t="s">
        <v>507</v>
      </c>
      <c r="D10" s="52">
        <v>1</v>
      </c>
      <c r="E10" s="52">
        <v>2.86804141451803</v>
      </c>
      <c r="F10" s="52">
        <v>37.386968439252797</v>
      </c>
      <c r="G10" s="52">
        <v>0</v>
      </c>
      <c r="H10" s="52">
        <v>1</v>
      </c>
      <c r="I10" s="52">
        <v>0</v>
      </c>
      <c r="J10" s="52">
        <v>0</v>
      </c>
      <c r="K10" s="52">
        <v>0</v>
      </c>
      <c r="L10" s="52">
        <v>0</v>
      </c>
      <c r="M10" s="52">
        <v>0</v>
      </c>
      <c r="N10" s="52">
        <v>0</v>
      </c>
      <c r="O10" s="52">
        <v>0</v>
      </c>
      <c r="P10" s="52">
        <v>0</v>
      </c>
      <c r="Q10" s="52">
        <v>1</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1</v>
      </c>
      <c r="AS10" s="52">
        <v>0</v>
      </c>
      <c r="AT10" s="52">
        <v>0</v>
      </c>
      <c r="AU10" s="52">
        <v>0</v>
      </c>
      <c r="AV10" s="52">
        <v>0</v>
      </c>
      <c r="AW10" s="52">
        <v>0</v>
      </c>
      <c r="AX10" s="52">
        <v>0</v>
      </c>
      <c r="AY10" s="52">
        <v>0</v>
      </c>
      <c r="AZ10" s="52">
        <v>0</v>
      </c>
      <c r="BA10" s="52">
        <v>0</v>
      </c>
      <c r="BB10" s="52">
        <v>0</v>
      </c>
      <c r="BC10" s="52">
        <v>0</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271144</v>
      </c>
      <c r="B11" s="52" t="s">
        <v>419</v>
      </c>
      <c r="C11" s="52" t="s">
        <v>509</v>
      </c>
      <c r="D11" s="52">
        <v>2</v>
      </c>
      <c r="E11" s="52">
        <v>2.3118447365075001</v>
      </c>
      <c r="F11" s="52">
        <v>30.136547458044099</v>
      </c>
      <c r="G11" s="52">
        <v>0</v>
      </c>
      <c r="H11" s="52">
        <v>0</v>
      </c>
      <c r="I11" s="52">
        <v>0</v>
      </c>
      <c r="J11" s="52">
        <v>1</v>
      </c>
      <c r="K11" s="52">
        <v>0</v>
      </c>
      <c r="L11" s="52">
        <v>0</v>
      </c>
      <c r="M11" s="52">
        <v>0</v>
      </c>
      <c r="N11" s="52">
        <v>1</v>
      </c>
      <c r="O11" s="52">
        <v>0</v>
      </c>
      <c r="P11" s="52">
        <v>1</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1</v>
      </c>
      <c r="BA11" s="52">
        <v>0</v>
      </c>
      <c r="BB11" s="52">
        <v>1</v>
      </c>
      <c r="BC11" s="52">
        <v>0</v>
      </c>
      <c r="BD11" s="52">
        <v>1</v>
      </c>
      <c r="BE11" s="52">
        <v>1</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271161</v>
      </c>
      <c r="B12" s="52" t="s">
        <v>419</v>
      </c>
      <c r="C12" s="52" t="s">
        <v>511</v>
      </c>
      <c r="D12" s="52">
        <v>1</v>
      </c>
      <c r="E12" s="52">
        <v>1.53827221265075</v>
      </c>
      <c r="F12" s="52">
        <v>20.052477057768701</v>
      </c>
      <c r="G12" s="52">
        <v>0</v>
      </c>
      <c r="H12" s="52">
        <v>0</v>
      </c>
      <c r="I12" s="52">
        <v>0</v>
      </c>
      <c r="J12" s="52">
        <v>0</v>
      </c>
      <c r="K12" s="52">
        <v>0</v>
      </c>
      <c r="L12" s="52">
        <v>1</v>
      </c>
      <c r="M12" s="52">
        <v>0</v>
      </c>
      <c r="N12" s="52">
        <v>0</v>
      </c>
      <c r="O12" s="52">
        <v>0</v>
      </c>
      <c r="P12" s="52">
        <v>0</v>
      </c>
      <c r="Q12" s="52">
        <v>1</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0</v>
      </c>
      <c r="AV12" s="52">
        <v>0</v>
      </c>
      <c r="AW12" s="52">
        <v>0</v>
      </c>
      <c r="AX12" s="52">
        <v>0</v>
      </c>
      <c r="AY12" s="52">
        <v>0</v>
      </c>
      <c r="AZ12" s="52">
        <v>0</v>
      </c>
      <c r="BA12" s="52">
        <v>0</v>
      </c>
      <c r="BB12" s="52">
        <v>1</v>
      </c>
      <c r="BC12" s="52">
        <v>0</v>
      </c>
      <c r="BD12" s="52">
        <v>0</v>
      </c>
      <c r="BE12" s="52">
        <v>0</v>
      </c>
      <c r="BF12" s="52">
        <v>0</v>
      </c>
      <c r="BG12" s="52">
        <v>0</v>
      </c>
      <c r="BH12" s="52">
        <v>0</v>
      </c>
      <c r="BI12" s="52">
        <v>1</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271187</v>
      </c>
      <c r="B13" s="52" t="s">
        <v>419</v>
      </c>
      <c r="C13" s="52" t="s">
        <v>513</v>
      </c>
      <c r="D13" s="52">
        <v>1</v>
      </c>
      <c r="E13" s="52">
        <v>1.1211013699858701</v>
      </c>
      <c r="F13" s="52">
        <v>14.614357144458699</v>
      </c>
      <c r="G13" s="52">
        <v>0</v>
      </c>
      <c r="H13" s="52">
        <v>0</v>
      </c>
      <c r="I13" s="52">
        <v>0</v>
      </c>
      <c r="J13" s="52">
        <v>1</v>
      </c>
      <c r="K13" s="52">
        <v>0</v>
      </c>
      <c r="L13" s="52">
        <v>0</v>
      </c>
      <c r="M13" s="52">
        <v>0</v>
      </c>
      <c r="N13" s="52">
        <v>0</v>
      </c>
      <c r="O13" s="52">
        <v>0</v>
      </c>
      <c r="P13" s="52">
        <v>0</v>
      </c>
      <c r="Q13" s="52">
        <v>1</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0</v>
      </c>
      <c r="AR13" s="52">
        <v>0</v>
      </c>
      <c r="AS13" s="52">
        <v>0</v>
      </c>
      <c r="AT13" s="52">
        <v>0</v>
      </c>
      <c r="AU13" s="52">
        <v>0</v>
      </c>
      <c r="AV13" s="52">
        <v>0</v>
      </c>
      <c r="AW13" s="52">
        <v>0</v>
      </c>
      <c r="AX13" s="52">
        <v>0</v>
      </c>
      <c r="AY13" s="52">
        <v>0</v>
      </c>
      <c r="AZ13" s="52">
        <v>1</v>
      </c>
      <c r="BA13" s="52">
        <v>0</v>
      </c>
      <c r="BB13" s="52">
        <v>0</v>
      </c>
      <c r="BC13" s="52">
        <v>0</v>
      </c>
      <c r="BD13" s="52">
        <v>0</v>
      </c>
      <c r="BE13" s="52">
        <v>0</v>
      </c>
      <c r="BF13" s="52">
        <v>0</v>
      </c>
      <c r="BG13" s="52">
        <v>1</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271225</v>
      </c>
      <c r="B14" s="52" t="s">
        <v>419</v>
      </c>
      <c r="C14" s="52" t="s">
        <v>516</v>
      </c>
      <c r="D14" s="52">
        <v>2</v>
      </c>
      <c r="E14" s="52">
        <v>4.5452479432753101</v>
      </c>
      <c r="F14" s="52">
        <v>59.250553546267398</v>
      </c>
      <c r="G14" s="52">
        <v>1</v>
      </c>
      <c r="H14" s="52">
        <v>1</v>
      </c>
      <c r="I14" s="52">
        <v>0</v>
      </c>
      <c r="J14" s="52">
        <v>0</v>
      </c>
      <c r="K14" s="52">
        <v>0</v>
      </c>
      <c r="L14" s="52">
        <v>0</v>
      </c>
      <c r="M14" s="52">
        <v>0</v>
      </c>
      <c r="N14" s="52">
        <v>0</v>
      </c>
      <c r="O14" s="52">
        <v>0</v>
      </c>
      <c r="P14" s="52">
        <v>1</v>
      </c>
      <c r="Q14" s="52">
        <v>1</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1</v>
      </c>
      <c r="AT14" s="52">
        <v>0</v>
      </c>
      <c r="AU14" s="52">
        <v>0</v>
      </c>
      <c r="AV14" s="52">
        <v>0</v>
      </c>
      <c r="AW14" s="52">
        <v>0</v>
      </c>
      <c r="AX14" s="52">
        <v>0</v>
      </c>
      <c r="AY14" s="52">
        <v>1</v>
      </c>
      <c r="AZ14" s="52">
        <v>0</v>
      </c>
      <c r="BA14" s="52">
        <v>0</v>
      </c>
      <c r="BB14" s="52">
        <v>0</v>
      </c>
      <c r="BC14" s="52">
        <v>1</v>
      </c>
      <c r="BD14" s="52">
        <v>0</v>
      </c>
      <c r="BE14" s="52">
        <v>1</v>
      </c>
      <c r="BF14" s="52">
        <v>0</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271233</v>
      </c>
      <c r="B15" s="52" t="s">
        <v>419</v>
      </c>
      <c r="C15" s="52" t="s">
        <v>517</v>
      </c>
      <c r="D15" s="52">
        <v>1</v>
      </c>
      <c r="E15" s="52">
        <v>1.10314396028682</v>
      </c>
      <c r="F15" s="52">
        <v>14.3802694823103</v>
      </c>
      <c r="G15" s="52">
        <v>0</v>
      </c>
      <c r="H15" s="52">
        <v>0</v>
      </c>
      <c r="I15" s="52">
        <v>0</v>
      </c>
      <c r="J15" s="52">
        <v>1</v>
      </c>
      <c r="K15" s="52">
        <v>0</v>
      </c>
      <c r="L15" s="52">
        <v>0</v>
      </c>
      <c r="M15" s="52">
        <v>0</v>
      </c>
      <c r="N15" s="52">
        <v>0</v>
      </c>
      <c r="O15" s="52">
        <v>0</v>
      </c>
      <c r="P15" s="52">
        <v>1</v>
      </c>
      <c r="Q15" s="52">
        <v>0</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0</v>
      </c>
      <c r="AR15" s="52">
        <v>0</v>
      </c>
      <c r="AS15" s="52">
        <v>0</v>
      </c>
      <c r="AT15" s="52">
        <v>0</v>
      </c>
      <c r="AU15" s="52">
        <v>0</v>
      </c>
      <c r="AV15" s="52">
        <v>0</v>
      </c>
      <c r="AW15" s="52">
        <v>0</v>
      </c>
      <c r="AX15" s="52">
        <v>0</v>
      </c>
      <c r="AY15" s="52">
        <v>0</v>
      </c>
      <c r="AZ15" s="52">
        <v>0</v>
      </c>
      <c r="BA15" s="52">
        <v>1</v>
      </c>
      <c r="BB15" s="52">
        <v>0</v>
      </c>
      <c r="BC15" s="52">
        <v>1</v>
      </c>
      <c r="BD15" s="52">
        <v>0</v>
      </c>
      <c r="BE15" s="52">
        <v>0</v>
      </c>
      <c r="BF15" s="52">
        <v>0</v>
      </c>
      <c r="BG15" s="52">
        <v>0</v>
      </c>
      <c r="BH15" s="52">
        <v>0</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271241</v>
      </c>
      <c r="B16" s="52" t="s">
        <v>419</v>
      </c>
      <c r="C16" s="52" t="s">
        <v>530</v>
      </c>
      <c r="D16" s="52">
        <v>2</v>
      </c>
      <c r="E16" s="52">
        <v>3.3856414944221598</v>
      </c>
      <c r="F16" s="52">
        <v>44.134255195145997</v>
      </c>
      <c r="G16" s="52">
        <v>0</v>
      </c>
      <c r="H16" s="52">
        <v>0</v>
      </c>
      <c r="I16" s="52">
        <v>0</v>
      </c>
      <c r="J16" s="52">
        <v>0</v>
      </c>
      <c r="K16" s="52">
        <v>0</v>
      </c>
      <c r="L16" s="52">
        <v>0</v>
      </c>
      <c r="M16" s="52">
        <v>1</v>
      </c>
      <c r="N16" s="52">
        <v>1</v>
      </c>
      <c r="O16" s="52">
        <v>0</v>
      </c>
      <c r="P16" s="52">
        <v>1</v>
      </c>
      <c r="Q16" s="52">
        <v>1</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1</v>
      </c>
      <c r="AU16" s="52">
        <v>0</v>
      </c>
      <c r="AV16" s="52">
        <v>0</v>
      </c>
      <c r="AW16" s="52">
        <v>0</v>
      </c>
      <c r="AX16" s="52">
        <v>0</v>
      </c>
      <c r="AY16" s="52">
        <v>0</v>
      </c>
      <c r="AZ16" s="52">
        <v>0</v>
      </c>
      <c r="BA16" s="52">
        <v>0</v>
      </c>
      <c r="BB16" s="52">
        <v>1</v>
      </c>
      <c r="BC16" s="52">
        <v>0</v>
      </c>
      <c r="BD16" s="52">
        <v>1</v>
      </c>
      <c r="BE16" s="52">
        <v>1</v>
      </c>
      <c r="BF16" s="52">
        <v>0</v>
      </c>
      <c r="BG16" s="52">
        <v>0</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271250</v>
      </c>
      <c r="B17" s="52" t="s">
        <v>419</v>
      </c>
      <c r="C17" s="52" t="s">
        <v>518</v>
      </c>
      <c r="D17" s="52">
        <v>1</v>
      </c>
      <c r="E17" s="52">
        <v>1.6223494865263901</v>
      </c>
      <c r="F17" s="52">
        <v>21.1484843779333</v>
      </c>
      <c r="G17" s="52">
        <v>0</v>
      </c>
      <c r="H17" s="52">
        <v>0</v>
      </c>
      <c r="I17" s="52">
        <v>0</v>
      </c>
      <c r="J17" s="52">
        <v>0</v>
      </c>
      <c r="K17" s="52">
        <v>1</v>
      </c>
      <c r="L17" s="52">
        <v>0</v>
      </c>
      <c r="M17" s="52">
        <v>0</v>
      </c>
      <c r="N17" s="52">
        <v>0</v>
      </c>
      <c r="O17" s="52">
        <v>0</v>
      </c>
      <c r="P17" s="52">
        <v>1</v>
      </c>
      <c r="Q17" s="52">
        <v>0</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1</v>
      </c>
      <c r="AX17" s="52">
        <v>0</v>
      </c>
      <c r="AY17" s="52">
        <v>0</v>
      </c>
      <c r="AZ17" s="52">
        <v>0</v>
      </c>
      <c r="BA17" s="52">
        <v>0</v>
      </c>
      <c r="BB17" s="52">
        <v>0</v>
      </c>
      <c r="BC17" s="52">
        <v>0</v>
      </c>
      <c r="BD17" s="52">
        <v>1</v>
      </c>
      <c r="BE17" s="52">
        <v>0</v>
      </c>
      <c r="BF17" s="52">
        <v>0</v>
      </c>
      <c r="BG17" s="52">
        <v>0</v>
      </c>
      <c r="BH17" s="52">
        <v>0</v>
      </c>
      <c r="BI17" s="52">
        <v>0</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271268</v>
      </c>
      <c r="B18" s="52" t="s">
        <v>419</v>
      </c>
      <c r="C18" s="52" t="s">
        <v>519</v>
      </c>
      <c r="D18" s="52">
        <v>1</v>
      </c>
      <c r="E18" s="52">
        <v>0.99255583126550895</v>
      </c>
      <c r="F18" s="52">
        <v>12.938674228996801</v>
      </c>
      <c r="G18" s="52">
        <v>0</v>
      </c>
      <c r="H18" s="52">
        <v>0</v>
      </c>
      <c r="I18" s="52">
        <v>0</v>
      </c>
      <c r="J18" s="52">
        <v>0</v>
      </c>
      <c r="K18" s="52">
        <v>0</v>
      </c>
      <c r="L18" s="52">
        <v>0</v>
      </c>
      <c r="M18" s="52">
        <v>0</v>
      </c>
      <c r="N18" s="52">
        <v>1</v>
      </c>
      <c r="O18" s="52">
        <v>0</v>
      </c>
      <c r="P18" s="52">
        <v>1</v>
      </c>
      <c r="Q18" s="52">
        <v>0</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1</v>
      </c>
      <c r="AV18" s="52">
        <v>0</v>
      </c>
      <c r="AW18" s="52">
        <v>0</v>
      </c>
      <c r="AX18" s="52">
        <v>0</v>
      </c>
      <c r="AY18" s="52">
        <v>0</v>
      </c>
      <c r="AZ18" s="52">
        <v>0</v>
      </c>
      <c r="BA18" s="52">
        <v>0</v>
      </c>
      <c r="BB18" s="52">
        <v>0</v>
      </c>
      <c r="BC18" s="52">
        <v>0</v>
      </c>
      <c r="BD18" s="52">
        <v>0</v>
      </c>
      <c r="BE18" s="52">
        <v>0</v>
      </c>
      <c r="BF18" s="52">
        <v>0</v>
      </c>
      <c r="BG18" s="52">
        <v>1</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271276</v>
      </c>
      <c r="B19" s="52" t="s">
        <v>419</v>
      </c>
      <c r="C19" s="52" t="s">
        <v>520</v>
      </c>
      <c r="D19" s="52">
        <v>1</v>
      </c>
      <c r="E19" s="52">
        <v>1.4491283492978999</v>
      </c>
      <c r="F19" s="52">
        <v>18.890423124776198</v>
      </c>
      <c r="G19" s="52">
        <v>0</v>
      </c>
      <c r="H19" s="52">
        <v>0</v>
      </c>
      <c r="I19" s="52">
        <v>0</v>
      </c>
      <c r="J19" s="52">
        <v>0</v>
      </c>
      <c r="K19" s="52">
        <v>1</v>
      </c>
      <c r="L19" s="52">
        <v>0</v>
      </c>
      <c r="M19" s="52">
        <v>0</v>
      </c>
      <c r="N19" s="52">
        <v>0</v>
      </c>
      <c r="O19" s="52">
        <v>0</v>
      </c>
      <c r="P19" s="52">
        <v>1</v>
      </c>
      <c r="Q19" s="52">
        <v>0</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0</v>
      </c>
      <c r="AQ19" s="52">
        <v>0</v>
      </c>
      <c r="AR19" s="52">
        <v>0</v>
      </c>
      <c r="AS19" s="52">
        <v>0</v>
      </c>
      <c r="AT19" s="52">
        <v>0</v>
      </c>
      <c r="AU19" s="52">
        <v>0</v>
      </c>
      <c r="AV19" s="52">
        <v>0</v>
      </c>
      <c r="AW19" s="52">
        <v>0</v>
      </c>
      <c r="AX19" s="52">
        <v>0</v>
      </c>
      <c r="AY19" s="52">
        <v>1</v>
      </c>
      <c r="AZ19" s="52">
        <v>0</v>
      </c>
      <c r="BA19" s="52">
        <v>0</v>
      </c>
      <c r="BB19" s="52">
        <v>0</v>
      </c>
      <c r="BC19" s="52">
        <v>0</v>
      </c>
      <c r="BD19" s="52">
        <v>0</v>
      </c>
      <c r="BE19" s="52">
        <v>0</v>
      </c>
      <c r="BF19" s="52">
        <v>0</v>
      </c>
      <c r="BG19" s="52">
        <v>1</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271403</v>
      </c>
      <c r="B20" s="52" t="s">
        <v>173</v>
      </c>
      <c r="C20" s="52" t="s">
        <v>419</v>
      </c>
      <c r="D20" s="52">
        <v>1</v>
      </c>
      <c r="E20" s="52">
        <v>0.23237440163591599</v>
      </c>
      <c r="F20" s="52">
        <v>3.02916630703962</v>
      </c>
      <c r="G20" s="52">
        <v>0</v>
      </c>
      <c r="H20" s="52">
        <v>0</v>
      </c>
      <c r="I20" s="52">
        <v>0</v>
      </c>
      <c r="J20" s="52">
        <v>0</v>
      </c>
      <c r="K20" s="52">
        <v>1</v>
      </c>
      <c r="L20" s="52">
        <v>0</v>
      </c>
      <c r="M20" s="52">
        <v>0</v>
      </c>
      <c r="N20" s="52">
        <v>0</v>
      </c>
      <c r="O20" s="52">
        <v>0</v>
      </c>
      <c r="P20" s="52">
        <v>1</v>
      </c>
      <c r="Q20" s="52">
        <v>0</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1</v>
      </c>
      <c r="AW20" s="52">
        <v>0</v>
      </c>
      <c r="AX20" s="52">
        <v>0</v>
      </c>
      <c r="AY20" s="52">
        <v>0</v>
      </c>
      <c r="AZ20" s="52">
        <v>0</v>
      </c>
      <c r="BA20" s="52">
        <v>0</v>
      </c>
      <c r="BB20" s="52">
        <v>0</v>
      </c>
      <c r="BC20" s="52">
        <v>0</v>
      </c>
      <c r="BD20" s="52">
        <v>0</v>
      </c>
      <c r="BE20" s="52">
        <v>1</v>
      </c>
      <c r="BF20" s="52">
        <v>0</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271446</v>
      </c>
      <c r="B21" s="52" t="s">
        <v>419</v>
      </c>
      <c r="C21" s="52" t="s">
        <v>529</v>
      </c>
      <c r="D21" s="52">
        <v>1</v>
      </c>
      <c r="E21" s="52">
        <v>1.41041734249164</v>
      </c>
      <c r="F21" s="52">
        <v>18.3857975003375</v>
      </c>
      <c r="G21" s="52">
        <v>0</v>
      </c>
      <c r="H21" s="52">
        <v>0</v>
      </c>
      <c r="I21" s="52">
        <v>0</v>
      </c>
      <c r="J21" s="52">
        <v>0</v>
      </c>
      <c r="K21" s="52">
        <v>1</v>
      </c>
      <c r="L21" s="52">
        <v>0</v>
      </c>
      <c r="M21" s="52">
        <v>0</v>
      </c>
      <c r="N21" s="52">
        <v>0</v>
      </c>
      <c r="O21" s="52">
        <v>0</v>
      </c>
      <c r="P21" s="52">
        <v>1</v>
      </c>
      <c r="Q21" s="52">
        <v>0</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0</v>
      </c>
      <c r="AR21" s="52">
        <v>0</v>
      </c>
      <c r="AS21" s="52">
        <v>0</v>
      </c>
      <c r="AT21" s="52">
        <v>0</v>
      </c>
      <c r="AU21" s="52">
        <v>0</v>
      </c>
      <c r="AV21" s="52">
        <v>1</v>
      </c>
      <c r="AW21" s="52">
        <v>0</v>
      </c>
      <c r="AX21" s="52">
        <v>0</v>
      </c>
      <c r="AY21" s="52">
        <v>0</v>
      </c>
      <c r="AZ21" s="52">
        <v>0</v>
      </c>
      <c r="BA21" s="52">
        <v>0</v>
      </c>
      <c r="BB21" s="52">
        <v>0</v>
      </c>
      <c r="BC21" s="52">
        <v>0</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272027</v>
      </c>
      <c r="B22" s="52" t="s">
        <v>253</v>
      </c>
      <c r="C22" s="52" t="s">
        <v>419</v>
      </c>
      <c r="D22" s="52">
        <v>1</v>
      </c>
      <c r="E22" s="52">
        <v>1.0071609140992499</v>
      </c>
      <c r="F22" s="52">
        <v>13.1290619159366</v>
      </c>
      <c r="G22" s="52">
        <v>0</v>
      </c>
      <c r="H22" s="52">
        <v>0</v>
      </c>
      <c r="I22" s="52">
        <v>0</v>
      </c>
      <c r="J22" s="52">
        <v>0</v>
      </c>
      <c r="K22" s="52">
        <v>0</v>
      </c>
      <c r="L22" s="52">
        <v>0</v>
      </c>
      <c r="M22" s="52">
        <v>0</v>
      </c>
      <c r="N22" s="52">
        <v>1</v>
      </c>
      <c r="O22" s="52">
        <v>0</v>
      </c>
      <c r="P22" s="52">
        <v>0</v>
      </c>
      <c r="Q22" s="52">
        <v>1</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0</v>
      </c>
      <c r="AS22" s="52">
        <v>0</v>
      </c>
      <c r="AT22" s="52">
        <v>0</v>
      </c>
      <c r="AU22" s="52">
        <v>0</v>
      </c>
      <c r="AV22" s="52">
        <v>1</v>
      </c>
      <c r="AW22" s="52">
        <v>0</v>
      </c>
      <c r="AX22" s="52">
        <v>0</v>
      </c>
      <c r="AY22" s="52">
        <v>0</v>
      </c>
      <c r="AZ22" s="52">
        <v>0</v>
      </c>
      <c r="BA22" s="52">
        <v>0</v>
      </c>
      <c r="BB22" s="52">
        <v>0</v>
      </c>
      <c r="BC22" s="52">
        <v>0</v>
      </c>
      <c r="BD22" s="52">
        <v>0</v>
      </c>
      <c r="BE22" s="52">
        <v>0</v>
      </c>
      <c r="BF22" s="52">
        <v>1</v>
      </c>
      <c r="BG22" s="52">
        <v>0</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272043</v>
      </c>
      <c r="B23" s="52" t="s">
        <v>175</v>
      </c>
      <c r="C23" s="52" t="s">
        <v>419</v>
      </c>
      <c r="D23" s="52">
        <v>1</v>
      </c>
      <c r="E23" s="52">
        <v>1.85229777539037</v>
      </c>
      <c r="F23" s="52">
        <v>24.146024572053101</v>
      </c>
      <c r="G23" s="52">
        <v>0</v>
      </c>
      <c r="H23" s="52">
        <v>0</v>
      </c>
      <c r="I23" s="52">
        <v>0</v>
      </c>
      <c r="J23" s="52">
        <v>0</v>
      </c>
      <c r="K23" s="52">
        <v>1</v>
      </c>
      <c r="L23" s="52">
        <v>0</v>
      </c>
      <c r="M23" s="52">
        <v>0</v>
      </c>
      <c r="N23" s="52">
        <v>0</v>
      </c>
      <c r="O23" s="52">
        <v>0</v>
      </c>
      <c r="P23" s="52">
        <v>1</v>
      </c>
      <c r="Q23" s="52">
        <v>0</v>
      </c>
      <c r="R23" s="52">
        <v>0</v>
      </c>
      <c r="S23" s="52" t="s">
        <v>170</v>
      </c>
      <c r="T23" s="52" t="s">
        <v>170</v>
      </c>
      <c r="U23" s="52" t="s">
        <v>170</v>
      </c>
      <c r="V23" s="52" t="s">
        <v>170</v>
      </c>
      <c r="W23" s="52" t="s">
        <v>170</v>
      </c>
      <c r="X23" s="52" t="s">
        <v>170</v>
      </c>
      <c r="Y23" s="52" t="s">
        <v>170</v>
      </c>
      <c r="Z23" s="52" t="s">
        <v>170</v>
      </c>
      <c r="AA23" s="52" t="s">
        <v>170</v>
      </c>
      <c r="AB23" s="52" t="s">
        <v>170</v>
      </c>
      <c r="AC23" s="52" t="s">
        <v>170</v>
      </c>
      <c r="AD23" s="52" t="s">
        <v>170</v>
      </c>
      <c r="AE23" s="52" t="s">
        <v>170</v>
      </c>
      <c r="AF23" s="52" t="s">
        <v>170</v>
      </c>
      <c r="AG23" s="52" t="s">
        <v>170</v>
      </c>
      <c r="AH23" s="52" t="s">
        <v>170</v>
      </c>
      <c r="AI23" s="52" t="s">
        <v>170</v>
      </c>
      <c r="AJ23" s="52" t="s">
        <v>170</v>
      </c>
      <c r="AK23" s="52" t="s">
        <v>170</v>
      </c>
      <c r="AL23" s="52" t="s">
        <v>170</v>
      </c>
      <c r="AM23" s="52" t="s">
        <v>170</v>
      </c>
      <c r="AN23" s="52" t="s">
        <v>170</v>
      </c>
      <c r="AO23" s="52" t="s">
        <v>170</v>
      </c>
      <c r="AP23" s="52">
        <v>0</v>
      </c>
      <c r="AQ23" s="52">
        <v>0</v>
      </c>
      <c r="AR23" s="52">
        <v>0</v>
      </c>
      <c r="AS23" s="52">
        <v>0</v>
      </c>
      <c r="AT23" s="52">
        <v>0</v>
      </c>
      <c r="AU23" s="52">
        <v>0</v>
      </c>
      <c r="AV23" s="52">
        <v>0</v>
      </c>
      <c r="AW23" s="52">
        <v>0</v>
      </c>
      <c r="AX23" s="52">
        <v>0</v>
      </c>
      <c r="AY23" s="52">
        <v>0</v>
      </c>
      <c r="AZ23" s="52">
        <v>0</v>
      </c>
      <c r="BA23" s="52">
        <v>0</v>
      </c>
      <c r="BB23" s="52">
        <v>1</v>
      </c>
      <c r="BC23" s="52">
        <v>0</v>
      </c>
      <c r="BD23" s="52">
        <v>0</v>
      </c>
      <c r="BE23" s="52">
        <v>0</v>
      </c>
      <c r="BF23" s="52">
        <v>0</v>
      </c>
      <c r="BG23" s="52">
        <v>0</v>
      </c>
      <c r="BH23" s="52">
        <v>1</v>
      </c>
      <c r="BI23" s="52">
        <v>0</v>
      </c>
      <c r="BJ23" s="52">
        <v>0</v>
      </c>
      <c r="BK23" s="52" t="s">
        <v>170</v>
      </c>
      <c r="BL23" s="52" t="s">
        <v>170</v>
      </c>
      <c r="BM23" s="52" t="s">
        <v>170</v>
      </c>
      <c r="BN23" s="52" t="s">
        <v>170</v>
      </c>
      <c r="BO23" s="52" t="s">
        <v>170</v>
      </c>
      <c r="BP23" s="52" t="s">
        <v>170</v>
      </c>
      <c r="BQ23" s="52" t="s">
        <v>170</v>
      </c>
      <c r="BR23" s="52" t="s">
        <v>170</v>
      </c>
      <c r="BS23" s="52" t="s">
        <v>170</v>
      </c>
      <c r="BT23" s="52" t="s">
        <v>170</v>
      </c>
      <c r="BU23" s="52" t="s">
        <v>170</v>
      </c>
      <c r="BV23" s="52">
        <v>0</v>
      </c>
    </row>
    <row r="24" spans="1:74" s="52" customFormat="1" x14ac:dyDescent="0.2">
      <c r="A24" s="52">
        <v>272051</v>
      </c>
      <c r="B24" s="52" t="s">
        <v>176</v>
      </c>
      <c r="C24" s="52" t="s">
        <v>419</v>
      </c>
      <c r="D24" s="52">
        <v>1</v>
      </c>
      <c r="E24" s="52">
        <v>0.50559184581471095</v>
      </c>
      <c r="F24" s="52">
        <v>6.5907508472274801</v>
      </c>
      <c r="G24" s="52">
        <v>0</v>
      </c>
      <c r="H24" s="52">
        <v>0</v>
      </c>
      <c r="I24" s="52">
        <v>1</v>
      </c>
      <c r="J24" s="52">
        <v>0</v>
      </c>
      <c r="K24" s="52">
        <v>0</v>
      </c>
      <c r="L24" s="52">
        <v>0</v>
      </c>
      <c r="M24" s="52">
        <v>0</v>
      </c>
      <c r="N24" s="52">
        <v>0</v>
      </c>
      <c r="O24" s="52">
        <v>0</v>
      </c>
      <c r="P24" s="52">
        <v>0</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0</v>
      </c>
      <c r="AT24" s="52">
        <v>0</v>
      </c>
      <c r="AU24" s="52">
        <v>0</v>
      </c>
      <c r="AV24" s="52">
        <v>0</v>
      </c>
      <c r="AW24" s="52">
        <v>1</v>
      </c>
      <c r="AX24" s="52">
        <v>0</v>
      </c>
      <c r="AY24" s="52">
        <v>0</v>
      </c>
      <c r="AZ24" s="52">
        <v>0</v>
      </c>
      <c r="BA24" s="52">
        <v>0</v>
      </c>
      <c r="BB24" s="52">
        <v>0</v>
      </c>
      <c r="BC24" s="52">
        <v>0</v>
      </c>
      <c r="BD24" s="52">
        <v>0</v>
      </c>
      <c r="BE24" s="52">
        <v>0</v>
      </c>
      <c r="BF24" s="52">
        <v>0</v>
      </c>
      <c r="BG24" s="52">
        <v>0</v>
      </c>
      <c r="BH24" s="52">
        <v>0</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272078</v>
      </c>
      <c r="B25" s="52" t="s">
        <v>177</v>
      </c>
      <c r="C25" s="52" t="s">
        <v>419</v>
      </c>
      <c r="D25" s="52">
        <v>4</v>
      </c>
      <c r="E25" s="52">
        <v>2.1885669263766099</v>
      </c>
      <c r="F25" s="52">
        <v>28.529533147409399</v>
      </c>
      <c r="G25" s="52">
        <v>0</v>
      </c>
      <c r="H25" s="52">
        <v>0</v>
      </c>
      <c r="I25" s="52">
        <v>1</v>
      </c>
      <c r="J25" s="52">
        <v>0</v>
      </c>
      <c r="K25" s="52">
        <v>1</v>
      </c>
      <c r="L25" s="52">
        <v>0</v>
      </c>
      <c r="M25" s="52">
        <v>1</v>
      </c>
      <c r="N25" s="52">
        <v>1</v>
      </c>
      <c r="O25" s="52">
        <v>0</v>
      </c>
      <c r="P25" s="52">
        <v>2</v>
      </c>
      <c r="Q25" s="52">
        <v>2</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0</v>
      </c>
      <c r="AT25" s="52">
        <v>0</v>
      </c>
      <c r="AU25" s="52">
        <v>2</v>
      </c>
      <c r="AV25" s="52">
        <v>0</v>
      </c>
      <c r="AW25" s="52">
        <v>1</v>
      </c>
      <c r="AX25" s="52">
        <v>0</v>
      </c>
      <c r="AY25" s="52">
        <v>0</v>
      </c>
      <c r="AZ25" s="52">
        <v>0</v>
      </c>
      <c r="BA25" s="52">
        <v>1</v>
      </c>
      <c r="BB25" s="52">
        <v>0</v>
      </c>
      <c r="BC25" s="52">
        <v>0</v>
      </c>
      <c r="BD25" s="52">
        <v>1</v>
      </c>
      <c r="BE25" s="52">
        <v>1</v>
      </c>
      <c r="BF25" s="52">
        <v>0</v>
      </c>
      <c r="BG25" s="52">
        <v>0</v>
      </c>
      <c r="BH25" s="52">
        <v>1</v>
      </c>
      <c r="BI25" s="52">
        <v>1</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272108</v>
      </c>
      <c r="B26" s="52" t="s">
        <v>180</v>
      </c>
      <c r="C26" s="52" t="s">
        <v>419</v>
      </c>
      <c r="D26" s="52">
        <v>3</v>
      </c>
      <c r="E26" s="52">
        <v>1.4488064249735599</v>
      </c>
      <c r="F26" s="52">
        <v>18.886226611262501</v>
      </c>
      <c r="G26" s="52">
        <v>0</v>
      </c>
      <c r="H26" s="52">
        <v>1</v>
      </c>
      <c r="I26" s="52">
        <v>0</v>
      </c>
      <c r="J26" s="52">
        <v>0</v>
      </c>
      <c r="K26" s="52">
        <v>1</v>
      </c>
      <c r="L26" s="52">
        <v>0</v>
      </c>
      <c r="M26" s="52">
        <v>0</v>
      </c>
      <c r="N26" s="52">
        <v>1</v>
      </c>
      <c r="O26" s="52">
        <v>0</v>
      </c>
      <c r="P26" s="52">
        <v>2</v>
      </c>
      <c r="Q26" s="52">
        <v>1</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1</v>
      </c>
      <c r="AU26" s="52">
        <v>0</v>
      </c>
      <c r="AV26" s="52">
        <v>1</v>
      </c>
      <c r="AW26" s="52">
        <v>0</v>
      </c>
      <c r="AX26" s="52">
        <v>0</v>
      </c>
      <c r="AY26" s="52">
        <v>0</v>
      </c>
      <c r="AZ26" s="52">
        <v>1</v>
      </c>
      <c r="BA26" s="52">
        <v>0</v>
      </c>
      <c r="BB26" s="52">
        <v>0</v>
      </c>
      <c r="BC26" s="52">
        <v>0</v>
      </c>
      <c r="BD26" s="52">
        <v>1</v>
      </c>
      <c r="BE26" s="52">
        <v>1</v>
      </c>
      <c r="BF26" s="52">
        <v>0</v>
      </c>
      <c r="BG26" s="52">
        <v>0</v>
      </c>
      <c r="BH26" s="52">
        <v>1</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272116</v>
      </c>
      <c r="B27" s="52" t="s">
        <v>181</v>
      </c>
      <c r="C27" s="52" t="s">
        <v>419</v>
      </c>
      <c r="D27" s="52">
        <v>2</v>
      </c>
      <c r="E27" s="52">
        <v>1.3653554702966899</v>
      </c>
      <c r="F27" s="52">
        <v>17.798383809224699</v>
      </c>
      <c r="G27" s="52">
        <v>0</v>
      </c>
      <c r="H27" s="52">
        <v>0</v>
      </c>
      <c r="I27" s="52">
        <v>0</v>
      </c>
      <c r="J27" s="52">
        <v>1</v>
      </c>
      <c r="K27" s="52">
        <v>0</v>
      </c>
      <c r="L27" s="52">
        <v>0</v>
      </c>
      <c r="M27" s="52">
        <v>0</v>
      </c>
      <c r="N27" s="52">
        <v>1</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0</v>
      </c>
      <c r="AT27" s="52">
        <v>0</v>
      </c>
      <c r="AU27" s="52">
        <v>0</v>
      </c>
      <c r="AV27" s="52">
        <v>0</v>
      </c>
      <c r="AW27" s="52">
        <v>0</v>
      </c>
      <c r="AX27" s="52">
        <v>0</v>
      </c>
      <c r="AY27" s="52">
        <v>1</v>
      </c>
      <c r="AZ27" s="52">
        <v>0</v>
      </c>
      <c r="BA27" s="52">
        <v>1</v>
      </c>
      <c r="BB27" s="52">
        <v>0</v>
      </c>
      <c r="BC27" s="52">
        <v>1</v>
      </c>
      <c r="BD27" s="52">
        <v>0</v>
      </c>
      <c r="BE27" s="52">
        <v>0</v>
      </c>
      <c r="BF27" s="52">
        <v>1</v>
      </c>
      <c r="BG27" s="52">
        <v>0</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272124</v>
      </c>
      <c r="B28" s="52" t="s">
        <v>182</v>
      </c>
      <c r="C28" s="52" t="s">
        <v>419</v>
      </c>
      <c r="D28" s="52">
        <v>1</v>
      </c>
      <c r="E28" s="52">
        <v>0.72551566025552705</v>
      </c>
      <c r="F28" s="52">
        <v>9.4576148569023992</v>
      </c>
      <c r="G28" s="52">
        <v>0</v>
      </c>
      <c r="H28" s="52">
        <v>0</v>
      </c>
      <c r="I28" s="52">
        <v>0</v>
      </c>
      <c r="J28" s="52">
        <v>0</v>
      </c>
      <c r="K28" s="52">
        <v>0</v>
      </c>
      <c r="L28" s="52">
        <v>1</v>
      </c>
      <c r="M28" s="52">
        <v>0</v>
      </c>
      <c r="N28" s="52">
        <v>0</v>
      </c>
      <c r="O28" s="52">
        <v>0</v>
      </c>
      <c r="P28" s="52">
        <v>1</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1</v>
      </c>
      <c r="AU28" s="52">
        <v>0</v>
      </c>
      <c r="AV28" s="52">
        <v>0</v>
      </c>
      <c r="AW28" s="52">
        <v>0</v>
      </c>
      <c r="AX28" s="52">
        <v>0</v>
      </c>
      <c r="AY28" s="52">
        <v>0</v>
      </c>
      <c r="AZ28" s="52">
        <v>0</v>
      </c>
      <c r="BA28" s="52">
        <v>0</v>
      </c>
      <c r="BB28" s="52">
        <v>0</v>
      </c>
      <c r="BC28" s="52">
        <v>0</v>
      </c>
      <c r="BD28" s="52">
        <v>0</v>
      </c>
      <c r="BE28" s="52">
        <v>1</v>
      </c>
      <c r="BF28" s="52">
        <v>0</v>
      </c>
      <c r="BG28" s="52">
        <v>0</v>
      </c>
      <c r="BH28" s="52">
        <v>0</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272141</v>
      </c>
      <c r="B29" s="52" t="s">
        <v>272</v>
      </c>
      <c r="C29" s="52" t="s">
        <v>419</v>
      </c>
      <c r="D29" s="52">
        <v>1</v>
      </c>
      <c r="E29" s="52">
        <v>1.73771004570177</v>
      </c>
      <c r="F29" s="52">
        <v>22.6522916671838</v>
      </c>
      <c r="G29" s="52">
        <v>0</v>
      </c>
      <c r="H29" s="52">
        <v>0</v>
      </c>
      <c r="I29" s="52">
        <v>0</v>
      </c>
      <c r="J29" s="52">
        <v>0</v>
      </c>
      <c r="K29" s="52">
        <v>0</v>
      </c>
      <c r="L29" s="52">
        <v>0</v>
      </c>
      <c r="M29" s="52">
        <v>1</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0</v>
      </c>
      <c r="AQ29" s="52">
        <v>0</v>
      </c>
      <c r="AR29" s="52">
        <v>0</v>
      </c>
      <c r="AS29" s="52">
        <v>0</v>
      </c>
      <c r="AT29" s="52">
        <v>1</v>
      </c>
      <c r="AU29" s="52">
        <v>0</v>
      </c>
      <c r="AV29" s="52">
        <v>0</v>
      </c>
      <c r="AW29" s="52">
        <v>0</v>
      </c>
      <c r="AX29" s="52">
        <v>0</v>
      </c>
      <c r="AY29" s="52">
        <v>0</v>
      </c>
      <c r="AZ29" s="52">
        <v>0</v>
      </c>
      <c r="BA29" s="52">
        <v>0</v>
      </c>
      <c r="BB29" s="52">
        <v>0</v>
      </c>
      <c r="BC29" s="52">
        <v>0</v>
      </c>
      <c r="BD29" s="52">
        <v>0</v>
      </c>
      <c r="BE29" s="52">
        <v>0</v>
      </c>
      <c r="BF29" s="52">
        <v>1</v>
      </c>
      <c r="BG29" s="52">
        <v>0</v>
      </c>
      <c r="BH29" s="52">
        <v>0</v>
      </c>
      <c r="BI29" s="52">
        <v>0</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272167</v>
      </c>
      <c r="B30" s="52" t="s">
        <v>185</v>
      </c>
      <c r="C30" s="52" t="s">
        <v>419</v>
      </c>
      <c r="D30" s="52">
        <v>1</v>
      </c>
      <c r="E30" s="52">
        <v>1.85580402709474</v>
      </c>
      <c r="F30" s="52">
        <v>24.191731067485001</v>
      </c>
      <c r="G30" s="52">
        <v>0</v>
      </c>
      <c r="H30" s="52">
        <v>0</v>
      </c>
      <c r="I30" s="52">
        <v>0</v>
      </c>
      <c r="J30" s="52">
        <v>0</v>
      </c>
      <c r="K30" s="52">
        <v>0</v>
      </c>
      <c r="L30" s="52">
        <v>0</v>
      </c>
      <c r="M30" s="52">
        <v>1</v>
      </c>
      <c r="N30" s="52">
        <v>0</v>
      </c>
      <c r="O30" s="52">
        <v>0</v>
      </c>
      <c r="P30" s="52">
        <v>1</v>
      </c>
      <c r="Q30" s="52">
        <v>0</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1</v>
      </c>
      <c r="AR30" s="52">
        <v>0</v>
      </c>
      <c r="AS30" s="52">
        <v>0</v>
      </c>
      <c r="AT30" s="52">
        <v>0</v>
      </c>
      <c r="AU30" s="52">
        <v>0</v>
      </c>
      <c r="AV30" s="52">
        <v>0</v>
      </c>
      <c r="AW30" s="52">
        <v>0</v>
      </c>
      <c r="AX30" s="52">
        <v>0</v>
      </c>
      <c r="AY30" s="52">
        <v>0</v>
      </c>
      <c r="AZ30" s="52">
        <v>0</v>
      </c>
      <c r="BA30" s="52">
        <v>0</v>
      </c>
      <c r="BB30" s="52">
        <v>0</v>
      </c>
      <c r="BC30" s="52">
        <v>0</v>
      </c>
      <c r="BD30" s="52">
        <v>0</v>
      </c>
      <c r="BE30" s="52">
        <v>0</v>
      </c>
      <c r="BF30" s="52">
        <v>0</v>
      </c>
      <c r="BG30" s="52">
        <v>0</v>
      </c>
      <c r="BH30" s="52">
        <v>1</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272183</v>
      </c>
      <c r="B31" s="52" t="s">
        <v>187</v>
      </c>
      <c r="C31" s="52" t="s">
        <v>419</v>
      </c>
      <c r="D31" s="52">
        <v>1</v>
      </c>
      <c r="E31" s="52">
        <v>1.6482067510548499</v>
      </c>
      <c r="F31" s="52">
        <v>21.4855522905365</v>
      </c>
      <c r="G31" s="52">
        <v>0</v>
      </c>
      <c r="H31" s="52">
        <v>0</v>
      </c>
      <c r="I31" s="52">
        <v>0</v>
      </c>
      <c r="J31" s="52">
        <v>0</v>
      </c>
      <c r="K31" s="52">
        <v>0</v>
      </c>
      <c r="L31" s="52">
        <v>0</v>
      </c>
      <c r="M31" s="52">
        <v>1</v>
      </c>
      <c r="N31" s="52">
        <v>0</v>
      </c>
      <c r="O31" s="52">
        <v>0</v>
      </c>
      <c r="P31" s="52">
        <v>0</v>
      </c>
      <c r="Q31" s="52">
        <v>1</v>
      </c>
      <c r="R31" s="52">
        <v>0</v>
      </c>
      <c r="S31" s="52" t="s">
        <v>170</v>
      </c>
      <c r="T31" s="52" t="s">
        <v>170</v>
      </c>
      <c r="U31" s="52" t="s">
        <v>170</v>
      </c>
      <c r="V31" s="52" t="s">
        <v>170</v>
      </c>
      <c r="W31" s="52" t="s">
        <v>170</v>
      </c>
      <c r="X31" s="52" t="s">
        <v>170</v>
      </c>
      <c r="Y31" s="52" t="s">
        <v>170</v>
      </c>
      <c r="Z31" s="52" t="s">
        <v>170</v>
      </c>
      <c r="AA31" s="52" t="s">
        <v>170</v>
      </c>
      <c r="AB31" s="52" t="s">
        <v>170</v>
      </c>
      <c r="AC31" s="52" t="s">
        <v>170</v>
      </c>
      <c r="AD31" s="52" t="s">
        <v>170</v>
      </c>
      <c r="AE31" s="52" t="s">
        <v>170</v>
      </c>
      <c r="AF31" s="52" t="s">
        <v>170</v>
      </c>
      <c r="AG31" s="52" t="s">
        <v>170</v>
      </c>
      <c r="AH31" s="52" t="s">
        <v>170</v>
      </c>
      <c r="AI31" s="52" t="s">
        <v>170</v>
      </c>
      <c r="AJ31" s="52" t="s">
        <v>170</v>
      </c>
      <c r="AK31" s="52" t="s">
        <v>170</v>
      </c>
      <c r="AL31" s="52" t="s">
        <v>170</v>
      </c>
      <c r="AM31" s="52" t="s">
        <v>170</v>
      </c>
      <c r="AN31" s="52" t="s">
        <v>170</v>
      </c>
      <c r="AO31" s="52" t="s">
        <v>170</v>
      </c>
      <c r="AP31" s="52">
        <v>0</v>
      </c>
      <c r="AQ31" s="52">
        <v>0</v>
      </c>
      <c r="AR31" s="52">
        <v>0</v>
      </c>
      <c r="AS31" s="52">
        <v>0</v>
      </c>
      <c r="AT31" s="52">
        <v>1</v>
      </c>
      <c r="AU31" s="52">
        <v>0</v>
      </c>
      <c r="AV31" s="52">
        <v>0</v>
      </c>
      <c r="AW31" s="52">
        <v>0</v>
      </c>
      <c r="AX31" s="52">
        <v>0</v>
      </c>
      <c r="AY31" s="52">
        <v>0</v>
      </c>
      <c r="AZ31" s="52">
        <v>0</v>
      </c>
      <c r="BA31" s="52">
        <v>0</v>
      </c>
      <c r="BB31" s="52">
        <v>0</v>
      </c>
      <c r="BC31" s="52">
        <v>0</v>
      </c>
      <c r="BD31" s="52">
        <v>1</v>
      </c>
      <c r="BE31" s="52">
        <v>0</v>
      </c>
      <c r="BF31" s="52">
        <v>0</v>
      </c>
      <c r="BG31" s="52">
        <v>0</v>
      </c>
      <c r="BH31" s="52">
        <v>0</v>
      </c>
      <c r="BI31" s="52">
        <v>0</v>
      </c>
      <c r="BJ31" s="52">
        <v>0</v>
      </c>
      <c r="BK31" s="52" t="s">
        <v>170</v>
      </c>
      <c r="BL31" s="52" t="s">
        <v>170</v>
      </c>
      <c r="BM31" s="52" t="s">
        <v>170</v>
      </c>
      <c r="BN31" s="52" t="s">
        <v>170</v>
      </c>
      <c r="BO31" s="52" t="s">
        <v>170</v>
      </c>
      <c r="BP31" s="52" t="s">
        <v>170</v>
      </c>
      <c r="BQ31" s="52" t="s">
        <v>170</v>
      </c>
      <c r="BR31" s="52" t="s">
        <v>170</v>
      </c>
      <c r="BS31" s="52" t="s">
        <v>170</v>
      </c>
      <c r="BT31" s="52" t="s">
        <v>170</v>
      </c>
      <c r="BU31" s="52" t="s">
        <v>170</v>
      </c>
      <c r="BV31" s="52">
        <v>0</v>
      </c>
    </row>
    <row r="32" spans="1:74" s="52" customFormat="1" x14ac:dyDescent="0.2">
      <c r="A32" s="52">
        <v>272213</v>
      </c>
      <c r="B32" s="52" t="s">
        <v>281</v>
      </c>
      <c r="C32" s="52" t="s">
        <v>419</v>
      </c>
      <c r="D32" s="52">
        <v>1</v>
      </c>
      <c r="E32" s="52">
        <v>2.8399409292286699</v>
      </c>
      <c r="F32" s="52">
        <v>37.020658541730903</v>
      </c>
      <c r="G32" s="52">
        <v>0</v>
      </c>
      <c r="H32" s="52">
        <v>0</v>
      </c>
      <c r="I32" s="52">
        <v>0</v>
      </c>
      <c r="J32" s="52">
        <v>0</v>
      </c>
      <c r="K32" s="52">
        <v>1</v>
      </c>
      <c r="L32" s="52">
        <v>0</v>
      </c>
      <c r="M32" s="52">
        <v>0</v>
      </c>
      <c r="N32" s="52">
        <v>0</v>
      </c>
      <c r="O32" s="52">
        <v>0</v>
      </c>
      <c r="P32" s="52">
        <v>1</v>
      </c>
      <c r="Q32" s="52">
        <v>0</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1</v>
      </c>
      <c r="AS32" s="52">
        <v>0</v>
      </c>
      <c r="AT32" s="52">
        <v>0</v>
      </c>
      <c r="AU32" s="52">
        <v>0</v>
      </c>
      <c r="AV32" s="52">
        <v>0</v>
      </c>
      <c r="AW32" s="52">
        <v>0</v>
      </c>
      <c r="AX32" s="52">
        <v>0</v>
      </c>
      <c r="AY32" s="52">
        <v>0</v>
      </c>
      <c r="AZ32" s="52">
        <v>0</v>
      </c>
      <c r="BA32" s="52">
        <v>0</v>
      </c>
      <c r="BB32" s="52">
        <v>0</v>
      </c>
      <c r="BC32" s="52">
        <v>1</v>
      </c>
      <c r="BD32" s="52">
        <v>0</v>
      </c>
      <c r="BE32" s="52">
        <v>0</v>
      </c>
      <c r="BF32" s="52">
        <v>0</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272230</v>
      </c>
      <c r="B33" s="52" t="s">
        <v>171</v>
      </c>
      <c r="C33" s="52" t="s">
        <v>419</v>
      </c>
      <c r="D33" s="52">
        <v>2</v>
      </c>
      <c r="E33" s="52">
        <v>3.30371006640457</v>
      </c>
      <c r="F33" s="52">
        <v>43.0662205084882</v>
      </c>
      <c r="G33" s="52">
        <v>0</v>
      </c>
      <c r="H33" s="52">
        <v>0</v>
      </c>
      <c r="I33" s="52">
        <v>0</v>
      </c>
      <c r="J33" s="52">
        <v>1</v>
      </c>
      <c r="K33" s="52">
        <v>0</v>
      </c>
      <c r="L33" s="52">
        <v>0</v>
      </c>
      <c r="M33" s="52">
        <v>1</v>
      </c>
      <c r="N33" s="52">
        <v>0</v>
      </c>
      <c r="O33" s="52">
        <v>0</v>
      </c>
      <c r="P33" s="52">
        <v>2</v>
      </c>
      <c r="Q33" s="52">
        <v>0</v>
      </c>
      <c r="R33" s="52">
        <v>0</v>
      </c>
      <c r="S33" s="52" t="s">
        <v>170</v>
      </c>
      <c r="T33" s="52" t="s">
        <v>170</v>
      </c>
      <c r="U33" s="52" t="s">
        <v>170</v>
      </c>
      <c r="V33" s="52" t="s">
        <v>170</v>
      </c>
      <c r="W33" s="52" t="s">
        <v>170</v>
      </c>
      <c r="X33" s="52" t="s">
        <v>170</v>
      </c>
      <c r="Y33" s="52" t="s">
        <v>170</v>
      </c>
      <c r="Z33" s="52" t="s">
        <v>170</v>
      </c>
      <c r="AA33" s="52" t="s">
        <v>170</v>
      </c>
      <c r="AB33" s="52" t="s">
        <v>170</v>
      </c>
      <c r="AC33" s="52" t="s">
        <v>170</v>
      </c>
      <c r="AD33" s="52" t="s">
        <v>170</v>
      </c>
      <c r="AE33" s="52" t="s">
        <v>170</v>
      </c>
      <c r="AF33" s="52" t="s">
        <v>170</v>
      </c>
      <c r="AG33" s="52" t="s">
        <v>170</v>
      </c>
      <c r="AH33" s="52" t="s">
        <v>170</v>
      </c>
      <c r="AI33" s="52" t="s">
        <v>170</v>
      </c>
      <c r="AJ33" s="52" t="s">
        <v>170</v>
      </c>
      <c r="AK33" s="52" t="s">
        <v>170</v>
      </c>
      <c r="AL33" s="52" t="s">
        <v>170</v>
      </c>
      <c r="AM33" s="52" t="s">
        <v>170</v>
      </c>
      <c r="AN33" s="52" t="s">
        <v>170</v>
      </c>
      <c r="AO33" s="52" t="s">
        <v>170</v>
      </c>
      <c r="AP33" s="52">
        <v>0</v>
      </c>
      <c r="AQ33" s="52">
        <v>0</v>
      </c>
      <c r="AR33" s="52">
        <v>1</v>
      </c>
      <c r="AS33" s="52">
        <v>0</v>
      </c>
      <c r="AT33" s="52">
        <v>0</v>
      </c>
      <c r="AU33" s="52">
        <v>0</v>
      </c>
      <c r="AV33" s="52">
        <v>0</v>
      </c>
      <c r="AW33" s="52">
        <v>0</v>
      </c>
      <c r="AX33" s="52">
        <v>1</v>
      </c>
      <c r="AY33" s="52">
        <v>0</v>
      </c>
      <c r="AZ33" s="52">
        <v>0</v>
      </c>
      <c r="BA33" s="52">
        <v>0</v>
      </c>
      <c r="BB33" s="52">
        <v>0</v>
      </c>
      <c r="BC33" s="52">
        <v>0</v>
      </c>
      <c r="BD33" s="52">
        <v>0</v>
      </c>
      <c r="BE33" s="52">
        <v>0</v>
      </c>
      <c r="BF33" s="52">
        <v>0</v>
      </c>
      <c r="BG33" s="52">
        <v>0</v>
      </c>
      <c r="BH33" s="52">
        <v>1</v>
      </c>
      <c r="BI33" s="52">
        <v>1</v>
      </c>
      <c r="BJ33" s="52">
        <v>0</v>
      </c>
      <c r="BK33" s="52" t="s">
        <v>170</v>
      </c>
      <c r="BL33" s="52" t="s">
        <v>170</v>
      </c>
      <c r="BM33" s="52" t="s">
        <v>170</v>
      </c>
      <c r="BN33" s="52" t="s">
        <v>170</v>
      </c>
      <c r="BO33" s="52" t="s">
        <v>170</v>
      </c>
      <c r="BP33" s="52" t="s">
        <v>170</v>
      </c>
      <c r="BQ33" s="52" t="s">
        <v>170</v>
      </c>
      <c r="BR33" s="52" t="s">
        <v>170</v>
      </c>
      <c r="BS33" s="52" t="s">
        <v>170</v>
      </c>
      <c r="BT33" s="52" t="s">
        <v>170</v>
      </c>
      <c r="BU33" s="52" t="s">
        <v>170</v>
      </c>
      <c r="BV33" s="52">
        <v>0</v>
      </c>
    </row>
    <row r="34" spans="1:74" x14ac:dyDescent="0.2">
      <c r="A34">
        <v>272248</v>
      </c>
      <c r="B34" t="s">
        <v>190</v>
      </c>
      <c r="C34" t="s">
        <v>419</v>
      </c>
      <c r="D34">
        <v>1</v>
      </c>
      <c r="E34">
        <v>2.28446109562754</v>
      </c>
      <c r="F34">
        <v>29.779582139430499</v>
      </c>
      <c r="G34">
        <v>0</v>
      </c>
      <c r="H34">
        <v>0</v>
      </c>
      <c r="I34">
        <v>0</v>
      </c>
      <c r="J34">
        <v>0</v>
      </c>
      <c r="K34">
        <v>1</v>
      </c>
      <c r="L34">
        <v>0</v>
      </c>
      <c r="M34">
        <v>0</v>
      </c>
      <c r="N34">
        <v>0</v>
      </c>
      <c r="O34">
        <v>0</v>
      </c>
      <c r="P34">
        <v>1</v>
      </c>
      <c r="Q34">
        <v>0</v>
      </c>
      <c r="R34">
        <v>0</v>
      </c>
      <c r="S34" t="s">
        <v>170</v>
      </c>
      <c r="T34" t="s">
        <v>170</v>
      </c>
      <c r="U34" t="s">
        <v>170</v>
      </c>
      <c r="V34" t="s">
        <v>170</v>
      </c>
      <c r="W34" t="s">
        <v>170</v>
      </c>
      <c r="X34" t="s">
        <v>170</v>
      </c>
      <c r="Y34" t="s">
        <v>170</v>
      </c>
      <c r="Z34" t="s">
        <v>170</v>
      </c>
      <c r="AA34" t="s">
        <v>170</v>
      </c>
      <c r="AB34" t="s">
        <v>170</v>
      </c>
      <c r="AC34" t="s">
        <v>170</v>
      </c>
      <c r="AD34" t="s">
        <v>170</v>
      </c>
      <c r="AE34" t="s">
        <v>170</v>
      </c>
      <c r="AF34" t="s">
        <v>170</v>
      </c>
      <c r="AG34" t="s">
        <v>170</v>
      </c>
      <c r="AH34" t="s">
        <v>170</v>
      </c>
      <c r="AI34" t="s">
        <v>170</v>
      </c>
      <c r="AJ34" t="s">
        <v>170</v>
      </c>
      <c r="AK34" t="s">
        <v>170</v>
      </c>
      <c r="AL34" t="s">
        <v>170</v>
      </c>
      <c r="AM34" t="s">
        <v>170</v>
      </c>
      <c r="AN34" t="s">
        <v>170</v>
      </c>
      <c r="AO34" t="s">
        <v>170</v>
      </c>
      <c r="AP34">
        <v>0</v>
      </c>
      <c r="AQ34">
        <v>0</v>
      </c>
      <c r="AR34">
        <v>0</v>
      </c>
      <c r="AS34">
        <v>0</v>
      </c>
      <c r="AT34">
        <v>0</v>
      </c>
      <c r="AU34">
        <v>0</v>
      </c>
      <c r="AV34">
        <v>1</v>
      </c>
      <c r="AW34">
        <v>0</v>
      </c>
      <c r="AX34">
        <v>0</v>
      </c>
      <c r="AY34">
        <v>0</v>
      </c>
      <c r="AZ34">
        <v>0</v>
      </c>
      <c r="BA34">
        <v>0</v>
      </c>
      <c r="BB34">
        <v>0</v>
      </c>
      <c r="BC34">
        <v>0</v>
      </c>
      <c r="BD34">
        <v>0</v>
      </c>
      <c r="BE34">
        <v>0</v>
      </c>
      <c r="BF34">
        <v>0</v>
      </c>
      <c r="BG34">
        <v>1</v>
      </c>
      <c r="BH34">
        <v>0</v>
      </c>
      <c r="BI34">
        <v>0</v>
      </c>
      <c r="BJ34">
        <v>0</v>
      </c>
      <c r="BK34" t="s">
        <v>170</v>
      </c>
      <c r="BL34" t="s">
        <v>170</v>
      </c>
      <c r="BM34" t="s">
        <v>170</v>
      </c>
      <c r="BN34" t="s">
        <v>170</v>
      </c>
      <c r="BO34" t="s">
        <v>170</v>
      </c>
      <c r="BP34" t="s">
        <v>170</v>
      </c>
      <c r="BQ34" t="s">
        <v>170</v>
      </c>
      <c r="BR34" t="s">
        <v>170</v>
      </c>
      <c r="BS34" t="s">
        <v>170</v>
      </c>
      <c r="BT34" t="s">
        <v>170</v>
      </c>
      <c r="BU34" t="s">
        <v>170</v>
      </c>
      <c r="BV34">
        <v>0</v>
      </c>
    </row>
    <row r="35" spans="1:74" x14ac:dyDescent="0.2">
      <c r="A35">
        <v>272272</v>
      </c>
      <c r="B35" t="s">
        <v>193</v>
      </c>
      <c r="C35" t="s">
        <v>419</v>
      </c>
      <c r="D35">
        <v>1</v>
      </c>
      <c r="E35">
        <v>0.40386254134542798</v>
      </c>
      <c r="F35">
        <v>5.2646366996814704</v>
      </c>
      <c r="G35">
        <v>0</v>
      </c>
      <c r="H35">
        <v>0</v>
      </c>
      <c r="I35">
        <v>0</v>
      </c>
      <c r="J35">
        <v>0</v>
      </c>
      <c r="K35">
        <v>0</v>
      </c>
      <c r="L35">
        <v>0</v>
      </c>
      <c r="M35">
        <v>0</v>
      </c>
      <c r="N35">
        <v>1</v>
      </c>
      <c r="O35">
        <v>0</v>
      </c>
      <c r="P35">
        <v>0</v>
      </c>
      <c r="Q35">
        <v>1</v>
      </c>
      <c r="R35">
        <v>0</v>
      </c>
      <c r="S35" t="s">
        <v>170</v>
      </c>
      <c r="T35" t="s">
        <v>170</v>
      </c>
      <c r="U35" t="s">
        <v>170</v>
      </c>
      <c r="V35" t="s">
        <v>170</v>
      </c>
      <c r="W35" t="s">
        <v>170</v>
      </c>
      <c r="X35" t="s">
        <v>170</v>
      </c>
      <c r="Y35" t="s">
        <v>170</v>
      </c>
      <c r="Z35" t="s">
        <v>170</v>
      </c>
      <c r="AA35" t="s">
        <v>170</v>
      </c>
      <c r="AB35" t="s">
        <v>170</v>
      </c>
      <c r="AC35" t="s">
        <v>170</v>
      </c>
      <c r="AD35" t="s">
        <v>170</v>
      </c>
      <c r="AE35" t="s">
        <v>170</v>
      </c>
      <c r="AF35" t="s">
        <v>170</v>
      </c>
      <c r="AG35" t="s">
        <v>170</v>
      </c>
      <c r="AH35" t="s">
        <v>170</v>
      </c>
      <c r="AI35" t="s">
        <v>170</v>
      </c>
      <c r="AJ35" t="s">
        <v>170</v>
      </c>
      <c r="AK35" t="s">
        <v>170</v>
      </c>
      <c r="AL35" t="s">
        <v>170</v>
      </c>
      <c r="AM35" t="s">
        <v>170</v>
      </c>
      <c r="AN35" t="s">
        <v>170</v>
      </c>
      <c r="AO35" t="s">
        <v>170</v>
      </c>
      <c r="AP35">
        <v>0</v>
      </c>
      <c r="AQ35">
        <v>1</v>
      </c>
      <c r="AR35">
        <v>0</v>
      </c>
      <c r="AS35">
        <v>0</v>
      </c>
      <c r="AT35">
        <v>0</v>
      </c>
      <c r="AU35">
        <v>0</v>
      </c>
      <c r="AV35">
        <v>0</v>
      </c>
      <c r="AW35">
        <v>0</v>
      </c>
      <c r="AX35">
        <v>0</v>
      </c>
      <c r="AY35">
        <v>0</v>
      </c>
      <c r="AZ35">
        <v>0</v>
      </c>
      <c r="BA35">
        <v>0</v>
      </c>
      <c r="BB35">
        <v>0</v>
      </c>
      <c r="BC35">
        <v>0</v>
      </c>
      <c r="BD35">
        <v>0</v>
      </c>
      <c r="BE35">
        <v>0</v>
      </c>
      <c r="BF35">
        <v>0</v>
      </c>
      <c r="BG35">
        <v>0</v>
      </c>
      <c r="BH35">
        <v>1</v>
      </c>
      <c r="BI35">
        <v>0</v>
      </c>
      <c r="BJ35">
        <v>0</v>
      </c>
      <c r="BK35" t="s">
        <v>170</v>
      </c>
      <c r="BL35" t="s">
        <v>170</v>
      </c>
      <c r="BM35" t="s">
        <v>170</v>
      </c>
      <c r="BN35" t="s">
        <v>170</v>
      </c>
      <c r="BO35" t="s">
        <v>170</v>
      </c>
      <c r="BP35" t="s">
        <v>170</v>
      </c>
      <c r="BQ35" t="s">
        <v>170</v>
      </c>
      <c r="BR35" t="s">
        <v>170</v>
      </c>
      <c r="BS35" t="s">
        <v>170</v>
      </c>
      <c r="BT35" t="s">
        <v>170</v>
      </c>
      <c r="BU35" t="s">
        <v>170</v>
      </c>
      <c r="BV35">
        <v>0</v>
      </c>
    </row>
    <row r="36" spans="1:74" x14ac:dyDescent="0.2">
      <c r="A36">
        <v>272329</v>
      </c>
      <c r="B36" t="s">
        <v>198</v>
      </c>
      <c r="C36" t="s">
        <v>419</v>
      </c>
      <c r="D36">
        <v>1</v>
      </c>
      <c r="E36">
        <v>3.6561734488684099</v>
      </c>
      <c r="F36">
        <v>47.660832458463297</v>
      </c>
      <c r="G36">
        <v>0</v>
      </c>
      <c r="H36">
        <v>0</v>
      </c>
      <c r="I36">
        <v>0</v>
      </c>
      <c r="J36">
        <v>0</v>
      </c>
      <c r="K36">
        <v>1</v>
      </c>
      <c r="L36">
        <v>0</v>
      </c>
      <c r="M36">
        <v>0</v>
      </c>
      <c r="N36">
        <v>0</v>
      </c>
      <c r="O36">
        <v>0</v>
      </c>
      <c r="P36">
        <v>1</v>
      </c>
      <c r="Q36">
        <v>0</v>
      </c>
      <c r="R36">
        <v>0</v>
      </c>
      <c r="S36" t="s">
        <v>170</v>
      </c>
      <c r="T36" t="s">
        <v>170</v>
      </c>
      <c r="U36" t="s">
        <v>170</v>
      </c>
      <c r="V36" t="s">
        <v>170</v>
      </c>
      <c r="W36" t="s">
        <v>170</v>
      </c>
      <c r="X36" t="s">
        <v>170</v>
      </c>
      <c r="Y36" t="s">
        <v>170</v>
      </c>
      <c r="Z36" t="s">
        <v>170</v>
      </c>
      <c r="AA36" t="s">
        <v>170</v>
      </c>
      <c r="AB36" t="s">
        <v>170</v>
      </c>
      <c r="AC36" t="s">
        <v>170</v>
      </c>
      <c r="AD36" t="s">
        <v>170</v>
      </c>
      <c r="AE36" t="s">
        <v>170</v>
      </c>
      <c r="AF36" t="s">
        <v>170</v>
      </c>
      <c r="AG36" t="s">
        <v>170</v>
      </c>
      <c r="AH36" t="s">
        <v>170</v>
      </c>
      <c r="AI36" t="s">
        <v>170</v>
      </c>
      <c r="AJ36" t="s">
        <v>170</v>
      </c>
      <c r="AK36" t="s">
        <v>170</v>
      </c>
      <c r="AL36" t="s">
        <v>170</v>
      </c>
      <c r="AM36" t="s">
        <v>170</v>
      </c>
      <c r="AN36" t="s">
        <v>170</v>
      </c>
      <c r="AO36" t="s">
        <v>170</v>
      </c>
      <c r="AP36">
        <v>0</v>
      </c>
      <c r="AQ36">
        <v>0</v>
      </c>
      <c r="AR36">
        <v>0</v>
      </c>
      <c r="AS36">
        <v>0</v>
      </c>
      <c r="AT36">
        <v>0</v>
      </c>
      <c r="AU36">
        <v>0</v>
      </c>
      <c r="AV36">
        <v>0</v>
      </c>
      <c r="AW36">
        <v>0</v>
      </c>
      <c r="AX36">
        <v>0</v>
      </c>
      <c r="AY36">
        <v>0</v>
      </c>
      <c r="AZ36">
        <v>0</v>
      </c>
      <c r="BA36">
        <v>0</v>
      </c>
      <c r="BB36">
        <v>1</v>
      </c>
      <c r="BC36">
        <v>0</v>
      </c>
      <c r="BD36">
        <v>0</v>
      </c>
      <c r="BE36">
        <v>0</v>
      </c>
      <c r="BF36">
        <v>0</v>
      </c>
      <c r="BG36">
        <v>0</v>
      </c>
      <c r="BH36">
        <v>0</v>
      </c>
      <c r="BI36">
        <v>1</v>
      </c>
      <c r="BJ36">
        <v>0</v>
      </c>
      <c r="BK36" t="s">
        <v>170</v>
      </c>
      <c r="BL36" t="s">
        <v>170</v>
      </c>
      <c r="BM36" t="s">
        <v>170</v>
      </c>
      <c r="BN36" t="s">
        <v>170</v>
      </c>
      <c r="BO36" t="s">
        <v>170</v>
      </c>
      <c r="BP36" t="s">
        <v>170</v>
      </c>
      <c r="BQ36" t="s">
        <v>170</v>
      </c>
      <c r="BR36" t="s">
        <v>170</v>
      </c>
      <c r="BS36" t="s">
        <v>170</v>
      </c>
      <c r="BT36" t="s">
        <v>170</v>
      </c>
      <c r="BU36" t="s">
        <v>170</v>
      </c>
      <c r="BV36">
        <v>0</v>
      </c>
    </row>
    <row r="37" spans="1:74" x14ac:dyDescent="0.2">
      <c r="A37">
        <v>273813</v>
      </c>
      <c r="B37" t="s">
        <v>535</v>
      </c>
      <c r="C37" t="s">
        <v>419</v>
      </c>
      <c r="D37">
        <v>1</v>
      </c>
      <c r="E37">
        <v>15.039855617386101</v>
      </c>
      <c r="F37">
        <v>196.05526072664</v>
      </c>
      <c r="G37">
        <v>0</v>
      </c>
      <c r="H37">
        <v>0</v>
      </c>
      <c r="I37">
        <v>0</v>
      </c>
      <c r="J37">
        <v>0</v>
      </c>
      <c r="K37">
        <v>0</v>
      </c>
      <c r="L37">
        <v>1</v>
      </c>
      <c r="M37">
        <v>0</v>
      </c>
      <c r="N37">
        <v>0</v>
      </c>
      <c r="O37">
        <v>0</v>
      </c>
      <c r="P37">
        <v>1</v>
      </c>
      <c r="Q37">
        <v>0</v>
      </c>
      <c r="R37">
        <v>0</v>
      </c>
      <c r="S37" t="s">
        <v>170</v>
      </c>
      <c r="T37" t="s">
        <v>170</v>
      </c>
      <c r="U37" t="s">
        <v>170</v>
      </c>
      <c r="V37" t="s">
        <v>170</v>
      </c>
      <c r="W37" t="s">
        <v>170</v>
      </c>
      <c r="X37" t="s">
        <v>170</v>
      </c>
      <c r="Y37" t="s">
        <v>170</v>
      </c>
      <c r="Z37" t="s">
        <v>170</v>
      </c>
      <c r="AA37" t="s">
        <v>170</v>
      </c>
      <c r="AB37" t="s">
        <v>170</v>
      </c>
      <c r="AC37" t="s">
        <v>170</v>
      </c>
      <c r="AD37" t="s">
        <v>170</v>
      </c>
      <c r="AE37" t="s">
        <v>170</v>
      </c>
      <c r="AF37" t="s">
        <v>170</v>
      </c>
      <c r="AG37" t="s">
        <v>170</v>
      </c>
      <c r="AH37" t="s">
        <v>170</v>
      </c>
      <c r="AI37" t="s">
        <v>170</v>
      </c>
      <c r="AJ37" t="s">
        <v>170</v>
      </c>
      <c r="AK37" t="s">
        <v>170</v>
      </c>
      <c r="AL37" t="s">
        <v>170</v>
      </c>
      <c r="AM37" t="s">
        <v>170</v>
      </c>
      <c r="AN37" t="s">
        <v>170</v>
      </c>
      <c r="AO37" t="s">
        <v>170</v>
      </c>
      <c r="AP37">
        <v>0</v>
      </c>
      <c r="AQ37">
        <v>0</v>
      </c>
      <c r="AR37">
        <v>0</v>
      </c>
      <c r="AS37">
        <v>0</v>
      </c>
      <c r="AT37">
        <v>0</v>
      </c>
      <c r="AU37">
        <v>0</v>
      </c>
      <c r="AV37">
        <v>1</v>
      </c>
      <c r="AW37">
        <v>0</v>
      </c>
      <c r="AX37">
        <v>0</v>
      </c>
      <c r="AY37">
        <v>0</v>
      </c>
      <c r="AZ37">
        <v>0</v>
      </c>
      <c r="BA37">
        <v>0</v>
      </c>
      <c r="BB37">
        <v>0</v>
      </c>
      <c r="BC37">
        <v>1</v>
      </c>
      <c r="BD37">
        <v>0</v>
      </c>
      <c r="BE37">
        <v>0</v>
      </c>
      <c r="BF37">
        <v>0</v>
      </c>
      <c r="BG37">
        <v>0</v>
      </c>
      <c r="BH37">
        <v>0</v>
      </c>
      <c r="BI37">
        <v>0</v>
      </c>
      <c r="BJ37">
        <v>0</v>
      </c>
      <c r="BK37" t="s">
        <v>170</v>
      </c>
      <c r="BL37" t="s">
        <v>170</v>
      </c>
      <c r="BM37" t="s">
        <v>170</v>
      </c>
      <c r="BN37" t="s">
        <v>170</v>
      </c>
      <c r="BO37" t="s">
        <v>170</v>
      </c>
      <c r="BP37" t="s">
        <v>170</v>
      </c>
      <c r="BQ37" t="s">
        <v>170</v>
      </c>
      <c r="BR37" t="s">
        <v>170</v>
      </c>
      <c r="BS37" t="s">
        <v>170</v>
      </c>
      <c r="BT37" t="s">
        <v>170</v>
      </c>
      <c r="BU37" t="s">
        <v>170</v>
      </c>
      <c r="BV37">
        <v>0</v>
      </c>
    </row>
    <row r="85" spans="1:75" x14ac:dyDescent="0.2">
      <c r="B85" s="52">
        <v>271004</v>
      </c>
      <c r="C85" t="s">
        <v>395</v>
      </c>
      <c r="D85">
        <f>IFERROR(VLOOKUP($B85,$A$8:$BW$70,D$88,FALSE),0)</f>
        <v>14</v>
      </c>
      <c r="E85">
        <f t="shared" ref="E85:BP85" si="0">IFERROR(VLOOKUP($B85,$A$8:$BW$70,E88,FALSE),0)</f>
        <v>0.993795168877743</v>
      </c>
      <c r="F85">
        <f t="shared" si="0"/>
        <v>12.954829880013399</v>
      </c>
      <c r="G85">
        <f t="shared" si="0"/>
        <v>1</v>
      </c>
      <c r="H85">
        <f t="shared" si="0"/>
        <v>3</v>
      </c>
      <c r="I85">
        <f t="shared" si="0"/>
        <v>0</v>
      </c>
      <c r="J85">
        <f t="shared" si="0"/>
        <v>3</v>
      </c>
      <c r="K85">
        <f t="shared" si="0"/>
        <v>2</v>
      </c>
      <c r="L85">
        <f t="shared" si="0"/>
        <v>1</v>
      </c>
      <c r="M85">
        <f t="shared" si="0"/>
        <v>1</v>
      </c>
      <c r="N85">
        <f t="shared" si="0"/>
        <v>3</v>
      </c>
      <c r="O85">
        <f t="shared" si="0"/>
        <v>0</v>
      </c>
      <c r="P85">
        <f t="shared" si="0"/>
        <v>8</v>
      </c>
      <c r="Q85">
        <f t="shared" si="0"/>
        <v>6</v>
      </c>
      <c r="R85">
        <f t="shared" si="0"/>
        <v>0</v>
      </c>
      <c r="S85">
        <f t="shared" si="0"/>
        <v>5</v>
      </c>
      <c r="T85">
        <f t="shared" si="0"/>
        <v>9</v>
      </c>
      <c r="U85">
        <f t="shared" si="0"/>
        <v>0</v>
      </c>
      <c r="V85">
        <f t="shared" si="0"/>
        <v>9</v>
      </c>
      <c r="W85">
        <f t="shared" si="0"/>
        <v>3</v>
      </c>
      <c r="X85">
        <f t="shared" si="0"/>
        <v>0</v>
      </c>
      <c r="Y85">
        <f t="shared" si="0"/>
        <v>6</v>
      </c>
      <c r="Z85">
        <f t="shared" si="0"/>
        <v>0</v>
      </c>
      <c r="AA85">
        <f t="shared" si="0"/>
        <v>0</v>
      </c>
      <c r="AB85">
        <f t="shared" si="0"/>
        <v>12</v>
      </c>
      <c r="AC85">
        <f t="shared" si="0"/>
        <v>1</v>
      </c>
      <c r="AD85">
        <f t="shared" si="0"/>
        <v>0</v>
      </c>
      <c r="AE85">
        <f t="shared" si="0"/>
        <v>0</v>
      </c>
      <c r="AF85">
        <f t="shared" si="0"/>
        <v>0</v>
      </c>
      <c r="AG85">
        <f t="shared" si="0"/>
        <v>1</v>
      </c>
      <c r="AH85">
        <f t="shared" si="0"/>
        <v>0</v>
      </c>
      <c r="AI85">
        <f t="shared" si="0"/>
        <v>8</v>
      </c>
      <c r="AJ85">
        <f t="shared" si="0"/>
        <v>0</v>
      </c>
      <c r="AK85">
        <f t="shared" si="0"/>
        <v>0</v>
      </c>
      <c r="AL85">
        <f t="shared" si="0"/>
        <v>3</v>
      </c>
      <c r="AM85">
        <f t="shared" si="0"/>
        <v>1</v>
      </c>
      <c r="AN85">
        <f t="shared" si="0"/>
        <v>2</v>
      </c>
      <c r="AO85">
        <f t="shared" si="0"/>
        <v>0</v>
      </c>
      <c r="AP85">
        <f t="shared" si="0"/>
        <v>0</v>
      </c>
      <c r="AQ85">
        <f t="shared" si="0"/>
        <v>0</v>
      </c>
      <c r="AR85">
        <f t="shared" si="0"/>
        <v>1</v>
      </c>
      <c r="AS85">
        <f t="shared" si="0"/>
        <v>1</v>
      </c>
      <c r="AT85">
        <f t="shared" si="0"/>
        <v>1</v>
      </c>
      <c r="AU85">
        <f t="shared" si="0"/>
        <v>1</v>
      </c>
      <c r="AV85">
        <f t="shared" si="0"/>
        <v>0</v>
      </c>
      <c r="AW85">
        <f t="shared" si="0"/>
        <v>1</v>
      </c>
      <c r="AX85">
        <f t="shared" si="0"/>
        <v>0</v>
      </c>
      <c r="AY85">
        <f t="shared" si="0"/>
        <v>2</v>
      </c>
      <c r="AZ85">
        <f t="shared" si="0"/>
        <v>3</v>
      </c>
      <c r="BA85">
        <f t="shared" si="0"/>
        <v>1</v>
      </c>
      <c r="BB85">
        <f t="shared" si="0"/>
        <v>3</v>
      </c>
      <c r="BC85">
        <f t="shared" si="0"/>
        <v>2</v>
      </c>
      <c r="BD85">
        <f t="shared" si="0"/>
        <v>3</v>
      </c>
      <c r="BE85">
        <f t="shared" si="0"/>
        <v>3</v>
      </c>
      <c r="BF85">
        <f t="shared" si="0"/>
        <v>0</v>
      </c>
      <c r="BG85">
        <f t="shared" si="0"/>
        <v>4</v>
      </c>
      <c r="BH85">
        <f t="shared" si="0"/>
        <v>1</v>
      </c>
      <c r="BI85">
        <f t="shared" si="0"/>
        <v>1</v>
      </c>
      <c r="BJ85">
        <f t="shared" si="0"/>
        <v>0</v>
      </c>
      <c r="BK85">
        <f t="shared" si="0"/>
        <v>2</v>
      </c>
      <c r="BL85">
        <f t="shared" si="0"/>
        <v>16</v>
      </c>
      <c r="BM85">
        <f t="shared" si="0"/>
        <v>2</v>
      </c>
      <c r="BN85">
        <f t="shared" si="0"/>
        <v>1</v>
      </c>
      <c r="BO85">
        <f t="shared" si="0"/>
        <v>2</v>
      </c>
      <c r="BP85">
        <f t="shared" si="0"/>
        <v>0</v>
      </c>
      <c r="BQ85">
        <f t="shared" ref="BQ85:BW85" si="1">IFERROR(VLOOKUP($B85,$A$8:$BW$70,BQ88,FALSE),0)</f>
        <v>1</v>
      </c>
      <c r="BR85">
        <f t="shared" si="1"/>
        <v>0</v>
      </c>
      <c r="BS85">
        <f t="shared" si="1"/>
        <v>4</v>
      </c>
      <c r="BT85">
        <f t="shared" si="1"/>
        <v>10</v>
      </c>
      <c r="BU85">
        <f t="shared" si="1"/>
        <v>0</v>
      </c>
      <c r="BV85">
        <f t="shared" si="1"/>
        <v>0</v>
      </c>
      <c r="BW85">
        <f t="shared" si="1"/>
        <v>0</v>
      </c>
    </row>
    <row r="86" spans="1:75" x14ac:dyDescent="0.2">
      <c r="B86" s="52">
        <v>271403</v>
      </c>
      <c r="C86" t="s">
        <v>396</v>
      </c>
      <c r="D86">
        <f>IFERROR(VLOOKUP($B86,$A$8:$BW$70,D$88,FALSE),0)</f>
        <v>1</v>
      </c>
      <c r="E86">
        <f t="shared" ref="E86:BP86" si="2">IFERROR(VLOOKUP($B86,$A$8:$BW$70,E$88,FALSE),0)</f>
        <v>0.23237440163591599</v>
      </c>
      <c r="F86">
        <f t="shared" si="2"/>
        <v>3.02916630703962</v>
      </c>
      <c r="G86">
        <f t="shared" si="2"/>
        <v>0</v>
      </c>
      <c r="H86">
        <f t="shared" si="2"/>
        <v>0</v>
      </c>
      <c r="I86">
        <f t="shared" si="2"/>
        <v>0</v>
      </c>
      <c r="J86">
        <f t="shared" si="2"/>
        <v>0</v>
      </c>
      <c r="K86">
        <f t="shared" si="2"/>
        <v>1</v>
      </c>
      <c r="L86">
        <f t="shared" si="2"/>
        <v>0</v>
      </c>
      <c r="M86">
        <f t="shared" si="2"/>
        <v>0</v>
      </c>
      <c r="N86">
        <f t="shared" si="2"/>
        <v>0</v>
      </c>
      <c r="O86">
        <f t="shared" si="2"/>
        <v>0</v>
      </c>
      <c r="P86">
        <f t="shared" si="2"/>
        <v>1</v>
      </c>
      <c r="Q86">
        <f t="shared" si="2"/>
        <v>0</v>
      </c>
      <c r="R86">
        <f t="shared" si="2"/>
        <v>0</v>
      </c>
      <c r="S86" t="str">
        <f t="shared" si="2"/>
        <v xml:space="preserve"> </v>
      </c>
      <c r="T86" t="str">
        <f t="shared" si="2"/>
        <v xml:space="preserve"> </v>
      </c>
      <c r="U86" t="str">
        <f t="shared" si="2"/>
        <v xml:space="preserve"> </v>
      </c>
      <c r="V86" t="str">
        <f t="shared" si="2"/>
        <v xml:space="preserve"> </v>
      </c>
      <c r="W86" t="str">
        <f t="shared" si="2"/>
        <v xml:space="preserve"> </v>
      </c>
      <c r="X86" t="str">
        <f t="shared" si="2"/>
        <v xml:space="preserve"> </v>
      </c>
      <c r="Y86" t="str">
        <f t="shared" si="2"/>
        <v xml:space="preserve"> </v>
      </c>
      <c r="Z86" t="str">
        <f t="shared" si="2"/>
        <v xml:space="preserve"> </v>
      </c>
      <c r="AA86" t="str">
        <f t="shared" si="2"/>
        <v xml:space="preserve"> </v>
      </c>
      <c r="AB86" t="str">
        <f t="shared" si="2"/>
        <v xml:space="preserve"> </v>
      </c>
      <c r="AC86" t="str">
        <f t="shared" si="2"/>
        <v xml:space="preserve"> </v>
      </c>
      <c r="AD86" t="str">
        <f t="shared" si="2"/>
        <v xml:space="preserve"> </v>
      </c>
      <c r="AE86" t="str">
        <f t="shared" si="2"/>
        <v xml:space="preserve"> </v>
      </c>
      <c r="AF86" t="str">
        <f t="shared" si="2"/>
        <v xml:space="preserve"> </v>
      </c>
      <c r="AG86" t="str">
        <f t="shared" si="2"/>
        <v xml:space="preserve"> </v>
      </c>
      <c r="AH86" t="str">
        <f t="shared" si="2"/>
        <v xml:space="preserve"> </v>
      </c>
      <c r="AI86" t="str">
        <f t="shared" si="2"/>
        <v xml:space="preserve"> </v>
      </c>
      <c r="AJ86" t="str">
        <f t="shared" si="2"/>
        <v xml:space="preserve"> </v>
      </c>
      <c r="AK86" t="str">
        <f t="shared" si="2"/>
        <v xml:space="preserve"> </v>
      </c>
      <c r="AL86" t="str">
        <f t="shared" si="2"/>
        <v xml:space="preserve"> </v>
      </c>
      <c r="AM86" t="str">
        <f t="shared" si="2"/>
        <v xml:space="preserve"> </v>
      </c>
      <c r="AN86" t="str">
        <f t="shared" si="2"/>
        <v xml:space="preserve"> </v>
      </c>
      <c r="AO86" t="str">
        <f t="shared" si="2"/>
        <v xml:space="preserve"> </v>
      </c>
      <c r="AP86">
        <f t="shared" si="2"/>
        <v>0</v>
      </c>
      <c r="AQ86">
        <f t="shared" si="2"/>
        <v>0</v>
      </c>
      <c r="AR86">
        <f t="shared" si="2"/>
        <v>0</v>
      </c>
      <c r="AS86">
        <f t="shared" si="2"/>
        <v>0</v>
      </c>
      <c r="AT86">
        <f t="shared" si="2"/>
        <v>0</v>
      </c>
      <c r="AU86">
        <f t="shared" si="2"/>
        <v>0</v>
      </c>
      <c r="AV86">
        <f t="shared" si="2"/>
        <v>1</v>
      </c>
      <c r="AW86">
        <f t="shared" si="2"/>
        <v>0</v>
      </c>
      <c r="AX86">
        <f t="shared" si="2"/>
        <v>0</v>
      </c>
      <c r="AY86">
        <f t="shared" si="2"/>
        <v>0</v>
      </c>
      <c r="AZ86">
        <f t="shared" si="2"/>
        <v>0</v>
      </c>
      <c r="BA86">
        <f t="shared" si="2"/>
        <v>0</v>
      </c>
      <c r="BB86">
        <f t="shared" si="2"/>
        <v>0</v>
      </c>
      <c r="BC86">
        <f t="shared" si="2"/>
        <v>0</v>
      </c>
      <c r="BD86">
        <f t="shared" si="2"/>
        <v>0</v>
      </c>
      <c r="BE86">
        <f t="shared" si="2"/>
        <v>1</v>
      </c>
      <c r="BF86">
        <f t="shared" si="2"/>
        <v>0</v>
      </c>
      <c r="BG86">
        <f t="shared" si="2"/>
        <v>0</v>
      </c>
      <c r="BH86">
        <f t="shared" si="2"/>
        <v>0</v>
      </c>
      <c r="BI86">
        <f t="shared" si="2"/>
        <v>0</v>
      </c>
      <c r="BJ86">
        <f t="shared" si="2"/>
        <v>0</v>
      </c>
      <c r="BK86" t="str">
        <f t="shared" si="2"/>
        <v xml:space="preserve"> </v>
      </c>
      <c r="BL86" t="str">
        <f t="shared" si="2"/>
        <v xml:space="preserve"> </v>
      </c>
      <c r="BM86" t="str">
        <f t="shared" si="2"/>
        <v xml:space="preserve"> </v>
      </c>
      <c r="BN86" t="str">
        <f t="shared" si="2"/>
        <v xml:space="preserve"> </v>
      </c>
      <c r="BO86" t="str">
        <f t="shared" si="2"/>
        <v xml:space="preserve"> </v>
      </c>
      <c r="BP86" t="str">
        <f t="shared" si="2"/>
        <v xml:space="preserve"> </v>
      </c>
      <c r="BQ86" t="str">
        <f t="shared" ref="BQ86:BW86" si="3">IFERROR(VLOOKUP($B86,$A$8:$BW$70,BQ$88,FALSE),0)</f>
        <v xml:space="preserve"> </v>
      </c>
      <c r="BR86" t="str">
        <f t="shared" si="3"/>
        <v xml:space="preserve"> </v>
      </c>
      <c r="BS86" t="str">
        <f t="shared" si="3"/>
        <v xml:space="preserve"> </v>
      </c>
      <c r="BT86" t="str">
        <f t="shared" si="3"/>
        <v xml:space="preserve"> </v>
      </c>
      <c r="BU86" t="str">
        <f t="shared" si="3"/>
        <v xml:space="preserve"> </v>
      </c>
      <c r="BV86">
        <f t="shared" si="3"/>
        <v>0</v>
      </c>
      <c r="BW86">
        <f t="shared" si="3"/>
        <v>0</v>
      </c>
    </row>
    <row r="87" spans="1:75" x14ac:dyDescent="0.2">
      <c r="C87" t="s">
        <v>397</v>
      </c>
      <c r="D87">
        <f>SUM(D8:D83)</f>
        <v>53</v>
      </c>
      <c r="G87">
        <f t="shared" ref="G87:BR87" si="4">SUM(G8:G83)</f>
        <v>2</v>
      </c>
      <c r="H87">
        <f t="shared" si="4"/>
        <v>7</v>
      </c>
      <c r="I87">
        <f t="shared" si="4"/>
        <v>2</v>
      </c>
      <c r="J87">
        <f t="shared" si="4"/>
        <v>8</v>
      </c>
      <c r="K87">
        <f t="shared" si="4"/>
        <v>12</v>
      </c>
      <c r="L87">
        <f t="shared" si="4"/>
        <v>4</v>
      </c>
      <c r="M87">
        <f t="shared" si="4"/>
        <v>7</v>
      </c>
      <c r="N87">
        <f t="shared" si="4"/>
        <v>11</v>
      </c>
      <c r="O87">
        <f t="shared" si="4"/>
        <v>0</v>
      </c>
      <c r="P87">
        <f t="shared" si="4"/>
        <v>34</v>
      </c>
      <c r="Q87">
        <f t="shared" si="4"/>
        <v>19</v>
      </c>
      <c r="R87">
        <f t="shared" si="4"/>
        <v>0</v>
      </c>
      <c r="S87">
        <f t="shared" si="4"/>
        <v>5</v>
      </c>
      <c r="T87">
        <f t="shared" si="4"/>
        <v>9</v>
      </c>
      <c r="U87">
        <f t="shared" si="4"/>
        <v>0</v>
      </c>
      <c r="V87">
        <f t="shared" si="4"/>
        <v>9</v>
      </c>
      <c r="W87">
        <f t="shared" si="4"/>
        <v>3</v>
      </c>
      <c r="X87">
        <f t="shared" si="4"/>
        <v>0</v>
      </c>
      <c r="Y87">
        <f t="shared" si="4"/>
        <v>6</v>
      </c>
      <c r="Z87">
        <f t="shared" si="4"/>
        <v>0</v>
      </c>
      <c r="AA87">
        <f t="shared" si="4"/>
        <v>0</v>
      </c>
      <c r="AB87">
        <f t="shared" si="4"/>
        <v>12</v>
      </c>
      <c r="AC87">
        <f t="shared" si="4"/>
        <v>1</v>
      </c>
      <c r="AD87">
        <f t="shared" si="4"/>
        <v>0</v>
      </c>
      <c r="AE87">
        <f t="shared" si="4"/>
        <v>0</v>
      </c>
      <c r="AF87">
        <f t="shared" si="4"/>
        <v>0</v>
      </c>
      <c r="AG87">
        <f t="shared" si="4"/>
        <v>1</v>
      </c>
      <c r="AH87">
        <f t="shared" si="4"/>
        <v>0</v>
      </c>
      <c r="AI87">
        <f t="shared" si="4"/>
        <v>8</v>
      </c>
      <c r="AJ87">
        <f t="shared" si="4"/>
        <v>0</v>
      </c>
      <c r="AK87">
        <f t="shared" si="4"/>
        <v>0</v>
      </c>
      <c r="AL87">
        <f t="shared" si="4"/>
        <v>3</v>
      </c>
      <c r="AM87">
        <f t="shared" si="4"/>
        <v>1</v>
      </c>
      <c r="AN87">
        <f t="shared" si="4"/>
        <v>2</v>
      </c>
      <c r="AO87">
        <f t="shared" si="4"/>
        <v>0</v>
      </c>
      <c r="AP87">
        <f t="shared" si="4"/>
        <v>0</v>
      </c>
      <c r="AQ87">
        <f t="shared" si="4"/>
        <v>2</v>
      </c>
      <c r="AR87">
        <f t="shared" si="4"/>
        <v>4</v>
      </c>
      <c r="AS87">
        <f t="shared" si="4"/>
        <v>2</v>
      </c>
      <c r="AT87">
        <f t="shared" si="4"/>
        <v>6</v>
      </c>
      <c r="AU87">
        <f t="shared" si="4"/>
        <v>4</v>
      </c>
      <c r="AV87">
        <f t="shared" si="4"/>
        <v>6</v>
      </c>
      <c r="AW87">
        <f t="shared" si="4"/>
        <v>4</v>
      </c>
      <c r="AX87">
        <f t="shared" si="4"/>
        <v>1</v>
      </c>
      <c r="AY87">
        <f t="shared" si="4"/>
        <v>5</v>
      </c>
      <c r="AZ87">
        <f t="shared" si="4"/>
        <v>7</v>
      </c>
      <c r="BA87">
        <f t="shared" si="4"/>
        <v>4</v>
      </c>
      <c r="BB87">
        <f t="shared" si="4"/>
        <v>8</v>
      </c>
      <c r="BC87">
        <f t="shared" si="4"/>
        <v>7</v>
      </c>
      <c r="BD87">
        <f t="shared" si="4"/>
        <v>9</v>
      </c>
      <c r="BE87">
        <f t="shared" si="4"/>
        <v>11</v>
      </c>
      <c r="BF87">
        <f t="shared" si="4"/>
        <v>3</v>
      </c>
      <c r="BG87">
        <f t="shared" si="4"/>
        <v>9</v>
      </c>
      <c r="BH87">
        <f t="shared" si="4"/>
        <v>8</v>
      </c>
      <c r="BI87">
        <f t="shared" si="4"/>
        <v>6</v>
      </c>
      <c r="BJ87">
        <f t="shared" si="4"/>
        <v>0</v>
      </c>
      <c r="BK87">
        <f t="shared" si="4"/>
        <v>2</v>
      </c>
      <c r="BL87">
        <f t="shared" si="4"/>
        <v>16</v>
      </c>
      <c r="BM87">
        <f t="shared" si="4"/>
        <v>2</v>
      </c>
      <c r="BN87">
        <f t="shared" si="4"/>
        <v>1</v>
      </c>
      <c r="BO87">
        <f t="shared" si="4"/>
        <v>2</v>
      </c>
      <c r="BP87">
        <f t="shared" si="4"/>
        <v>0</v>
      </c>
      <c r="BQ87">
        <f t="shared" si="4"/>
        <v>1</v>
      </c>
      <c r="BR87">
        <f t="shared" si="4"/>
        <v>0</v>
      </c>
      <c r="BS87">
        <f t="shared" ref="BS87:BW87" si="5">SUM(BS8:BS83)</f>
        <v>4</v>
      </c>
      <c r="BT87">
        <f t="shared" si="5"/>
        <v>10</v>
      </c>
      <c r="BU87">
        <f t="shared" si="5"/>
        <v>0</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38</v>
      </c>
      <c r="E90">
        <v>0.83280351688541998</v>
      </c>
      <c r="F90">
        <v>10.8561887022564</v>
      </c>
      <c r="G90">
        <v>1</v>
      </c>
      <c r="H90">
        <v>4</v>
      </c>
      <c r="I90">
        <v>2</v>
      </c>
      <c r="J90">
        <v>5</v>
      </c>
      <c r="K90">
        <v>9</v>
      </c>
      <c r="L90">
        <v>3</v>
      </c>
      <c r="M90">
        <v>6</v>
      </c>
      <c r="N90">
        <v>8</v>
      </c>
      <c r="O90">
        <v>0</v>
      </c>
      <c r="P90">
        <v>25</v>
      </c>
      <c r="Q90">
        <v>13</v>
      </c>
      <c r="R90">
        <v>0</v>
      </c>
      <c r="S90">
        <v>10</v>
      </c>
      <c r="T90">
        <v>28</v>
      </c>
      <c r="U90">
        <v>0</v>
      </c>
      <c r="V90">
        <v>28</v>
      </c>
      <c r="W90">
        <v>8</v>
      </c>
      <c r="X90">
        <v>0</v>
      </c>
      <c r="Y90">
        <v>19</v>
      </c>
      <c r="Z90">
        <v>1</v>
      </c>
      <c r="AA90">
        <v>0</v>
      </c>
      <c r="AB90">
        <v>31</v>
      </c>
      <c r="AC90">
        <v>1</v>
      </c>
      <c r="AD90">
        <v>0</v>
      </c>
      <c r="AE90">
        <v>1</v>
      </c>
      <c r="AF90">
        <v>0</v>
      </c>
      <c r="AG90">
        <v>5</v>
      </c>
      <c r="AH90">
        <v>0</v>
      </c>
      <c r="AI90">
        <v>25</v>
      </c>
      <c r="AJ90">
        <v>1</v>
      </c>
      <c r="AK90">
        <v>0</v>
      </c>
      <c r="AL90">
        <v>4</v>
      </c>
      <c r="AM90">
        <v>3</v>
      </c>
      <c r="AN90">
        <v>5</v>
      </c>
      <c r="AO90">
        <v>0</v>
      </c>
      <c r="AP90">
        <v>0</v>
      </c>
      <c r="AQ90">
        <v>2</v>
      </c>
      <c r="AR90">
        <v>3</v>
      </c>
      <c r="AS90">
        <v>1</v>
      </c>
      <c r="AT90">
        <v>5</v>
      </c>
      <c r="AU90">
        <v>3</v>
      </c>
      <c r="AV90">
        <v>5</v>
      </c>
      <c r="AW90">
        <v>3</v>
      </c>
      <c r="AX90">
        <v>1</v>
      </c>
      <c r="AY90">
        <v>3</v>
      </c>
      <c r="AZ90">
        <v>4</v>
      </c>
      <c r="BA90">
        <v>3</v>
      </c>
      <c r="BB90">
        <v>5</v>
      </c>
      <c r="BC90">
        <v>5</v>
      </c>
      <c r="BD90">
        <v>6</v>
      </c>
      <c r="BE90">
        <v>7</v>
      </c>
      <c r="BF90">
        <v>3</v>
      </c>
      <c r="BG90">
        <v>5</v>
      </c>
      <c r="BH90">
        <v>7</v>
      </c>
      <c r="BI90">
        <v>5</v>
      </c>
      <c r="BJ90">
        <v>0</v>
      </c>
      <c r="BK90">
        <v>10</v>
      </c>
      <c r="BL90">
        <v>43</v>
      </c>
      <c r="BM90">
        <v>3</v>
      </c>
      <c r="BN90">
        <v>1</v>
      </c>
      <c r="BO90">
        <v>2</v>
      </c>
      <c r="BP90">
        <v>0</v>
      </c>
      <c r="BQ90">
        <v>4</v>
      </c>
      <c r="BR90">
        <v>0</v>
      </c>
      <c r="BS90">
        <v>9</v>
      </c>
      <c r="BT90">
        <v>29</v>
      </c>
      <c r="BU90">
        <v>0</v>
      </c>
      <c r="BV90">
        <v>0</v>
      </c>
    </row>
    <row r="91" spans="1:75" x14ac:dyDescent="0.2">
      <c r="B91" t="s">
        <v>425</v>
      </c>
    </row>
    <row r="92" spans="1:75" x14ac:dyDescent="0.2">
      <c r="D92">
        <f>D87-D85-D86</f>
        <v>38</v>
      </c>
    </row>
    <row r="100" spans="1:6" s="147" customFormat="1" x14ac:dyDescent="0.2"/>
    <row r="101" spans="1:6" x14ac:dyDescent="0.2">
      <c r="A101" s="52">
        <v>271004</v>
      </c>
      <c r="B101" s="52" t="s">
        <v>172</v>
      </c>
      <c r="C101" s="52" t="s">
        <v>419</v>
      </c>
      <c r="D101" s="52">
        <v>8</v>
      </c>
      <c r="E101" s="52">
        <v>0.56788295364442398</v>
      </c>
      <c r="F101" s="52">
        <v>7.4027599314362504</v>
      </c>
    </row>
    <row r="102" spans="1:6" x14ac:dyDescent="0.2">
      <c r="A102" s="52">
        <v>271039</v>
      </c>
      <c r="B102" s="52" t="s">
        <v>419</v>
      </c>
      <c r="C102" s="52" t="s">
        <v>501</v>
      </c>
      <c r="D102" s="52">
        <v>1</v>
      </c>
      <c r="E102" s="52">
        <v>2.4272433796936799</v>
      </c>
      <c r="F102" s="52">
        <v>31.6408511995783</v>
      </c>
    </row>
    <row r="103" spans="1:6" x14ac:dyDescent="0.2">
      <c r="A103" s="52">
        <v>271110</v>
      </c>
      <c r="B103" s="52" t="s">
        <v>419</v>
      </c>
      <c r="C103" s="52" t="s">
        <v>507</v>
      </c>
      <c r="D103" s="52">
        <v>1</v>
      </c>
      <c r="E103" s="52">
        <v>2.86804141451803</v>
      </c>
      <c r="F103" s="52">
        <v>37.386968439252797</v>
      </c>
    </row>
    <row r="104" spans="1:6" x14ac:dyDescent="0.2">
      <c r="A104" s="52">
        <v>271187</v>
      </c>
      <c r="B104" s="52" t="s">
        <v>419</v>
      </c>
      <c r="C104" s="52" t="s">
        <v>513</v>
      </c>
      <c r="D104" s="52">
        <v>1</v>
      </c>
      <c r="E104" s="52">
        <v>1.1211013699858701</v>
      </c>
      <c r="F104" s="52">
        <v>14.614357144458699</v>
      </c>
    </row>
    <row r="105" spans="1:6" x14ac:dyDescent="0.2">
      <c r="A105" s="52">
        <v>271195</v>
      </c>
      <c r="B105" s="52" t="s">
        <v>419</v>
      </c>
      <c r="C105" s="52" t="s">
        <v>527</v>
      </c>
      <c r="D105" s="52">
        <v>2</v>
      </c>
      <c r="E105" s="52">
        <v>3.3517118868462101</v>
      </c>
      <c r="F105" s="52">
        <v>43.691958524959503</v>
      </c>
    </row>
    <row r="106" spans="1:6" x14ac:dyDescent="0.2">
      <c r="A106" s="52">
        <v>271209</v>
      </c>
      <c r="B106" s="52" t="s">
        <v>419</v>
      </c>
      <c r="C106" s="52" t="s">
        <v>514</v>
      </c>
      <c r="D106" s="52">
        <v>1</v>
      </c>
      <c r="E106" s="52">
        <v>1.23670541676973</v>
      </c>
      <c r="F106" s="52">
        <v>16.121338468605401</v>
      </c>
    </row>
    <row r="107" spans="1:6" x14ac:dyDescent="0.2">
      <c r="A107" s="52">
        <v>271241</v>
      </c>
      <c r="B107" s="52" t="s">
        <v>419</v>
      </c>
      <c r="C107" s="52" t="s">
        <v>530</v>
      </c>
      <c r="D107" s="52">
        <v>1</v>
      </c>
      <c r="E107" s="52">
        <v>1.6928207472110799</v>
      </c>
      <c r="F107" s="52">
        <v>22.067127597572998</v>
      </c>
    </row>
    <row r="108" spans="1:6" x14ac:dyDescent="0.2">
      <c r="A108" s="52">
        <v>271276</v>
      </c>
      <c r="B108" s="52" t="s">
        <v>419</v>
      </c>
      <c r="C108" s="52" t="s">
        <v>520</v>
      </c>
      <c r="D108" s="52">
        <v>1</v>
      </c>
      <c r="E108" s="52">
        <v>1.4491283492978999</v>
      </c>
      <c r="F108" s="52">
        <v>18.890423124776198</v>
      </c>
    </row>
    <row r="109" spans="1:6" x14ac:dyDescent="0.2">
      <c r="A109" s="52">
        <v>271403</v>
      </c>
      <c r="B109" s="52" t="s">
        <v>173</v>
      </c>
      <c r="C109" s="52" t="s">
        <v>419</v>
      </c>
      <c r="D109" s="52">
        <v>4</v>
      </c>
      <c r="E109" s="52">
        <v>0.92949760654366298</v>
      </c>
      <c r="F109" s="52">
        <v>12.116665228158499</v>
      </c>
    </row>
    <row r="110" spans="1:6" x14ac:dyDescent="0.2">
      <c r="A110" s="52">
        <v>271411</v>
      </c>
      <c r="B110" s="52" t="s">
        <v>419</v>
      </c>
      <c r="C110" s="52" t="s">
        <v>522</v>
      </c>
      <c r="D110" s="52">
        <v>1</v>
      </c>
      <c r="E110" s="52">
        <v>1.3410038755011999</v>
      </c>
      <c r="F110" s="52">
        <v>17.480943377069199</v>
      </c>
    </row>
    <row r="111" spans="1:6" x14ac:dyDescent="0.2">
      <c r="A111" s="52">
        <v>271446</v>
      </c>
      <c r="B111" s="52" t="s">
        <v>419</v>
      </c>
      <c r="C111" s="52" t="s">
        <v>529</v>
      </c>
      <c r="D111" s="52">
        <v>1</v>
      </c>
      <c r="E111" s="52">
        <v>1.41041734249164</v>
      </c>
      <c r="F111" s="52">
        <v>18.3857975003375</v>
      </c>
    </row>
    <row r="112" spans="1:6" x14ac:dyDescent="0.2">
      <c r="A112" s="52">
        <v>271454</v>
      </c>
      <c r="B112" s="52" t="s">
        <v>419</v>
      </c>
      <c r="C112" s="52" t="s">
        <v>524</v>
      </c>
      <c r="D112" s="52">
        <v>2</v>
      </c>
      <c r="E112" s="52">
        <v>2.69690799498375</v>
      </c>
      <c r="F112" s="52">
        <v>35.156122077466797</v>
      </c>
    </row>
    <row r="113" spans="1:6" x14ac:dyDescent="0.2">
      <c r="A113" s="52">
        <v>272027</v>
      </c>
      <c r="B113" s="52" t="s">
        <v>253</v>
      </c>
      <c r="C113" s="52" t="s">
        <v>419</v>
      </c>
      <c r="D113" s="52">
        <v>1</v>
      </c>
      <c r="E113" s="52">
        <v>1.0071609140992499</v>
      </c>
      <c r="F113" s="52">
        <v>13.1290619159366</v>
      </c>
    </row>
    <row r="114" spans="1:6" x14ac:dyDescent="0.2">
      <c r="A114" s="52">
        <v>272043</v>
      </c>
      <c r="B114" s="52" t="s">
        <v>175</v>
      </c>
      <c r="C114" s="52" t="s">
        <v>419</v>
      </c>
      <c r="D114" s="52">
        <v>1</v>
      </c>
      <c r="E114" s="52">
        <v>1.85229777539037</v>
      </c>
      <c r="F114" s="52">
        <v>24.146024572053101</v>
      </c>
    </row>
    <row r="115" spans="1:6" x14ac:dyDescent="0.2">
      <c r="A115" s="52">
        <v>272051</v>
      </c>
      <c r="B115" s="52" t="s">
        <v>176</v>
      </c>
      <c r="C115" s="52" t="s">
        <v>419</v>
      </c>
      <c r="D115" s="52">
        <v>2</v>
      </c>
      <c r="E115" s="52">
        <v>1.0111836916294199</v>
      </c>
      <c r="F115" s="52">
        <v>13.181501694454999</v>
      </c>
    </row>
    <row r="116" spans="1:6" x14ac:dyDescent="0.2">
      <c r="A116" s="52">
        <v>272078</v>
      </c>
      <c r="B116" s="52" t="s">
        <v>177</v>
      </c>
      <c r="C116" s="52" t="s">
        <v>419</v>
      </c>
      <c r="D116" s="52">
        <v>1</v>
      </c>
      <c r="E116" s="52">
        <v>0.54714173159415203</v>
      </c>
      <c r="F116" s="52">
        <v>7.13238328685234</v>
      </c>
    </row>
    <row r="117" spans="1:6" x14ac:dyDescent="0.2">
      <c r="A117" s="52">
        <v>272094</v>
      </c>
      <c r="B117" s="52" t="s">
        <v>179</v>
      </c>
      <c r="C117" s="52" t="s">
        <v>419</v>
      </c>
      <c r="D117" s="52">
        <v>1</v>
      </c>
      <c r="E117" s="52">
        <v>1.36193394620361</v>
      </c>
      <c r="F117" s="52">
        <v>17.753781798725601</v>
      </c>
    </row>
    <row r="118" spans="1:6" x14ac:dyDescent="0.2">
      <c r="A118" s="52">
        <v>272116</v>
      </c>
      <c r="B118" s="52" t="s">
        <v>181</v>
      </c>
      <c r="C118" s="52" t="s">
        <v>419</v>
      </c>
      <c r="D118" s="52">
        <v>3</v>
      </c>
      <c r="E118" s="52">
        <v>2.0480332054450399</v>
      </c>
      <c r="F118" s="52">
        <v>26.6975757138371</v>
      </c>
    </row>
    <row r="119" spans="1:6" x14ac:dyDescent="0.2">
      <c r="A119" s="52">
        <v>272124</v>
      </c>
      <c r="B119" s="52" t="s">
        <v>182</v>
      </c>
      <c r="C119" s="52" t="s">
        <v>419</v>
      </c>
      <c r="D119" s="52">
        <v>1</v>
      </c>
      <c r="E119" s="52">
        <v>0.72551566025552705</v>
      </c>
      <c r="F119" s="52">
        <v>9.4576148569023992</v>
      </c>
    </row>
    <row r="120" spans="1:6" x14ac:dyDescent="0.2">
      <c r="A120" s="52">
        <v>272175</v>
      </c>
      <c r="B120" s="52" t="s">
        <v>186</v>
      </c>
      <c r="C120" s="52" t="s">
        <v>419</v>
      </c>
      <c r="D120" s="52">
        <v>1</v>
      </c>
      <c r="E120" s="52">
        <v>1.63703630946534</v>
      </c>
      <c r="F120" s="52">
        <v>21.339937605530402</v>
      </c>
    </row>
    <row r="121" spans="1:6" x14ac:dyDescent="0.2">
      <c r="A121" s="52">
        <v>272183</v>
      </c>
      <c r="B121" s="52" t="s">
        <v>187</v>
      </c>
      <c r="C121" s="52" t="s">
        <v>419</v>
      </c>
      <c r="D121" s="52">
        <v>1</v>
      </c>
      <c r="E121" s="52">
        <v>1.6482067510548499</v>
      </c>
      <c r="F121" s="52">
        <v>21.4855522905365</v>
      </c>
    </row>
    <row r="122" spans="1:6" x14ac:dyDescent="0.2">
      <c r="A122" s="52">
        <v>272221</v>
      </c>
      <c r="B122" s="52" t="s">
        <v>189</v>
      </c>
      <c r="C122" s="52" t="s">
        <v>419</v>
      </c>
      <c r="D122" s="52">
        <v>1</v>
      </c>
      <c r="E122" s="52">
        <v>1.7389489792369499</v>
      </c>
      <c r="F122" s="52">
        <v>22.6684420507674</v>
      </c>
    </row>
    <row r="123" spans="1:6" x14ac:dyDescent="0.2">
      <c r="A123" s="52">
        <v>272272</v>
      </c>
      <c r="B123" s="52" t="s">
        <v>193</v>
      </c>
      <c r="C123" s="52" t="s">
        <v>419</v>
      </c>
      <c r="D123" s="52">
        <v>3</v>
      </c>
      <c r="E123" s="52">
        <v>1.21158762403628</v>
      </c>
      <c r="F123" s="52">
        <v>15.7939100990444</v>
      </c>
    </row>
    <row r="124" spans="1:6" x14ac:dyDescent="0.2">
      <c r="A124" s="52"/>
      <c r="B124" s="52"/>
      <c r="C124" s="52"/>
      <c r="D124" s="52"/>
      <c r="E124" s="52"/>
      <c r="F124" s="52"/>
    </row>
    <row r="125" spans="1:6" x14ac:dyDescent="0.2">
      <c r="A125" s="52"/>
      <c r="B125" s="52"/>
      <c r="C125" s="52"/>
      <c r="D125" s="52"/>
      <c r="E125" s="52"/>
      <c r="F125" s="52"/>
    </row>
    <row r="126" spans="1:6" x14ac:dyDescent="0.2">
      <c r="A126" s="52"/>
      <c r="B126" s="52"/>
      <c r="C126" s="52"/>
      <c r="D126" s="52"/>
      <c r="E126" s="52"/>
      <c r="F126" s="52"/>
    </row>
    <row r="127" spans="1:6" x14ac:dyDescent="0.2">
      <c r="A127" s="52"/>
      <c r="B127" s="52"/>
      <c r="C127" s="52"/>
      <c r="D127" s="52"/>
      <c r="E127" s="52"/>
      <c r="F127" s="52"/>
    </row>
    <row r="128" spans="1:6" x14ac:dyDescent="0.2">
      <c r="A128" s="52"/>
      <c r="B128" s="52"/>
      <c r="C128" s="52"/>
      <c r="D128" s="52"/>
      <c r="E128" s="52"/>
      <c r="F128" s="52"/>
    </row>
    <row r="129" spans="1:6" x14ac:dyDescent="0.2">
      <c r="A129" s="52"/>
      <c r="B129" s="52"/>
      <c r="C129" s="52"/>
      <c r="D129" s="52"/>
      <c r="E129" s="52"/>
      <c r="F129" s="52"/>
    </row>
    <row r="130" spans="1:6" x14ac:dyDescent="0.2">
      <c r="A130" s="52"/>
      <c r="B130" s="52"/>
      <c r="C130" s="52"/>
      <c r="D130" s="52"/>
      <c r="E130" s="52"/>
      <c r="F130" s="52"/>
    </row>
    <row r="178" spans="1:6" x14ac:dyDescent="0.2">
      <c r="B178">
        <v>271004</v>
      </c>
      <c r="C178" t="s">
        <v>249</v>
      </c>
      <c r="D178">
        <v>8</v>
      </c>
      <c r="E178">
        <v>0.56788295364442398</v>
      </c>
      <c r="F178">
        <v>7.4027599314362504</v>
      </c>
    </row>
    <row r="179" spans="1:6" x14ac:dyDescent="0.2">
      <c r="B179">
        <v>271403</v>
      </c>
      <c r="C179" t="s">
        <v>251</v>
      </c>
      <c r="D179">
        <v>4</v>
      </c>
      <c r="E179">
        <v>0.92949760654366298</v>
      </c>
      <c r="F179">
        <v>12.116665228158499</v>
      </c>
    </row>
    <row r="180" spans="1:6" x14ac:dyDescent="0.2">
      <c r="B180" s="52"/>
      <c r="C180" t="s">
        <v>397</v>
      </c>
      <c r="D180">
        <v>40</v>
      </c>
    </row>
    <row r="181" spans="1:6" x14ac:dyDescent="0.2">
      <c r="A181">
        <v>1</v>
      </c>
      <c r="B181" s="52">
        <v>2</v>
      </c>
      <c r="C181">
        <v>3</v>
      </c>
      <c r="D181">
        <v>4</v>
      </c>
      <c r="E181">
        <v>5</v>
      </c>
      <c r="F181">
        <v>6</v>
      </c>
    </row>
    <row r="183" spans="1:6" x14ac:dyDescent="0.2">
      <c r="A183">
        <v>270000</v>
      </c>
      <c r="B183" t="s">
        <v>313</v>
      </c>
      <c r="C183" t="s">
        <v>406</v>
      </c>
      <c r="D183">
        <v>28</v>
      </c>
      <c r="E183">
        <v>0.61364469665241494</v>
      </c>
      <c r="F183">
        <v>7.9992969385046901</v>
      </c>
    </row>
  </sheetData>
  <phoneticPr fontId="1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W183"/>
  <sheetViews>
    <sheetView topLeftCell="A78" workbookViewId="0">
      <selection activeCell="D178" sqref="D178"/>
    </sheetView>
  </sheetViews>
  <sheetFormatPr defaultRowHeight="13.2" x14ac:dyDescent="0.2"/>
  <sheetData>
    <row r="1" spans="1:74" x14ac:dyDescent="0.2">
      <c r="A1" s="145" t="s">
        <v>416</v>
      </c>
      <c r="B1" s="145"/>
      <c r="C1" s="145" t="str">
        <f>""&amp;市町村別自殺者集計表!Q7&amp;市町村別自殺者集計表!R7&amp;"年3月暫定値"</f>
        <v>令和5年3月暫定値</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t="str">
        <f>C1</f>
        <v>令和5年3月暫定値</v>
      </c>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t="str">
        <f>C1</f>
        <v>令和5年3月暫定値</v>
      </c>
      <c r="BD1" s="145"/>
      <c r="BE1" s="145"/>
      <c r="BF1" s="145"/>
      <c r="BG1" s="145"/>
      <c r="BH1" s="145"/>
      <c r="BI1" s="145"/>
      <c r="BJ1" s="145"/>
      <c r="BK1" s="145"/>
      <c r="BL1" s="145"/>
      <c r="BM1" s="145"/>
      <c r="BN1" s="145"/>
      <c r="BO1" s="145"/>
      <c r="BP1" s="145"/>
      <c r="BQ1" s="145"/>
      <c r="BR1" s="145"/>
      <c r="BS1" s="145"/>
      <c r="BT1" s="145"/>
      <c r="BU1" s="145"/>
    </row>
    <row r="2" spans="1:74" x14ac:dyDescent="0.2">
      <c r="A2" s="145" t="s">
        <v>415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row>
    <row r="3" spans="1:74" x14ac:dyDescent="0.2">
      <c r="A3" s="145" t="s">
        <v>356</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row>
    <row r="4" spans="1:74" x14ac:dyDescent="0.2">
      <c r="A4" s="145" t="s">
        <v>108</v>
      </c>
      <c r="B4" s="145" t="s">
        <v>109</v>
      </c>
      <c r="C4" s="145" t="s">
        <v>110</v>
      </c>
      <c r="D4" s="145" t="s">
        <v>111</v>
      </c>
      <c r="E4" s="145" t="s">
        <v>112</v>
      </c>
      <c r="F4" s="145" t="s">
        <v>113</v>
      </c>
      <c r="G4" s="145" t="s">
        <v>114</v>
      </c>
      <c r="H4" s="145"/>
      <c r="I4" s="145"/>
      <c r="J4" s="145"/>
      <c r="K4" s="145"/>
      <c r="L4" s="145"/>
      <c r="M4" s="145"/>
      <c r="N4" s="145"/>
      <c r="O4" s="145"/>
      <c r="P4" s="145" t="s">
        <v>115</v>
      </c>
      <c r="Q4" s="145"/>
      <c r="R4" s="145"/>
      <c r="S4" s="145" t="s">
        <v>116</v>
      </c>
      <c r="T4" s="145"/>
      <c r="U4" s="145"/>
      <c r="V4" s="145"/>
      <c r="W4" s="145"/>
      <c r="X4" s="145"/>
      <c r="Y4" s="145"/>
      <c r="Z4" s="145"/>
      <c r="AA4" s="145"/>
      <c r="AB4" s="145" t="s">
        <v>117</v>
      </c>
      <c r="AC4" s="145"/>
      <c r="AD4" s="145"/>
      <c r="AE4" s="145"/>
      <c r="AF4" s="145"/>
      <c r="AG4" s="145"/>
      <c r="AH4" s="145"/>
      <c r="AI4" s="145" t="s">
        <v>118</v>
      </c>
      <c r="AJ4" s="145"/>
      <c r="AK4" s="145"/>
      <c r="AL4" s="145"/>
      <c r="AM4" s="145"/>
      <c r="AN4" s="145"/>
      <c r="AO4" s="145"/>
      <c r="AP4" s="145" t="s">
        <v>119</v>
      </c>
      <c r="AQ4" s="145"/>
      <c r="AR4" s="145"/>
      <c r="AS4" s="145"/>
      <c r="AT4" s="145"/>
      <c r="AU4" s="145"/>
      <c r="AV4" s="145"/>
      <c r="AW4" s="145"/>
      <c r="AX4" s="145"/>
      <c r="AY4" s="145"/>
      <c r="AZ4" s="145"/>
      <c r="BA4" s="145"/>
      <c r="BB4" s="145"/>
      <c r="BC4" s="145" t="s">
        <v>120</v>
      </c>
      <c r="BD4" s="145"/>
      <c r="BE4" s="145"/>
      <c r="BF4" s="145"/>
      <c r="BG4" s="145"/>
      <c r="BH4" s="145"/>
      <c r="BI4" s="145"/>
      <c r="BJ4" s="145"/>
      <c r="BK4" s="145" t="s">
        <v>121</v>
      </c>
      <c r="BL4" s="145"/>
      <c r="BM4" s="145"/>
      <c r="BN4" s="145"/>
      <c r="BO4" s="145"/>
      <c r="BP4" s="145"/>
      <c r="BQ4" s="145"/>
      <c r="BR4" s="145"/>
      <c r="BS4" s="145" t="s">
        <v>122</v>
      </c>
      <c r="BT4" s="145"/>
      <c r="BU4" s="145"/>
    </row>
    <row r="5" spans="1:74" x14ac:dyDescent="0.2">
      <c r="A5" s="145"/>
      <c r="B5" s="145"/>
      <c r="C5" s="145"/>
      <c r="D5" s="145"/>
      <c r="E5" s="145"/>
      <c r="F5" s="145"/>
      <c r="G5" s="145" t="s">
        <v>123</v>
      </c>
      <c r="H5" s="145" t="s">
        <v>124</v>
      </c>
      <c r="I5" s="145" t="s">
        <v>125</v>
      </c>
      <c r="J5" s="145" t="s">
        <v>126</v>
      </c>
      <c r="K5" s="145" t="s">
        <v>127</v>
      </c>
      <c r="L5" s="145" t="s">
        <v>128</v>
      </c>
      <c r="M5" s="145" t="s">
        <v>129</v>
      </c>
      <c r="N5" s="145" t="s">
        <v>130</v>
      </c>
      <c r="O5" s="145" t="s">
        <v>6</v>
      </c>
      <c r="P5" s="145" t="s">
        <v>131</v>
      </c>
      <c r="Q5" s="145" t="s">
        <v>132</v>
      </c>
      <c r="R5" s="145" t="s">
        <v>6</v>
      </c>
      <c r="S5" s="145" t="s">
        <v>474</v>
      </c>
      <c r="T5" s="145" t="s">
        <v>314</v>
      </c>
      <c r="U5" s="145"/>
      <c r="V5" s="145"/>
      <c r="W5" s="145"/>
      <c r="X5" s="145"/>
      <c r="Y5" s="145"/>
      <c r="Z5" s="145"/>
      <c r="AA5" s="145" t="s">
        <v>6</v>
      </c>
      <c r="AB5" s="145" t="s">
        <v>135</v>
      </c>
      <c r="AC5" s="145" t="s">
        <v>136</v>
      </c>
      <c r="AD5" s="145" t="s">
        <v>137</v>
      </c>
      <c r="AE5" s="145" t="s">
        <v>138</v>
      </c>
      <c r="AF5" s="145" t="s">
        <v>139</v>
      </c>
      <c r="AG5" s="145" t="s">
        <v>5</v>
      </c>
      <c r="AH5" s="145" t="s">
        <v>6</v>
      </c>
      <c r="AI5" s="145" t="s">
        <v>140</v>
      </c>
      <c r="AJ5" s="145" t="s">
        <v>141</v>
      </c>
      <c r="AK5" s="145" t="s">
        <v>142</v>
      </c>
      <c r="AL5" s="145" t="s">
        <v>143</v>
      </c>
      <c r="AM5" s="145" t="s">
        <v>144</v>
      </c>
      <c r="AN5" s="145" t="s">
        <v>5</v>
      </c>
      <c r="AO5" s="145" t="s">
        <v>6</v>
      </c>
      <c r="AP5" s="145" t="s">
        <v>145</v>
      </c>
      <c r="AQ5" s="145" t="s">
        <v>146</v>
      </c>
      <c r="AR5" s="145" t="s">
        <v>147</v>
      </c>
      <c r="AS5" s="145" t="s">
        <v>148</v>
      </c>
      <c r="AT5" s="145" t="s">
        <v>149</v>
      </c>
      <c r="AU5" s="145" t="s">
        <v>150</v>
      </c>
      <c r="AV5" s="145" t="s">
        <v>151</v>
      </c>
      <c r="AW5" s="145" t="s">
        <v>152</v>
      </c>
      <c r="AX5" s="145" t="s">
        <v>153</v>
      </c>
      <c r="AY5" s="145" t="s">
        <v>154</v>
      </c>
      <c r="AZ5" s="145" t="s">
        <v>155</v>
      </c>
      <c r="BA5" s="145" t="s">
        <v>156</v>
      </c>
      <c r="BB5" s="145" t="s">
        <v>6</v>
      </c>
      <c r="BC5" s="145" t="s">
        <v>157</v>
      </c>
      <c r="BD5" s="145" t="s">
        <v>158</v>
      </c>
      <c r="BE5" s="145" t="s">
        <v>159</v>
      </c>
      <c r="BF5" s="145" t="s">
        <v>160</v>
      </c>
      <c r="BG5" s="145" t="s">
        <v>161</v>
      </c>
      <c r="BH5" s="145" t="s">
        <v>162</v>
      </c>
      <c r="BI5" s="145" t="s">
        <v>163</v>
      </c>
      <c r="BJ5" s="145" t="s">
        <v>6</v>
      </c>
      <c r="BK5" s="145" t="s">
        <v>0</v>
      </c>
      <c r="BL5" s="145" t="s">
        <v>1</v>
      </c>
      <c r="BM5" s="145" t="s">
        <v>164</v>
      </c>
      <c r="BN5" s="145" t="s">
        <v>2</v>
      </c>
      <c r="BO5" s="145" t="s">
        <v>3</v>
      </c>
      <c r="BP5" s="145" t="s">
        <v>4</v>
      </c>
      <c r="BQ5" s="145" t="s">
        <v>5</v>
      </c>
      <c r="BR5" s="145" t="s">
        <v>6</v>
      </c>
      <c r="BS5" s="145" t="s">
        <v>131</v>
      </c>
      <c r="BT5" s="145" t="s">
        <v>132</v>
      </c>
      <c r="BU5" s="145" t="s">
        <v>6</v>
      </c>
    </row>
    <row r="6" spans="1:74" x14ac:dyDescent="0.2">
      <c r="A6" s="145"/>
      <c r="B6" s="145"/>
      <c r="C6" s="145"/>
      <c r="D6" s="145"/>
      <c r="E6" s="145"/>
      <c r="F6" s="145"/>
      <c r="G6" s="145"/>
      <c r="H6" s="145"/>
      <c r="I6" s="145"/>
      <c r="J6" s="145"/>
      <c r="K6" s="145"/>
      <c r="L6" s="145"/>
      <c r="M6" s="145"/>
      <c r="N6" s="145"/>
      <c r="O6" s="145"/>
      <c r="P6" s="145"/>
      <c r="Q6" s="145"/>
      <c r="R6" s="145"/>
      <c r="S6" s="145"/>
      <c r="T6" s="145"/>
      <c r="U6" s="145" t="s">
        <v>165</v>
      </c>
      <c r="V6" s="145" t="s">
        <v>354</v>
      </c>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row>
    <row r="7" spans="1:74" x14ac:dyDescent="0.2">
      <c r="A7" s="145"/>
      <c r="B7" s="145"/>
      <c r="C7" s="145"/>
      <c r="D7" s="145"/>
      <c r="E7" s="145"/>
      <c r="F7" s="145"/>
      <c r="G7" s="145"/>
      <c r="H7" s="145"/>
      <c r="I7" s="145"/>
      <c r="J7" s="145"/>
      <c r="K7" s="145"/>
      <c r="L7" s="145"/>
      <c r="M7" s="145"/>
      <c r="N7" s="145"/>
      <c r="O7" s="145"/>
      <c r="P7" s="145"/>
      <c r="Q7" s="145"/>
      <c r="R7" s="145"/>
      <c r="S7" s="145"/>
      <c r="T7" s="145"/>
      <c r="U7" s="145"/>
      <c r="V7" s="145"/>
      <c r="W7" s="145" t="s">
        <v>166</v>
      </c>
      <c r="X7" s="145" t="s">
        <v>167</v>
      </c>
      <c r="Y7" s="145" t="s">
        <v>168</v>
      </c>
      <c r="Z7" s="145" t="s">
        <v>169</v>
      </c>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row>
    <row r="8" spans="1:74" s="52" customFormat="1" x14ac:dyDescent="0.2">
      <c r="A8" s="52">
        <v>271004</v>
      </c>
      <c r="B8" s="52" t="s">
        <v>172</v>
      </c>
      <c r="C8" s="52" t="s">
        <v>419</v>
      </c>
      <c r="D8" s="52">
        <v>25</v>
      </c>
      <c r="E8" s="52">
        <v>0.91501454690126705</v>
      </c>
      <c r="F8" s="52">
        <v>10.7735583748052</v>
      </c>
      <c r="G8" s="52">
        <v>0</v>
      </c>
      <c r="H8" s="52">
        <v>1</v>
      </c>
      <c r="I8" s="52">
        <v>2</v>
      </c>
      <c r="J8" s="52">
        <v>6</v>
      </c>
      <c r="K8" s="52">
        <v>8</v>
      </c>
      <c r="L8" s="52">
        <v>2</v>
      </c>
      <c r="M8" s="52">
        <v>3</v>
      </c>
      <c r="N8" s="52">
        <v>3</v>
      </c>
      <c r="O8" s="52">
        <v>0</v>
      </c>
      <c r="P8" s="52">
        <v>10</v>
      </c>
      <c r="Q8" s="52">
        <v>15</v>
      </c>
      <c r="R8" s="52">
        <v>0</v>
      </c>
      <c r="S8" s="52">
        <v>8</v>
      </c>
      <c r="T8" s="52">
        <v>17</v>
      </c>
      <c r="U8" s="52">
        <v>0</v>
      </c>
      <c r="V8" s="52">
        <v>17</v>
      </c>
      <c r="W8" s="52">
        <v>3</v>
      </c>
      <c r="X8" s="52">
        <v>2</v>
      </c>
      <c r="Y8" s="52">
        <v>10</v>
      </c>
      <c r="Z8" s="52">
        <v>2</v>
      </c>
      <c r="AA8" s="52">
        <v>0</v>
      </c>
      <c r="AB8" s="52">
        <v>19</v>
      </c>
      <c r="AC8" s="52">
        <v>1</v>
      </c>
      <c r="AD8" s="52">
        <v>0</v>
      </c>
      <c r="AE8" s="52">
        <v>0</v>
      </c>
      <c r="AF8" s="52">
        <v>0</v>
      </c>
      <c r="AG8" s="52">
        <v>5</v>
      </c>
      <c r="AH8" s="52">
        <v>0</v>
      </c>
      <c r="AI8" s="52">
        <v>16</v>
      </c>
      <c r="AJ8" s="52">
        <v>0</v>
      </c>
      <c r="AK8" s="52">
        <v>0</v>
      </c>
      <c r="AL8" s="52">
        <v>7</v>
      </c>
      <c r="AM8" s="52">
        <v>1</v>
      </c>
      <c r="AN8" s="52">
        <v>1</v>
      </c>
      <c r="AO8" s="52">
        <v>0</v>
      </c>
      <c r="AP8" s="52">
        <v>2</v>
      </c>
      <c r="AQ8" s="52">
        <v>3</v>
      </c>
      <c r="AR8" s="52">
        <v>2</v>
      </c>
      <c r="AS8" s="52">
        <v>1</v>
      </c>
      <c r="AT8" s="52">
        <v>0</v>
      </c>
      <c r="AU8" s="52">
        <v>3</v>
      </c>
      <c r="AV8" s="52">
        <v>1</v>
      </c>
      <c r="AW8" s="52">
        <v>3</v>
      </c>
      <c r="AX8" s="52">
        <v>1</v>
      </c>
      <c r="AY8" s="52">
        <v>1</v>
      </c>
      <c r="AZ8" s="52">
        <v>2</v>
      </c>
      <c r="BA8" s="52">
        <v>0</v>
      </c>
      <c r="BB8" s="52">
        <v>6</v>
      </c>
      <c r="BC8" s="52">
        <v>6</v>
      </c>
      <c r="BD8" s="52">
        <v>3</v>
      </c>
      <c r="BE8" s="52">
        <v>3</v>
      </c>
      <c r="BF8" s="52">
        <v>5</v>
      </c>
      <c r="BG8" s="52">
        <v>3</v>
      </c>
      <c r="BH8" s="52">
        <v>4</v>
      </c>
      <c r="BI8" s="52">
        <v>1</v>
      </c>
      <c r="BJ8" s="52">
        <v>0</v>
      </c>
      <c r="BK8" s="52">
        <v>4</v>
      </c>
      <c r="BL8" s="52">
        <v>29</v>
      </c>
      <c r="BM8" s="52">
        <v>8</v>
      </c>
      <c r="BN8" s="52">
        <v>2</v>
      </c>
      <c r="BO8" s="52">
        <v>1</v>
      </c>
      <c r="BP8" s="52">
        <v>0</v>
      </c>
      <c r="BQ8" s="52">
        <v>0</v>
      </c>
      <c r="BR8" s="52">
        <v>0</v>
      </c>
      <c r="BS8" s="52">
        <v>7</v>
      </c>
      <c r="BT8" s="52">
        <v>17</v>
      </c>
      <c r="BU8" s="52">
        <v>1</v>
      </c>
      <c r="BV8" s="52">
        <v>0</v>
      </c>
    </row>
    <row r="9" spans="1:74" s="52" customFormat="1" x14ac:dyDescent="0.2">
      <c r="A9" s="52">
        <v>271047</v>
      </c>
      <c r="B9" s="52" t="s">
        <v>419</v>
      </c>
      <c r="C9" s="52" t="s">
        <v>502</v>
      </c>
      <c r="D9" s="52">
        <v>1</v>
      </c>
      <c r="E9" s="52">
        <v>1.52506443397234</v>
      </c>
      <c r="F9" s="52">
        <v>17.956403819351699</v>
      </c>
      <c r="G9" s="52">
        <v>0</v>
      </c>
      <c r="H9" s="52">
        <v>0</v>
      </c>
      <c r="I9" s="52">
        <v>0</v>
      </c>
      <c r="J9" s="52">
        <v>0</v>
      </c>
      <c r="K9" s="52">
        <v>0</v>
      </c>
      <c r="L9" s="52">
        <v>0</v>
      </c>
      <c r="M9" s="52">
        <v>1</v>
      </c>
      <c r="N9" s="52">
        <v>0</v>
      </c>
      <c r="O9" s="52">
        <v>0</v>
      </c>
      <c r="P9" s="52">
        <v>0</v>
      </c>
      <c r="Q9" s="52">
        <v>1</v>
      </c>
      <c r="R9" s="52">
        <v>0</v>
      </c>
      <c r="S9" s="52" t="s">
        <v>170</v>
      </c>
      <c r="T9" s="52" t="s">
        <v>170</v>
      </c>
      <c r="U9" s="52" t="s">
        <v>170</v>
      </c>
      <c r="V9" s="52" t="s">
        <v>170</v>
      </c>
      <c r="W9" s="52" t="s">
        <v>170</v>
      </c>
      <c r="X9" s="52" t="s">
        <v>170</v>
      </c>
      <c r="Y9" s="52" t="s">
        <v>170</v>
      </c>
      <c r="Z9" s="52" t="s">
        <v>170</v>
      </c>
      <c r="AA9" s="52" t="s">
        <v>170</v>
      </c>
      <c r="AB9" s="52" t="s">
        <v>170</v>
      </c>
      <c r="AC9" s="52" t="s">
        <v>170</v>
      </c>
      <c r="AD9" s="52" t="s">
        <v>170</v>
      </c>
      <c r="AE9" s="52" t="s">
        <v>170</v>
      </c>
      <c r="AF9" s="52" t="s">
        <v>170</v>
      </c>
      <c r="AG9" s="52" t="s">
        <v>170</v>
      </c>
      <c r="AH9" s="52" t="s">
        <v>170</v>
      </c>
      <c r="AI9" s="52" t="s">
        <v>170</v>
      </c>
      <c r="AJ9" s="52" t="s">
        <v>170</v>
      </c>
      <c r="AK9" s="52" t="s">
        <v>170</v>
      </c>
      <c r="AL9" s="52" t="s">
        <v>170</v>
      </c>
      <c r="AM9" s="52" t="s">
        <v>170</v>
      </c>
      <c r="AN9" s="52" t="s">
        <v>170</v>
      </c>
      <c r="AO9" s="52" t="s">
        <v>170</v>
      </c>
      <c r="AP9" s="52">
        <v>1</v>
      </c>
      <c r="AQ9" s="52">
        <v>0</v>
      </c>
      <c r="AR9" s="52">
        <v>0</v>
      </c>
      <c r="AS9" s="52">
        <v>0</v>
      </c>
      <c r="AT9" s="52">
        <v>0</v>
      </c>
      <c r="AU9" s="52">
        <v>0</v>
      </c>
      <c r="AV9" s="52">
        <v>0</v>
      </c>
      <c r="AW9" s="52">
        <v>0</v>
      </c>
      <c r="AX9" s="52">
        <v>0</v>
      </c>
      <c r="AY9" s="52">
        <v>0</v>
      </c>
      <c r="AZ9" s="52">
        <v>0</v>
      </c>
      <c r="BA9" s="52">
        <v>0</v>
      </c>
      <c r="BB9" s="52">
        <v>0</v>
      </c>
      <c r="BC9" s="52">
        <v>0</v>
      </c>
      <c r="BD9" s="52">
        <v>0</v>
      </c>
      <c r="BE9" s="52">
        <v>0</v>
      </c>
      <c r="BF9" s="52">
        <v>0</v>
      </c>
      <c r="BG9" s="52">
        <v>0</v>
      </c>
      <c r="BH9" s="52">
        <v>1</v>
      </c>
      <c r="BI9" s="52">
        <v>0</v>
      </c>
      <c r="BJ9" s="52">
        <v>0</v>
      </c>
      <c r="BK9" s="52" t="s">
        <v>170</v>
      </c>
      <c r="BL9" s="52" t="s">
        <v>170</v>
      </c>
      <c r="BM9" s="52" t="s">
        <v>170</v>
      </c>
      <c r="BN9" s="52" t="s">
        <v>170</v>
      </c>
      <c r="BO9" s="52" t="s">
        <v>170</v>
      </c>
      <c r="BP9" s="52" t="s">
        <v>170</v>
      </c>
      <c r="BQ9" s="52" t="s">
        <v>170</v>
      </c>
      <c r="BR9" s="52" t="s">
        <v>170</v>
      </c>
      <c r="BS9" s="52" t="s">
        <v>170</v>
      </c>
      <c r="BT9" s="52" t="s">
        <v>170</v>
      </c>
      <c r="BU9" s="52" t="s">
        <v>170</v>
      </c>
      <c r="BV9" s="52">
        <v>0</v>
      </c>
    </row>
    <row r="10" spans="1:74" s="52" customFormat="1" x14ac:dyDescent="0.2">
      <c r="A10" s="52">
        <v>271063</v>
      </c>
      <c r="B10" s="52" t="s">
        <v>419</v>
      </c>
      <c r="C10" s="52" t="s">
        <v>503</v>
      </c>
      <c r="D10" s="52">
        <v>1</v>
      </c>
      <c r="E10" s="52">
        <v>0.96323338181607998</v>
      </c>
      <c r="F10" s="52">
        <v>11.34129626977</v>
      </c>
      <c r="G10" s="52">
        <v>0</v>
      </c>
      <c r="H10" s="52">
        <v>0</v>
      </c>
      <c r="I10" s="52">
        <v>0</v>
      </c>
      <c r="J10" s="52">
        <v>0</v>
      </c>
      <c r="K10" s="52">
        <v>1</v>
      </c>
      <c r="L10" s="52">
        <v>0</v>
      </c>
      <c r="M10" s="52">
        <v>0</v>
      </c>
      <c r="N10" s="52">
        <v>0</v>
      </c>
      <c r="O10" s="52">
        <v>0</v>
      </c>
      <c r="P10" s="52">
        <v>1</v>
      </c>
      <c r="Q10" s="52">
        <v>0</v>
      </c>
      <c r="R10" s="52">
        <v>0</v>
      </c>
      <c r="S10" s="52" t="s">
        <v>170</v>
      </c>
      <c r="T10" s="52" t="s">
        <v>170</v>
      </c>
      <c r="U10" s="52" t="s">
        <v>170</v>
      </c>
      <c r="V10" s="52" t="s">
        <v>170</v>
      </c>
      <c r="W10" s="52" t="s">
        <v>170</v>
      </c>
      <c r="X10" s="52" t="s">
        <v>170</v>
      </c>
      <c r="Y10" s="52" t="s">
        <v>170</v>
      </c>
      <c r="Z10" s="52" t="s">
        <v>170</v>
      </c>
      <c r="AA10" s="52" t="s">
        <v>170</v>
      </c>
      <c r="AB10" s="52" t="s">
        <v>170</v>
      </c>
      <c r="AC10" s="52" t="s">
        <v>170</v>
      </c>
      <c r="AD10" s="52" t="s">
        <v>170</v>
      </c>
      <c r="AE10" s="52" t="s">
        <v>170</v>
      </c>
      <c r="AF10" s="52" t="s">
        <v>170</v>
      </c>
      <c r="AG10" s="52" t="s">
        <v>170</v>
      </c>
      <c r="AH10" s="52" t="s">
        <v>170</v>
      </c>
      <c r="AI10" s="52" t="s">
        <v>170</v>
      </c>
      <c r="AJ10" s="52" t="s">
        <v>170</v>
      </c>
      <c r="AK10" s="52" t="s">
        <v>170</v>
      </c>
      <c r="AL10" s="52" t="s">
        <v>170</v>
      </c>
      <c r="AM10" s="52" t="s">
        <v>170</v>
      </c>
      <c r="AN10" s="52" t="s">
        <v>170</v>
      </c>
      <c r="AO10" s="52" t="s">
        <v>170</v>
      </c>
      <c r="AP10" s="52">
        <v>0</v>
      </c>
      <c r="AQ10" s="52">
        <v>0</v>
      </c>
      <c r="AR10" s="52">
        <v>0</v>
      </c>
      <c r="AS10" s="52">
        <v>1</v>
      </c>
      <c r="AT10" s="52">
        <v>0</v>
      </c>
      <c r="AU10" s="52">
        <v>0</v>
      </c>
      <c r="AV10" s="52">
        <v>0</v>
      </c>
      <c r="AW10" s="52">
        <v>0</v>
      </c>
      <c r="AX10" s="52">
        <v>0</v>
      </c>
      <c r="AY10" s="52">
        <v>0</v>
      </c>
      <c r="AZ10" s="52">
        <v>0</v>
      </c>
      <c r="BA10" s="52">
        <v>0</v>
      </c>
      <c r="BB10" s="52">
        <v>0</v>
      </c>
      <c r="BC10" s="52">
        <v>0</v>
      </c>
      <c r="BD10" s="52">
        <v>0</v>
      </c>
      <c r="BE10" s="52">
        <v>0</v>
      </c>
      <c r="BF10" s="52">
        <v>0</v>
      </c>
      <c r="BG10" s="52">
        <v>0</v>
      </c>
      <c r="BH10" s="52">
        <v>1</v>
      </c>
      <c r="BI10" s="52">
        <v>0</v>
      </c>
      <c r="BJ10" s="52">
        <v>0</v>
      </c>
      <c r="BK10" s="52" t="s">
        <v>170</v>
      </c>
      <c r="BL10" s="52" t="s">
        <v>170</v>
      </c>
      <c r="BM10" s="52" t="s">
        <v>170</v>
      </c>
      <c r="BN10" s="52" t="s">
        <v>170</v>
      </c>
      <c r="BO10" s="52" t="s">
        <v>170</v>
      </c>
      <c r="BP10" s="52" t="s">
        <v>170</v>
      </c>
      <c r="BQ10" s="52" t="s">
        <v>170</v>
      </c>
      <c r="BR10" s="52" t="s">
        <v>170</v>
      </c>
      <c r="BS10" s="52" t="s">
        <v>170</v>
      </c>
      <c r="BT10" s="52" t="s">
        <v>170</v>
      </c>
      <c r="BU10" s="52" t="s">
        <v>170</v>
      </c>
      <c r="BV10" s="52">
        <v>0</v>
      </c>
    </row>
    <row r="11" spans="1:74" s="52" customFormat="1" x14ac:dyDescent="0.2">
      <c r="A11" s="52">
        <v>271071</v>
      </c>
      <c r="B11" s="52" t="s">
        <v>419</v>
      </c>
      <c r="C11" s="52" t="s">
        <v>504</v>
      </c>
      <c r="D11" s="52">
        <v>1</v>
      </c>
      <c r="E11" s="52">
        <v>1.2574503935819701</v>
      </c>
      <c r="F11" s="52">
        <v>14.8054643115297</v>
      </c>
      <c r="G11" s="52">
        <v>0</v>
      </c>
      <c r="H11" s="52">
        <v>1</v>
      </c>
      <c r="I11" s="52">
        <v>0</v>
      </c>
      <c r="J11" s="52">
        <v>0</v>
      </c>
      <c r="K11" s="52">
        <v>0</v>
      </c>
      <c r="L11" s="52">
        <v>0</v>
      </c>
      <c r="M11" s="52">
        <v>0</v>
      </c>
      <c r="N11" s="52">
        <v>0</v>
      </c>
      <c r="O11" s="52">
        <v>0</v>
      </c>
      <c r="P11" s="52">
        <v>0</v>
      </c>
      <c r="Q11" s="52">
        <v>1</v>
      </c>
      <c r="R11" s="52">
        <v>0</v>
      </c>
      <c r="S11" s="52" t="s">
        <v>170</v>
      </c>
      <c r="T11" s="52" t="s">
        <v>170</v>
      </c>
      <c r="U11" s="52" t="s">
        <v>170</v>
      </c>
      <c r="V11" s="52" t="s">
        <v>170</v>
      </c>
      <c r="W11" s="52" t="s">
        <v>170</v>
      </c>
      <c r="X11" s="52" t="s">
        <v>170</v>
      </c>
      <c r="Y11" s="52" t="s">
        <v>170</v>
      </c>
      <c r="Z11" s="52" t="s">
        <v>170</v>
      </c>
      <c r="AA11" s="52" t="s">
        <v>170</v>
      </c>
      <c r="AB11" s="52" t="s">
        <v>170</v>
      </c>
      <c r="AC11" s="52" t="s">
        <v>170</v>
      </c>
      <c r="AD11" s="52" t="s">
        <v>170</v>
      </c>
      <c r="AE11" s="52" t="s">
        <v>170</v>
      </c>
      <c r="AF11" s="52" t="s">
        <v>170</v>
      </c>
      <c r="AG11" s="52" t="s">
        <v>170</v>
      </c>
      <c r="AH11" s="52" t="s">
        <v>170</v>
      </c>
      <c r="AI11" s="52" t="s">
        <v>170</v>
      </c>
      <c r="AJ11" s="52" t="s">
        <v>170</v>
      </c>
      <c r="AK11" s="52" t="s">
        <v>170</v>
      </c>
      <c r="AL11" s="52" t="s">
        <v>170</v>
      </c>
      <c r="AM11" s="52" t="s">
        <v>170</v>
      </c>
      <c r="AN11" s="52" t="s">
        <v>170</v>
      </c>
      <c r="AO11" s="52" t="s">
        <v>170</v>
      </c>
      <c r="AP11" s="52">
        <v>0</v>
      </c>
      <c r="AQ11" s="52">
        <v>0</v>
      </c>
      <c r="AR11" s="52">
        <v>0</v>
      </c>
      <c r="AS11" s="52">
        <v>0</v>
      </c>
      <c r="AT11" s="52">
        <v>0</v>
      </c>
      <c r="AU11" s="52">
        <v>0</v>
      </c>
      <c r="AV11" s="52">
        <v>0</v>
      </c>
      <c r="AW11" s="52">
        <v>0</v>
      </c>
      <c r="AX11" s="52">
        <v>0</v>
      </c>
      <c r="AY11" s="52">
        <v>0</v>
      </c>
      <c r="AZ11" s="52">
        <v>1</v>
      </c>
      <c r="BA11" s="52">
        <v>0</v>
      </c>
      <c r="BB11" s="52">
        <v>0</v>
      </c>
      <c r="BC11" s="52">
        <v>1</v>
      </c>
      <c r="BD11" s="52">
        <v>0</v>
      </c>
      <c r="BE11" s="52">
        <v>0</v>
      </c>
      <c r="BF11" s="52">
        <v>0</v>
      </c>
      <c r="BG11" s="52">
        <v>0</v>
      </c>
      <c r="BH11" s="52">
        <v>0</v>
      </c>
      <c r="BI11" s="52">
        <v>0</v>
      </c>
      <c r="BJ11" s="52">
        <v>0</v>
      </c>
      <c r="BK11" s="52" t="s">
        <v>170</v>
      </c>
      <c r="BL11" s="52" t="s">
        <v>170</v>
      </c>
      <c r="BM11" s="52" t="s">
        <v>170</v>
      </c>
      <c r="BN11" s="52" t="s">
        <v>170</v>
      </c>
      <c r="BO11" s="52" t="s">
        <v>170</v>
      </c>
      <c r="BP11" s="52" t="s">
        <v>170</v>
      </c>
      <c r="BQ11" s="52" t="s">
        <v>170</v>
      </c>
      <c r="BR11" s="52" t="s">
        <v>170</v>
      </c>
      <c r="BS11" s="52" t="s">
        <v>170</v>
      </c>
      <c r="BT11" s="52" t="s">
        <v>170</v>
      </c>
      <c r="BU11" s="52" t="s">
        <v>170</v>
      </c>
      <c r="BV11" s="52">
        <v>0</v>
      </c>
    </row>
    <row r="12" spans="1:74" s="52" customFormat="1" x14ac:dyDescent="0.2">
      <c r="A12" s="52">
        <v>271110</v>
      </c>
      <c r="B12" s="52" t="s">
        <v>419</v>
      </c>
      <c r="C12" s="52" t="s">
        <v>507</v>
      </c>
      <c r="D12" s="52">
        <v>2</v>
      </c>
      <c r="E12" s="52">
        <v>2.80642671718235</v>
      </c>
      <c r="F12" s="52">
        <v>33.043411347469601</v>
      </c>
      <c r="G12" s="52">
        <v>0</v>
      </c>
      <c r="H12" s="52">
        <v>0</v>
      </c>
      <c r="I12" s="52">
        <v>0</v>
      </c>
      <c r="J12" s="52">
        <v>2</v>
      </c>
      <c r="K12" s="52">
        <v>0</v>
      </c>
      <c r="L12" s="52">
        <v>0</v>
      </c>
      <c r="M12" s="52">
        <v>0</v>
      </c>
      <c r="N12" s="52">
        <v>0</v>
      </c>
      <c r="O12" s="52">
        <v>0</v>
      </c>
      <c r="P12" s="52">
        <v>2</v>
      </c>
      <c r="Q12" s="52">
        <v>0</v>
      </c>
      <c r="R12" s="52">
        <v>0</v>
      </c>
      <c r="S12" s="52" t="s">
        <v>170</v>
      </c>
      <c r="T12" s="52" t="s">
        <v>170</v>
      </c>
      <c r="U12" s="52" t="s">
        <v>170</v>
      </c>
      <c r="V12" s="52" t="s">
        <v>170</v>
      </c>
      <c r="W12" s="52" t="s">
        <v>170</v>
      </c>
      <c r="X12" s="52" t="s">
        <v>170</v>
      </c>
      <c r="Y12" s="52" t="s">
        <v>170</v>
      </c>
      <c r="Z12" s="52" t="s">
        <v>170</v>
      </c>
      <c r="AA12" s="52" t="s">
        <v>170</v>
      </c>
      <c r="AB12" s="52" t="s">
        <v>170</v>
      </c>
      <c r="AC12" s="52" t="s">
        <v>170</v>
      </c>
      <c r="AD12" s="52" t="s">
        <v>170</v>
      </c>
      <c r="AE12" s="52" t="s">
        <v>170</v>
      </c>
      <c r="AF12" s="52" t="s">
        <v>170</v>
      </c>
      <c r="AG12" s="52" t="s">
        <v>170</v>
      </c>
      <c r="AH12" s="52" t="s">
        <v>170</v>
      </c>
      <c r="AI12" s="52" t="s">
        <v>170</v>
      </c>
      <c r="AJ12" s="52" t="s">
        <v>170</v>
      </c>
      <c r="AK12" s="52" t="s">
        <v>170</v>
      </c>
      <c r="AL12" s="52" t="s">
        <v>170</v>
      </c>
      <c r="AM12" s="52" t="s">
        <v>170</v>
      </c>
      <c r="AN12" s="52" t="s">
        <v>170</v>
      </c>
      <c r="AO12" s="52" t="s">
        <v>170</v>
      </c>
      <c r="AP12" s="52">
        <v>0</v>
      </c>
      <c r="AQ12" s="52">
        <v>0</v>
      </c>
      <c r="AR12" s="52">
        <v>0</v>
      </c>
      <c r="AS12" s="52">
        <v>0</v>
      </c>
      <c r="AT12" s="52">
        <v>0</v>
      </c>
      <c r="AU12" s="52">
        <v>1</v>
      </c>
      <c r="AV12" s="52">
        <v>0</v>
      </c>
      <c r="AW12" s="52">
        <v>0</v>
      </c>
      <c r="AX12" s="52">
        <v>0</v>
      </c>
      <c r="AY12" s="52">
        <v>0</v>
      </c>
      <c r="AZ12" s="52">
        <v>0</v>
      </c>
      <c r="BA12" s="52">
        <v>0</v>
      </c>
      <c r="BB12" s="52">
        <v>1</v>
      </c>
      <c r="BC12" s="52">
        <v>0</v>
      </c>
      <c r="BD12" s="52">
        <v>0</v>
      </c>
      <c r="BE12" s="52">
        <v>0</v>
      </c>
      <c r="BF12" s="52">
        <v>0</v>
      </c>
      <c r="BG12" s="52">
        <v>1</v>
      </c>
      <c r="BH12" s="52">
        <v>1</v>
      </c>
      <c r="BI12" s="52">
        <v>0</v>
      </c>
      <c r="BJ12" s="52">
        <v>0</v>
      </c>
      <c r="BK12" s="52" t="s">
        <v>170</v>
      </c>
      <c r="BL12" s="52" t="s">
        <v>170</v>
      </c>
      <c r="BM12" s="52" t="s">
        <v>170</v>
      </c>
      <c r="BN12" s="52" t="s">
        <v>170</v>
      </c>
      <c r="BO12" s="52" t="s">
        <v>170</v>
      </c>
      <c r="BP12" s="52" t="s">
        <v>170</v>
      </c>
      <c r="BQ12" s="52" t="s">
        <v>170</v>
      </c>
      <c r="BR12" s="52" t="s">
        <v>170</v>
      </c>
      <c r="BS12" s="52" t="s">
        <v>170</v>
      </c>
      <c r="BT12" s="52" t="s">
        <v>170</v>
      </c>
      <c r="BU12" s="52" t="s">
        <v>170</v>
      </c>
      <c r="BV12" s="52">
        <v>0</v>
      </c>
    </row>
    <row r="13" spans="1:74" s="52" customFormat="1" x14ac:dyDescent="0.2">
      <c r="A13" s="52">
        <v>271144</v>
      </c>
      <c r="B13" s="52" t="s">
        <v>419</v>
      </c>
      <c r="C13" s="52" t="s">
        <v>509</v>
      </c>
      <c r="D13" s="52">
        <v>2</v>
      </c>
      <c r="E13" s="52">
        <v>1.1694675414283899</v>
      </c>
      <c r="F13" s="52">
        <v>13.769537181334201</v>
      </c>
      <c r="G13" s="52">
        <v>0</v>
      </c>
      <c r="H13" s="52">
        <v>0</v>
      </c>
      <c r="I13" s="52">
        <v>0</v>
      </c>
      <c r="J13" s="52">
        <v>0</v>
      </c>
      <c r="K13" s="52">
        <v>1</v>
      </c>
      <c r="L13" s="52">
        <v>1</v>
      </c>
      <c r="M13" s="52">
        <v>0</v>
      </c>
      <c r="N13" s="52">
        <v>0</v>
      </c>
      <c r="O13" s="52">
        <v>0</v>
      </c>
      <c r="P13" s="52">
        <v>0</v>
      </c>
      <c r="Q13" s="52">
        <v>2</v>
      </c>
      <c r="R13" s="52">
        <v>0</v>
      </c>
      <c r="S13" s="52" t="s">
        <v>170</v>
      </c>
      <c r="T13" s="52" t="s">
        <v>170</v>
      </c>
      <c r="U13" s="52" t="s">
        <v>170</v>
      </c>
      <c r="V13" s="52" t="s">
        <v>170</v>
      </c>
      <c r="W13" s="52" t="s">
        <v>170</v>
      </c>
      <c r="X13" s="52" t="s">
        <v>170</v>
      </c>
      <c r="Y13" s="52" t="s">
        <v>170</v>
      </c>
      <c r="Z13" s="52" t="s">
        <v>170</v>
      </c>
      <c r="AA13" s="52" t="s">
        <v>170</v>
      </c>
      <c r="AB13" s="52" t="s">
        <v>170</v>
      </c>
      <c r="AC13" s="52" t="s">
        <v>170</v>
      </c>
      <c r="AD13" s="52" t="s">
        <v>170</v>
      </c>
      <c r="AE13" s="52" t="s">
        <v>170</v>
      </c>
      <c r="AF13" s="52" t="s">
        <v>170</v>
      </c>
      <c r="AG13" s="52" t="s">
        <v>170</v>
      </c>
      <c r="AH13" s="52" t="s">
        <v>170</v>
      </c>
      <c r="AI13" s="52" t="s">
        <v>170</v>
      </c>
      <c r="AJ13" s="52" t="s">
        <v>170</v>
      </c>
      <c r="AK13" s="52" t="s">
        <v>170</v>
      </c>
      <c r="AL13" s="52" t="s">
        <v>170</v>
      </c>
      <c r="AM13" s="52" t="s">
        <v>170</v>
      </c>
      <c r="AN13" s="52" t="s">
        <v>170</v>
      </c>
      <c r="AO13" s="52" t="s">
        <v>170</v>
      </c>
      <c r="AP13" s="52">
        <v>0</v>
      </c>
      <c r="AQ13" s="52">
        <v>1</v>
      </c>
      <c r="AR13" s="52">
        <v>0</v>
      </c>
      <c r="AS13" s="52">
        <v>0</v>
      </c>
      <c r="AT13" s="52">
        <v>0</v>
      </c>
      <c r="AU13" s="52">
        <v>0</v>
      </c>
      <c r="AV13" s="52">
        <v>0</v>
      </c>
      <c r="AW13" s="52">
        <v>1</v>
      </c>
      <c r="AX13" s="52">
        <v>0</v>
      </c>
      <c r="AY13" s="52">
        <v>0</v>
      </c>
      <c r="AZ13" s="52">
        <v>0</v>
      </c>
      <c r="BA13" s="52">
        <v>0</v>
      </c>
      <c r="BB13" s="52">
        <v>0</v>
      </c>
      <c r="BC13" s="52">
        <v>1</v>
      </c>
      <c r="BD13" s="52">
        <v>1</v>
      </c>
      <c r="BE13" s="52">
        <v>0</v>
      </c>
      <c r="BF13" s="52">
        <v>0</v>
      </c>
      <c r="BG13" s="52">
        <v>0</v>
      </c>
      <c r="BH13" s="52">
        <v>0</v>
      </c>
      <c r="BI13" s="52">
        <v>0</v>
      </c>
      <c r="BJ13" s="52">
        <v>0</v>
      </c>
      <c r="BK13" s="52" t="s">
        <v>170</v>
      </c>
      <c r="BL13" s="52" t="s">
        <v>170</v>
      </c>
      <c r="BM13" s="52" t="s">
        <v>170</v>
      </c>
      <c r="BN13" s="52" t="s">
        <v>170</v>
      </c>
      <c r="BO13" s="52" t="s">
        <v>170</v>
      </c>
      <c r="BP13" s="52" t="s">
        <v>170</v>
      </c>
      <c r="BQ13" s="52" t="s">
        <v>170</v>
      </c>
      <c r="BR13" s="52" t="s">
        <v>170</v>
      </c>
      <c r="BS13" s="52" t="s">
        <v>170</v>
      </c>
      <c r="BT13" s="52" t="s">
        <v>170</v>
      </c>
      <c r="BU13" s="52" t="s">
        <v>170</v>
      </c>
      <c r="BV13" s="52">
        <v>0</v>
      </c>
    </row>
    <row r="14" spans="1:74" s="52" customFormat="1" x14ac:dyDescent="0.2">
      <c r="A14" s="52">
        <v>271161</v>
      </c>
      <c r="B14" s="52" t="s">
        <v>419</v>
      </c>
      <c r="C14" s="52" t="s">
        <v>511</v>
      </c>
      <c r="D14" s="52">
        <v>2</v>
      </c>
      <c r="E14" s="52">
        <v>1.59108989657916</v>
      </c>
      <c r="F14" s="52">
        <v>18.733800395206199</v>
      </c>
      <c r="G14" s="52">
        <v>0</v>
      </c>
      <c r="H14" s="52">
        <v>0</v>
      </c>
      <c r="I14" s="52">
        <v>0</v>
      </c>
      <c r="J14" s="52">
        <v>1</v>
      </c>
      <c r="K14" s="52">
        <v>0</v>
      </c>
      <c r="L14" s="52">
        <v>0</v>
      </c>
      <c r="M14" s="52">
        <v>0</v>
      </c>
      <c r="N14" s="52">
        <v>1</v>
      </c>
      <c r="O14" s="52">
        <v>0</v>
      </c>
      <c r="P14" s="52">
        <v>0</v>
      </c>
      <c r="Q14" s="52">
        <v>2</v>
      </c>
      <c r="R14" s="52">
        <v>0</v>
      </c>
      <c r="S14" s="52" t="s">
        <v>170</v>
      </c>
      <c r="T14" s="52" t="s">
        <v>170</v>
      </c>
      <c r="U14" s="52" t="s">
        <v>170</v>
      </c>
      <c r="V14" s="52" t="s">
        <v>170</v>
      </c>
      <c r="W14" s="52" t="s">
        <v>170</v>
      </c>
      <c r="X14" s="52" t="s">
        <v>170</v>
      </c>
      <c r="Y14" s="52" t="s">
        <v>170</v>
      </c>
      <c r="Z14" s="52" t="s">
        <v>170</v>
      </c>
      <c r="AA14" s="52" t="s">
        <v>170</v>
      </c>
      <c r="AB14" s="52" t="s">
        <v>170</v>
      </c>
      <c r="AC14" s="52" t="s">
        <v>170</v>
      </c>
      <c r="AD14" s="52" t="s">
        <v>170</v>
      </c>
      <c r="AE14" s="52" t="s">
        <v>170</v>
      </c>
      <c r="AF14" s="52" t="s">
        <v>170</v>
      </c>
      <c r="AG14" s="52" t="s">
        <v>170</v>
      </c>
      <c r="AH14" s="52" t="s">
        <v>170</v>
      </c>
      <c r="AI14" s="52" t="s">
        <v>170</v>
      </c>
      <c r="AJ14" s="52" t="s">
        <v>170</v>
      </c>
      <c r="AK14" s="52" t="s">
        <v>170</v>
      </c>
      <c r="AL14" s="52" t="s">
        <v>170</v>
      </c>
      <c r="AM14" s="52" t="s">
        <v>170</v>
      </c>
      <c r="AN14" s="52" t="s">
        <v>170</v>
      </c>
      <c r="AO14" s="52" t="s">
        <v>170</v>
      </c>
      <c r="AP14" s="52">
        <v>0</v>
      </c>
      <c r="AQ14" s="52">
        <v>0</v>
      </c>
      <c r="AR14" s="52">
        <v>0</v>
      </c>
      <c r="AS14" s="52">
        <v>0</v>
      </c>
      <c r="AT14" s="52">
        <v>0</v>
      </c>
      <c r="AU14" s="52">
        <v>0</v>
      </c>
      <c r="AV14" s="52">
        <v>1</v>
      </c>
      <c r="AW14" s="52">
        <v>0</v>
      </c>
      <c r="AX14" s="52">
        <v>0</v>
      </c>
      <c r="AY14" s="52">
        <v>0</v>
      </c>
      <c r="AZ14" s="52">
        <v>0</v>
      </c>
      <c r="BA14" s="52">
        <v>0</v>
      </c>
      <c r="BB14" s="52">
        <v>1</v>
      </c>
      <c r="BC14" s="52">
        <v>1</v>
      </c>
      <c r="BD14" s="52">
        <v>0</v>
      </c>
      <c r="BE14" s="52">
        <v>0</v>
      </c>
      <c r="BF14" s="52">
        <v>1</v>
      </c>
      <c r="BG14" s="52">
        <v>0</v>
      </c>
      <c r="BH14" s="52">
        <v>0</v>
      </c>
      <c r="BI14" s="52">
        <v>0</v>
      </c>
      <c r="BJ14" s="52">
        <v>0</v>
      </c>
      <c r="BK14" s="52" t="s">
        <v>170</v>
      </c>
      <c r="BL14" s="52" t="s">
        <v>170</v>
      </c>
      <c r="BM14" s="52" t="s">
        <v>170</v>
      </c>
      <c r="BN14" s="52" t="s">
        <v>170</v>
      </c>
      <c r="BO14" s="52" t="s">
        <v>170</v>
      </c>
      <c r="BP14" s="52" t="s">
        <v>170</v>
      </c>
      <c r="BQ14" s="52" t="s">
        <v>170</v>
      </c>
      <c r="BR14" s="52" t="s">
        <v>170</v>
      </c>
      <c r="BS14" s="52" t="s">
        <v>170</v>
      </c>
      <c r="BT14" s="52" t="s">
        <v>170</v>
      </c>
      <c r="BU14" s="52" t="s">
        <v>170</v>
      </c>
      <c r="BV14" s="52">
        <v>0</v>
      </c>
    </row>
    <row r="15" spans="1:74" s="52" customFormat="1" x14ac:dyDescent="0.2">
      <c r="A15" s="52">
        <v>271187</v>
      </c>
      <c r="B15" s="52" t="s">
        <v>419</v>
      </c>
      <c r="C15" s="52" t="s">
        <v>513</v>
      </c>
      <c r="D15" s="52">
        <v>4</v>
      </c>
      <c r="E15" s="52">
        <v>2.34832740380664</v>
      </c>
      <c r="F15" s="52">
        <v>27.6496613674007</v>
      </c>
      <c r="G15" s="52">
        <v>0</v>
      </c>
      <c r="H15" s="52">
        <v>0</v>
      </c>
      <c r="I15" s="52">
        <v>0</v>
      </c>
      <c r="J15" s="52">
        <v>2</v>
      </c>
      <c r="K15" s="52">
        <v>2</v>
      </c>
      <c r="L15" s="52">
        <v>0</v>
      </c>
      <c r="M15" s="52">
        <v>0</v>
      </c>
      <c r="N15" s="52">
        <v>0</v>
      </c>
      <c r="O15" s="52">
        <v>0</v>
      </c>
      <c r="P15" s="52">
        <v>1</v>
      </c>
      <c r="Q15" s="52">
        <v>3</v>
      </c>
      <c r="R15" s="52">
        <v>0</v>
      </c>
      <c r="S15" s="52" t="s">
        <v>170</v>
      </c>
      <c r="T15" s="52" t="s">
        <v>170</v>
      </c>
      <c r="U15" s="52" t="s">
        <v>170</v>
      </c>
      <c r="V15" s="52" t="s">
        <v>170</v>
      </c>
      <c r="W15" s="52" t="s">
        <v>170</v>
      </c>
      <c r="X15" s="52" t="s">
        <v>170</v>
      </c>
      <c r="Y15" s="52" t="s">
        <v>170</v>
      </c>
      <c r="Z15" s="52" t="s">
        <v>170</v>
      </c>
      <c r="AA15" s="52" t="s">
        <v>170</v>
      </c>
      <c r="AB15" s="52" t="s">
        <v>170</v>
      </c>
      <c r="AC15" s="52" t="s">
        <v>170</v>
      </c>
      <c r="AD15" s="52" t="s">
        <v>170</v>
      </c>
      <c r="AE15" s="52" t="s">
        <v>170</v>
      </c>
      <c r="AF15" s="52" t="s">
        <v>170</v>
      </c>
      <c r="AG15" s="52" t="s">
        <v>170</v>
      </c>
      <c r="AH15" s="52" t="s">
        <v>170</v>
      </c>
      <c r="AI15" s="52" t="s">
        <v>170</v>
      </c>
      <c r="AJ15" s="52" t="s">
        <v>170</v>
      </c>
      <c r="AK15" s="52" t="s">
        <v>170</v>
      </c>
      <c r="AL15" s="52" t="s">
        <v>170</v>
      </c>
      <c r="AM15" s="52" t="s">
        <v>170</v>
      </c>
      <c r="AN15" s="52" t="s">
        <v>170</v>
      </c>
      <c r="AO15" s="52" t="s">
        <v>170</v>
      </c>
      <c r="AP15" s="52">
        <v>0</v>
      </c>
      <c r="AQ15" s="52">
        <v>1</v>
      </c>
      <c r="AR15" s="52">
        <v>1</v>
      </c>
      <c r="AS15" s="52">
        <v>0</v>
      </c>
      <c r="AT15" s="52">
        <v>0</v>
      </c>
      <c r="AU15" s="52">
        <v>0</v>
      </c>
      <c r="AV15" s="52">
        <v>0</v>
      </c>
      <c r="AW15" s="52">
        <v>0</v>
      </c>
      <c r="AX15" s="52">
        <v>0</v>
      </c>
      <c r="AY15" s="52">
        <v>0</v>
      </c>
      <c r="AZ15" s="52">
        <v>0</v>
      </c>
      <c r="BA15" s="52">
        <v>0</v>
      </c>
      <c r="BB15" s="52">
        <v>2</v>
      </c>
      <c r="BC15" s="52">
        <v>2</v>
      </c>
      <c r="BD15" s="52">
        <v>0</v>
      </c>
      <c r="BE15" s="52">
        <v>1</v>
      </c>
      <c r="BF15" s="52">
        <v>0</v>
      </c>
      <c r="BG15" s="52">
        <v>0</v>
      </c>
      <c r="BH15" s="52">
        <v>1</v>
      </c>
      <c r="BI15" s="52">
        <v>0</v>
      </c>
      <c r="BJ15" s="52">
        <v>0</v>
      </c>
      <c r="BK15" s="52" t="s">
        <v>170</v>
      </c>
      <c r="BL15" s="52" t="s">
        <v>170</v>
      </c>
      <c r="BM15" s="52" t="s">
        <v>170</v>
      </c>
      <c r="BN15" s="52" t="s">
        <v>170</v>
      </c>
      <c r="BO15" s="52" t="s">
        <v>170</v>
      </c>
      <c r="BP15" s="52" t="s">
        <v>170</v>
      </c>
      <c r="BQ15" s="52" t="s">
        <v>170</v>
      </c>
      <c r="BR15" s="52" t="s">
        <v>170</v>
      </c>
      <c r="BS15" s="52" t="s">
        <v>170</v>
      </c>
      <c r="BT15" s="52" t="s">
        <v>170</v>
      </c>
      <c r="BU15" s="52" t="s">
        <v>170</v>
      </c>
      <c r="BV15" s="52">
        <v>0</v>
      </c>
    </row>
    <row r="16" spans="1:74" s="52" customFormat="1" x14ac:dyDescent="0.2">
      <c r="A16" s="52">
        <v>271195</v>
      </c>
      <c r="B16" s="52" t="s">
        <v>419</v>
      </c>
      <c r="C16" s="52" t="s">
        <v>527</v>
      </c>
      <c r="D16" s="52">
        <v>1</v>
      </c>
      <c r="E16" s="52">
        <v>0.89915120126600501</v>
      </c>
      <c r="F16" s="52">
        <v>10.586780272970699</v>
      </c>
      <c r="G16" s="52">
        <v>0</v>
      </c>
      <c r="H16" s="52">
        <v>0</v>
      </c>
      <c r="I16" s="52">
        <v>0</v>
      </c>
      <c r="J16" s="52">
        <v>0</v>
      </c>
      <c r="K16" s="52">
        <v>0</v>
      </c>
      <c r="L16" s="52">
        <v>0</v>
      </c>
      <c r="M16" s="52">
        <v>0</v>
      </c>
      <c r="N16" s="52">
        <v>1</v>
      </c>
      <c r="O16" s="52">
        <v>0</v>
      </c>
      <c r="P16" s="52">
        <v>1</v>
      </c>
      <c r="Q16" s="52">
        <v>0</v>
      </c>
      <c r="R16" s="52">
        <v>0</v>
      </c>
      <c r="S16" s="52" t="s">
        <v>170</v>
      </c>
      <c r="T16" s="52" t="s">
        <v>170</v>
      </c>
      <c r="U16" s="52" t="s">
        <v>170</v>
      </c>
      <c r="V16" s="52" t="s">
        <v>170</v>
      </c>
      <c r="W16" s="52" t="s">
        <v>170</v>
      </c>
      <c r="X16" s="52" t="s">
        <v>170</v>
      </c>
      <c r="Y16" s="52" t="s">
        <v>170</v>
      </c>
      <c r="Z16" s="52" t="s">
        <v>170</v>
      </c>
      <c r="AA16" s="52" t="s">
        <v>170</v>
      </c>
      <c r="AB16" s="52" t="s">
        <v>170</v>
      </c>
      <c r="AC16" s="52" t="s">
        <v>170</v>
      </c>
      <c r="AD16" s="52" t="s">
        <v>170</v>
      </c>
      <c r="AE16" s="52" t="s">
        <v>170</v>
      </c>
      <c r="AF16" s="52" t="s">
        <v>170</v>
      </c>
      <c r="AG16" s="52" t="s">
        <v>170</v>
      </c>
      <c r="AH16" s="52" t="s">
        <v>170</v>
      </c>
      <c r="AI16" s="52" t="s">
        <v>170</v>
      </c>
      <c r="AJ16" s="52" t="s">
        <v>170</v>
      </c>
      <c r="AK16" s="52" t="s">
        <v>170</v>
      </c>
      <c r="AL16" s="52" t="s">
        <v>170</v>
      </c>
      <c r="AM16" s="52" t="s">
        <v>170</v>
      </c>
      <c r="AN16" s="52" t="s">
        <v>170</v>
      </c>
      <c r="AO16" s="52" t="s">
        <v>170</v>
      </c>
      <c r="AP16" s="52">
        <v>0</v>
      </c>
      <c r="AQ16" s="52">
        <v>0</v>
      </c>
      <c r="AR16" s="52">
        <v>0</v>
      </c>
      <c r="AS16" s="52">
        <v>0</v>
      </c>
      <c r="AT16" s="52">
        <v>0</v>
      </c>
      <c r="AU16" s="52">
        <v>0</v>
      </c>
      <c r="AV16" s="52">
        <v>0</v>
      </c>
      <c r="AW16" s="52">
        <v>0</v>
      </c>
      <c r="AX16" s="52">
        <v>0</v>
      </c>
      <c r="AY16" s="52">
        <v>0</v>
      </c>
      <c r="AZ16" s="52">
        <v>1</v>
      </c>
      <c r="BA16" s="52">
        <v>0</v>
      </c>
      <c r="BB16" s="52">
        <v>0</v>
      </c>
      <c r="BC16" s="52">
        <v>0</v>
      </c>
      <c r="BD16" s="52">
        <v>0</v>
      </c>
      <c r="BE16" s="52">
        <v>0</v>
      </c>
      <c r="BF16" s="52">
        <v>0</v>
      </c>
      <c r="BG16" s="52">
        <v>1</v>
      </c>
      <c r="BH16" s="52">
        <v>0</v>
      </c>
      <c r="BI16" s="52">
        <v>0</v>
      </c>
      <c r="BJ16" s="52">
        <v>0</v>
      </c>
      <c r="BK16" s="52" t="s">
        <v>170</v>
      </c>
      <c r="BL16" s="52" t="s">
        <v>170</v>
      </c>
      <c r="BM16" s="52" t="s">
        <v>170</v>
      </c>
      <c r="BN16" s="52" t="s">
        <v>170</v>
      </c>
      <c r="BO16" s="52" t="s">
        <v>170</v>
      </c>
      <c r="BP16" s="52" t="s">
        <v>170</v>
      </c>
      <c r="BQ16" s="52" t="s">
        <v>170</v>
      </c>
      <c r="BR16" s="52" t="s">
        <v>170</v>
      </c>
      <c r="BS16" s="52" t="s">
        <v>170</v>
      </c>
      <c r="BT16" s="52" t="s">
        <v>170</v>
      </c>
      <c r="BU16" s="52" t="s">
        <v>170</v>
      </c>
      <c r="BV16" s="52">
        <v>0</v>
      </c>
    </row>
    <row r="17" spans="1:74" s="52" customFormat="1" x14ac:dyDescent="0.2">
      <c r="A17" s="52">
        <v>271209</v>
      </c>
      <c r="B17" s="52" t="s">
        <v>419</v>
      </c>
      <c r="C17" s="52" t="s">
        <v>514</v>
      </c>
      <c r="D17" s="52">
        <v>1</v>
      </c>
      <c r="E17" s="52">
        <v>0.65721590199596502</v>
      </c>
      <c r="F17" s="52">
        <v>7.7381872331782899</v>
      </c>
      <c r="G17" s="52">
        <v>0</v>
      </c>
      <c r="H17" s="52">
        <v>0</v>
      </c>
      <c r="I17" s="52">
        <v>0</v>
      </c>
      <c r="J17" s="52">
        <v>0</v>
      </c>
      <c r="K17" s="52">
        <v>1</v>
      </c>
      <c r="L17" s="52">
        <v>0</v>
      </c>
      <c r="M17" s="52">
        <v>0</v>
      </c>
      <c r="N17" s="52">
        <v>0</v>
      </c>
      <c r="O17" s="52">
        <v>0</v>
      </c>
      <c r="P17" s="52">
        <v>0</v>
      </c>
      <c r="Q17" s="52">
        <v>1</v>
      </c>
      <c r="R17" s="52">
        <v>0</v>
      </c>
      <c r="S17" s="52" t="s">
        <v>170</v>
      </c>
      <c r="T17" s="52" t="s">
        <v>170</v>
      </c>
      <c r="U17" s="52" t="s">
        <v>170</v>
      </c>
      <c r="V17" s="52" t="s">
        <v>170</v>
      </c>
      <c r="W17" s="52" t="s">
        <v>170</v>
      </c>
      <c r="X17" s="52" t="s">
        <v>170</v>
      </c>
      <c r="Y17" s="52" t="s">
        <v>170</v>
      </c>
      <c r="Z17" s="52" t="s">
        <v>170</v>
      </c>
      <c r="AA17" s="52" t="s">
        <v>170</v>
      </c>
      <c r="AB17" s="52" t="s">
        <v>170</v>
      </c>
      <c r="AC17" s="52" t="s">
        <v>170</v>
      </c>
      <c r="AD17" s="52" t="s">
        <v>170</v>
      </c>
      <c r="AE17" s="52" t="s">
        <v>170</v>
      </c>
      <c r="AF17" s="52" t="s">
        <v>170</v>
      </c>
      <c r="AG17" s="52" t="s">
        <v>170</v>
      </c>
      <c r="AH17" s="52" t="s">
        <v>170</v>
      </c>
      <c r="AI17" s="52" t="s">
        <v>170</v>
      </c>
      <c r="AJ17" s="52" t="s">
        <v>170</v>
      </c>
      <c r="AK17" s="52" t="s">
        <v>170</v>
      </c>
      <c r="AL17" s="52" t="s">
        <v>170</v>
      </c>
      <c r="AM17" s="52" t="s">
        <v>170</v>
      </c>
      <c r="AN17" s="52" t="s">
        <v>170</v>
      </c>
      <c r="AO17" s="52" t="s">
        <v>170</v>
      </c>
      <c r="AP17" s="52">
        <v>0</v>
      </c>
      <c r="AQ17" s="52">
        <v>0</v>
      </c>
      <c r="AR17" s="52">
        <v>0</v>
      </c>
      <c r="AS17" s="52">
        <v>0</v>
      </c>
      <c r="AT17" s="52">
        <v>0</v>
      </c>
      <c r="AU17" s="52">
        <v>0</v>
      </c>
      <c r="AV17" s="52">
        <v>0</v>
      </c>
      <c r="AW17" s="52">
        <v>1</v>
      </c>
      <c r="AX17" s="52">
        <v>0</v>
      </c>
      <c r="AY17" s="52">
        <v>0</v>
      </c>
      <c r="AZ17" s="52">
        <v>0</v>
      </c>
      <c r="BA17" s="52">
        <v>0</v>
      </c>
      <c r="BB17" s="52">
        <v>0</v>
      </c>
      <c r="BC17" s="52">
        <v>0</v>
      </c>
      <c r="BD17" s="52">
        <v>0</v>
      </c>
      <c r="BE17" s="52">
        <v>0</v>
      </c>
      <c r="BF17" s="52">
        <v>0</v>
      </c>
      <c r="BG17" s="52">
        <v>0</v>
      </c>
      <c r="BH17" s="52">
        <v>0</v>
      </c>
      <c r="BI17" s="52">
        <v>1</v>
      </c>
      <c r="BJ17" s="52">
        <v>0</v>
      </c>
      <c r="BK17" s="52" t="s">
        <v>170</v>
      </c>
      <c r="BL17" s="52" t="s">
        <v>170</v>
      </c>
      <c r="BM17" s="52" t="s">
        <v>170</v>
      </c>
      <c r="BN17" s="52" t="s">
        <v>170</v>
      </c>
      <c r="BO17" s="52" t="s">
        <v>170</v>
      </c>
      <c r="BP17" s="52" t="s">
        <v>170</v>
      </c>
      <c r="BQ17" s="52" t="s">
        <v>170</v>
      </c>
      <c r="BR17" s="52" t="s">
        <v>170</v>
      </c>
      <c r="BS17" s="52" t="s">
        <v>170</v>
      </c>
      <c r="BT17" s="52" t="s">
        <v>170</v>
      </c>
      <c r="BU17" s="52" t="s">
        <v>170</v>
      </c>
      <c r="BV17" s="52">
        <v>0</v>
      </c>
    </row>
    <row r="18" spans="1:74" s="52" customFormat="1" x14ac:dyDescent="0.2">
      <c r="A18" s="52">
        <v>271217</v>
      </c>
      <c r="B18" s="52" t="s">
        <v>419</v>
      </c>
      <c r="C18" s="52" t="s">
        <v>515</v>
      </c>
      <c r="D18" s="52">
        <v>3</v>
      </c>
      <c r="E18" s="52">
        <v>2.28642852243367</v>
      </c>
      <c r="F18" s="52">
        <v>26.9208519576868</v>
      </c>
      <c r="G18" s="52">
        <v>0</v>
      </c>
      <c r="H18" s="52">
        <v>0</v>
      </c>
      <c r="I18" s="52">
        <v>1</v>
      </c>
      <c r="J18" s="52">
        <v>0</v>
      </c>
      <c r="K18" s="52">
        <v>1</v>
      </c>
      <c r="L18" s="52">
        <v>0</v>
      </c>
      <c r="M18" s="52">
        <v>1</v>
      </c>
      <c r="N18" s="52">
        <v>0</v>
      </c>
      <c r="O18" s="52">
        <v>0</v>
      </c>
      <c r="P18" s="52">
        <v>2</v>
      </c>
      <c r="Q18" s="52">
        <v>1</v>
      </c>
      <c r="R18" s="52">
        <v>0</v>
      </c>
      <c r="S18" s="52" t="s">
        <v>170</v>
      </c>
      <c r="T18" s="52" t="s">
        <v>170</v>
      </c>
      <c r="U18" s="52" t="s">
        <v>170</v>
      </c>
      <c r="V18" s="52" t="s">
        <v>170</v>
      </c>
      <c r="W18" s="52" t="s">
        <v>170</v>
      </c>
      <c r="X18" s="52" t="s">
        <v>170</v>
      </c>
      <c r="Y18" s="52" t="s">
        <v>170</v>
      </c>
      <c r="Z18" s="52" t="s">
        <v>170</v>
      </c>
      <c r="AA18" s="52" t="s">
        <v>170</v>
      </c>
      <c r="AB18" s="52" t="s">
        <v>170</v>
      </c>
      <c r="AC18" s="52" t="s">
        <v>170</v>
      </c>
      <c r="AD18" s="52" t="s">
        <v>170</v>
      </c>
      <c r="AE18" s="52" t="s">
        <v>170</v>
      </c>
      <c r="AF18" s="52" t="s">
        <v>170</v>
      </c>
      <c r="AG18" s="52" t="s">
        <v>170</v>
      </c>
      <c r="AH18" s="52" t="s">
        <v>170</v>
      </c>
      <c r="AI18" s="52" t="s">
        <v>170</v>
      </c>
      <c r="AJ18" s="52" t="s">
        <v>170</v>
      </c>
      <c r="AK18" s="52" t="s">
        <v>170</v>
      </c>
      <c r="AL18" s="52" t="s">
        <v>170</v>
      </c>
      <c r="AM18" s="52" t="s">
        <v>170</v>
      </c>
      <c r="AN18" s="52" t="s">
        <v>170</v>
      </c>
      <c r="AO18" s="52" t="s">
        <v>170</v>
      </c>
      <c r="AP18" s="52">
        <v>0</v>
      </c>
      <c r="AQ18" s="52">
        <v>0</v>
      </c>
      <c r="AR18" s="52">
        <v>0</v>
      </c>
      <c r="AS18" s="52">
        <v>0</v>
      </c>
      <c r="AT18" s="52">
        <v>0</v>
      </c>
      <c r="AU18" s="52">
        <v>0</v>
      </c>
      <c r="AV18" s="52">
        <v>0</v>
      </c>
      <c r="AW18" s="52">
        <v>0</v>
      </c>
      <c r="AX18" s="52">
        <v>0</v>
      </c>
      <c r="AY18" s="52">
        <v>1</v>
      </c>
      <c r="AZ18" s="52">
        <v>0</v>
      </c>
      <c r="BA18" s="52">
        <v>0</v>
      </c>
      <c r="BB18" s="52">
        <v>2</v>
      </c>
      <c r="BC18" s="52">
        <v>0</v>
      </c>
      <c r="BD18" s="52">
        <v>2</v>
      </c>
      <c r="BE18" s="52">
        <v>0</v>
      </c>
      <c r="BF18" s="52">
        <v>1</v>
      </c>
      <c r="BG18" s="52">
        <v>0</v>
      </c>
      <c r="BH18" s="52">
        <v>0</v>
      </c>
      <c r="BI18" s="52">
        <v>0</v>
      </c>
      <c r="BJ18" s="52">
        <v>0</v>
      </c>
      <c r="BK18" s="52" t="s">
        <v>170</v>
      </c>
      <c r="BL18" s="52" t="s">
        <v>170</v>
      </c>
      <c r="BM18" s="52" t="s">
        <v>170</v>
      </c>
      <c r="BN18" s="52" t="s">
        <v>170</v>
      </c>
      <c r="BO18" s="52" t="s">
        <v>170</v>
      </c>
      <c r="BP18" s="52" t="s">
        <v>170</v>
      </c>
      <c r="BQ18" s="52" t="s">
        <v>170</v>
      </c>
      <c r="BR18" s="52" t="s">
        <v>170</v>
      </c>
      <c r="BS18" s="52" t="s">
        <v>170</v>
      </c>
      <c r="BT18" s="52" t="s">
        <v>170</v>
      </c>
      <c r="BU18" s="52" t="s">
        <v>170</v>
      </c>
      <c r="BV18" s="52">
        <v>0</v>
      </c>
    </row>
    <row r="19" spans="1:74" s="52" customFormat="1" x14ac:dyDescent="0.2">
      <c r="A19" s="52">
        <v>271225</v>
      </c>
      <c r="B19" s="52" t="s">
        <v>419</v>
      </c>
      <c r="C19" s="52" t="s">
        <v>516</v>
      </c>
      <c r="D19" s="52">
        <v>2</v>
      </c>
      <c r="E19" s="52">
        <v>1.90936255930957</v>
      </c>
      <c r="F19" s="52">
        <v>22.4812043273547</v>
      </c>
      <c r="G19" s="52">
        <v>0</v>
      </c>
      <c r="H19" s="52">
        <v>0</v>
      </c>
      <c r="I19" s="52">
        <v>0</v>
      </c>
      <c r="J19" s="52">
        <v>1</v>
      </c>
      <c r="K19" s="52">
        <v>0</v>
      </c>
      <c r="L19" s="52">
        <v>1</v>
      </c>
      <c r="M19" s="52">
        <v>0</v>
      </c>
      <c r="N19" s="52">
        <v>0</v>
      </c>
      <c r="O19" s="52">
        <v>0</v>
      </c>
      <c r="P19" s="52">
        <v>0</v>
      </c>
      <c r="Q19" s="52">
        <v>2</v>
      </c>
      <c r="R19" s="52">
        <v>0</v>
      </c>
      <c r="S19" s="52" t="s">
        <v>170</v>
      </c>
      <c r="T19" s="52" t="s">
        <v>170</v>
      </c>
      <c r="U19" s="52" t="s">
        <v>170</v>
      </c>
      <c r="V19" s="52" t="s">
        <v>170</v>
      </c>
      <c r="W19" s="52" t="s">
        <v>170</v>
      </c>
      <c r="X19" s="52" t="s">
        <v>170</v>
      </c>
      <c r="Y19" s="52" t="s">
        <v>170</v>
      </c>
      <c r="Z19" s="52" t="s">
        <v>170</v>
      </c>
      <c r="AA19" s="52" t="s">
        <v>170</v>
      </c>
      <c r="AB19" s="52" t="s">
        <v>170</v>
      </c>
      <c r="AC19" s="52" t="s">
        <v>170</v>
      </c>
      <c r="AD19" s="52" t="s">
        <v>170</v>
      </c>
      <c r="AE19" s="52" t="s">
        <v>170</v>
      </c>
      <c r="AF19" s="52" t="s">
        <v>170</v>
      </c>
      <c r="AG19" s="52" t="s">
        <v>170</v>
      </c>
      <c r="AH19" s="52" t="s">
        <v>170</v>
      </c>
      <c r="AI19" s="52" t="s">
        <v>170</v>
      </c>
      <c r="AJ19" s="52" t="s">
        <v>170</v>
      </c>
      <c r="AK19" s="52" t="s">
        <v>170</v>
      </c>
      <c r="AL19" s="52" t="s">
        <v>170</v>
      </c>
      <c r="AM19" s="52" t="s">
        <v>170</v>
      </c>
      <c r="AN19" s="52" t="s">
        <v>170</v>
      </c>
      <c r="AO19" s="52" t="s">
        <v>170</v>
      </c>
      <c r="AP19" s="52">
        <v>1</v>
      </c>
      <c r="AQ19" s="52">
        <v>0</v>
      </c>
      <c r="AR19" s="52">
        <v>0</v>
      </c>
      <c r="AS19" s="52">
        <v>0</v>
      </c>
      <c r="AT19" s="52">
        <v>0</v>
      </c>
      <c r="AU19" s="52">
        <v>1</v>
      </c>
      <c r="AV19" s="52">
        <v>0</v>
      </c>
      <c r="AW19" s="52">
        <v>0</v>
      </c>
      <c r="AX19" s="52">
        <v>0</v>
      </c>
      <c r="AY19" s="52">
        <v>0</v>
      </c>
      <c r="AZ19" s="52">
        <v>0</v>
      </c>
      <c r="BA19" s="52">
        <v>0</v>
      </c>
      <c r="BB19" s="52">
        <v>0</v>
      </c>
      <c r="BC19" s="52">
        <v>0</v>
      </c>
      <c r="BD19" s="52">
        <v>0</v>
      </c>
      <c r="BE19" s="52">
        <v>1</v>
      </c>
      <c r="BF19" s="52">
        <v>1</v>
      </c>
      <c r="BG19" s="52">
        <v>0</v>
      </c>
      <c r="BH19" s="52">
        <v>0</v>
      </c>
      <c r="BI19" s="52">
        <v>0</v>
      </c>
      <c r="BJ19" s="52">
        <v>0</v>
      </c>
      <c r="BK19" s="52" t="s">
        <v>170</v>
      </c>
      <c r="BL19" s="52" t="s">
        <v>170</v>
      </c>
      <c r="BM19" s="52" t="s">
        <v>170</v>
      </c>
      <c r="BN19" s="52" t="s">
        <v>170</v>
      </c>
      <c r="BO19" s="52" t="s">
        <v>170</v>
      </c>
      <c r="BP19" s="52" t="s">
        <v>170</v>
      </c>
      <c r="BQ19" s="52" t="s">
        <v>170</v>
      </c>
      <c r="BR19" s="52" t="s">
        <v>170</v>
      </c>
      <c r="BS19" s="52" t="s">
        <v>170</v>
      </c>
      <c r="BT19" s="52" t="s">
        <v>170</v>
      </c>
      <c r="BU19" s="52" t="s">
        <v>170</v>
      </c>
      <c r="BV19" s="52">
        <v>0</v>
      </c>
    </row>
    <row r="20" spans="1:74" s="52" customFormat="1" x14ac:dyDescent="0.2">
      <c r="A20" s="52">
        <v>271233</v>
      </c>
      <c r="B20" s="52" t="s">
        <v>419</v>
      </c>
      <c r="C20" s="52" t="s">
        <v>517</v>
      </c>
      <c r="D20" s="52">
        <v>1</v>
      </c>
      <c r="E20" s="52">
        <v>0.55502827869079896</v>
      </c>
      <c r="F20" s="52">
        <v>6.5350103781336104</v>
      </c>
      <c r="G20" s="52">
        <v>0</v>
      </c>
      <c r="H20" s="52">
        <v>0</v>
      </c>
      <c r="I20" s="52">
        <v>1</v>
      </c>
      <c r="J20" s="52">
        <v>0</v>
      </c>
      <c r="K20" s="52">
        <v>0</v>
      </c>
      <c r="L20" s="52">
        <v>0</v>
      </c>
      <c r="M20" s="52">
        <v>0</v>
      </c>
      <c r="N20" s="52">
        <v>0</v>
      </c>
      <c r="O20" s="52">
        <v>0</v>
      </c>
      <c r="P20" s="52">
        <v>0</v>
      </c>
      <c r="Q20" s="52">
        <v>1</v>
      </c>
      <c r="R20" s="52">
        <v>0</v>
      </c>
      <c r="S20" s="52" t="s">
        <v>170</v>
      </c>
      <c r="T20" s="52" t="s">
        <v>170</v>
      </c>
      <c r="U20" s="52" t="s">
        <v>170</v>
      </c>
      <c r="V20" s="52" t="s">
        <v>170</v>
      </c>
      <c r="W20" s="52" t="s">
        <v>170</v>
      </c>
      <c r="X20" s="52" t="s">
        <v>170</v>
      </c>
      <c r="Y20" s="52" t="s">
        <v>170</v>
      </c>
      <c r="Z20" s="52" t="s">
        <v>170</v>
      </c>
      <c r="AA20" s="52" t="s">
        <v>170</v>
      </c>
      <c r="AB20" s="52" t="s">
        <v>170</v>
      </c>
      <c r="AC20" s="52" t="s">
        <v>170</v>
      </c>
      <c r="AD20" s="52" t="s">
        <v>170</v>
      </c>
      <c r="AE20" s="52" t="s">
        <v>170</v>
      </c>
      <c r="AF20" s="52" t="s">
        <v>170</v>
      </c>
      <c r="AG20" s="52" t="s">
        <v>170</v>
      </c>
      <c r="AH20" s="52" t="s">
        <v>170</v>
      </c>
      <c r="AI20" s="52" t="s">
        <v>170</v>
      </c>
      <c r="AJ20" s="52" t="s">
        <v>170</v>
      </c>
      <c r="AK20" s="52" t="s">
        <v>170</v>
      </c>
      <c r="AL20" s="52" t="s">
        <v>170</v>
      </c>
      <c r="AM20" s="52" t="s">
        <v>170</v>
      </c>
      <c r="AN20" s="52" t="s">
        <v>170</v>
      </c>
      <c r="AO20" s="52" t="s">
        <v>170</v>
      </c>
      <c r="AP20" s="52">
        <v>0</v>
      </c>
      <c r="AQ20" s="52">
        <v>0</v>
      </c>
      <c r="AR20" s="52">
        <v>0</v>
      </c>
      <c r="AS20" s="52">
        <v>0</v>
      </c>
      <c r="AT20" s="52">
        <v>0</v>
      </c>
      <c r="AU20" s="52">
        <v>0</v>
      </c>
      <c r="AV20" s="52">
        <v>0</v>
      </c>
      <c r="AW20" s="52">
        <v>0</v>
      </c>
      <c r="AX20" s="52">
        <v>1</v>
      </c>
      <c r="AY20" s="52">
        <v>0</v>
      </c>
      <c r="AZ20" s="52">
        <v>0</v>
      </c>
      <c r="BA20" s="52">
        <v>0</v>
      </c>
      <c r="BB20" s="52">
        <v>0</v>
      </c>
      <c r="BC20" s="52">
        <v>0</v>
      </c>
      <c r="BD20" s="52">
        <v>0</v>
      </c>
      <c r="BE20" s="52">
        <v>0</v>
      </c>
      <c r="BF20" s="52">
        <v>1</v>
      </c>
      <c r="BG20" s="52">
        <v>0</v>
      </c>
      <c r="BH20" s="52">
        <v>0</v>
      </c>
      <c r="BI20" s="52">
        <v>0</v>
      </c>
      <c r="BJ20" s="52">
        <v>0</v>
      </c>
      <c r="BK20" s="52" t="s">
        <v>170</v>
      </c>
      <c r="BL20" s="52" t="s">
        <v>170</v>
      </c>
      <c r="BM20" s="52" t="s">
        <v>170</v>
      </c>
      <c r="BN20" s="52" t="s">
        <v>170</v>
      </c>
      <c r="BO20" s="52" t="s">
        <v>170</v>
      </c>
      <c r="BP20" s="52" t="s">
        <v>170</v>
      </c>
      <c r="BQ20" s="52" t="s">
        <v>170</v>
      </c>
      <c r="BR20" s="52" t="s">
        <v>170</v>
      </c>
      <c r="BS20" s="52" t="s">
        <v>170</v>
      </c>
      <c r="BT20" s="52" t="s">
        <v>170</v>
      </c>
      <c r="BU20" s="52" t="s">
        <v>170</v>
      </c>
      <c r="BV20" s="52">
        <v>0</v>
      </c>
    </row>
    <row r="21" spans="1:74" s="52" customFormat="1" x14ac:dyDescent="0.2">
      <c r="A21" s="52">
        <v>271268</v>
      </c>
      <c r="B21" s="52" t="s">
        <v>419</v>
      </c>
      <c r="C21" s="52" t="s">
        <v>519</v>
      </c>
      <c r="D21" s="52">
        <v>2</v>
      </c>
      <c r="E21" s="52">
        <v>1.0409510128453401</v>
      </c>
      <c r="F21" s="52">
        <v>12.256358699630599</v>
      </c>
      <c r="G21" s="52">
        <v>0</v>
      </c>
      <c r="H21" s="52">
        <v>0</v>
      </c>
      <c r="I21" s="52">
        <v>0</v>
      </c>
      <c r="J21" s="52">
        <v>0</v>
      </c>
      <c r="K21" s="52">
        <v>1</v>
      </c>
      <c r="L21" s="52">
        <v>0</v>
      </c>
      <c r="M21" s="52">
        <v>0</v>
      </c>
      <c r="N21" s="52">
        <v>1</v>
      </c>
      <c r="O21" s="52">
        <v>0</v>
      </c>
      <c r="P21" s="52">
        <v>1</v>
      </c>
      <c r="Q21" s="52">
        <v>1</v>
      </c>
      <c r="R21" s="52">
        <v>0</v>
      </c>
      <c r="S21" s="52" t="s">
        <v>170</v>
      </c>
      <c r="T21" s="52" t="s">
        <v>170</v>
      </c>
      <c r="U21" s="52" t="s">
        <v>170</v>
      </c>
      <c r="V21" s="52" t="s">
        <v>170</v>
      </c>
      <c r="W21" s="52" t="s">
        <v>170</v>
      </c>
      <c r="X21" s="52" t="s">
        <v>170</v>
      </c>
      <c r="Y21" s="52" t="s">
        <v>170</v>
      </c>
      <c r="Z21" s="52" t="s">
        <v>170</v>
      </c>
      <c r="AA21" s="52" t="s">
        <v>170</v>
      </c>
      <c r="AB21" s="52" t="s">
        <v>170</v>
      </c>
      <c r="AC21" s="52" t="s">
        <v>170</v>
      </c>
      <c r="AD21" s="52" t="s">
        <v>170</v>
      </c>
      <c r="AE21" s="52" t="s">
        <v>170</v>
      </c>
      <c r="AF21" s="52" t="s">
        <v>170</v>
      </c>
      <c r="AG21" s="52" t="s">
        <v>170</v>
      </c>
      <c r="AH21" s="52" t="s">
        <v>170</v>
      </c>
      <c r="AI21" s="52" t="s">
        <v>170</v>
      </c>
      <c r="AJ21" s="52" t="s">
        <v>170</v>
      </c>
      <c r="AK21" s="52" t="s">
        <v>170</v>
      </c>
      <c r="AL21" s="52" t="s">
        <v>170</v>
      </c>
      <c r="AM21" s="52" t="s">
        <v>170</v>
      </c>
      <c r="AN21" s="52" t="s">
        <v>170</v>
      </c>
      <c r="AO21" s="52" t="s">
        <v>170</v>
      </c>
      <c r="AP21" s="52">
        <v>0</v>
      </c>
      <c r="AQ21" s="52">
        <v>1</v>
      </c>
      <c r="AR21" s="52">
        <v>0</v>
      </c>
      <c r="AS21" s="52">
        <v>0</v>
      </c>
      <c r="AT21" s="52">
        <v>0</v>
      </c>
      <c r="AU21" s="52">
        <v>1</v>
      </c>
      <c r="AV21" s="52">
        <v>0</v>
      </c>
      <c r="AW21" s="52">
        <v>0</v>
      </c>
      <c r="AX21" s="52">
        <v>0</v>
      </c>
      <c r="AY21" s="52">
        <v>0</v>
      </c>
      <c r="AZ21" s="52">
        <v>0</v>
      </c>
      <c r="BA21" s="52">
        <v>0</v>
      </c>
      <c r="BB21" s="52">
        <v>0</v>
      </c>
      <c r="BC21" s="52">
        <v>1</v>
      </c>
      <c r="BD21" s="52">
        <v>0</v>
      </c>
      <c r="BE21" s="52">
        <v>1</v>
      </c>
      <c r="BF21" s="52">
        <v>0</v>
      </c>
      <c r="BG21" s="52">
        <v>0</v>
      </c>
      <c r="BH21" s="52">
        <v>0</v>
      </c>
      <c r="BI21" s="52">
        <v>0</v>
      </c>
      <c r="BJ21" s="52">
        <v>0</v>
      </c>
      <c r="BK21" s="52" t="s">
        <v>170</v>
      </c>
      <c r="BL21" s="52" t="s">
        <v>170</v>
      </c>
      <c r="BM21" s="52" t="s">
        <v>170</v>
      </c>
      <c r="BN21" s="52" t="s">
        <v>170</v>
      </c>
      <c r="BO21" s="52" t="s">
        <v>170</v>
      </c>
      <c r="BP21" s="52" t="s">
        <v>170</v>
      </c>
      <c r="BQ21" s="52" t="s">
        <v>170</v>
      </c>
      <c r="BR21" s="52" t="s">
        <v>170</v>
      </c>
      <c r="BS21" s="52" t="s">
        <v>170</v>
      </c>
      <c r="BT21" s="52" t="s">
        <v>170</v>
      </c>
      <c r="BU21" s="52" t="s">
        <v>170</v>
      </c>
      <c r="BV21" s="52">
        <v>0</v>
      </c>
    </row>
    <row r="22" spans="1:74" s="52" customFormat="1" x14ac:dyDescent="0.2">
      <c r="A22" s="52">
        <v>271284</v>
      </c>
      <c r="B22" s="52" t="s">
        <v>419</v>
      </c>
      <c r="C22" s="52" t="s">
        <v>521</v>
      </c>
      <c r="D22" s="52">
        <v>2</v>
      </c>
      <c r="E22" s="52">
        <v>1.8411459292263499</v>
      </c>
      <c r="F22" s="52">
        <v>21.6780085215361</v>
      </c>
      <c r="G22" s="52">
        <v>0</v>
      </c>
      <c r="H22" s="52">
        <v>0</v>
      </c>
      <c r="I22" s="52">
        <v>0</v>
      </c>
      <c r="J22" s="52">
        <v>0</v>
      </c>
      <c r="K22" s="52">
        <v>1</v>
      </c>
      <c r="L22" s="52">
        <v>0</v>
      </c>
      <c r="M22" s="52">
        <v>1</v>
      </c>
      <c r="N22" s="52">
        <v>0</v>
      </c>
      <c r="O22" s="52">
        <v>0</v>
      </c>
      <c r="P22" s="52">
        <v>2</v>
      </c>
      <c r="Q22" s="52">
        <v>0</v>
      </c>
      <c r="R22" s="52">
        <v>0</v>
      </c>
      <c r="S22" s="52" t="s">
        <v>170</v>
      </c>
      <c r="T22" s="52" t="s">
        <v>170</v>
      </c>
      <c r="U22" s="52" t="s">
        <v>170</v>
      </c>
      <c r="V22" s="52" t="s">
        <v>170</v>
      </c>
      <c r="W22" s="52" t="s">
        <v>170</v>
      </c>
      <c r="X22" s="52" t="s">
        <v>170</v>
      </c>
      <c r="Y22" s="52" t="s">
        <v>170</v>
      </c>
      <c r="Z22" s="52" t="s">
        <v>170</v>
      </c>
      <c r="AA22" s="52" t="s">
        <v>170</v>
      </c>
      <c r="AB22" s="52" t="s">
        <v>170</v>
      </c>
      <c r="AC22" s="52" t="s">
        <v>170</v>
      </c>
      <c r="AD22" s="52" t="s">
        <v>170</v>
      </c>
      <c r="AE22" s="52" t="s">
        <v>170</v>
      </c>
      <c r="AF22" s="52" t="s">
        <v>170</v>
      </c>
      <c r="AG22" s="52" t="s">
        <v>170</v>
      </c>
      <c r="AH22" s="52" t="s">
        <v>170</v>
      </c>
      <c r="AI22" s="52" t="s">
        <v>170</v>
      </c>
      <c r="AJ22" s="52" t="s">
        <v>170</v>
      </c>
      <c r="AK22" s="52" t="s">
        <v>170</v>
      </c>
      <c r="AL22" s="52" t="s">
        <v>170</v>
      </c>
      <c r="AM22" s="52" t="s">
        <v>170</v>
      </c>
      <c r="AN22" s="52" t="s">
        <v>170</v>
      </c>
      <c r="AO22" s="52" t="s">
        <v>170</v>
      </c>
      <c r="AP22" s="52">
        <v>0</v>
      </c>
      <c r="AQ22" s="52">
        <v>0</v>
      </c>
      <c r="AR22" s="52">
        <v>1</v>
      </c>
      <c r="AS22" s="52">
        <v>0</v>
      </c>
      <c r="AT22" s="52">
        <v>0</v>
      </c>
      <c r="AU22" s="52">
        <v>0</v>
      </c>
      <c r="AV22" s="52">
        <v>0</v>
      </c>
      <c r="AW22" s="52">
        <v>1</v>
      </c>
      <c r="AX22" s="52">
        <v>0</v>
      </c>
      <c r="AY22" s="52">
        <v>0</v>
      </c>
      <c r="AZ22" s="52">
        <v>0</v>
      </c>
      <c r="BA22" s="52">
        <v>0</v>
      </c>
      <c r="BB22" s="52">
        <v>0</v>
      </c>
      <c r="BC22" s="52">
        <v>0</v>
      </c>
      <c r="BD22" s="52">
        <v>0</v>
      </c>
      <c r="BE22" s="52">
        <v>0</v>
      </c>
      <c r="BF22" s="52">
        <v>1</v>
      </c>
      <c r="BG22" s="52">
        <v>1</v>
      </c>
      <c r="BH22" s="52">
        <v>0</v>
      </c>
      <c r="BI22" s="52">
        <v>0</v>
      </c>
      <c r="BJ22" s="52">
        <v>0</v>
      </c>
      <c r="BK22" s="52" t="s">
        <v>170</v>
      </c>
      <c r="BL22" s="52" t="s">
        <v>170</v>
      </c>
      <c r="BM22" s="52" t="s">
        <v>170</v>
      </c>
      <c r="BN22" s="52" t="s">
        <v>170</v>
      </c>
      <c r="BO22" s="52" t="s">
        <v>170</v>
      </c>
      <c r="BP22" s="52" t="s">
        <v>170</v>
      </c>
      <c r="BQ22" s="52" t="s">
        <v>170</v>
      </c>
      <c r="BR22" s="52" t="s">
        <v>170</v>
      </c>
      <c r="BS22" s="52" t="s">
        <v>170</v>
      </c>
      <c r="BT22" s="52" t="s">
        <v>170</v>
      </c>
      <c r="BU22" s="52" t="s">
        <v>170</v>
      </c>
      <c r="BV22" s="52">
        <v>0</v>
      </c>
    </row>
    <row r="23" spans="1:74" s="52" customFormat="1" x14ac:dyDescent="0.2">
      <c r="A23" s="52">
        <v>271403</v>
      </c>
      <c r="B23" s="52" t="s">
        <v>173</v>
      </c>
      <c r="C23" s="52" t="s">
        <v>419</v>
      </c>
      <c r="D23" s="52">
        <v>9</v>
      </c>
      <c r="E23" s="52">
        <v>1.0893799975307401</v>
      </c>
      <c r="F23" s="52">
        <v>12.8265709386684</v>
      </c>
      <c r="G23" s="52">
        <v>0</v>
      </c>
      <c r="H23" s="52">
        <v>0</v>
      </c>
      <c r="I23" s="52">
        <v>1</v>
      </c>
      <c r="J23" s="52">
        <v>1</v>
      </c>
      <c r="K23" s="52">
        <v>1</v>
      </c>
      <c r="L23" s="52">
        <v>1</v>
      </c>
      <c r="M23" s="52">
        <v>5</v>
      </c>
      <c r="N23" s="52">
        <v>0</v>
      </c>
      <c r="O23" s="52">
        <v>0</v>
      </c>
      <c r="P23" s="52">
        <v>8</v>
      </c>
      <c r="Q23" s="52">
        <v>1</v>
      </c>
      <c r="R23" s="52">
        <v>0</v>
      </c>
      <c r="S23" s="52">
        <v>0</v>
      </c>
      <c r="T23" s="52">
        <v>9</v>
      </c>
      <c r="U23" s="52">
        <v>0</v>
      </c>
      <c r="V23" s="52">
        <v>9</v>
      </c>
      <c r="W23" s="52">
        <v>0</v>
      </c>
      <c r="X23" s="52">
        <v>1</v>
      </c>
      <c r="Y23" s="52">
        <v>7</v>
      </c>
      <c r="Z23" s="52">
        <v>1</v>
      </c>
      <c r="AA23" s="52">
        <v>0</v>
      </c>
      <c r="AB23" s="52">
        <v>6</v>
      </c>
      <c r="AC23" s="52">
        <v>2</v>
      </c>
      <c r="AD23" s="52">
        <v>0</v>
      </c>
      <c r="AE23" s="52">
        <v>0</v>
      </c>
      <c r="AF23" s="52">
        <v>0</v>
      </c>
      <c r="AG23" s="52">
        <v>1</v>
      </c>
      <c r="AH23" s="52">
        <v>0</v>
      </c>
      <c r="AI23" s="52">
        <v>4</v>
      </c>
      <c r="AJ23" s="52">
        <v>0</v>
      </c>
      <c r="AK23" s="52">
        <v>0</v>
      </c>
      <c r="AL23" s="52">
        <v>3</v>
      </c>
      <c r="AM23" s="52">
        <v>0</v>
      </c>
      <c r="AN23" s="52">
        <v>2</v>
      </c>
      <c r="AO23" s="52">
        <v>0</v>
      </c>
      <c r="AP23" s="52">
        <v>0</v>
      </c>
      <c r="AQ23" s="52">
        <v>0</v>
      </c>
      <c r="AR23" s="52">
        <v>0</v>
      </c>
      <c r="AS23" s="52">
        <v>4</v>
      </c>
      <c r="AT23" s="52">
        <v>0</v>
      </c>
      <c r="AU23" s="52">
        <v>3</v>
      </c>
      <c r="AV23" s="52">
        <v>0</v>
      </c>
      <c r="AW23" s="52">
        <v>0</v>
      </c>
      <c r="AX23" s="52">
        <v>0</v>
      </c>
      <c r="AY23" s="52">
        <v>1</v>
      </c>
      <c r="AZ23" s="52">
        <v>0</v>
      </c>
      <c r="BA23" s="52">
        <v>1</v>
      </c>
      <c r="BB23" s="52">
        <v>0</v>
      </c>
      <c r="BC23" s="52">
        <v>0</v>
      </c>
      <c r="BD23" s="52">
        <v>1</v>
      </c>
      <c r="BE23" s="52">
        <v>1</v>
      </c>
      <c r="BF23" s="52">
        <v>2</v>
      </c>
      <c r="BG23" s="52">
        <v>2</v>
      </c>
      <c r="BH23" s="52">
        <v>1</v>
      </c>
      <c r="BI23" s="52">
        <v>2</v>
      </c>
      <c r="BJ23" s="52">
        <v>0</v>
      </c>
      <c r="BK23" s="52">
        <v>1</v>
      </c>
      <c r="BL23" s="52">
        <v>10</v>
      </c>
      <c r="BM23" s="52">
        <v>3</v>
      </c>
      <c r="BN23" s="52">
        <v>0</v>
      </c>
      <c r="BO23" s="52">
        <v>0</v>
      </c>
      <c r="BP23" s="52">
        <v>0</v>
      </c>
      <c r="BQ23" s="52">
        <v>0</v>
      </c>
      <c r="BR23" s="52">
        <v>0</v>
      </c>
      <c r="BS23" s="52">
        <v>0</v>
      </c>
      <c r="BT23" s="52">
        <v>9</v>
      </c>
      <c r="BU23" s="52">
        <v>0</v>
      </c>
      <c r="BV23" s="52">
        <v>0</v>
      </c>
    </row>
    <row r="24" spans="1:74" s="52" customFormat="1" x14ac:dyDescent="0.2">
      <c r="A24" s="52">
        <v>271411</v>
      </c>
      <c r="B24" s="52" t="s">
        <v>419</v>
      </c>
      <c r="C24" s="52" t="s">
        <v>522</v>
      </c>
      <c r="D24" s="52">
        <v>2</v>
      </c>
      <c r="E24" s="52">
        <v>1.3665495989176899</v>
      </c>
      <c r="F24" s="52">
        <v>16.0900194711277</v>
      </c>
      <c r="G24" s="52">
        <v>0</v>
      </c>
      <c r="H24" s="52">
        <v>0</v>
      </c>
      <c r="I24" s="52">
        <v>0</v>
      </c>
      <c r="J24" s="52">
        <v>0</v>
      </c>
      <c r="K24" s="52">
        <v>1</v>
      </c>
      <c r="L24" s="52">
        <v>0</v>
      </c>
      <c r="M24" s="52">
        <v>1</v>
      </c>
      <c r="N24" s="52">
        <v>0</v>
      </c>
      <c r="O24" s="52">
        <v>0</v>
      </c>
      <c r="P24" s="52">
        <v>1</v>
      </c>
      <c r="Q24" s="52">
        <v>1</v>
      </c>
      <c r="R24" s="52">
        <v>0</v>
      </c>
      <c r="S24" s="52" t="s">
        <v>170</v>
      </c>
      <c r="T24" s="52" t="s">
        <v>170</v>
      </c>
      <c r="U24" s="52" t="s">
        <v>170</v>
      </c>
      <c r="V24" s="52" t="s">
        <v>170</v>
      </c>
      <c r="W24" s="52" t="s">
        <v>170</v>
      </c>
      <c r="X24" s="52" t="s">
        <v>170</v>
      </c>
      <c r="Y24" s="52" t="s">
        <v>170</v>
      </c>
      <c r="Z24" s="52" t="s">
        <v>170</v>
      </c>
      <c r="AA24" s="52" t="s">
        <v>170</v>
      </c>
      <c r="AB24" s="52" t="s">
        <v>170</v>
      </c>
      <c r="AC24" s="52" t="s">
        <v>170</v>
      </c>
      <c r="AD24" s="52" t="s">
        <v>170</v>
      </c>
      <c r="AE24" s="52" t="s">
        <v>170</v>
      </c>
      <c r="AF24" s="52" t="s">
        <v>170</v>
      </c>
      <c r="AG24" s="52" t="s">
        <v>170</v>
      </c>
      <c r="AH24" s="52" t="s">
        <v>170</v>
      </c>
      <c r="AI24" s="52" t="s">
        <v>170</v>
      </c>
      <c r="AJ24" s="52" t="s">
        <v>170</v>
      </c>
      <c r="AK24" s="52" t="s">
        <v>170</v>
      </c>
      <c r="AL24" s="52" t="s">
        <v>170</v>
      </c>
      <c r="AM24" s="52" t="s">
        <v>170</v>
      </c>
      <c r="AN24" s="52" t="s">
        <v>170</v>
      </c>
      <c r="AO24" s="52" t="s">
        <v>170</v>
      </c>
      <c r="AP24" s="52">
        <v>0</v>
      </c>
      <c r="AQ24" s="52">
        <v>0</v>
      </c>
      <c r="AR24" s="52">
        <v>0</v>
      </c>
      <c r="AS24" s="52">
        <v>2</v>
      </c>
      <c r="AT24" s="52">
        <v>0</v>
      </c>
      <c r="AU24" s="52">
        <v>0</v>
      </c>
      <c r="AV24" s="52">
        <v>0</v>
      </c>
      <c r="AW24" s="52">
        <v>0</v>
      </c>
      <c r="AX24" s="52">
        <v>0</v>
      </c>
      <c r="AY24" s="52">
        <v>0</v>
      </c>
      <c r="AZ24" s="52">
        <v>0</v>
      </c>
      <c r="BA24" s="52">
        <v>0</v>
      </c>
      <c r="BB24" s="52">
        <v>0</v>
      </c>
      <c r="BC24" s="52">
        <v>0</v>
      </c>
      <c r="BD24" s="52">
        <v>1</v>
      </c>
      <c r="BE24" s="52">
        <v>0</v>
      </c>
      <c r="BF24" s="52">
        <v>0</v>
      </c>
      <c r="BG24" s="52">
        <v>0</v>
      </c>
      <c r="BH24" s="52">
        <v>0</v>
      </c>
      <c r="BI24" s="52">
        <v>1</v>
      </c>
      <c r="BJ24" s="52">
        <v>0</v>
      </c>
      <c r="BK24" s="52" t="s">
        <v>170</v>
      </c>
      <c r="BL24" s="52" t="s">
        <v>170</v>
      </c>
      <c r="BM24" s="52" t="s">
        <v>170</v>
      </c>
      <c r="BN24" s="52" t="s">
        <v>170</v>
      </c>
      <c r="BO24" s="52" t="s">
        <v>170</v>
      </c>
      <c r="BP24" s="52" t="s">
        <v>170</v>
      </c>
      <c r="BQ24" s="52" t="s">
        <v>170</v>
      </c>
      <c r="BR24" s="52" t="s">
        <v>170</v>
      </c>
      <c r="BS24" s="52" t="s">
        <v>170</v>
      </c>
      <c r="BT24" s="52" t="s">
        <v>170</v>
      </c>
      <c r="BU24" s="52" t="s">
        <v>170</v>
      </c>
      <c r="BV24" s="52">
        <v>0</v>
      </c>
    </row>
    <row r="25" spans="1:74" s="52" customFormat="1" x14ac:dyDescent="0.2">
      <c r="A25" s="52">
        <v>271420</v>
      </c>
      <c r="B25" s="52" t="s">
        <v>419</v>
      </c>
      <c r="C25" s="52" t="s">
        <v>528</v>
      </c>
      <c r="D25" s="52">
        <v>1</v>
      </c>
      <c r="E25" s="52">
        <v>0.82434794077884399</v>
      </c>
      <c r="F25" s="52">
        <v>9.7060322059444495</v>
      </c>
      <c r="G25" s="52">
        <v>0</v>
      </c>
      <c r="H25" s="52">
        <v>0</v>
      </c>
      <c r="I25" s="52">
        <v>0</v>
      </c>
      <c r="J25" s="52">
        <v>0</v>
      </c>
      <c r="K25" s="52">
        <v>0</v>
      </c>
      <c r="L25" s="52">
        <v>0</v>
      </c>
      <c r="M25" s="52">
        <v>1</v>
      </c>
      <c r="N25" s="52">
        <v>0</v>
      </c>
      <c r="O25" s="52">
        <v>0</v>
      </c>
      <c r="P25" s="52">
        <v>1</v>
      </c>
      <c r="Q25" s="52">
        <v>0</v>
      </c>
      <c r="R25" s="52">
        <v>0</v>
      </c>
      <c r="S25" s="52" t="s">
        <v>170</v>
      </c>
      <c r="T25" s="52" t="s">
        <v>170</v>
      </c>
      <c r="U25" s="52" t="s">
        <v>170</v>
      </c>
      <c r="V25" s="52" t="s">
        <v>170</v>
      </c>
      <c r="W25" s="52" t="s">
        <v>170</v>
      </c>
      <c r="X25" s="52" t="s">
        <v>170</v>
      </c>
      <c r="Y25" s="52" t="s">
        <v>170</v>
      </c>
      <c r="Z25" s="52" t="s">
        <v>170</v>
      </c>
      <c r="AA25" s="52" t="s">
        <v>170</v>
      </c>
      <c r="AB25" s="52" t="s">
        <v>170</v>
      </c>
      <c r="AC25" s="52" t="s">
        <v>170</v>
      </c>
      <c r="AD25" s="52" t="s">
        <v>170</v>
      </c>
      <c r="AE25" s="52" t="s">
        <v>170</v>
      </c>
      <c r="AF25" s="52" t="s">
        <v>170</v>
      </c>
      <c r="AG25" s="52" t="s">
        <v>170</v>
      </c>
      <c r="AH25" s="52" t="s">
        <v>170</v>
      </c>
      <c r="AI25" s="52" t="s">
        <v>170</v>
      </c>
      <c r="AJ25" s="52" t="s">
        <v>170</v>
      </c>
      <c r="AK25" s="52" t="s">
        <v>170</v>
      </c>
      <c r="AL25" s="52" t="s">
        <v>170</v>
      </c>
      <c r="AM25" s="52" t="s">
        <v>170</v>
      </c>
      <c r="AN25" s="52" t="s">
        <v>170</v>
      </c>
      <c r="AO25" s="52" t="s">
        <v>170</v>
      </c>
      <c r="AP25" s="52">
        <v>0</v>
      </c>
      <c r="AQ25" s="52">
        <v>0</v>
      </c>
      <c r="AR25" s="52">
        <v>0</v>
      </c>
      <c r="AS25" s="52">
        <v>1</v>
      </c>
      <c r="AT25" s="52">
        <v>0</v>
      </c>
      <c r="AU25" s="52">
        <v>0</v>
      </c>
      <c r="AV25" s="52">
        <v>0</v>
      </c>
      <c r="AW25" s="52">
        <v>0</v>
      </c>
      <c r="AX25" s="52">
        <v>0</v>
      </c>
      <c r="AY25" s="52">
        <v>0</v>
      </c>
      <c r="AZ25" s="52">
        <v>0</v>
      </c>
      <c r="BA25" s="52">
        <v>0</v>
      </c>
      <c r="BB25" s="52">
        <v>0</v>
      </c>
      <c r="BC25" s="52">
        <v>0</v>
      </c>
      <c r="BD25" s="52">
        <v>0</v>
      </c>
      <c r="BE25" s="52">
        <v>0</v>
      </c>
      <c r="BF25" s="52">
        <v>0</v>
      </c>
      <c r="BG25" s="52">
        <v>0</v>
      </c>
      <c r="BH25" s="52">
        <v>0</v>
      </c>
      <c r="BI25" s="52">
        <v>1</v>
      </c>
      <c r="BJ25" s="52">
        <v>0</v>
      </c>
      <c r="BK25" s="52" t="s">
        <v>170</v>
      </c>
      <c r="BL25" s="52" t="s">
        <v>170</v>
      </c>
      <c r="BM25" s="52" t="s">
        <v>170</v>
      </c>
      <c r="BN25" s="52" t="s">
        <v>170</v>
      </c>
      <c r="BO25" s="52" t="s">
        <v>170</v>
      </c>
      <c r="BP25" s="52" t="s">
        <v>170</v>
      </c>
      <c r="BQ25" s="52" t="s">
        <v>170</v>
      </c>
      <c r="BR25" s="52" t="s">
        <v>170</v>
      </c>
      <c r="BS25" s="52" t="s">
        <v>170</v>
      </c>
      <c r="BT25" s="52" t="s">
        <v>170</v>
      </c>
      <c r="BU25" s="52" t="s">
        <v>170</v>
      </c>
      <c r="BV25" s="52">
        <v>0</v>
      </c>
    </row>
    <row r="26" spans="1:74" s="52" customFormat="1" x14ac:dyDescent="0.2">
      <c r="A26" s="52">
        <v>271446</v>
      </c>
      <c r="B26" s="52" t="s">
        <v>419</v>
      </c>
      <c r="C26" s="52" t="s">
        <v>529</v>
      </c>
      <c r="D26" s="52">
        <v>1</v>
      </c>
      <c r="E26" s="52">
        <v>0.73069503711930806</v>
      </c>
      <c r="F26" s="52">
        <v>8.6033447918886292</v>
      </c>
      <c r="G26" s="52">
        <v>0</v>
      </c>
      <c r="H26" s="52">
        <v>0</v>
      </c>
      <c r="I26" s="52">
        <v>0</v>
      </c>
      <c r="J26" s="52">
        <v>0</v>
      </c>
      <c r="K26" s="52">
        <v>0</v>
      </c>
      <c r="L26" s="52">
        <v>0</v>
      </c>
      <c r="M26" s="52">
        <v>1</v>
      </c>
      <c r="N26" s="52">
        <v>0</v>
      </c>
      <c r="O26" s="52">
        <v>0</v>
      </c>
      <c r="P26" s="52">
        <v>1</v>
      </c>
      <c r="Q26" s="52">
        <v>0</v>
      </c>
      <c r="R26" s="52">
        <v>0</v>
      </c>
      <c r="S26" s="52" t="s">
        <v>170</v>
      </c>
      <c r="T26" s="52" t="s">
        <v>170</v>
      </c>
      <c r="U26" s="52" t="s">
        <v>170</v>
      </c>
      <c r="V26" s="52" t="s">
        <v>170</v>
      </c>
      <c r="W26" s="52" t="s">
        <v>170</v>
      </c>
      <c r="X26" s="52" t="s">
        <v>170</v>
      </c>
      <c r="Y26" s="52" t="s">
        <v>170</v>
      </c>
      <c r="Z26" s="52" t="s">
        <v>170</v>
      </c>
      <c r="AA26" s="52" t="s">
        <v>170</v>
      </c>
      <c r="AB26" s="52" t="s">
        <v>170</v>
      </c>
      <c r="AC26" s="52" t="s">
        <v>170</v>
      </c>
      <c r="AD26" s="52" t="s">
        <v>170</v>
      </c>
      <c r="AE26" s="52" t="s">
        <v>170</v>
      </c>
      <c r="AF26" s="52" t="s">
        <v>170</v>
      </c>
      <c r="AG26" s="52" t="s">
        <v>170</v>
      </c>
      <c r="AH26" s="52" t="s">
        <v>170</v>
      </c>
      <c r="AI26" s="52" t="s">
        <v>170</v>
      </c>
      <c r="AJ26" s="52" t="s">
        <v>170</v>
      </c>
      <c r="AK26" s="52" t="s">
        <v>170</v>
      </c>
      <c r="AL26" s="52" t="s">
        <v>170</v>
      </c>
      <c r="AM26" s="52" t="s">
        <v>170</v>
      </c>
      <c r="AN26" s="52" t="s">
        <v>170</v>
      </c>
      <c r="AO26" s="52" t="s">
        <v>170</v>
      </c>
      <c r="AP26" s="52">
        <v>0</v>
      </c>
      <c r="AQ26" s="52">
        <v>0</v>
      </c>
      <c r="AR26" s="52">
        <v>0</v>
      </c>
      <c r="AS26" s="52">
        <v>0</v>
      </c>
      <c r="AT26" s="52">
        <v>0</v>
      </c>
      <c r="AU26" s="52">
        <v>1</v>
      </c>
      <c r="AV26" s="52">
        <v>0</v>
      </c>
      <c r="AW26" s="52">
        <v>0</v>
      </c>
      <c r="AX26" s="52">
        <v>0</v>
      </c>
      <c r="AY26" s="52">
        <v>0</v>
      </c>
      <c r="AZ26" s="52">
        <v>0</v>
      </c>
      <c r="BA26" s="52">
        <v>0</v>
      </c>
      <c r="BB26" s="52">
        <v>0</v>
      </c>
      <c r="BC26" s="52">
        <v>0</v>
      </c>
      <c r="BD26" s="52">
        <v>0</v>
      </c>
      <c r="BE26" s="52">
        <v>0</v>
      </c>
      <c r="BF26" s="52">
        <v>0</v>
      </c>
      <c r="BG26" s="52">
        <v>1</v>
      </c>
      <c r="BH26" s="52">
        <v>0</v>
      </c>
      <c r="BI26" s="52">
        <v>0</v>
      </c>
      <c r="BJ26" s="52">
        <v>0</v>
      </c>
      <c r="BK26" s="52" t="s">
        <v>170</v>
      </c>
      <c r="BL26" s="52" t="s">
        <v>170</v>
      </c>
      <c r="BM26" s="52" t="s">
        <v>170</v>
      </c>
      <c r="BN26" s="52" t="s">
        <v>170</v>
      </c>
      <c r="BO26" s="52" t="s">
        <v>170</v>
      </c>
      <c r="BP26" s="52" t="s">
        <v>170</v>
      </c>
      <c r="BQ26" s="52" t="s">
        <v>170</v>
      </c>
      <c r="BR26" s="52" t="s">
        <v>170</v>
      </c>
      <c r="BS26" s="52" t="s">
        <v>170</v>
      </c>
      <c r="BT26" s="52" t="s">
        <v>170</v>
      </c>
      <c r="BU26" s="52" t="s">
        <v>170</v>
      </c>
      <c r="BV26" s="52">
        <v>0</v>
      </c>
    </row>
    <row r="27" spans="1:74" s="52" customFormat="1" x14ac:dyDescent="0.2">
      <c r="A27" s="52">
        <v>271454</v>
      </c>
      <c r="B27" s="52" t="s">
        <v>419</v>
      </c>
      <c r="C27" s="52" t="s">
        <v>524</v>
      </c>
      <c r="D27" s="52">
        <v>2</v>
      </c>
      <c r="E27" s="52">
        <v>1.4421482239944601</v>
      </c>
      <c r="F27" s="52">
        <v>16.980132314773499</v>
      </c>
      <c r="G27" s="52">
        <v>0</v>
      </c>
      <c r="H27" s="52">
        <v>0</v>
      </c>
      <c r="I27" s="52">
        <v>0</v>
      </c>
      <c r="J27" s="52">
        <v>0</v>
      </c>
      <c r="K27" s="52">
        <v>0</v>
      </c>
      <c r="L27" s="52">
        <v>1</v>
      </c>
      <c r="M27" s="52">
        <v>1</v>
      </c>
      <c r="N27" s="52">
        <v>0</v>
      </c>
      <c r="O27" s="52">
        <v>0</v>
      </c>
      <c r="P27" s="52">
        <v>2</v>
      </c>
      <c r="Q27" s="52">
        <v>0</v>
      </c>
      <c r="R27" s="52">
        <v>0</v>
      </c>
      <c r="S27" s="52" t="s">
        <v>170</v>
      </c>
      <c r="T27" s="52" t="s">
        <v>170</v>
      </c>
      <c r="U27" s="52" t="s">
        <v>170</v>
      </c>
      <c r="V27" s="52" t="s">
        <v>170</v>
      </c>
      <c r="W27" s="52" t="s">
        <v>170</v>
      </c>
      <c r="X27" s="52" t="s">
        <v>170</v>
      </c>
      <c r="Y27" s="52" t="s">
        <v>170</v>
      </c>
      <c r="Z27" s="52" t="s">
        <v>170</v>
      </c>
      <c r="AA27" s="52" t="s">
        <v>170</v>
      </c>
      <c r="AB27" s="52" t="s">
        <v>170</v>
      </c>
      <c r="AC27" s="52" t="s">
        <v>170</v>
      </c>
      <c r="AD27" s="52" t="s">
        <v>170</v>
      </c>
      <c r="AE27" s="52" t="s">
        <v>170</v>
      </c>
      <c r="AF27" s="52" t="s">
        <v>170</v>
      </c>
      <c r="AG27" s="52" t="s">
        <v>170</v>
      </c>
      <c r="AH27" s="52" t="s">
        <v>170</v>
      </c>
      <c r="AI27" s="52" t="s">
        <v>170</v>
      </c>
      <c r="AJ27" s="52" t="s">
        <v>170</v>
      </c>
      <c r="AK27" s="52" t="s">
        <v>170</v>
      </c>
      <c r="AL27" s="52" t="s">
        <v>170</v>
      </c>
      <c r="AM27" s="52" t="s">
        <v>170</v>
      </c>
      <c r="AN27" s="52" t="s">
        <v>170</v>
      </c>
      <c r="AO27" s="52" t="s">
        <v>170</v>
      </c>
      <c r="AP27" s="52">
        <v>0</v>
      </c>
      <c r="AQ27" s="52">
        <v>0</v>
      </c>
      <c r="AR27" s="52">
        <v>0</v>
      </c>
      <c r="AS27" s="52">
        <v>1</v>
      </c>
      <c r="AT27" s="52">
        <v>0</v>
      </c>
      <c r="AU27" s="52">
        <v>0</v>
      </c>
      <c r="AV27" s="52">
        <v>0</v>
      </c>
      <c r="AW27" s="52">
        <v>0</v>
      </c>
      <c r="AX27" s="52">
        <v>0</v>
      </c>
      <c r="AY27" s="52">
        <v>0</v>
      </c>
      <c r="AZ27" s="52">
        <v>0</v>
      </c>
      <c r="BA27" s="52">
        <v>1</v>
      </c>
      <c r="BB27" s="52">
        <v>0</v>
      </c>
      <c r="BC27" s="52">
        <v>0</v>
      </c>
      <c r="BD27" s="52">
        <v>0</v>
      </c>
      <c r="BE27" s="52">
        <v>1</v>
      </c>
      <c r="BF27" s="52">
        <v>0</v>
      </c>
      <c r="BG27" s="52">
        <v>1</v>
      </c>
      <c r="BH27" s="52">
        <v>0</v>
      </c>
      <c r="BI27" s="52">
        <v>0</v>
      </c>
      <c r="BJ27" s="52">
        <v>0</v>
      </c>
      <c r="BK27" s="52" t="s">
        <v>170</v>
      </c>
      <c r="BL27" s="52" t="s">
        <v>170</v>
      </c>
      <c r="BM27" s="52" t="s">
        <v>170</v>
      </c>
      <c r="BN27" s="52" t="s">
        <v>170</v>
      </c>
      <c r="BO27" s="52" t="s">
        <v>170</v>
      </c>
      <c r="BP27" s="52" t="s">
        <v>170</v>
      </c>
      <c r="BQ27" s="52" t="s">
        <v>170</v>
      </c>
      <c r="BR27" s="52" t="s">
        <v>170</v>
      </c>
      <c r="BS27" s="52" t="s">
        <v>170</v>
      </c>
      <c r="BT27" s="52" t="s">
        <v>170</v>
      </c>
      <c r="BU27" s="52" t="s">
        <v>170</v>
      </c>
      <c r="BV27" s="52">
        <v>0</v>
      </c>
    </row>
    <row r="28" spans="1:74" s="52" customFormat="1" x14ac:dyDescent="0.2">
      <c r="A28" s="52">
        <v>271462</v>
      </c>
      <c r="B28" s="52" t="s">
        <v>419</v>
      </c>
      <c r="C28" s="52" t="s">
        <v>525</v>
      </c>
      <c r="D28" s="52">
        <v>3</v>
      </c>
      <c r="E28" s="52">
        <v>1.8896804550350501</v>
      </c>
      <c r="F28" s="52">
        <v>22.249463422186899</v>
      </c>
      <c r="G28" s="52">
        <v>0</v>
      </c>
      <c r="H28" s="52">
        <v>0</v>
      </c>
      <c r="I28" s="52">
        <v>1</v>
      </c>
      <c r="J28" s="52">
        <v>1</v>
      </c>
      <c r="K28" s="52">
        <v>0</v>
      </c>
      <c r="L28" s="52">
        <v>0</v>
      </c>
      <c r="M28" s="52">
        <v>1</v>
      </c>
      <c r="N28" s="52">
        <v>0</v>
      </c>
      <c r="O28" s="52">
        <v>0</v>
      </c>
      <c r="P28" s="52">
        <v>3</v>
      </c>
      <c r="Q28" s="52">
        <v>0</v>
      </c>
      <c r="R28" s="52">
        <v>0</v>
      </c>
      <c r="S28" s="52" t="s">
        <v>170</v>
      </c>
      <c r="T28" s="52" t="s">
        <v>170</v>
      </c>
      <c r="U28" s="52" t="s">
        <v>170</v>
      </c>
      <c r="V28" s="52" t="s">
        <v>170</v>
      </c>
      <c r="W28" s="52" t="s">
        <v>170</v>
      </c>
      <c r="X28" s="52" t="s">
        <v>170</v>
      </c>
      <c r="Y28" s="52" t="s">
        <v>170</v>
      </c>
      <c r="Z28" s="52" t="s">
        <v>170</v>
      </c>
      <c r="AA28" s="52" t="s">
        <v>170</v>
      </c>
      <c r="AB28" s="52" t="s">
        <v>170</v>
      </c>
      <c r="AC28" s="52" t="s">
        <v>170</v>
      </c>
      <c r="AD28" s="52" t="s">
        <v>170</v>
      </c>
      <c r="AE28" s="52" t="s">
        <v>170</v>
      </c>
      <c r="AF28" s="52" t="s">
        <v>170</v>
      </c>
      <c r="AG28" s="52" t="s">
        <v>170</v>
      </c>
      <c r="AH28" s="52" t="s">
        <v>170</v>
      </c>
      <c r="AI28" s="52" t="s">
        <v>170</v>
      </c>
      <c r="AJ28" s="52" t="s">
        <v>170</v>
      </c>
      <c r="AK28" s="52" t="s">
        <v>170</v>
      </c>
      <c r="AL28" s="52" t="s">
        <v>170</v>
      </c>
      <c r="AM28" s="52" t="s">
        <v>170</v>
      </c>
      <c r="AN28" s="52" t="s">
        <v>170</v>
      </c>
      <c r="AO28" s="52" t="s">
        <v>170</v>
      </c>
      <c r="AP28" s="52">
        <v>0</v>
      </c>
      <c r="AQ28" s="52">
        <v>0</v>
      </c>
      <c r="AR28" s="52">
        <v>0</v>
      </c>
      <c r="AS28" s="52">
        <v>0</v>
      </c>
      <c r="AT28" s="52">
        <v>0</v>
      </c>
      <c r="AU28" s="52">
        <v>2</v>
      </c>
      <c r="AV28" s="52">
        <v>0</v>
      </c>
      <c r="AW28" s="52">
        <v>0</v>
      </c>
      <c r="AX28" s="52">
        <v>0</v>
      </c>
      <c r="AY28" s="52">
        <v>1</v>
      </c>
      <c r="AZ28" s="52">
        <v>0</v>
      </c>
      <c r="BA28" s="52">
        <v>0</v>
      </c>
      <c r="BB28" s="52">
        <v>0</v>
      </c>
      <c r="BC28" s="52">
        <v>0</v>
      </c>
      <c r="BD28" s="52">
        <v>0</v>
      </c>
      <c r="BE28" s="52">
        <v>0</v>
      </c>
      <c r="BF28" s="52">
        <v>2</v>
      </c>
      <c r="BG28" s="52">
        <v>0</v>
      </c>
      <c r="BH28" s="52">
        <v>1</v>
      </c>
      <c r="BI28" s="52">
        <v>0</v>
      </c>
      <c r="BJ28" s="52">
        <v>0</v>
      </c>
      <c r="BK28" s="52" t="s">
        <v>170</v>
      </c>
      <c r="BL28" s="52" t="s">
        <v>170</v>
      </c>
      <c r="BM28" s="52" t="s">
        <v>170</v>
      </c>
      <c r="BN28" s="52" t="s">
        <v>170</v>
      </c>
      <c r="BO28" s="52" t="s">
        <v>170</v>
      </c>
      <c r="BP28" s="52" t="s">
        <v>170</v>
      </c>
      <c r="BQ28" s="52" t="s">
        <v>170</v>
      </c>
      <c r="BR28" s="52" t="s">
        <v>170</v>
      </c>
      <c r="BS28" s="52" t="s">
        <v>170</v>
      </c>
      <c r="BT28" s="52" t="s">
        <v>170</v>
      </c>
      <c r="BU28" s="52" t="s">
        <v>170</v>
      </c>
      <c r="BV28" s="52">
        <v>0</v>
      </c>
    </row>
    <row r="29" spans="1:74" s="52" customFormat="1" x14ac:dyDescent="0.2">
      <c r="A29" s="52">
        <v>272027</v>
      </c>
      <c r="B29" s="52" t="s">
        <v>253</v>
      </c>
      <c r="C29" s="52" t="s">
        <v>419</v>
      </c>
      <c r="D29" s="52">
        <v>1</v>
      </c>
      <c r="E29" s="52">
        <v>0.52396346926692305</v>
      </c>
      <c r="F29" s="52">
        <v>6.1692472994331196</v>
      </c>
      <c r="G29" s="52">
        <v>0</v>
      </c>
      <c r="H29" s="52">
        <v>0</v>
      </c>
      <c r="I29" s="52">
        <v>1</v>
      </c>
      <c r="J29" s="52">
        <v>0</v>
      </c>
      <c r="K29" s="52">
        <v>0</v>
      </c>
      <c r="L29" s="52">
        <v>0</v>
      </c>
      <c r="M29" s="52">
        <v>0</v>
      </c>
      <c r="N29" s="52">
        <v>0</v>
      </c>
      <c r="O29" s="52">
        <v>0</v>
      </c>
      <c r="P29" s="52">
        <v>1</v>
      </c>
      <c r="Q29" s="52">
        <v>0</v>
      </c>
      <c r="R29" s="52">
        <v>0</v>
      </c>
      <c r="S29" s="52" t="s">
        <v>170</v>
      </c>
      <c r="T29" s="52" t="s">
        <v>170</v>
      </c>
      <c r="U29" s="52" t="s">
        <v>170</v>
      </c>
      <c r="V29" s="52" t="s">
        <v>170</v>
      </c>
      <c r="W29" s="52" t="s">
        <v>170</v>
      </c>
      <c r="X29" s="52" t="s">
        <v>170</v>
      </c>
      <c r="Y29" s="52" t="s">
        <v>170</v>
      </c>
      <c r="Z29" s="52" t="s">
        <v>170</v>
      </c>
      <c r="AA29" s="52" t="s">
        <v>170</v>
      </c>
      <c r="AB29" s="52" t="s">
        <v>170</v>
      </c>
      <c r="AC29" s="52" t="s">
        <v>170</v>
      </c>
      <c r="AD29" s="52" t="s">
        <v>170</v>
      </c>
      <c r="AE29" s="52" t="s">
        <v>170</v>
      </c>
      <c r="AF29" s="52" t="s">
        <v>170</v>
      </c>
      <c r="AG29" s="52" t="s">
        <v>170</v>
      </c>
      <c r="AH29" s="52" t="s">
        <v>170</v>
      </c>
      <c r="AI29" s="52" t="s">
        <v>170</v>
      </c>
      <c r="AJ29" s="52" t="s">
        <v>170</v>
      </c>
      <c r="AK29" s="52" t="s">
        <v>170</v>
      </c>
      <c r="AL29" s="52" t="s">
        <v>170</v>
      </c>
      <c r="AM29" s="52" t="s">
        <v>170</v>
      </c>
      <c r="AN29" s="52" t="s">
        <v>170</v>
      </c>
      <c r="AO29" s="52" t="s">
        <v>170</v>
      </c>
      <c r="AP29" s="52">
        <v>1</v>
      </c>
      <c r="AQ29" s="52">
        <v>0</v>
      </c>
      <c r="AR29" s="52">
        <v>0</v>
      </c>
      <c r="AS29" s="52">
        <v>0</v>
      </c>
      <c r="AT29" s="52">
        <v>0</v>
      </c>
      <c r="AU29" s="52">
        <v>0</v>
      </c>
      <c r="AV29" s="52">
        <v>0</v>
      </c>
      <c r="AW29" s="52">
        <v>0</v>
      </c>
      <c r="AX29" s="52">
        <v>0</v>
      </c>
      <c r="AY29" s="52">
        <v>0</v>
      </c>
      <c r="AZ29" s="52">
        <v>0</v>
      </c>
      <c r="BA29" s="52">
        <v>0</v>
      </c>
      <c r="BB29" s="52">
        <v>0</v>
      </c>
      <c r="BC29" s="52">
        <v>0</v>
      </c>
      <c r="BD29" s="52">
        <v>0</v>
      </c>
      <c r="BE29" s="52">
        <v>0</v>
      </c>
      <c r="BF29" s="52">
        <v>0</v>
      </c>
      <c r="BG29" s="52">
        <v>0</v>
      </c>
      <c r="BH29" s="52">
        <v>0</v>
      </c>
      <c r="BI29" s="52">
        <v>1</v>
      </c>
      <c r="BJ29" s="52">
        <v>0</v>
      </c>
      <c r="BK29" s="52" t="s">
        <v>170</v>
      </c>
      <c r="BL29" s="52" t="s">
        <v>170</v>
      </c>
      <c r="BM29" s="52" t="s">
        <v>170</v>
      </c>
      <c r="BN29" s="52" t="s">
        <v>170</v>
      </c>
      <c r="BO29" s="52" t="s">
        <v>170</v>
      </c>
      <c r="BP29" s="52" t="s">
        <v>170</v>
      </c>
      <c r="BQ29" s="52" t="s">
        <v>170</v>
      </c>
      <c r="BR29" s="52" t="s">
        <v>170</v>
      </c>
      <c r="BS29" s="52" t="s">
        <v>170</v>
      </c>
      <c r="BT29" s="52" t="s">
        <v>170</v>
      </c>
      <c r="BU29" s="52" t="s">
        <v>170</v>
      </c>
      <c r="BV29" s="52">
        <v>0</v>
      </c>
    </row>
    <row r="30" spans="1:74" s="52" customFormat="1" x14ac:dyDescent="0.2">
      <c r="A30" s="52">
        <v>272035</v>
      </c>
      <c r="B30" s="52" t="s">
        <v>174</v>
      </c>
      <c r="C30" s="52" t="s">
        <v>419</v>
      </c>
      <c r="D30" s="52">
        <v>2</v>
      </c>
      <c r="E30" s="52">
        <v>0.48923439709199101</v>
      </c>
      <c r="F30" s="52">
        <v>5.7603404818895703</v>
      </c>
      <c r="G30" s="52">
        <v>0</v>
      </c>
      <c r="H30" s="52">
        <v>0</v>
      </c>
      <c r="I30" s="52">
        <v>1</v>
      </c>
      <c r="J30" s="52">
        <v>0</v>
      </c>
      <c r="K30" s="52">
        <v>0</v>
      </c>
      <c r="L30" s="52">
        <v>0</v>
      </c>
      <c r="M30" s="52">
        <v>1</v>
      </c>
      <c r="N30" s="52">
        <v>0</v>
      </c>
      <c r="O30" s="52">
        <v>0</v>
      </c>
      <c r="P30" s="52">
        <v>1</v>
      </c>
      <c r="Q30" s="52">
        <v>1</v>
      </c>
      <c r="R30" s="52">
        <v>0</v>
      </c>
      <c r="S30" s="52" t="s">
        <v>170</v>
      </c>
      <c r="T30" s="52" t="s">
        <v>170</v>
      </c>
      <c r="U30" s="52" t="s">
        <v>170</v>
      </c>
      <c r="V30" s="52" t="s">
        <v>170</v>
      </c>
      <c r="W30" s="52" t="s">
        <v>170</v>
      </c>
      <c r="X30" s="52" t="s">
        <v>170</v>
      </c>
      <c r="Y30" s="52" t="s">
        <v>170</v>
      </c>
      <c r="Z30" s="52" t="s">
        <v>170</v>
      </c>
      <c r="AA30" s="52" t="s">
        <v>170</v>
      </c>
      <c r="AB30" s="52" t="s">
        <v>170</v>
      </c>
      <c r="AC30" s="52" t="s">
        <v>170</v>
      </c>
      <c r="AD30" s="52" t="s">
        <v>170</v>
      </c>
      <c r="AE30" s="52" t="s">
        <v>170</v>
      </c>
      <c r="AF30" s="52" t="s">
        <v>170</v>
      </c>
      <c r="AG30" s="52" t="s">
        <v>170</v>
      </c>
      <c r="AH30" s="52" t="s">
        <v>170</v>
      </c>
      <c r="AI30" s="52" t="s">
        <v>170</v>
      </c>
      <c r="AJ30" s="52" t="s">
        <v>170</v>
      </c>
      <c r="AK30" s="52" t="s">
        <v>170</v>
      </c>
      <c r="AL30" s="52" t="s">
        <v>170</v>
      </c>
      <c r="AM30" s="52" t="s">
        <v>170</v>
      </c>
      <c r="AN30" s="52" t="s">
        <v>170</v>
      </c>
      <c r="AO30" s="52" t="s">
        <v>170</v>
      </c>
      <c r="AP30" s="52">
        <v>0</v>
      </c>
      <c r="AQ30" s="52">
        <v>1</v>
      </c>
      <c r="AR30" s="52">
        <v>0</v>
      </c>
      <c r="AS30" s="52">
        <v>0</v>
      </c>
      <c r="AT30" s="52">
        <v>0</v>
      </c>
      <c r="AU30" s="52">
        <v>0</v>
      </c>
      <c r="AV30" s="52">
        <v>0</v>
      </c>
      <c r="AW30" s="52">
        <v>0</v>
      </c>
      <c r="AX30" s="52">
        <v>0</v>
      </c>
      <c r="AY30" s="52">
        <v>0</v>
      </c>
      <c r="AZ30" s="52">
        <v>1</v>
      </c>
      <c r="BA30" s="52">
        <v>0</v>
      </c>
      <c r="BB30" s="52">
        <v>0</v>
      </c>
      <c r="BC30" s="52">
        <v>0</v>
      </c>
      <c r="BD30" s="52">
        <v>1</v>
      </c>
      <c r="BE30" s="52">
        <v>0</v>
      </c>
      <c r="BF30" s="52">
        <v>0</v>
      </c>
      <c r="BG30" s="52">
        <v>0</v>
      </c>
      <c r="BH30" s="52">
        <v>1</v>
      </c>
      <c r="BI30" s="52">
        <v>0</v>
      </c>
      <c r="BJ30" s="52">
        <v>0</v>
      </c>
      <c r="BK30" s="52" t="s">
        <v>170</v>
      </c>
      <c r="BL30" s="52" t="s">
        <v>170</v>
      </c>
      <c r="BM30" s="52" t="s">
        <v>170</v>
      </c>
      <c r="BN30" s="52" t="s">
        <v>170</v>
      </c>
      <c r="BO30" s="52" t="s">
        <v>170</v>
      </c>
      <c r="BP30" s="52" t="s">
        <v>170</v>
      </c>
      <c r="BQ30" s="52" t="s">
        <v>170</v>
      </c>
      <c r="BR30" s="52" t="s">
        <v>170</v>
      </c>
      <c r="BS30" s="52" t="s">
        <v>170</v>
      </c>
      <c r="BT30" s="52" t="s">
        <v>170</v>
      </c>
      <c r="BU30" s="52" t="s">
        <v>170</v>
      </c>
      <c r="BV30" s="52">
        <v>0</v>
      </c>
    </row>
    <row r="31" spans="1:74" s="52" customFormat="1" x14ac:dyDescent="0.2">
      <c r="A31" s="52">
        <v>272051</v>
      </c>
      <c r="B31" s="52" t="s">
        <v>176</v>
      </c>
      <c r="C31" s="52" t="s">
        <v>419</v>
      </c>
      <c r="D31" s="52">
        <v>4</v>
      </c>
      <c r="E31" s="52">
        <v>1.05577389546255</v>
      </c>
      <c r="F31" s="52">
        <v>12.4308861885106</v>
      </c>
      <c r="G31" s="52">
        <v>0</v>
      </c>
      <c r="H31" s="52">
        <v>1</v>
      </c>
      <c r="I31" s="52">
        <v>0</v>
      </c>
      <c r="J31" s="52">
        <v>1</v>
      </c>
      <c r="K31" s="52">
        <v>2</v>
      </c>
      <c r="L31" s="52">
        <v>0</v>
      </c>
      <c r="M31" s="52">
        <v>0</v>
      </c>
      <c r="N31" s="52">
        <v>0</v>
      </c>
      <c r="O31" s="52">
        <v>0</v>
      </c>
      <c r="P31" s="52">
        <v>2</v>
      </c>
      <c r="Q31" s="52">
        <v>2</v>
      </c>
      <c r="R31" s="52">
        <v>0</v>
      </c>
      <c r="S31" s="52">
        <v>0</v>
      </c>
      <c r="T31" s="52">
        <v>4</v>
      </c>
      <c r="U31" s="52">
        <v>1</v>
      </c>
      <c r="V31" s="52">
        <v>3</v>
      </c>
      <c r="W31" s="52">
        <v>1</v>
      </c>
      <c r="X31" s="52">
        <v>0</v>
      </c>
      <c r="Y31" s="52">
        <v>1</v>
      </c>
      <c r="Z31" s="52">
        <v>1</v>
      </c>
      <c r="AA31" s="52">
        <v>0</v>
      </c>
      <c r="AB31" s="52">
        <v>3</v>
      </c>
      <c r="AC31" s="52">
        <v>0</v>
      </c>
      <c r="AD31" s="52">
        <v>0</v>
      </c>
      <c r="AE31" s="52">
        <v>0</v>
      </c>
      <c r="AF31" s="52">
        <v>0</v>
      </c>
      <c r="AG31" s="52">
        <v>1</v>
      </c>
      <c r="AH31" s="52">
        <v>0</v>
      </c>
      <c r="AI31" s="52">
        <v>2</v>
      </c>
      <c r="AJ31" s="52">
        <v>0</v>
      </c>
      <c r="AK31" s="52">
        <v>1</v>
      </c>
      <c r="AL31" s="52">
        <v>1</v>
      </c>
      <c r="AM31" s="52">
        <v>0</v>
      </c>
      <c r="AN31" s="52">
        <v>0</v>
      </c>
      <c r="AO31" s="52">
        <v>0</v>
      </c>
      <c r="AP31" s="52">
        <v>0</v>
      </c>
      <c r="AQ31" s="52">
        <v>0</v>
      </c>
      <c r="AR31" s="52">
        <v>0</v>
      </c>
      <c r="AS31" s="52">
        <v>0</v>
      </c>
      <c r="AT31" s="52">
        <v>0</v>
      </c>
      <c r="AU31" s="52">
        <v>0</v>
      </c>
      <c r="AV31" s="52">
        <v>0</v>
      </c>
      <c r="AW31" s="52">
        <v>1</v>
      </c>
      <c r="AX31" s="52">
        <v>0</v>
      </c>
      <c r="AY31" s="52">
        <v>1</v>
      </c>
      <c r="AZ31" s="52">
        <v>1</v>
      </c>
      <c r="BA31" s="52">
        <v>0</v>
      </c>
      <c r="BB31" s="52">
        <v>1</v>
      </c>
      <c r="BC31" s="52">
        <v>0</v>
      </c>
      <c r="BD31" s="52">
        <v>1</v>
      </c>
      <c r="BE31" s="52">
        <v>0</v>
      </c>
      <c r="BF31" s="52">
        <v>2</v>
      </c>
      <c r="BG31" s="52">
        <v>0</v>
      </c>
      <c r="BH31" s="52">
        <v>0</v>
      </c>
      <c r="BI31" s="52">
        <v>1</v>
      </c>
      <c r="BJ31" s="52">
        <v>0</v>
      </c>
      <c r="BK31" s="52">
        <v>0</v>
      </c>
      <c r="BL31" s="52">
        <v>5</v>
      </c>
      <c r="BM31" s="52">
        <v>1</v>
      </c>
      <c r="BN31" s="52">
        <v>0</v>
      </c>
      <c r="BO31" s="52">
        <v>0</v>
      </c>
      <c r="BP31" s="52">
        <v>0</v>
      </c>
      <c r="BQ31" s="52">
        <v>0</v>
      </c>
      <c r="BR31" s="52">
        <v>0</v>
      </c>
      <c r="BS31" s="52">
        <v>2</v>
      </c>
      <c r="BT31" s="52">
        <v>2</v>
      </c>
      <c r="BU31" s="52">
        <v>0</v>
      </c>
      <c r="BV31" s="52">
        <v>0</v>
      </c>
    </row>
    <row r="32" spans="1:74" s="52" customFormat="1" x14ac:dyDescent="0.2">
      <c r="A32" s="52">
        <v>272060</v>
      </c>
      <c r="B32" s="52" t="s">
        <v>262</v>
      </c>
      <c r="C32" s="52" t="s">
        <v>419</v>
      </c>
      <c r="D32" s="52">
        <v>1</v>
      </c>
      <c r="E32" s="52">
        <v>1.3548850380045301</v>
      </c>
      <c r="F32" s="52">
        <v>15.952678673279101</v>
      </c>
      <c r="G32" s="52">
        <v>0</v>
      </c>
      <c r="H32" s="52">
        <v>0</v>
      </c>
      <c r="I32" s="52">
        <v>0</v>
      </c>
      <c r="J32" s="52">
        <v>0</v>
      </c>
      <c r="K32" s="52">
        <v>0</v>
      </c>
      <c r="L32" s="52">
        <v>0</v>
      </c>
      <c r="M32" s="52">
        <v>1</v>
      </c>
      <c r="N32" s="52">
        <v>0</v>
      </c>
      <c r="O32" s="52">
        <v>0</v>
      </c>
      <c r="P32" s="52">
        <v>0</v>
      </c>
      <c r="Q32" s="52">
        <v>1</v>
      </c>
      <c r="R32" s="52">
        <v>0</v>
      </c>
      <c r="S32" s="52" t="s">
        <v>170</v>
      </c>
      <c r="T32" s="52" t="s">
        <v>170</v>
      </c>
      <c r="U32" s="52" t="s">
        <v>170</v>
      </c>
      <c r="V32" s="52" t="s">
        <v>170</v>
      </c>
      <c r="W32" s="52" t="s">
        <v>170</v>
      </c>
      <c r="X32" s="52" t="s">
        <v>170</v>
      </c>
      <c r="Y32" s="52" t="s">
        <v>170</v>
      </c>
      <c r="Z32" s="52" t="s">
        <v>170</v>
      </c>
      <c r="AA32" s="52" t="s">
        <v>170</v>
      </c>
      <c r="AB32" s="52" t="s">
        <v>170</v>
      </c>
      <c r="AC32" s="52" t="s">
        <v>170</v>
      </c>
      <c r="AD32" s="52" t="s">
        <v>170</v>
      </c>
      <c r="AE32" s="52" t="s">
        <v>170</v>
      </c>
      <c r="AF32" s="52" t="s">
        <v>170</v>
      </c>
      <c r="AG32" s="52" t="s">
        <v>170</v>
      </c>
      <c r="AH32" s="52" t="s">
        <v>170</v>
      </c>
      <c r="AI32" s="52" t="s">
        <v>170</v>
      </c>
      <c r="AJ32" s="52" t="s">
        <v>170</v>
      </c>
      <c r="AK32" s="52" t="s">
        <v>170</v>
      </c>
      <c r="AL32" s="52" t="s">
        <v>170</v>
      </c>
      <c r="AM32" s="52" t="s">
        <v>170</v>
      </c>
      <c r="AN32" s="52" t="s">
        <v>170</v>
      </c>
      <c r="AO32" s="52" t="s">
        <v>170</v>
      </c>
      <c r="AP32" s="52">
        <v>0</v>
      </c>
      <c r="AQ32" s="52">
        <v>0</v>
      </c>
      <c r="AR32" s="52">
        <v>0</v>
      </c>
      <c r="AS32" s="52">
        <v>0</v>
      </c>
      <c r="AT32" s="52">
        <v>0</v>
      </c>
      <c r="AU32" s="52">
        <v>0</v>
      </c>
      <c r="AV32" s="52">
        <v>0</v>
      </c>
      <c r="AW32" s="52">
        <v>0</v>
      </c>
      <c r="AX32" s="52">
        <v>0</v>
      </c>
      <c r="AY32" s="52">
        <v>0</v>
      </c>
      <c r="AZ32" s="52">
        <v>0</v>
      </c>
      <c r="BA32" s="52">
        <v>1</v>
      </c>
      <c r="BB32" s="52">
        <v>0</v>
      </c>
      <c r="BC32" s="52">
        <v>0</v>
      </c>
      <c r="BD32" s="52">
        <v>0</v>
      </c>
      <c r="BE32" s="52">
        <v>0</v>
      </c>
      <c r="BF32" s="52">
        <v>1</v>
      </c>
      <c r="BG32" s="52">
        <v>0</v>
      </c>
      <c r="BH32" s="52">
        <v>0</v>
      </c>
      <c r="BI32" s="52">
        <v>0</v>
      </c>
      <c r="BJ32" s="52">
        <v>0</v>
      </c>
      <c r="BK32" s="52" t="s">
        <v>170</v>
      </c>
      <c r="BL32" s="52" t="s">
        <v>170</v>
      </c>
      <c r="BM32" s="52" t="s">
        <v>170</v>
      </c>
      <c r="BN32" s="52" t="s">
        <v>170</v>
      </c>
      <c r="BO32" s="52" t="s">
        <v>170</v>
      </c>
      <c r="BP32" s="52" t="s">
        <v>170</v>
      </c>
      <c r="BQ32" s="52" t="s">
        <v>170</v>
      </c>
      <c r="BR32" s="52" t="s">
        <v>170</v>
      </c>
      <c r="BS32" s="52" t="s">
        <v>170</v>
      </c>
      <c r="BT32" s="52" t="s">
        <v>170</v>
      </c>
      <c r="BU32" s="52" t="s">
        <v>170</v>
      </c>
      <c r="BV32" s="52">
        <v>0</v>
      </c>
    </row>
    <row r="33" spans="1:74" s="52" customFormat="1" x14ac:dyDescent="0.2">
      <c r="A33" s="52">
        <v>272094</v>
      </c>
      <c r="B33" s="52" t="s">
        <v>179</v>
      </c>
      <c r="C33" s="52" t="s">
        <v>419</v>
      </c>
      <c r="D33" s="52">
        <v>3</v>
      </c>
      <c r="E33" s="52">
        <v>2.10297571063054</v>
      </c>
      <c r="F33" s="52">
        <v>24.7608430445209</v>
      </c>
      <c r="G33" s="52">
        <v>0</v>
      </c>
      <c r="H33" s="52">
        <v>0</v>
      </c>
      <c r="I33" s="52">
        <v>1</v>
      </c>
      <c r="J33" s="52">
        <v>0</v>
      </c>
      <c r="K33" s="52">
        <v>1</v>
      </c>
      <c r="L33" s="52">
        <v>0</v>
      </c>
      <c r="M33" s="52">
        <v>1</v>
      </c>
      <c r="N33" s="52">
        <v>0</v>
      </c>
      <c r="O33" s="52">
        <v>0</v>
      </c>
      <c r="P33" s="52">
        <v>1</v>
      </c>
      <c r="Q33" s="52">
        <v>2</v>
      </c>
      <c r="R33" s="52">
        <v>0</v>
      </c>
      <c r="S33" s="52">
        <v>0</v>
      </c>
      <c r="T33" s="52">
        <v>2</v>
      </c>
      <c r="U33" s="52">
        <v>0</v>
      </c>
      <c r="V33" s="52">
        <v>2</v>
      </c>
      <c r="W33" s="52">
        <v>0</v>
      </c>
      <c r="X33" s="52">
        <v>0</v>
      </c>
      <c r="Y33" s="52">
        <v>2</v>
      </c>
      <c r="Z33" s="52">
        <v>0</v>
      </c>
      <c r="AA33" s="52">
        <v>1</v>
      </c>
      <c r="AB33" s="52">
        <v>1</v>
      </c>
      <c r="AC33" s="52">
        <v>0</v>
      </c>
      <c r="AD33" s="52">
        <v>0</v>
      </c>
      <c r="AE33" s="52">
        <v>2</v>
      </c>
      <c r="AF33" s="52">
        <v>0</v>
      </c>
      <c r="AG33" s="52">
        <v>0</v>
      </c>
      <c r="AH33" s="52">
        <v>0</v>
      </c>
      <c r="AI33" s="52">
        <v>2</v>
      </c>
      <c r="AJ33" s="52">
        <v>1</v>
      </c>
      <c r="AK33" s="52">
        <v>0</v>
      </c>
      <c r="AL33" s="52">
        <v>0</v>
      </c>
      <c r="AM33" s="52">
        <v>0</v>
      </c>
      <c r="AN33" s="52">
        <v>0</v>
      </c>
      <c r="AO33" s="52">
        <v>0</v>
      </c>
      <c r="AP33" s="52">
        <v>0</v>
      </c>
      <c r="AQ33" s="52">
        <v>0</v>
      </c>
      <c r="AR33" s="52">
        <v>0</v>
      </c>
      <c r="AS33" s="52">
        <v>1</v>
      </c>
      <c r="AT33" s="52">
        <v>0</v>
      </c>
      <c r="AU33" s="52">
        <v>0</v>
      </c>
      <c r="AV33" s="52">
        <v>1</v>
      </c>
      <c r="AW33" s="52">
        <v>0</v>
      </c>
      <c r="AX33" s="52">
        <v>0</v>
      </c>
      <c r="AY33" s="52">
        <v>0</v>
      </c>
      <c r="AZ33" s="52">
        <v>0</v>
      </c>
      <c r="BA33" s="52">
        <v>0</v>
      </c>
      <c r="BB33" s="52">
        <v>1</v>
      </c>
      <c r="BC33" s="52">
        <v>0</v>
      </c>
      <c r="BD33" s="52">
        <v>0</v>
      </c>
      <c r="BE33" s="52">
        <v>0</v>
      </c>
      <c r="BF33" s="52">
        <v>0</v>
      </c>
      <c r="BG33" s="52">
        <v>0</v>
      </c>
      <c r="BH33" s="52">
        <v>2</v>
      </c>
      <c r="BI33" s="52">
        <v>0</v>
      </c>
      <c r="BJ33" s="52">
        <v>1</v>
      </c>
      <c r="BK33" s="52">
        <v>0</v>
      </c>
      <c r="BL33" s="52">
        <v>5</v>
      </c>
      <c r="BM33" s="52">
        <v>2</v>
      </c>
      <c r="BN33" s="52">
        <v>0</v>
      </c>
      <c r="BO33" s="52">
        <v>0</v>
      </c>
      <c r="BP33" s="52">
        <v>0</v>
      </c>
      <c r="BQ33" s="52">
        <v>0</v>
      </c>
      <c r="BR33" s="52">
        <v>0</v>
      </c>
      <c r="BS33" s="52">
        <v>1</v>
      </c>
      <c r="BT33" s="52">
        <v>2</v>
      </c>
      <c r="BU33" s="52">
        <v>0</v>
      </c>
      <c r="BV33" s="52">
        <v>0</v>
      </c>
    </row>
    <row r="34" spans="1:74" s="52" customFormat="1" x14ac:dyDescent="0.2">
      <c r="A34" s="52">
        <v>272108</v>
      </c>
      <c r="B34" s="52" t="s">
        <v>180</v>
      </c>
      <c r="C34" s="52" t="s">
        <v>419</v>
      </c>
      <c r="D34" s="52">
        <v>4</v>
      </c>
      <c r="E34" s="52">
        <v>1.0058313070023499</v>
      </c>
      <c r="F34" s="52">
        <v>11.8428524856728</v>
      </c>
      <c r="G34" s="52">
        <v>0</v>
      </c>
      <c r="H34" s="52">
        <v>1</v>
      </c>
      <c r="I34" s="52">
        <v>1</v>
      </c>
      <c r="J34" s="52">
        <v>0</v>
      </c>
      <c r="K34" s="52">
        <v>2</v>
      </c>
      <c r="L34" s="52">
        <v>0</v>
      </c>
      <c r="M34" s="52">
        <v>0</v>
      </c>
      <c r="N34" s="52">
        <v>0</v>
      </c>
      <c r="O34" s="52">
        <v>0</v>
      </c>
      <c r="P34" s="52">
        <v>4</v>
      </c>
      <c r="Q34" s="52">
        <v>0</v>
      </c>
      <c r="R34" s="52">
        <v>0</v>
      </c>
      <c r="S34" s="52">
        <v>2</v>
      </c>
      <c r="T34" s="52">
        <v>2</v>
      </c>
      <c r="U34" s="52">
        <v>0</v>
      </c>
      <c r="V34" s="52">
        <v>2</v>
      </c>
      <c r="W34" s="52">
        <v>0</v>
      </c>
      <c r="X34" s="52">
        <v>0</v>
      </c>
      <c r="Y34" s="52">
        <v>1</v>
      </c>
      <c r="Z34" s="52">
        <v>1</v>
      </c>
      <c r="AA34" s="52">
        <v>0</v>
      </c>
      <c r="AB34" s="52">
        <v>4</v>
      </c>
      <c r="AC34" s="52">
        <v>0</v>
      </c>
      <c r="AD34" s="52">
        <v>0</v>
      </c>
      <c r="AE34" s="52">
        <v>0</v>
      </c>
      <c r="AF34" s="52">
        <v>0</v>
      </c>
      <c r="AG34" s="52">
        <v>0</v>
      </c>
      <c r="AH34" s="52">
        <v>0</v>
      </c>
      <c r="AI34" s="52">
        <v>4</v>
      </c>
      <c r="AJ34" s="52">
        <v>0</v>
      </c>
      <c r="AK34" s="52">
        <v>0</v>
      </c>
      <c r="AL34" s="52">
        <v>0</v>
      </c>
      <c r="AM34" s="52">
        <v>0</v>
      </c>
      <c r="AN34" s="52">
        <v>0</v>
      </c>
      <c r="AO34" s="52">
        <v>0</v>
      </c>
      <c r="AP34" s="52">
        <v>0</v>
      </c>
      <c r="AQ34" s="52">
        <v>1</v>
      </c>
      <c r="AR34" s="52">
        <v>0</v>
      </c>
      <c r="AS34" s="52">
        <v>0</v>
      </c>
      <c r="AT34" s="52">
        <v>0</v>
      </c>
      <c r="AU34" s="52">
        <v>1</v>
      </c>
      <c r="AV34" s="52">
        <v>1</v>
      </c>
      <c r="AW34" s="52">
        <v>0</v>
      </c>
      <c r="AX34" s="52">
        <v>1</v>
      </c>
      <c r="AY34" s="52">
        <v>0</v>
      </c>
      <c r="AZ34" s="52">
        <v>0</v>
      </c>
      <c r="BA34" s="52">
        <v>0</v>
      </c>
      <c r="BB34" s="52">
        <v>0</v>
      </c>
      <c r="BC34" s="52">
        <v>1</v>
      </c>
      <c r="BD34" s="52">
        <v>1</v>
      </c>
      <c r="BE34" s="52">
        <v>1</v>
      </c>
      <c r="BF34" s="52">
        <v>0</v>
      </c>
      <c r="BG34" s="52">
        <v>0</v>
      </c>
      <c r="BH34" s="52">
        <v>1</v>
      </c>
      <c r="BI34" s="52">
        <v>0</v>
      </c>
      <c r="BJ34" s="52">
        <v>0</v>
      </c>
      <c r="BK34" s="52">
        <v>3</v>
      </c>
      <c r="BL34" s="52">
        <v>4</v>
      </c>
      <c r="BM34" s="52">
        <v>0</v>
      </c>
      <c r="BN34" s="52">
        <v>0</v>
      </c>
      <c r="BO34" s="52">
        <v>0</v>
      </c>
      <c r="BP34" s="52">
        <v>0</v>
      </c>
      <c r="BQ34" s="52">
        <v>0</v>
      </c>
      <c r="BR34" s="52">
        <v>0</v>
      </c>
      <c r="BS34" s="52">
        <v>1</v>
      </c>
      <c r="BT34" s="52">
        <v>3</v>
      </c>
      <c r="BU34" s="52">
        <v>0</v>
      </c>
      <c r="BV34" s="52">
        <v>0</v>
      </c>
    </row>
    <row r="35" spans="1:74" s="52" customFormat="1" x14ac:dyDescent="0.2">
      <c r="A35" s="52">
        <v>272116</v>
      </c>
      <c r="B35" s="52" t="s">
        <v>181</v>
      </c>
      <c r="C35" s="52" t="s">
        <v>419</v>
      </c>
      <c r="D35" s="52">
        <v>3</v>
      </c>
      <c r="E35" s="52">
        <v>1.05818612788532</v>
      </c>
      <c r="F35" s="52">
        <v>12.4592882799401</v>
      </c>
      <c r="G35" s="52">
        <v>0</v>
      </c>
      <c r="H35" s="52">
        <v>1</v>
      </c>
      <c r="I35" s="52">
        <v>1</v>
      </c>
      <c r="J35" s="52">
        <v>0</v>
      </c>
      <c r="K35" s="52">
        <v>0</v>
      </c>
      <c r="L35" s="52">
        <v>0</v>
      </c>
      <c r="M35" s="52">
        <v>1</v>
      </c>
      <c r="N35" s="52">
        <v>0</v>
      </c>
      <c r="O35" s="52">
        <v>0</v>
      </c>
      <c r="P35" s="52">
        <v>3</v>
      </c>
      <c r="Q35" s="52">
        <v>0</v>
      </c>
      <c r="R35" s="52">
        <v>0</v>
      </c>
      <c r="S35" s="52">
        <v>2</v>
      </c>
      <c r="T35" s="52">
        <v>1</v>
      </c>
      <c r="U35" s="52">
        <v>0</v>
      </c>
      <c r="V35" s="52">
        <v>1</v>
      </c>
      <c r="W35" s="52">
        <v>0</v>
      </c>
      <c r="X35" s="52">
        <v>0</v>
      </c>
      <c r="Y35" s="52">
        <v>1</v>
      </c>
      <c r="Z35" s="52">
        <v>0</v>
      </c>
      <c r="AA35" s="52">
        <v>0</v>
      </c>
      <c r="AB35" s="52">
        <v>2</v>
      </c>
      <c r="AC35" s="52">
        <v>0</v>
      </c>
      <c r="AD35" s="52">
        <v>0</v>
      </c>
      <c r="AE35" s="52">
        <v>1</v>
      </c>
      <c r="AF35" s="52">
        <v>0</v>
      </c>
      <c r="AG35" s="52">
        <v>0</v>
      </c>
      <c r="AH35" s="52">
        <v>0</v>
      </c>
      <c r="AI35" s="52">
        <v>3</v>
      </c>
      <c r="AJ35" s="52">
        <v>0</v>
      </c>
      <c r="AK35" s="52">
        <v>0</v>
      </c>
      <c r="AL35" s="52">
        <v>0</v>
      </c>
      <c r="AM35" s="52">
        <v>0</v>
      </c>
      <c r="AN35" s="52">
        <v>0</v>
      </c>
      <c r="AO35" s="52">
        <v>0</v>
      </c>
      <c r="AP35" s="52">
        <v>0</v>
      </c>
      <c r="AQ35" s="52">
        <v>0</v>
      </c>
      <c r="AR35" s="52">
        <v>0</v>
      </c>
      <c r="AS35" s="52">
        <v>0</v>
      </c>
      <c r="AT35" s="52">
        <v>0</v>
      </c>
      <c r="AU35" s="52">
        <v>0</v>
      </c>
      <c r="AV35" s="52">
        <v>0</v>
      </c>
      <c r="AW35" s="52">
        <v>0</v>
      </c>
      <c r="AX35" s="52">
        <v>1</v>
      </c>
      <c r="AY35" s="52">
        <v>0</v>
      </c>
      <c r="AZ35" s="52">
        <v>1</v>
      </c>
      <c r="BA35" s="52">
        <v>0</v>
      </c>
      <c r="BB35" s="52">
        <v>1</v>
      </c>
      <c r="BC35" s="52">
        <v>1</v>
      </c>
      <c r="BD35" s="52">
        <v>0</v>
      </c>
      <c r="BE35" s="52">
        <v>0</v>
      </c>
      <c r="BF35" s="52">
        <v>0</v>
      </c>
      <c r="BG35" s="52">
        <v>0</v>
      </c>
      <c r="BH35" s="52">
        <v>0</v>
      </c>
      <c r="BI35" s="52">
        <v>2</v>
      </c>
      <c r="BJ35" s="52">
        <v>0</v>
      </c>
      <c r="BK35" s="52">
        <v>0</v>
      </c>
      <c r="BL35" s="52">
        <v>2</v>
      </c>
      <c r="BM35" s="52">
        <v>1</v>
      </c>
      <c r="BN35" s="52">
        <v>2</v>
      </c>
      <c r="BO35" s="52">
        <v>0</v>
      </c>
      <c r="BP35" s="52">
        <v>0</v>
      </c>
      <c r="BQ35" s="52">
        <v>0</v>
      </c>
      <c r="BR35" s="52">
        <v>0</v>
      </c>
      <c r="BS35" s="52">
        <v>1</v>
      </c>
      <c r="BT35" s="52">
        <v>2</v>
      </c>
      <c r="BU35" s="52">
        <v>0</v>
      </c>
      <c r="BV35" s="52">
        <v>0</v>
      </c>
    </row>
    <row r="36" spans="1:74" s="52" customFormat="1" x14ac:dyDescent="0.2">
      <c r="A36" s="52">
        <v>272124</v>
      </c>
      <c r="B36" s="52" t="s">
        <v>182</v>
      </c>
      <c r="C36" s="52" t="s">
        <v>419</v>
      </c>
      <c r="D36" s="52">
        <v>1</v>
      </c>
      <c r="E36" s="52">
        <v>0.379228876003534</v>
      </c>
      <c r="F36" s="52">
        <v>4.4651141852029097</v>
      </c>
      <c r="G36" s="52">
        <v>0</v>
      </c>
      <c r="H36" s="52">
        <v>0</v>
      </c>
      <c r="I36" s="52">
        <v>0</v>
      </c>
      <c r="J36" s="52">
        <v>0</v>
      </c>
      <c r="K36" s="52">
        <v>0</v>
      </c>
      <c r="L36" s="52">
        <v>0</v>
      </c>
      <c r="M36" s="52">
        <v>1</v>
      </c>
      <c r="N36" s="52">
        <v>0</v>
      </c>
      <c r="O36" s="52">
        <v>0</v>
      </c>
      <c r="P36" s="52">
        <v>1</v>
      </c>
      <c r="Q36" s="52">
        <v>0</v>
      </c>
      <c r="R36" s="52">
        <v>0</v>
      </c>
      <c r="S36" s="52" t="s">
        <v>170</v>
      </c>
      <c r="T36" s="52" t="s">
        <v>170</v>
      </c>
      <c r="U36" s="52" t="s">
        <v>170</v>
      </c>
      <c r="V36" s="52" t="s">
        <v>170</v>
      </c>
      <c r="W36" s="52" t="s">
        <v>170</v>
      </c>
      <c r="X36" s="52" t="s">
        <v>170</v>
      </c>
      <c r="Y36" s="52" t="s">
        <v>170</v>
      </c>
      <c r="Z36" s="52" t="s">
        <v>170</v>
      </c>
      <c r="AA36" s="52" t="s">
        <v>170</v>
      </c>
      <c r="AB36" s="52" t="s">
        <v>170</v>
      </c>
      <c r="AC36" s="52" t="s">
        <v>170</v>
      </c>
      <c r="AD36" s="52" t="s">
        <v>170</v>
      </c>
      <c r="AE36" s="52" t="s">
        <v>170</v>
      </c>
      <c r="AF36" s="52" t="s">
        <v>170</v>
      </c>
      <c r="AG36" s="52" t="s">
        <v>170</v>
      </c>
      <c r="AH36" s="52" t="s">
        <v>170</v>
      </c>
      <c r="AI36" s="52" t="s">
        <v>170</v>
      </c>
      <c r="AJ36" s="52" t="s">
        <v>170</v>
      </c>
      <c r="AK36" s="52" t="s">
        <v>170</v>
      </c>
      <c r="AL36" s="52" t="s">
        <v>170</v>
      </c>
      <c r="AM36" s="52" t="s">
        <v>170</v>
      </c>
      <c r="AN36" s="52" t="s">
        <v>170</v>
      </c>
      <c r="AO36" s="52" t="s">
        <v>170</v>
      </c>
      <c r="AP36" s="52">
        <v>0</v>
      </c>
      <c r="AQ36" s="52">
        <v>0</v>
      </c>
      <c r="AR36" s="52">
        <v>0</v>
      </c>
      <c r="AS36" s="52">
        <v>0</v>
      </c>
      <c r="AT36" s="52">
        <v>1</v>
      </c>
      <c r="AU36" s="52">
        <v>0</v>
      </c>
      <c r="AV36" s="52">
        <v>0</v>
      </c>
      <c r="AW36" s="52">
        <v>0</v>
      </c>
      <c r="AX36" s="52">
        <v>0</v>
      </c>
      <c r="AY36" s="52">
        <v>0</v>
      </c>
      <c r="AZ36" s="52">
        <v>0</v>
      </c>
      <c r="BA36" s="52">
        <v>0</v>
      </c>
      <c r="BB36" s="52">
        <v>0</v>
      </c>
      <c r="BC36" s="52">
        <v>0</v>
      </c>
      <c r="BD36" s="52">
        <v>0</v>
      </c>
      <c r="BE36" s="52">
        <v>1</v>
      </c>
      <c r="BF36" s="52">
        <v>0</v>
      </c>
      <c r="BG36" s="52">
        <v>0</v>
      </c>
      <c r="BH36" s="52">
        <v>0</v>
      </c>
      <c r="BI36" s="52">
        <v>0</v>
      </c>
      <c r="BJ36" s="52">
        <v>0</v>
      </c>
      <c r="BK36" s="52" t="s">
        <v>170</v>
      </c>
      <c r="BL36" s="52" t="s">
        <v>170</v>
      </c>
      <c r="BM36" s="52" t="s">
        <v>170</v>
      </c>
      <c r="BN36" s="52" t="s">
        <v>170</v>
      </c>
      <c r="BO36" s="52" t="s">
        <v>170</v>
      </c>
      <c r="BP36" s="52" t="s">
        <v>170</v>
      </c>
      <c r="BQ36" s="52" t="s">
        <v>170</v>
      </c>
      <c r="BR36" s="52" t="s">
        <v>170</v>
      </c>
      <c r="BS36" s="52" t="s">
        <v>170</v>
      </c>
      <c r="BT36" s="52" t="s">
        <v>170</v>
      </c>
      <c r="BU36" s="52" t="s">
        <v>170</v>
      </c>
      <c r="BV36" s="52">
        <v>0</v>
      </c>
    </row>
    <row r="37" spans="1:74" s="52" customFormat="1" x14ac:dyDescent="0.2">
      <c r="A37" s="52">
        <v>272132</v>
      </c>
      <c r="B37" s="52" t="s">
        <v>183</v>
      </c>
      <c r="C37" s="52" t="s">
        <v>419</v>
      </c>
      <c r="D37" s="52">
        <v>2</v>
      </c>
      <c r="E37" s="52">
        <v>2.0234722784297898</v>
      </c>
      <c r="F37" s="52">
        <v>23.8247542460281</v>
      </c>
      <c r="G37" s="52">
        <v>1</v>
      </c>
      <c r="H37" s="52">
        <v>0</v>
      </c>
      <c r="I37" s="52">
        <v>0</v>
      </c>
      <c r="J37" s="52">
        <v>1</v>
      </c>
      <c r="K37" s="52">
        <v>0</v>
      </c>
      <c r="L37" s="52">
        <v>0</v>
      </c>
      <c r="M37" s="52">
        <v>0</v>
      </c>
      <c r="N37" s="52">
        <v>0</v>
      </c>
      <c r="O37" s="52">
        <v>0</v>
      </c>
      <c r="P37" s="52">
        <v>2</v>
      </c>
      <c r="Q37" s="52">
        <v>0</v>
      </c>
      <c r="R37" s="52">
        <v>0</v>
      </c>
      <c r="S37" s="52" t="s">
        <v>170</v>
      </c>
      <c r="T37" s="52" t="s">
        <v>170</v>
      </c>
      <c r="U37" s="52" t="s">
        <v>170</v>
      </c>
      <c r="V37" s="52" t="s">
        <v>170</v>
      </c>
      <c r="W37" s="52" t="s">
        <v>170</v>
      </c>
      <c r="X37" s="52" t="s">
        <v>170</v>
      </c>
      <c r="Y37" s="52" t="s">
        <v>170</v>
      </c>
      <c r="Z37" s="52" t="s">
        <v>170</v>
      </c>
      <c r="AA37" s="52" t="s">
        <v>170</v>
      </c>
      <c r="AB37" s="52" t="s">
        <v>170</v>
      </c>
      <c r="AC37" s="52" t="s">
        <v>170</v>
      </c>
      <c r="AD37" s="52" t="s">
        <v>170</v>
      </c>
      <c r="AE37" s="52" t="s">
        <v>170</v>
      </c>
      <c r="AF37" s="52" t="s">
        <v>170</v>
      </c>
      <c r="AG37" s="52" t="s">
        <v>170</v>
      </c>
      <c r="AH37" s="52" t="s">
        <v>170</v>
      </c>
      <c r="AI37" s="52" t="s">
        <v>170</v>
      </c>
      <c r="AJ37" s="52" t="s">
        <v>170</v>
      </c>
      <c r="AK37" s="52" t="s">
        <v>170</v>
      </c>
      <c r="AL37" s="52" t="s">
        <v>170</v>
      </c>
      <c r="AM37" s="52" t="s">
        <v>170</v>
      </c>
      <c r="AN37" s="52" t="s">
        <v>170</v>
      </c>
      <c r="AO37" s="52" t="s">
        <v>170</v>
      </c>
      <c r="AP37" s="52">
        <v>0</v>
      </c>
      <c r="AQ37" s="52">
        <v>0</v>
      </c>
      <c r="AR37" s="52">
        <v>0</v>
      </c>
      <c r="AS37" s="52">
        <v>0</v>
      </c>
      <c r="AT37" s="52">
        <v>0</v>
      </c>
      <c r="AU37" s="52">
        <v>0</v>
      </c>
      <c r="AV37" s="52">
        <v>0</v>
      </c>
      <c r="AW37" s="52">
        <v>1</v>
      </c>
      <c r="AX37" s="52">
        <v>0</v>
      </c>
      <c r="AY37" s="52">
        <v>0</v>
      </c>
      <c r="AZ37" s="52">
        <v>0</v>
      </c>
      <c r="BA37" s="52">
        <v>0</v>
      </c>
      <c r="BB37" s="52">
        <v>1</v>
      </c>
      <c r="BC37" s="52">
        <v>1</v>
      </c>
      <c r="BD37" s="52">
        <v>0</v>
      </c>
      <c r="BE37" s="52">
        <v>0</v>
      </c>
      <c r="BF37" s="52">
        <v>0</v>
      </c>
      <c r="BG37" s="52">
        <v>1</v>
      </c>
      <c r="BH37" s="52">
        <v>0</v>
      </c>
      <c r="BI37" s="52">
        <v>0</v>
      </c>
      <c r="BJ37" s="52">
        <v>0</v>
      </c>
      <c r="BK37" s="52" t="s">
        <v>170</v>
      </c>
      <c r="BL37" s="52" t="s">
        <v>170</v>
      </c>
      <c r="BM37" s="52" t="s">
        <v>170</v>
      </c>
      <c r="BN37" s="52" t="s">
        <v>170</v>
      </c>
      <c r="BO37" s="52" t="s">
        <v>170</v>
      </c>
      <c r="BP37" s="52" t="s">
        <v>170</v>
      </c>
      <c r="BQ37" s="52" t="s">
        <v>170</v>
      </c>
      <c r="BR37" s="52" t="s">
        <v>170</v>
      </c>
      <c r="BS37" s="52" t="s">
        <v>170</v>
      </c>
      <c r="BT37" s="52" t="s">
        <v>170</v>
      </c>
      <c r="BU37" s="52" t="s">
        <v>170</v>
      </c>
      <c r="BV37" s="52">
        <v>0</v>
      </c>
    </row>
    <row r="38" spans="1:74" s="52" customFormat="1" x14ac:dyDescent="0.2">
      <c r="A38" s="52">
        <v>272141</v>
      </c>
      <c r="B38" s="52" t="s">
        <v>272</v>
      </c>
      <c r="C38" s="52" t="s">
        <v>419</v>
      </c>
      <c r="D38" s="52">
        <v>1</v>
      </c>
      <c r="E38" s="52">
        <v>0.91752378680417301</v>
      </c>
      <c r="F38" s="52">
        <v>10.803102651081399</v>
      </c>
      <c r="G38" s="52">
        <v>0</v>
      </c>
      <c r="H38" s="52">
        <v>0</v>
      </c>
      <c r="I38" s="52">
        <v>0</v>
      </c>
      <c r="J38" s="52">
        <v>0</v>
      </c>
      <c r="K38" s="52">
        <v>0</v>
      </c>
      <c r="L38" s="52">
        <v>1</v>
      </c>
      <c r="M38" s="52">
        <v>0</v>
      </c>
      <c r="N38" s="52">
        <v>0</v>
      </c>
      <c r="O38" s="52">
        <v>0</v>
      </c>
      <c r="P38" s="52">
        <v>0</v>
      </c>
      <c r="Q38" s="52">
        <v>1</v>
      </c>
      <c r="R38" s="52">
        <v>0</v>
      </c>
      <c r="S38" s="52" t="s">
        <v>170</v>
      </c>
      <c r="T38" s="52" t="s">
        <v>170</v>
      </c>
      <c r="U38" s="52" t="s">
        <v>170</v>
      </c>
      <c r="V38" s="52" t="s">
        <v>170</v>
      </c>
      <c r="W38" s="52" t="s">
        <v>170</v>
      </c>
      <c r="X38" s="52" t="s">
        <v>170</v>
      </c>
      <c r="Y38" s="52" t="s">
        <v>170</v>
      </c>
      <c r="Z38" s="52" t="s">
        <v>170</v>
      </c>
      <c r="AA38" s="52" t="s">
        <v>170</v>
      </c>
      <c r="AB38" s="52" t="s">
        <v>170</v>
      </c>
      <c r="AC38" s="52" t="s">
        <v>170</v>
      </c>
      <c r="AD38" s="52" t="s">
        <v>170</v>
      </c>
      <c r="AE38" s="52" t="s">
        <v>170</v>
      </c>
      <c r="AF38" s="52" t="s">
        <v>170</v>
      </c>
      <c r="AG38" s="52" t="s">
        <v>170</v>
      </c>
      <c r="AH38" s="52" t="s">
        <v>170</v>
      </c>
      <c r="AI38" s="52" t="s">
        <v>170</v>
      </c>
      <c r="AJ38" s="52" t="s">
        <v>170</v>
      </c>
      <c r="AK38" s="52" t="s">
        <v>170</v>
      </c>
      <c r="AL38" s="52" t="s">
        <v>170</v>
      </c>
      <c r="AM38" s="52" t="s">
        <v>170</v>
      </c>
      <c r="AN38" s="52" t="s">
        <v>170</v>
      </c>
      <c r="AO38" s="52" t="s">
        <v>170</v>
      </c>
      <c r="AP38" s="52">
        <v>0</v>
      </c>
      <c r="AQ38" s="52">
        <v>0</v>
      </c>
      <c r="AR38" s="52">
        <v>0</v>
      </c>
      <c r="AS38" s="52">
        <v>0</v>
      </c>
      <c r="AT38" s="52">
        <v>1</v>
      </c>
      <c r="AU38" s="52">
        <v>0</v>
      </c>
      <c r="AV38" s="52">
        <v>0</v>
      </c>
      <c r="AW38" s="52">
        <v>0</v>
      </c>
      <c r="AX38" s="52">
        <v>0</v>
      </c>
      <c r="AY38" s="52">
        <v>0</v>
      </c>
      <c r="AZ38" s="52">
        <v>0</v>
      </c>
      <c r="BA38" s="52">
        <v>0</v>
      </c>
      <c r="BB38" s="52">
        <v>0</v>
      </c>
      <c r="BC38" s="52">
        <v>0</v>
      </c>
      <c r="BD38" s="52">
        <v>0</v>
      </c>
      <c r="BE38" s="52">
        <v>0</v>
      </c>
      <c r="BF38" s="52">
        <v>0</v>
      </c>
      <c r="BG38" s="52">
        <v>0</v>
      </c>
      <c r="BH38" s="52">
        <v>1</v>
      </c>
      <c r="BI38" s="52">
        <v>0</v>
      </c>
      <c r="BJ38" s="52">
        <v>0</v>
      </c>
      <c r="BK38" s="52" t="s">
        <v>170</v>
      </c>
      <c r="BL38" s="52" t="s">
        <v>170</v>
      </c>
      <c r="BM38" s="52" t="s">
        <v>170</v>
      </c>
      <c r="BN38" s="52" t="s">
        <v>170</v>
      </c>
      <c r="BO38" s="52" t="s">
        <v>170</v>
      </c>
      <c r="BP38" s="52" t="s">
        <v>170</v>
      </c>
      <c r="BQ38" s="52" t="s">
        <v>170</v>
      </c>
      <c r="BR38" s="52" t="s">
        <v>170</v>
      </c>
      <c r="BS38" s="52" t="s">
        <v>170</v>
      </c>
      <c r="BT38" s="52" t="s">
        <v>170</v>
      </c>
      <c r="BU38" s="52" t="s">
        <v>170</v>
      </c>
      <c r="BV38" s="52">
        <v>0</v>
      </c>
    </row>
    <row r="39" spans="1:74" s="52" customFormat="1" x14ac:dyDescent="0.2">
      <c r="A39" s="52">
        <v>272167</v>
      </c>
      <c r="B39" s="52" t="s">
        <v>185</v>
      </c>
      <c r="C39" s="52" t="s">
        <v>419</v>
      </c>
      <c r="D39" s="52">
        <v>4</v>
      </c>
      <c r="E39" s="52">
        <v>3.9278069090123502</v>
      </c>
      <c r="F39" s="52">
        <v>46.246758767403499</v>
      </c>
      <c r="G39" s="52">
        <v>0</v>
      </c>
      <c r="H39" s="52">
        <v>0</v>
      </c>
      <c r="I39" s="52">
        <v>1</v>
      </c>
      <c r="J39" s="52">
        <v>0</v>
      </c>
      <c r="K39" s="52">
        <v>1</v>
      </c>
      <c r="L39" s="52">
        <v>1</v>
      </c>
      <c r="M39" s="52">
        <v>0</v>
      </c>
      <c r="N39" s="52">
        <v>1</v>
      </c>
      <c r="O39" s="52">
        <v>0</v>
      </c>
      <c r="P39" s="52">
        <v>1</v>
      </c>
      <c r="Q39" s="52">
        <v>3</v>
      </c>
      <c r="R39" s="52">
        <v>0</v>
      </c>
      <c r="S39" s="52">
        <v>3</v>
      </c>
      <c r="T39" s="52">
        <v>1</v>
      </c>
      <c r="U39" s="52">
        <v>0</v>
      </c>
      <c r="V39" s="52">
        <v>1</v>
      </c>
      <c r="W39" s="52">
        <v>0</v>
      </c>
      <c r="X39" s="52">
        <v>0</v>
      </c>
      <c r="Y39" s="52">
        <v>1</v>
      </c>
      <c r="Z39" s="52">
        <v>0</v>
      </c>
      <c r="AA39" s="52">
        <v>0</v>
      </c>
      <c r="AB39" s="52">
        <v>2</v>
      </c>
      <c r="AC39" s="52">
        <v>0</v>
      </c>
      <c r="AD39" s="52">
        <v>1</v>
      </c>
      <c r="AE39" s="52">
        <v>0</v>
      </c>
      <c r="AF39" s="52">
        <v>0</v>
      </c>
      <c r="AG39" s="52">
        <v>1</v>
      </c>
      <c r="AH39" s="52">
        <v>0</v>
      </c>
      <c r="AI39" s="52">
        <v>2</v>
      </c>
      <c r="AJ39" s="52">
        <v>0</v>
      </c>
      <c r="AK39" s="52">
        <v>1</v>
      </c>
      <c r="AL39" s="52">
        <v>1</v>
      </c>
      <c r="AM39" s="52">
        <v>0</v>
      </c>
      <c r="AN39" s="52">
        <v>0</v>
      </c>
      <c r="AO39" s="52">
        <v>0</v>
      </c>
      <c r="AP39" s="52">
        <v>0</v>
      </c>
      <c r="AQ39" s="52">
        <v>0</v>
      </c>
      <c r="AR39" s="52">
        <v>0</v>
      </c>
      <c r="AS39" s="52">
        <v>0</v>
      </c>
      <c r="AT39" s="52">
        <v>0</v>
      </c>
      <c r="AU39" s="52">
        <v>0</v>
      </c>
      <c r="AV39" s="52">
        <v>2</v>
      </c>
      <c r="AW39" s="52">
        <v>0</v>
      </c>
      <c r="AX39" s="52">
        <v>0</v>
      </c>
      <c r="AY39" s="52">
        <v>0</v>
      </c>
      <c r="AZ39" s="52">
        <v>2</v>
      </c>
      <c r="BA39" s="52">
        <v>0</v>
      </c>
      <c r="BB39" s="52">
        <v>0</v>
      </c>
      <c r="BC39" s="52">
        <v>0</v>
      </c>
      <c r="BD39" s="52">
        <v>2</v>
      </c>
      <c r="BE39" s="52">
        <v>1</v>
      </c>
      <c r="BF39" s="52">
        <v>0</v>
      </c>
      <c r="BG39" s="52">
        <v>0</v>
      </c>
      <c r="BH39" s="52">
        <v>1</v>
      </c>
      <c r="BI39" s="52">
        <v>0</v>
      </c>
      <c r="BJ39" s="52">
        <v>0</v>
      </c>
      <c r="BK39" s="52">
        <v>0</v>
      </c>
      <c r="BL39" s="52">
        <v>1</v>
      </c>
      <c r="BM39" s="52">
        <v>2</v>
      </c>
      <c r="BN39" s="52">
        <v>2</v>
      </c>
      <c r="BO39" s="52">
        <v>0</v>
      </c>
      <c r="BP39" s="52">
        <v>0</v>
      </c>
      <c r="BQ39" s="52">
        <v>1</v>
      </c>
      <c r="BR39" s="52">
        <v>0</v>
      </c>
      <c r="BS39" s="52">
        <v>0</v>
      </c>
      <c r="BT39" s="52">
        <v>4</v>
      </c>
      <c r="BU39" s="52">
        <v>0</v>
      </c>
      <c r="BV39" s="52">
        <v>0</v>
      </c>
    </row>
    <row r="40" spans="1:74" s="52" customFormat="1" x14ac:dyDescent="0.2">
      <c r="A40" s="52">
        <v>272183</v>
      </c>
      <c r="B40" s="52" t="s">
        <v>187</v>
      </c>
      <c r="C40" s="52" t="s">
        <v>419</v>
      </c>
      <c r="D40" s="52">
        <v>1</v>
      </c>
      <c r="E40" s="52">
        <v>0.84512279634230902</v>
      </c>
      <c r="F40" s="52">
        <v>9.9506393762884695</v>
      </c>
      <c r="G40" s="52">
        <v>0</v>
      </c>
      <c r="H40" s="52">
        <v>0</v>
      </c>
      <c r="I40" s="52">
        <v>0</v>
      </c>
      <c r="J40" s="52">
        <v>0</v>
      </c>
      <c r="K40" s="52">
        <v>0</v>
      </c>
      <c r="L40" s="52">
        <v>0</v>
      </c>
      <c r="M40" s="52">
        <v>1</v>
      </c>
      <c r="N40" s="52">
        <v>0</v>
      </c>
      <c r="O40" s="52">
        <v>0</v>
      </c>
      <c r="P40" s="52">
        <v>0</v>
      </c>
      <c r="Q40" s="52">
        <v>1</v>
      </c>
      <c r="R40" s="52">
        <v>0</v>
      </c>
      <c r="S40" s="52" t="s">
        <v>170</v>
      </c>
      <c r="T40" s="52" t="s">
        <v>170</v>
      </c>
      <c r="U40" s="52" t="s">
        <v>170</v>
      </c>
      <c r="V40" s="52" t="s">
        <v>170</v>
      </c>
      <c r="W40" s="52" t="s">
        <v>170</v>
      </c>
      <c r="X40" s="52" t="s">
        <v>170</v>
      </c>
      <c r="Y40" s="52" t="s">
        <v>170</v>
      </c>
      <c r="Z40" s="52" t="s">
        <v>170</v>
      </c>
      <c r="AA40" s="52" t="s">
        <v>170</v>
      </c>
      <c r="AB40" s="52" t="s">
        <v>170</v>
      </c>
      <c r="AC40" s="52" t="s">
        <v>170</v>
      </c>
      <c r="AD40" s="52" t="s">
        <v>170</v>
      </c>
      <c r="AE40" s="52" t="s">
        <v>170</v>
      </c>
      <c r="AF40" s="52" t="s">
        <v>170</v>
      </c>
      <c r="AG40" s="52" t="s">
        <v>170</v>
      </c>
      <c r="AH40" s="52" t="s">
        <v>170</v>
      </c>
      <c r="AI40" s="52" t="s">
        <v>170</v>
      </c>
      <c r="AJ40" s="52" t="s">
        <v>170</v>
      </c>
      <c r="AK40" s="52" t="s">
        <v>170</v>
      </c>
      <c r="AL40" s="52" t="s">
        <v>170</v>
      </c>
      <c r="AM40" s="52" t="s">
        <v>170</v>
      </c>
      <c r="AN40" s="52" t="s">
        <v>170</v>
      </c>
      <c r="AO40" s="52" t="s">
        <v>170</v>
      </c>
      <c r="AP40" s="52">
        <v>0</v>
      </c>
      <c r="AQ40" s="52">
        <v>0</v>
      </c>
      <c r="AR40" s="52">
        <v>0</v>
      </c>
      <c r="AS40" s="52">
        <v>0</v>
      </c>
      <c r="AT40" s="52">
        <v>0</v>
      </c>
      <c r="AU40" s="52">
        <v>0</v>
      </c>
      <c r="AV40" s="52">
        <v>0</v>
      </c>
      <c r="AW40" s="52">
        <v>0</v>
      </c>
      <c r="AX40" s="52">
        <v>0</v>
      </c>
      <c r="AY40" s="52">
        <v>0</v>
      </c>
      <c r="AZ40" s="52">
        <v>0</v>
      </c>
      <c r="BA40" s="52">
        <v>0</v>
      </c>
      <c r="BB40" s="52">
        <v>1</v>
      </c>
      <c r="BC40" s="52">
        <v>0</v>
      </c>
      <c r="BD40" s="52">
        <v>0</v>
      </c>
      <c r="BE40" s="52">
        <v>0</v>
      </c>
      <c r="BF40" s="52">
        <v>0</v>
      </c>
      <c r="BG40" s="52">
        <v>0</v>
      </c>
      <c r="BH40" s="52">
        <v>1</v>
      </c>
      <c r="BI40" s="52">
        <v>0</v>
      </c>
      <c r="BJ40" s="52">
        <v>0</v>
      </c>
      <c r="BK40" s="52" t="s">
        <v>170</v>
      </c>
      <c r="BL40" s="52" t="s">
        <v>170</v>
      </c>
      <c r="BM40" s="52" t="s">
        <v>170</v>
      </c>
      <c r="BN40" s="52" t="s">
        <v>170</v>
      </c>
      <c r="BO40" s="52" t="s">
        <v>170</v>
      </c>
      <c r="BP40" s="52" t="s">
        <v>170</v>
      </c>
      <c r="BQ40" s="52" t="s">
        <v>170</v>
      </c>
      <c r="BR40" s="52" t="s">
        <v>170</v>
      </c>
      <c r="BS40" s="52" t="s">
        <v>170</v>
      </c>
      <c r="BT40" s="52" t="s">
        <v>170</v>
      </c>
      <c r="BU40" s="52" t="s">
        <v>170</v>
      </c>
      <c r="BV40" s="52">
        <v>0</v>
      </c>
    </row>
    <row r="41" spans="1:74" s="52" customFormat="1" x14ac:dyDescent="0.2">
      <c r="A41" s="52">
        <v>272191</v>
      </c>
      <c r="B41" s="52" t="s">
        <v>278</v>
      </c>
      <c r="C41" s="52" t="s">
        <v>419</v>
      </c>
      <c r="D41" s="52">
        <v>2</v>
      </c>
      <c r="E41" s="52">
        <v>1.0833355902824799</v>
      </c>
      <c r="F41" s="52">
        <v>12.755402917842099</v>
      </c>
      <c r="G41" s="52">
        <v>0</v>
      </c>
      <c r="H41" s="52">
        <v>0</v>
      </c>
      <c r="I41" s="52">
        <v>1</v>
      </c>
      <c r="J41" s="52">
        <v>0</v>
      </c>
      <c r="K41" s="52">
        <v>1</v>
      </c>
      <c r="L41" s="52">
        <v>0</v>
      </c>
      <c r="M41" s="52">
        <v>0</v>
      </c>
      <c r="N41" s="52">
        <v>0</v>
      </c>
      <c r="O41" s="52">
        <v>0</v>
      </c>
      <c r="P41" s="52">
        <v>2</v>
      </c>
      <c r="Q41" s="52">
        <v>0</v>
      </c>
      <c r="R41" s="52">
        <v>0</v>
      </c>
      <c r="S41" s="52" t="s">
        <v>170</v>
      </c>
      <c r="T41" s="52" t="s">
        <v>170</v>
      </c>
      <c r="U41" s="52" t="s">
        <v>170</v>
      </c>
      <c r="V41" s="52" t="s">
        <v>170</v>
      </c>
      <c r="W41" s="52" t="s">
        <v>170</v>
      </c>
      <c r="X41" s="52" t="s">
        <v>170</v>
      </c>
      <c r="Y41" s="52" t="s">
        <v>170</v>
      </c>
      <c r="Z41" s="52" t="s">
        <v>170</v>
      </c>
      <c r="AA41" s="52" t="s">
        <v>170</v>
      </c>
      <c r="AB41" s="52" t="s">
        <v>170</v>
      </c>
      <c r="AC41" s="52" t="s">
        <v>170</v>
      </c>
      <c r="AD41" s="52" t="s">
        <v>170</v>
      </c>
      <c r="AE41" s="52" t="s">
        <v>170</v>
      </c>
      <c r="AF41" s="52" t="s">
        <v>170</v>
      </c>
      <c r="AG41" s="52" t="s">
        <v>170</v>
      </c>
      <c r="AH41" s="52" t="s">
        <v>170</v>
      </c>
      <c r="AI41" s="52" t="s">
        <v>170</v>
      </c>
      <c r="AJ41" s="52" t="s">
        <v>170</v>
      </c>
      <c r="AK41" s="52" t="s">
        <v>170</v>
      </c>
      <c r="AL41" s="52" t="s">
        <v>170</v>
      </c>
      <c r="AM41" s="52" t="s">
        <v>170</v>
      </c>
      <c r="AN41" s="52" t="s">
        <v>170</v>
      </c>
      <c r="AO41" s="52" t="s">
        <v>170</v>
      </c>
      <c r="AP41" s="52">
        <v>0</v>
      </c>
      <c r="AQ41" s="52">
        <v>0</v>
      </c>
      <c r="AR41" s="52">
        <v>0</v>
      </c>
      <c r="AS41" s="52">
        <v>0</v>
      </c>
      <c r="AT41" s="52">
        <v>0</v>
      </c>
      <c r="AU41" s="52">
        <v>0</v>
      </c>
      <c r="AV41" s="52">
        <v>1</v>
      </c>
      <c r="AW41" s="52">
        <v>0</v>
      </c>
      <c r="AX41" s="52">
        <v>0</v>
      </c>
      <c r="AY41" s="52">
        <v>0</v>
      </c>
      <c r="AZ41" s="52">
        <v>1</v>
      </c>
      <c r="BA41" s="52">
        <v>0</v>
      </c>
      <c r="BB41" s="52">
        <v>0</v>
      </c>
      <c r="BC41" s="52">
        <v>0</v>
      </c>
      <c r="BD41" s="52">
        <v>1</v>
      </c>
      <c r="BE41" s="52">
        <v>0</v>
      </c>
      <c r="BF41" s="52">
        <v>0</v>
      </c>
      <c r="BG41" s="52">
        <v>0</v>
      </c>
      <c r="BH41" s="52">
        <v>1</v>
      </c>
      <c r="BI41" s="52">
        <v>0</v>
      </c>
      <c r="BJ41" s="52">
        <v>0</v>
      </c>
      <c r="BK41" s="52" t="s">
        <v>170</v>
      </c>
      <c r="BL41" s="52" t="s">
        <v>170</v>
      </c>
      <c r="BM41" s="52" t="s">
        <v>170</v>
      </c>
      <c r="BN41" s="52" t="s">
        <v>170</v>
      </c>
      <c r="BO41" s="52" t="s">
        <v>170</v>
      </c>
      <c r="BP41" s="52" t="s">
        <v>170</v>
      </c>
      <c r="BQ41" s="52" t="s">
        <v>170</v>
      </c>
      <c r="BR41" s="52" t="s">
        <v>170</v>
      </c>
      <c r="BS41" s="52" t="s">
        <v>170</v>
      </c>
      <c r="BT41" s="52" t="s">
        <v>170</v>
      </c>
      <c r="BU41" s="52" t="s">
        <v>170</v>
      </c>
      <c r="BV41" s="52">
        <v>0</v>
      </c>
    </row>
    <row r="42" spans="1:74" s="52" customFormat="1" x14ac:dyDescent="0.2">
      <c r="A42" s="52">
        <v>272205</v>
      </c>
      <c r="B42" s="52" t="s">
        <v>188</v>
      </c>
      <c r="C42" s="52" t="s">
        <v>419</v>
      </c>
      <c r="D42" s="52">
        <v>2</v>
      </c>
      <c r="E42" s="52">
        <v>1.4375458217730701</v>
      </c>
      <c r="F42" s="52">
        <v>16.925942740231299</v>
      </c>
      <c r="G42" s="52">
        <v>0</v>
      </c>
      <c r="H42" s="52">
        <v>0</v>
      </c>
      <c r="I42" s="52">
        <v>0</v>
      </c>
      <c r="J42" s="52">
        <v>1</v>
      </c>
      <c r="K42" s="52">
        <v>0</v>
      </c>
      <c r="L42" s="52">
        <v>0</v>
      </c>
      <c r="M42" s="52">
        <v>0</v>
      </c>
      <c r="N42" s="52">
        <v>1</v>
      </c>
      <c r="O42" s="52">
        <v>0</v>
      </c>
      <c r="P42" s="52">
        <v>2</v>
      </c>
      <c r="Q42" s="52">
        <v>0</v>
      </c>
      <c r="R42" s="52">
        <v>0</v>
      </c>
      <c r="S42" s="52" t="s">
        <v>170</v>
      </c>
      <c r="T42" s="52" t="s">
        <v>170</v>
      </c>
      <c r="U42" s="52" t="s">
        <v>170</v>
      </c>
      <c r="V42" s="52" t="s">
        <v>170</v>
      </c>
      <c r="W42" s="52" t="s">
        <v>170</v>
      </c>
      <c r="X42" s="52" t="s">
        <v>170</v>
      </c>
      <c r="Y42" s="52" t="s">
        <v>170</v>
      </c>
      <c r="Z42" s="52" t="s">
        <v>170</v>
      </c>
      <c r="AA42" s="52" t="s">
        <v>170</v>
      </c>
      <c r="AB42" s="52" t="s">
        <v>170</v>
      </c>
      <c r="AC42" s="52" t="s">
        <v>170</v>
      </c>
      <c r="AD42" s="52" t="s">
        <v>170</v>
      </c>
      <c r="AE42" s="52" t="s">
        <v>170</v>
      </c>
      <c r="AF42" s="52" t="s">
        <v>170</v>
      </c>
      <c r="AG42" s="52" t="s">
        <v>170</v>
      </c>
      <c r="AH42" s="52" t="s">
        <v>170</v>
      </c>
      <c r="AI42" s="52" t="s">
        <v>170</v>
      </c>
      <c r="AJ42" s="52" t="s">
        <v>170</v>
      </c>
      <c r="AK42" s="52" t="s">
        <v>170</v>
      </c>
      <c r="AL42" s="52" t="s">
        <v>170</v>
      </c>
      <c r="AM42" s="52" t="s">
        <v>170</v>
      </c>
      <c r="AN42" s="52" t="s">
        <v>170</v>
      </c>
      <c r="AO42" s="52" t="s">
        <v>170</v>
      </c>
      <c r="AP42" s="52">
        <v>0</v>
      </c>
      <c r="AQ42" s="52">
        <v>0</v>
      </c>
      <c r="AR42" s="52">
        <v>0</v>
      </c>
      <c r="AS42" s="52">
        <v>0</v>
      </c>
      <c r="AT42" s="52">
        <v>0</v>
      </c>
      <c r="AU42" s="52">
        <v>0</v>
      </c>
      <c r="AV42" s="52">
        <v>0</v>
      </c>
      <c r="AW42" s="52">
        <v>0</v>
      </c>
      <c r="AX42" s="52">
        <v>2</v>
      </c>
      <c r="AY42" s="52">
        <v>0</v>
      </c>
      <c r="AZ42" s="52">
        <v>0</v>
      </c>
      <c r="BA42" s="52">
        <v>0</v>
      </c>
      <c r="BB42" s="52">
        <v>0</v>
      </c>
      <c r="BC42" s="52">
        <v>1</v>
      </c>
      <c r="BD42" s="52">
        <v>0</v>
      </c>
      <c r="BE42" s="52">
        <v>0</v>
      </c>
      <c r="BF42" s="52">
        <v>0</v>
      </c>
      <c r="BG42" s="52">
        <v>0</v>
      </c>
      <c r="BH42" s="52">
        <v>1</v>
      </c>
      <c r="BI42" s="52">
        <v>0</v>
      </c>
      <c r="BJ42" s="52">
        <v>0</v>
      </c>
      <c r="BK42" s="52" t="s">
        <v>170</v>
      </c>
      <c r="BL42" s="52" t="s">
        <v>170</v>
      </c>
      <c r="BM42" s="52" t="s">
        <v>170</v>
      </c>
      <c r="BN42" s="52" t="s">
        <v>170</v>
      </c>
      <c r="BO42" s="52" t="s">
        <v>170</v>
      </c>
      <c r="BP42" s="52" t="s">
        <v>170</v>
      </c>
      <c r="BQ42" s="52" t="s">
        <v>170</v>
      </c>
      <c r="BR42" s="52" t="s">
        <v>170</v>
      </c>
      <c r="BS42" s="52" t="s">
        <v>170</v>
      </c>
      <c r="BT42" s="52" t="s">
        <v>170</v>
      </c>
      <c r="BU42" s="52" t="s">
        <v>170</v>
      </c>
      <c r="BV42" s="52">
        <v>0</v>
      </c>
    </row>
    <row r="43" spans="1:74" s="52" customFormat="1" x14ac:dyDescent="0.2">
      <c r="A43" s="52">
        <v>272221</v>
      </c>
      <c r="B43" s="52" t="s">
        <v>189</v>
      </c>
      <c r="C43" s="52" t="s">
        <v>419</v>
      </c>
      <c r="D43" s="52">
        <v>1</v>
      </c>
      <c r="E43" s="52">
        <v>0.91270022361155501</v>
      </c>
      <c r="F43" s="52">
        <v>10.7463090844586</v>
      </c>
      <c r="G43" s="52">
        <v>0</v>
      </c>
      <c r="H43" s="52">
        <v>0</v>
      </c>
      <c r="I43" s="52">
        <v>0</v>
      </c>
      <c r="J43" s="52">
        <v>1</v>
      </c>
      <c r="K43" s="52">
        <v>0</v>
      </c>
      <c r="L43" s="52">
        <v>0</v>
      </c>
      <c r="M43" s="52">
        <v>0</v>
      </c>
      <c r="N43" s="52">
        <v>0</v>
      </c>
      <c r="O43" s="52">
        <v>0</v>
      </c>
      <c r="P43" s="52">
        <v>1</v>
      </c>
      <c r="Q43" s="52">
        <v>0</v>
      </c>
      <c r="R43" s="52">
        <v>0</v>
      </c>
      <c r="S43" s="52" t="s">
        <v>170</v>
      </c>
      <c r="T43" s="52" t="s">
        <v>170</v>
      </c>
      <c r="U43" s="52" t="s">
        <v>170</v>
      </c>
      <c r="V43" s="52" t="s">
        <v>170</v>
      </c>
      <c r="W43" s="52" t="s">
        <v>170</v>
      </c>
      <c r="X43" s="52" t="s">
        <v>170</v>
      </c>
      <c r="Y43" s="52" t="s">
        <v>170</v>
      </c>
      <c r="Z43" s="52" t="s">
        <v>170</v>
      </c>
      <c r="AA43" s="52" t="s">
        <v>170</v>
      </c>
      <c r="AB43" s="52" t="s">
        <v>170</v>
      </c>
      <c r="AC43" s="52" t="s">
        <v>170</v>
      </c>
      <c r="AD43" s="52" t="s">
        <v>170</v>
      </c>
      <c r="AE43" s="52" t="s">
        <v>170</v>
      </c>
      <c r="AF43" s="52" t="s">
        <v>170</v>
      </c>
      <c r="AG43" s="52" t="s">
        <v>170</v>
      </c>
      <c r="AH43" s="52" t="s">
        <v>170</v>
      </c>
      <c r="AI43" s="52" t="s">
        <v>170</v>
      </c>
      <c r="AJ43" s="52" t="s">
        <v>170</v>
      </c>
      <c r="AK43" s="52" t="s">
        <v>170</v>
      </c>
      <c r="AL43" s="52" t="s">
        <v>170</v>
      </c>
      <c r="AM43" s="52" t="s">
        <v>170</v>
      </c>
      <c r="AN43" s="52" t="s">
        <v>170</v>
      </c>
      <c r="AO43" s="52" t="s">
        <v>170</v>
      </c>
      <c r="AP43" s="52">
        <v>0</v>
      </c>
      <c r="AQ43" s="52">
        <v>0</v>
      </c>
      <c r="AR43" s="52">
        <v>0</v>
      </c>
      <c r="AS43" s="52">
        <v>0</v>
      </c>
      <c r="AT43" s="52">
        <v>0</v>
      </c>
      <c r="AU43" s="52">
        <v>0</v>
      </c>
      <c r="AV43" s="52">
        <v>0</v>
      </c>
      <c r="AW43" s="52">
        <v>0</v>
      </c>
      <c r="AX43" s="52">
        <v>1</v>
      </c>
      <c r="AY43" s="52">
        <v>0</v>
      </c>
      <c r="AZ43" s="52">
        <v>0</v>
      </c>
      <c r="BA43" s="52">
        <v>0</v>
      </c>
      <c r="BB43" s="52">
        <v>0</v>
      </c>
      <c r="BC43" s="52">
        <v>1</v>
      </c>
      <c r="BD43" s="52">
        <v>0</v>
      </c>
      <c r="BE43" s="52">
        <v>0</v>
      </c>
      <c r="BF43" s="52">
        <v>0</v>
      </c>
      <c r="BG43" s="52">
        <v>0</v>
      </c>
      <c r="BH43" s="52">
        <v>0</v>
      </c>
      <c r="BI43" s="52">
        <v>0</v>
      </c>
      <c r="BJ43" s="52">
        <v>0</v>
      </c>
      <c r="BK43" s="52" t="s">
        <v>170</v>
      </c>
      <c r="BL43" s="52" t="s">
        <v>170</v>
      </c>
      <c r="BM43" s="52" t="s">
        <v>170</v>
      </c>
      <c r="BN43" s="52" t="s">
        <v>170</v>
      </c>
      <c r="BO43" s="52" t="s">
        <v>170</v>
      </c>
      <c r="BP43" s="52" t="s">
        <v>170</v>
      </c>
      <c r="BQ43" s="52" t="s">
        <v>170</v>
      </c>
      <c r="BR43" s="52" t="s">
        <v>170</v>
      </c>
      <c r="BS43" s="52" t="s">
        <v>170</v>
      </c>
      <c r="BT43" s="52" t="s">
        <v>170</v>
      </c>
      <c r="BU43" s="52" t="s">
        <v>170</v>
      </c>
      <c r="BV43" s="52">
        <v>0</v>
      </c>
    </row>
    <row r="44" spans="1:74" s="52" customFormat="1" x14ac:dyDescent="0.2">
      <c r="A44" s="52">
        <v>272248</v>
      </c>
      <c r="B44" s="52" t="s">
        <v>190</v>
      </c>
      <c r="C44" s="52" t="s">
        <v>419</v>
      </c>
      <c r="D44" s="52">
        <v>1</v>
      </c>
      <c r="E44" s="52">
        <v>1.1535488931698401</v>
      </c>
      <c r="F44" s="52">
        <v>13.5821079357094</v>
      </c>
      <c r="G44" s="52">
        <v>0</v>
      </c>
      <c r="H44" s="52">
        <v>0</v>
      </c>
      <c r="I44" s="52">
        <v>0</v>
      </c>
      <c r="J44" s="52">
        <v>1</v>
      </c>
      <c r="K44" s="52">
        <v>0</v>
      </c>
      <c r="L44" s="52">
        <v>0</v>
      </c>
      <c r="M44" s="52">
        <v>0</v>
      </c>
      <c r="N44" s="52">
        <v>0</v>
      </c>
      <c r="O44" s="52">
        <v>0</v>
      </c>
      <c r="P44" s="52">
        <v>1</v>
      </c>
      <c r="Q44" s="52">
        <v>0</v>
      </c>
      <c r="R44" s="52">
        <v>0</v>
      </c>
      <c r="S44" s="52" t="s">
        <v>170</v>
      </c>
      <c r="T44" s="52" t="s">
        <v>170</v>
      </c>
      <c r="U44" s="52" t="s">
        <v>170</v>
      </c>
      <c r="V44" s="52" t="s">
        <v>170</v>
      </c>
      <c r="W44" s="52" t="s">
        <v>170</v>
      </c>
      <c r="X44" s="52" t="s">
        <v>170</v>
      </c>
      <c r="Y44" s="52" t="s">
        <v>170</v>
      </c>
      <c r="Z44" s="52" t="s">
        <v>170</v>
      </c>
      <c r="AA44" s="52" t="s">
        <v>170</v>
      </c>
      <c r="AB44" s="52" t="s">
        <v>170</v>
      </c>
      <c r="AC44" s="52" t="s">
        <v>170</v>
      </c>
      <c r="AD44" s="52" t="s">
        <v>170</v>
      </c>
      <c r="AE44" s="52" t="s">
        <v>170</v>
      </c>
      <c r="AF44" s="52" t="s">
        <v>170</v>
      </c>
      <c r="AG44" s="52" t="s">
        <v>170</v>
      </c>
      <c r="AH44" s="52" t="s">
        <v>170</v>
      </c>
      <c r="AI44" s="52" t="s">
        <v>170</v>
      </c>
      <c r="AJ44" s="52" t="s">
        <v>170</v>
      </c>
      <c r="AK44" s="52" t="s">
        <v>170</v>
      </c>
      <c r="AL44" s="52" t="s">
        <v>170</v>
      </c>
      <c r="AM44" s="52" t="s">
        <v>170</v>
      </c>
      <c r="AN44" s="52" t="s">
        <v>170</v>
      </c>
      <c r="AO44" s="52" t="s">
        <v>170</v>
      </c>
      <c r="AP44" s="52">
        <v>0</v>
      </c>
      <c r="AQ44" s="52">
        <v>0</v>
      </c>
      <c r="AR44" s="52">
        <v>0</v>
      </c>
      <c r="AS44" s="52">
        <v>1</v>
      </c>
      <c r="AT44" s="52">
        <v>0</v>
      </c>
      <c r="AU44" s="52">
        <v>0</v>
      </c>
      <c r="AV44" s="52">
        <v>0</v>
      </c>
      <c r="AW44" s="52">
        <v>0</v>
      </c>
      <c r="AX44" s="52">
        <v>0</v>
      </c>
      <c r="AY44" s="52">
        <v>0</v>
      </c>
      <c r="AZ44" s="52">
        <v>0</v>
      </c>
      <c r="BA44" s="52">
        <v>0</v>
      </c>
      <c r="BB44" s="52">
        <v>0</v>
      </c>
      <c r="BC44" s="52">
        <v>0</v>
      </c>
      <c r="BD44" s="52">
        <v>0</v>
      </c>
      <c r="BE44" s="52">
        <v>0</v>
      </c>
      <c r="BF44" s="52">
        <v>0</v>
      </c>
      <c r="BG44" s="52">
        <v>0</v>
      </c>
      <c r="BH44" s="52">
        <v>0</v>
      </c>
      <c r="BI44" s="52">
        <v>1</v>
      </c>
      <c r="BJ44" s="52">
        <v>0</v>
      </c>
      <c r="BK44" s="52" t="s">
        <v>170</v>
      </c>
      <c r="BL44" s="52" t="s">
        <v>170</v>
      </c>
      <c r="BM44" s="52" t="s">
        <v>170</v>
      </c>
      <c r="BN44" s="52" t="s">
        <v>170</v>
      </c>
      <c r="BO44" s="52" t="s">
        <v>170</v>
      </c>
      <c r="BP44" s="52" t="s">
        <v>170</v>
      </c>
      <c r="BQ44" s="52" t="s">
        <v>170</v>
      </c>
      <c r="BR44" s="52" t="s">
        <v>170</v>
      </c>
      <c r="BS44" s="52" t="s">
        <v>170</v>
      </c>
      <c r="BT44" s="52" t="s">
        <v>170</v>
      </c>
      <c r="BU44" s="52" t="s">
        <v>170</v>
      </c>
      <c r="BV44" s="52">
        <v>0</v>
      </c>
    </row>
    <row r="45" spans="1:74" s="52" customFormat="1" x14ac:dyDescent="0.2">
      <c r="A45" s="52">
        <v>272264</v>
      </c>
      <c r="B45" s="52" t="s">
        <v>192</v>
      </c>
      <c r="C45" s="52" t="s">
        <v>419</v>
      </c>
      <c r="D45" s="52">
        <v>2</v>
      </c>
      <c r="E45" s="52">
        <v>3.1480198954857399</v>
      </c>
      <c r="F45" s="52">
        <v>37.065395543622401</v>
      </c>
      <c r="G45" s="52">
        <v>0</v>
      </c>
      <c r="H45" s="52">
        <v>0</v>
      </c>
      <c r="I45" s="52">
        <v>0</v>
      </c>
      <c r="J45" s="52">
        <v>0</v>
      </c>
      <c r="K45" s="52">
        <v>1</v>
      </c>
      <c r="L45" s="52">
        <v>0</v>
      </c>
      <c r="M45" s="52">
        <v>1</v>
      </c>
      <c r="N45" s="52">
        <v>0</v>
      </c>
      <c r="O45" s="52">
        <v>0</v>
      </c>
      <c r="P45" s="52">
        <v>1</v>
      </c>
      <c r="Q45" s="52">
        <v>1</v>
      </c>
      <c r="R45" s="52">
        <v>0</v>
      </c>
      <c r="S45" s="52" t="s">
        <v>170</v>
      </c>
      <c r="T45" s="52" t="s">
        <v>170</v>
      </c>
      <c r="U45" s="52" t="s">
        <v>170</v>
      </c>
      <c r="V45" s="52" t="s">
        <v>170</v>
      </c>
      <c r="W45" s="52" t="s">
        <v>170</v>
      </c>
      <c r="X45" s="52" t="s">
        <v>170</v>
      </c>
      <c r="Y45" s="52" t="s">
        <v>170</v>
      </c>
      <c r="Z45" s="52" t="s">
        <v>170</v>
      </c>
      <c r="AA45" s="52" t="s">
        <v>170</v>
      </c>
      <c r="AB45" s="52" t="s">
        <v>170</v>
      </c>
      <c r="AC45" s="52" t="s">
        <v>170</v>
      </c>
      <c r="AD45" s="52" t="s">
        <v>170</v>
      </c>
      <c r="AE45" s="52" t="s">
        <v>170</v>
      </c>
      <c r="AF45" s="52" t="s">
        <v>170</v>
      </c>
      <c r="AG45" s="52" t="s">
        <v>170</v>
      </c>
      <c r="AH45" s="52" t="s">
        <v>170</v>
      </c>
      <c r="AI45" s="52" t="s">
        <v>170</v>
      </c>
      <c r="AJ45" s="52" t="s">
        <v>170</v>
      </c>
      <c r="AK45" s="52" t="s">
        <v>170</v>
      </c>
      <c r="AL45" s="52" t="s">
        <v>170</v>
      </c>
      <c r="AM45" s="52" t="s">
        <v>170</v>
      </c>
      <c r="AN45" s="52" t="s">
        <v>170</v>
      </c>
      <c r="AO45" s="52" t="s">
        <v>170</v>
      </c>
      <c r="AP45" s="52">
        <v>0</v>
      </c>
      <c r="AQ45" s="52">
        <v>0</v>
      </c>
      <c r="AR45" s="52">
        <v>0</v>
      </c>
      <c r="AS45" s="52">
        <v>1</v>
      </c>
      <c r="AT45" s="52">
        <v>0</v>
      </c>
      <c r="AU45" s="52">
        <v>0</v>
      </c>
      <c r="AV45" s="52">
        <v>0</v>
      </c>
      <c r="AW45" s="52">
        <v>0</v>
      </c>
      <c r="AX45" s="52">
        <v>0</v>
      </c>
      <c r="AY45" s="52">
        <v>0</v>
      </c>
      <c r="AZ45" s="52">
        <v>0</v>
      </c>
      <c r="BA45" s="52">
        <v>0</v>
      </c>
      <c r="BB45" s="52">
        <v>1</v>
      </c>
      <c r="BC45" s="52">
        <v>1</v>
      </c>
      <c r="BD45" s="52">
        <v>0</v>
      </c>
      <c r="BE45" s="52">
        <v>0</v>
      </c>
      <c r="BF45" s="52">
        <v>1</v>
      </c>
      <c r="BG45" s="52">
        <v>0</v>
      </c>
      <c r="BH45" s="52">
        <v>0</v>
      </c>
      <c r="BI45" s="52">
        <v>0</v>
      </c>
      <c r="BJ45" s="52">
        <v>0</v>
      </c>
      <c r="BK45" s="52" t="s">
        <v>170</v>
      </c>
      <c r="BL45" s="52" t="s">
        <v>170</v>
      </c>
      <c r="BM45" s="52" t="s">
        <v>170</v>
      </c>
      <c r="BN45" s="52" t="s">
        <v>170</v>
      </c>
      <c r="BO45" s="52" t="s">
        <v>170</v>
      </c>
      <c r="BP45" s="52" t="s">
        <v>170</v>
      </c>
      <c r="BQ45" s="52" t="s">
        <v>170</v>
      </c>
      <c r="BR45" s="52" t="s">
        <v>170</v>
      </c>
      <c r="BS45" s="52" t="s">
        <v>170</v>
      </c>
      <c r="BT45" s="52" t="s">
        <v>170</v>
      </c>
      <c r="BU45" s="52" t="s">
        <v>170</v>
      </c>
      <c r="BV45" s="52">
        <v>0</v>
      </c>
    </row>
    <row r="46" spans="1:74" s="52" customFormat="1" x14ac:dyDescent="0.2">
      <c r="A46" s="52">
        <v>272272</v>
      </c>
      <c r="B46" s="52" t="s">
        <v>193</v>
      </c>
      <c r="C46" s="52" t="s">
        <v>419</v>
      </c>
      <c r="D46" s="52">
        <v>2</v>
      </c>
      <c r="E46" s="52">
        <v>0.414823295646637</v>
      </c>
      <c r="F46" s="52">
        <v>4.8842097713233104</v>
      </c>
      <c r="G46" s="52">
        <v>0</v>
      </c>
      <c r="H46" s="52">
        <v>1</v>
      </c>
      <c r="I46" s="52">
        <v>0</v>
      </c>
      <c r="J46" s="52">
        <v>0</v>
      </c>
      <c r="K46" s="52">
        <v>0</v>
      </c>
      <c r="L46" s="52">
        <v>1</v>
      </c>
      <c r="M46" s="52">
        <v>0</v>
      </c>
      <c r="N46" s="52">
        <v>0</v>
      </c>
      <c r="O46" s="52">
        <v>0</v>
      </c>
      <c r="P46" s="52">
        <v>1</v>
      </c>
      <c r="Q46" s="52">
        <v>1</v>
      </c>
      <c r="R46" s="52">
        <v>0</v>
      </c>
      <c r="S46" s="52" t="s">
        <v>170</v>
      </c>
      <c r="T46" s="52" t="s">
        <v>170</v>
      </c>
      <c r="U46" s="52" t="s">
        <v>170</v>
      </c>
      <c r="V46" s="52" t="s">
        <v>170</v>
      </c>
      <c r="W46" s="52" t="s">
        <v>170</v>
      </c>
      <c r="X46" s="52" t="s">
        <v>170</v>
      </c>
      <c r="Y46" s="52" t="s">
        <v>170</v>
      </c>
      <c r="Z46" s="52" t="s">
        <v>170</v>
      </c>
      <c r="AA46" s="52" t="s">
        <v>170</v>
      </c>
      <c r="AB46" s="52" t="s">
        <v>170</v>
      </c>
      <c r="AC46" s="52" t="s">
        <v>170</v>
      </c>
      <c r="AD46" s="52" t="s">
        <v>170</v>
      </c>
      <c r="AE46" s="52" t="s">
        <v>170</v>
      </c>
      <c r="AF46" s="52" t="s">
        <v>170</v>
      </c>
      <c r="AG46" s="52" t="s">
        <v>170</v>
      </c>
      <c r="AH46" s="52" t="s">
        <v>170</v>
      </c>
      <c r="AI46" s="52" t="s">
        <v>170</v>
      </c>
      <c r="AJ46" s="52" t="s">
        <v>170</v>
      </c>
      <c r="AK46" s="52" t="s">
        <v>170</v>
      </c>
      <c r="AL46" s="52" t="s">
        <v>170</v>
      </c>
      <c r="AM46" s="52" t="s">
        <v>170</v>
      </c>
      <c r="AN46" s="52" t="s">
        <v>170</v>
      </c>
      <c r="AO46" s="52" t="s">
        <v>170</v>
      </c>
      <c r="AP46" s="52">
        <v>0</v>
      </c>
      <c r="AQ46" s="52">
        <v>0</v>
      </c>
      <c r="AR46" s="52">
        <v>0</v>
      </c>
      <c r="AS46" s="52">
        <v>0</v>
      </c>
      <c r="AT46" s="52">
        <v>1</v>
      </c>
      <c r="AU46" s="52">
        <v>0</v>
      </c>
      <c r="AV46" s="52">
        <v>0</v>
      </c>
      <c r="AW46" s="52">
        <v>0</v>
      </c>
      <c r="AX46" s="52">
        <v>0</v>
      </c>
      <c r="AY46" s="52">
        <v>0</v>
      </c>
      <c r="AZ46" s="52">
        <v>0</v>
      </c>
      <c r="BA46" s="52">
        <v>0</v>
      </c>
      <c r="BB46" s="52">
        <v>1</v>
      </c>
      <c r="BC46" s="52">
        <v>0</v>
      </c>
      <c r="BD46" s="52">
        <v>0</v>
      </c>
      <c r="BE46" s="52">
        <v>0</v>
      </c>
      <c r="BF46" s="52">
        <v>0</v>
      </c>
      <c r="BG46" s="52">
        <v>1</v>
      </c>
      <c r="BH46" s="52">
        <v>0</v>
      </c>
      <c r="BI46" s="52">
        <v>1</v>
      </c>
      <c r="BJ46" s="52">
        <v>0</v>
      </c>
      <c r="BK46" s="52" t="s">
        <v>170</v>
      </c>
      <c r="BL46" s="52" t="s">
        <v>170</v>
      </c>
      <c r="BM46" s="52" t="s">
        <v>170</v>
      </c>
      <c r="BN46" s="52" t="s">
        <v>170</v>
      </c>
      <c r="BO46" s="52" t="s">
        <v>170</v>
      </c>
      <c r="BP46" s="52" t="s">
        <v>170</v>
      </c>
      <c r="BQ46" s="52" t="s">
        <v>170</v>
      </c>
      <c r="BR46" s="52" t="s">
        <v>170</v>
      </c>
      <c r="BS46" s="52" t="s">
        <v>170</v>
      </c>
      <c r="BT46" s="52" t="s">
        <v>170</v>
      </c>
      <c r="BU46" s="52" t="s">
        <v>170</v>
      </c>
      <c r="BV46" s="52">
        <v>0</v>
      </c>
    </row>
    <row r="47" spans="1:74" s="52" customFormat="1" x14ac:dyDescent="0.2">
      <c r="A47" s="52">
        <v>272281</v>
      </c>
      <c r="B47" s="52" t="s">
        <v>194</v>
      </c>
      <c r="C47" s="52" t="s">
        <v>419</v>
      </c>
      <c r="D47" s="52">
        <v>1</v>
      </c>
      <c r="E47" s="52">
        <v>1.6579073892932299</v>
      </c>
      <c r="F47" s="52">
        <v>19.520522486839699</v>
      </c>
      <c r="G47" s="52">
        <v>0</v>
      </c>
      <c r="H47" s="52">
        <v>0</v>
      </c>
      <c r="I47" s="52">
        <v>0</v>
      </c>
      <c r="J47" s="52">
        <v>0</v>
      </c>
      <c r="K47" s="52">
        <v>0</v>
      </c>
      <c r="L47" s="52">
        <v>0</v>
      </c>
      <c r="M47" s="52">
        <v>0</v>
      </c>
      <c r="N47" s="52">
        <v>1</v>
      </c>
      <c r="O47" s="52">
        <v>0</v>
      </c>
      <c r="P47" s="52">
        <v>1</v>
      </c>
      <c r="Q47" s="52">
        <v>0</v>
      </c>
      <c r="R47" s="52">
        <v>0</v>
      </c>
      <c r="S47" s="52" t="s">
        <v>170</v>
      </c>
      <c r="T47" s="52" t="s">
        <v>170</v>
      </c>
      <c r="U47" s="52" t="s">
        <v>170</v>
      </c>
      <c r="V47" s="52" t="s">
        <v>170</v>
      </c>
      <c r="W47" s="52" t="s">
        <v>170</v>
      </c>
      <c r="X47" s="52" t="s">
        <v>170</v>
      </c>
      <c r="Y47" s="52" t="s">
        <v>170</v>
      </c>
      <c r="Z47" s="52" t="s">
        <v>170</v>
      </c>
      <c r="AA47" s="52" t="s">
        <v>170</v>
      </c>
      <c r="AB47" s="52" t="s">
        <v>170</v>
      </c>
      <c r="AC47" s="52" t="s">
        <v>170</v>
      </c>
      <c r="AD47" s="52" t="s">
        <v>170</v>
      </c>
      <c r="AE47" s="52" t="s">
        <v>170</v>
      </c>
      <c r="AF47" s="52" t="s">
        <v>170</v>
      </c>
      <c r="AG47" s="52" t="s">
        <v>170</v>
      </c>
      <c r="AH47" s="52" t="s">
        <v>170</v>
      </c>
      <c r="AI47" s="52" t="s">
        <v>170</v>
      </c>
      <c r="AJ47" s="52" t="s">
        <v>170</v>
      </c>
      <c r="AK47" s="52" t="s">
        <v>170</v>
      </c>
      <c r="AL47" s="52" t="s">
        <v>170</v>
      </c>
      <c r="AM47" s="52" t="s">
        <v>170</v>
      </c>
      <c r="AN47" s="52" t="s">
        <v>170</v>
      </c>
      <c r="AO47" s="52" t="s">
        <v>170</v>
      </c>
      <c r="AP47" s="52">
        <v>0</v>
      </c>
      <c r="AQ47" s="52">
        <v>0</v>
      </c>
      <c r="AR47" s="52">
        <v>0</v>
      </c>
      <c r="AS47" s="52">
        <v>0</v>
      </c>
      <c r="AT47" s="52">
        <v>0</v>
      </c>
      <c r="AU47" s="52">
        <v>0</v>
      </c>
      <c r="AV47" s="52">
        <v>1</v>
      </c>
      <c r="AW47" s="52">
        <v>0</v>
      </c>
      <c r="AX47" s="52">
        <v>0</v>
      </c>
      <c r="AY47" s="52">
        <v>0</v>
      </c>
      <c r="AZ47" s="52">
        <v>0</v>
      </c>
      <c r="BA47" s="52">
        <v>0</v>
      </c>
      <c r="BB47" s="52">
        <v>0</v>
      </c>
      <c r="BC47" s="52">
        <v>0</v>
      </c>
      <c r="BD47" s="52">
        <v>0</v>
      </c>
      <c r="BE47" s="52">
        <v>0</v>
      </c>
      <c r="BF47" s="52">
        <v>1</v>
      </c>
      <c r="BG47" s="52">
        <v>0</v>
      </c>
      <c r="BH47" s="52">
        <v>0</v>
      </c>
      <c r="BI47" s="52">
        <v>0</v>
      </c>
      <c r="BJ47" s="52">
        <v>0</v>
      </c>
      <c r="BK47" s="52" t="s">
        <v>170</v>
      </c>
      <c r="BL47" s="52" t="s">
        <v>170</v>
      </c>
      <c r="BM47" s="52" t="s">
        <v>170</v>
      </c>
      <c r="BN47" s="52" t="s">
        <v>170</v>
      </c>
      <c r="BO47" s="52" t="s">
        <v>170</v>
      </c>
      <c r="BP47" s="52" t="s">
        <v>170</v>
      </c>
      <c r="BQ47" s="52" t="s">
        <v>170</v>
      </c>
      <c r="BR47" s="52" t="s">
        <v>170</v>
      </c>
      <c r="BS47" s="52" t="s">
        <v>170</v>
      </c>
      <c r="BT47" s="52" t="s">
        <v>170</v>
      </c>
      <c r="BU47" s="52" t="s">
        <v>170</v>
      </c>
      <c r="BV47" s="52">
        <v>0</v>
      </c>
    </row>
    <row r="48" spans="1:74" s="52" customFormat="1" x14ac:dyDescent="0.2">
      <c r="A48" s="52">
        <v>272311</v>
      </c>
      <c r="B48" s="52" t="s">
        <v>197</v>
      </c>
      <c r="C48" s="52" t="s">
        <v>419</v>
      </c>
      <c r="D48" s="52">
        <v>2</v>
      </c>
      <c r="E48" s="52">
        <v>3.4190371991247299</v>
      </c>
      <c r="F48" s="52">
        <v>40.256405731629798</v>
      </c>
      <c r="G48" s="52">
        <v>0</v>
      </c>
      <c r="H48" s="52">
        <v>0</v>
      </c>
      <c r="I48" s="52">
        <v>1</v>
      </c>
      <c r="J48" s="52">
        <v>0</v>
      </c>
      <c r="K48" s="52">
        <v>0</v>
      </c>
      <c r="L48" s="52">
        <v>0</v>
      </c>
      <c r="M48" s="52">
        <v>0</v>
      </c>
      <c r="N48" s="52">
        <v>1</v>
      </c>
      <c r="O48" s="52">
        <v>0</v>
      </c>
      <c r="P48" s="52">
        <v>1</v>
      </c>
      <c r="Q48" s="52">
        <v>1</v>
      </c>
      <c r="R48" s="52">
        <v>0</v>
      </c>
      <c r="S48" s="52" t="s">
        <v>170</v>
      </c>
      <c r="T48" s="52" t="s">
        <v>170</v>
      </c>
      <c r="U48" s="52" t="s">
        <v>170</v>
      </c>
      <c r="V48" s="52" t="s">
        <v>170</v>
      </c>
      <c r="W48" s="52" t="s">
        <v>170</v>
      </c>
      <c r="X48" s="52" t="s">
        <v>170</v>
      </c>
      <c r="Y48" s="52" t="s">
        <v>170</v>
      </c>
      <c r="Z48" s="52" t="s">
        <v>170</v>
      </c>
      <c r="AA48" s="52" t="s">
        <v>170</v>
      </c>
      <c r="AB48" s="52" t="s">
        <v>170</v>
      </c>
      <c r="AC48" s="52" t="s">
        <v>170</v>
      </c>
      <c r="AD48" s="52" t="s">
        <v>170</v>
      </c>
      <c r="AE48" s="52" t="s">
        <v>170</v>
      </c>
      <c r="AF48" s="52" t="s">
        <v>170</v>
      </c>
      <c r="AG48" s="52" t="s">
        <v>170</v>
      </c>
      <c r="AH48" s="52" t="s">
        <v>170</v>
      </c>
      <c r="AI48" s="52" t="s">
        <v>170</v>
      </c>
      <c r="AJ48" s="52" t="s">
        <v>170</v>
      </c>
      <c r="AK48" s="52" t="s">
        <v>170</v>
      </c>
      <c r="AL48" s="52" t="s">
        <v>170</v>
      </c>
      <c r="AM48" s="52" t="s">
        <v>170</v>
      </c>
      <c r="AN48" s="52" t="s">
        <v>170</v>
      </c>
      <c r="AO48" s="52" t="s">
        <v>170</v>
      </c>
      <c r="AP48" s="52">
        <v>1</v>
      </c>
      <c r="AQ48" s="52">
        <v>0</v>
      </c>
      <c r="AR48" s="52">
        <v>0</v>
      </c>
      <c r="AS48" s="52">
        <v>0</v>
      </c>
      <c r="AT48" s="52">
        <v>1</v>
      </c>
      <c r="AU48" s="52">
        <v>0</v>
      </c>
      <c r="AV48" s="52">
        <v>0</v>
      </c>
      <c r="AW48" s="52">
        <v>0</v>
      </c>
      <c r="AX48" s="52">
        <v>0</v>
      </c>
      <c r="AY48" s="52">
        <v>0</v>
      </c>
      <c r="AZ48" s="52">
        <v>0</v>
      </c>
      <c r="BA48" s="52">
        <v>0</v>
      </c>
      <c r="BB48" s="52">
        <v>0</v>
      </c>
      <c r="BC48" s="52">
        <v>0</v>
      </c>
      <c r="BD48" s="52">
        <v>0</v>
      </c>
      <c r="BE48" s="52">
        <v>0</v>
      </c>
      <c r="BF48" s="52">
        <v>0</v>
      </c>
      <c r="BG48" s="52">
        <v>1</v>
      </c>
      <c r="BH48" s="52">
        <v>1</v>
      </c>
      <c r="BI48" s="52">
        <v>0</v>
      </c>
      <c r="BJ48" s="52">
        <v>0</v>
      </c>
      <c r="BK48" s="52" t="s">
        <v>170</v>
      </c>
      <c r="BL48" s="52" t="s">
        <v>170</v>
      </c>
      <c r="BM48" s="52" t="s">
        <v>170</v>
      </c>
      <c r="BN48" s="52" t="s">
        <v>170</v>
      </c>
      <c r="BO48" s="52" t="s">
        <v>170</v>
      </c>
      <c r="BP48" s="52" t="s">
        <v>170</v>
      </c>
      <c r="BQ48" s="52" t="s">
        <v>170</v>
      </c>
      <c r="BR48" s="52" t="s">
        <v>170</v>
      </c>
      <c r="BS48" s="52" t="s">
        <v>170</v>
      </c>
      <c r="BT48" s="52" t="s">
        <v>170</v>
      </c>
      <c r="BU48" s="52" t="s">
        <v>170</v>
      </c>
      <c r="BV48" s="52">
        <v>0</v>
      </c>
    </row>
    <row r="49" spans="1:74" s="52" customFormat="1" x14ac:dyDescent="0.2">
      <c r="A49" s="52">
        <v>273619</v>
      </c>
      <c r="B49" s="52" t="s">
        <v>534</v>
      </c>
      <c r="C49" s="52" t="s">
        <v>419</v>
      </c>
      <c r="D49" s="52">
        <v>1</v>
      </c>
      <c r="E49" s="52">
        <v>2.3172822913287301</v>
      </c>
      <c r="F49" s="52">
        <v>27.284130204354401</v>
      </c>
      <c r="G49" s="52">
        <v>0</v>
      </c>
      <c r="H49" s="52">
        <v>0</v>
      </c>
      <c r="I49" s="52">
        <v>0</v>
      </c>
      <c r="J49" s="52">
        <v>0</v>
      </c>
      <c r="K49" s="52">
        <v>0</v>
      </c>
      <c r="L49" s="52">
        <v>0</v>
      </c>
      <c r="M49" s="52">
        <v>0</v>
      </c>
      <c r="N49" s="52">
        <v>1</v>
      </c>
      <c r="O49" s="52">
        <v>0</v>
      </c>
      <c r="P49" s="52">
        <v>1</v>
      </c>
      <c r="Q49" s="52">
        <v>0</v>
      </c>
      <c r="R49" s="52">
        <v>0</v>
      </c>
      <c r="S49" s="52" t="s">
        <v>170</v>
      </c>
      <c r="T49" s="52" t="s">
        <v>170</v>
      </c>
      <c r="U49" s="52" t="s">
        <v>170</v>
      </c>
      <c r="V49" s="52" t="s">
        <v>170</v>
      </c>
      <c r="W49" s="52" t="s">
        <v>170</v>
      </c>
      <c r="X49" s="52" t="s">
        <v>170</v>
      </c>
      <c r="Y49" s="52" t="s">
        <v>170</v>
      </c>
      <c r="Z49" s="52" t="s">
        <v>170</v>
      </c>
      <c r="AA49" s="52" t="s">
        <v>170</v>
      </c>
      <c r="AB49" s="52" t="s">
        <v>170</v>
      </c>
      <c r="AC49" s="52" t="s">
        <v>170</v>
      </c>
      <c r="AD49" s="52" t="s">
        <v>170</v>
      </c>
      <c r="AE49" s="52" t="s">
        <v>170</v>
      </c>
      <c r="AF49" s="52" t="s">
        <v>170</v>
      </c>
      <c r="AG49" s="52" t="s">
        <v>170</v>
      </c>
      <c r="AH49" s="52" t="s">
        <v>170</v>
      </c>
      <c r="AI49" s="52" t="s">
        <v>170</v>
      </c>
      <c r="AJ49" s="52" t="s">
        <v>170</v>
      </c>
      <c r="AK49" s="52" t="s">
        <v>170</v>
      </c>
      <c r="AL49" s="52" t="s">
        <v>170</v>
      </c>
      <c r="AM49" s="52" t="s">
        <v>170</v>
      </c>
      <c r="AN49" s="52" t="s">
        <v>170</v>
      </c>
      <c r="AO49" s="52" t="s">
        <v>170</v>
      </c>
      <c r="AP49" s="52">
        <v>0</v>
      </c>
      <c r="AQ49" s="52">
        <v>0</v>
      </c>
      <c r="AR49" s="52">
        <v>0</v>
      </c>
      <c r="AS49" s="52">
        <v>0</v>
      </c>
      <c r="AT49" s="52">
        <v>0</v>
      </c>
      <c r="AU49" s="52">
        <v>0</v>
      </c>
      <c r="AV49" s="52">
        <v>0</v>
      </c>
      <c r="AW49" s="52">
        <v>1</v>
      </c>
      <c r="AX49" s="52">
        <v>0</v>
      </c>
      <c r="AY49" s="52">
        <v>0</v>
      </c>
      <c r="AZ49" s="52">
        <v>0</v>
      </c>
      <c r="BA49" s="52">
        <v>0</v>
      </c>
      <c r="BB49" s="52">
        <v>0</v>
      </c>
      <c r="BC49" s="52">
        <v>0</v>
      </c>
      <c r="BD49" s="52">
        <v>0</v>
      </c>
      <c r="BE49" s="52">
        <v>0</v>
      </c>
      <c r="BF49" s="52">
        <v>0</v>
      </c>
      <c r="BG49" s="52">
        <v>0</v>
      </c>
      <c r="BH49" s="52">
        <v>0</v>
      </c>
      <c r="BI49" s="52">
        <v>1</v>
      </c>
      <c r="BJ49" s="52">
        <v>0</v>
      </c>
      <c r="BK49" s="52" t="s">
        <v>170</v>
      </c>
      <c r="BL49" s="52" t="s">
        <v>170</v>
      </c>
      <c r="BM49" s="52" t="s">
        <v>170</v>
      </c>
      <c r="BN49" s="52" t="s">
        <v>170</v>
      </c>
      <c r="BO49" s="52" t="s">
        <v>170</v>
      </c>
      <c r="BP49" s="52" t="s">
        <v>170</v>
      </c>
      <c r="BQ49" s="52" t="s">
        <v>170</v>
      </c>
      <c r="BR49" s="52" t="s">
        <v>170</v>
      </c>
      <c r="BS49" s="52" t="s">
        <v>170</v>
      </c>
      <c r="BT49" s="52" t="s">
        <v>170</v>
      </c>
      <c r="BU49" s="52" t="s">
        <v>170</v>
      </c>
      <c r="BV49" s="52">
        <v>0</v>
      </c>
    </row>
    <row r="50" spans="1:74" s="52" customFormat="1" x14ac:dyDescent="0.2"/>
    <row r="51" spans="1:74" s="52" customFormat="1" x14ac:dyDescent="0.2"/>
    <row r="52" spans="1:74" s="52" customFormat="1" x14ac:dyDescent="0.2"/>
    <row r="53" spans="1:74" s="52" customFormat="1" x14ac:dyDescent="0.2"/>
    <row r="54" spans="1:74" s="52" customFormat="1" x14ac:dyDescent="0.2"/>
    <row r="55" spans="1:74" s="52" customFormat="1" x14ac:dyDescent="0.2"/>
    <row r="56" spans="1:74" s="52" customFormat="1" x14ac:dyDescent="0.2"/>
    <row r="57" spans="1:74" s="52" customFormat="1" x14ac:dyDescent="0.2"/>
    <row r="58" spans="1:74" s="52" customFormat="1" x14ac:dyDescent="0.2"/>
    <row r="59" spans="1:74" s="52" customFormat="1" x14ac:dyDescent="0.2"/>
    <row r="60" spans="1:74" s="52" customFormat="1" x14ac:dyDescent="0.2"/>
    <row r="61" spans="1:74" s="52" customFormat="1" x14ac:dyDescent="0.2"/>
    <row r="85" spans="1:75" x14ac:dyDescent="0.2">
      <c r="B85" s="52">
        <v>271004</v>
      </c>
      <c r="C85" t="s">
        <v>395</v>
      </c>
      <c r="D85">
        <f>IFERROR(VLOOKUP($B85,$A$8:$BW$70,D$88,FALSE),0)</f>
        <v>25</v>
      </c>
      <c r="E85">
        <f t="shared" ref="E85:BP85" si="0">IFERROR(VLOOKUP($B85,$A$8:$BW$70,E88,FALSE),0)</f>
        <v>0.91501454690126705</v>
      </c>
      <c r="F85">
        <f t="shared" si="0"/>
        <v>10.7735583748052</v>
      </c>
      <c r="G85">
        <f t="shared" si="0"/>
        <v>0</v>
      </c>
      <c r="H85">
        <f t="shared" si="0"/>
        <v>1</v>
      </c>
      <c r="I85">
        <f t="shared" si="0"/>
        <v>2</v>
      </c>
      <c r="J85">
        <f t="shared" si="0"/>
        <v>6</v>
      </c>
      <c r="K85">
        <f t="shared" si="0"/>
        <v>8</v>
      </c>
      <c r="L85">
        <f t="shared" si="0"/>
        <v>2</v>
      </c>
      <c r="M85">
        <f t="shared" si="0"/>
        <v>3</v>
      </c>
      <c r="N85">
        <f t="shared" si="0"/>
        <v>3</v>
      </c>
      <c r="O85">
        <f t="shared" si="0"/>
        <v>0</v>
      </c>
      <c r="P85">
        <f t="shared" si="0"/>
        <v>10</v>
      </c>
      <c r="Q85">
        <f t="shared" si="0"/>
        <v>15</v>
      </c>
      <c r="R85">
        <f t="shared" si="0"/>
        <v>0</v>
      </c>
      <c r="S85">
        <f t="shared" si="0"/>
        <v>8</v>
      </c>
      <c r="T85">
        <f t="shared" si="0"/>
        <v>17</v>
      </c>
      <c r="U85">
        <f t="shared" si="0"/>
        <v>0</v>
      </c>
      <c r="V85">
        <f t="shared" si="0"/>
        <v>17</v>
      </c>
      <c r="W85">
        <f t="shared" si="0"/>
        <v>3</v>
      </c>
      <c r="X85">
        <f t="shared" si="0"/>
        <v>2</v>
      </c>
      <c r="Y85">
        <f t="shared" si="0"/>
        <v>10</v>
      </c>
      <c r="Z85">
        <f t="shared" si="0"/>
        <v>2</v>
      </c>
      <c r="AA85">
        <f t="shared" si="0"/>
        <v>0</v>
      </c>
      <c r="AB85">
        <f t="shared" si="0"/>
        <v>19</v>
      </c>
      <c r="AC85">
        <f t="shared" si="0"/>
        <v>1</v>
      </c>
      <c r="AD85">
        <f t="shared" si="0"/>
        <v>0</v>
      </c>
      <c r="AE85">
        <f t="shared" si="0"/>
        <v>0</v>
      </c>
      <c r="AF85">
        <f t="shared" si="0"/>
        <v>0</v>
      </c>
      <c r="AG85">
        <f t="shared" si="0"/>
        <v>5</v>
      </c>
      <c r="AH85">
        <f t="shared" si="0"/>
        <v>0</v>
      </c>
      <c r="AI85">
        <f t="shared" si="0"/>
        <v>16</v>
      </c>
      <c r="AJ85">
        <f t="shared" si="0"/>
        <v>0</v>
      </c>
      <c r="AK85">
        <f t="shared" si="0"/>
        <v>0</v>
      </c>
      <c r="AL85">
        <f t="shared" si="0"/>
        <v>7</v>
      </c>
      <c r="AM85">
        <f t="shared" si="0"/>
        <v>1</v>
      </c>
      <c r="AN85">
        <f t="shared" si="0"/>
        <v>1</v>
      </c>
      <c r="AO85">
        <f t="shared" si="0"/>
        <v>0</v>
      </c>
      <c r="AP85">
        <f t="shared" si="0"/>
        <v>2</v>
      </c>
      <c r="AQ85">
        <f t="shared" si="0"/>
        <v>3</v>
      </c>
      <c r="AR85">
        <f t="shared" si="0"/>
        <v>2</v>
      </c>
      <c r="AS85">
        <f t="shared" si="0"/>
        <v>1</v>
      </c>
      <c r="AT85">
        <f t="shared" si="0"/>
        <v>0</v>
      </c>
      <c r="AU85">
        <f t="shared" si="0"/>
        <v>3</v>
      </c>
      <c r="AV85">
        <f t="shared" si="0"/>
        <v>1</v>
      </c>
      <c r="AW85">
        <f t="shared" si="0"/>
        <v>3</v>
      </c>
      <c r="AX85">
        <f t="shared" si="0"/>
        <v>1</v>
      </c>
      <c r="AY85">
        <f t="shared" si="0"/>
        <v>1</v>
      </c>
      <c r="AZ85">
        <f t="shared" si="0"/>
        <v>2</v>
      </c>
      <c r="BA85">
        <f t="shared" si="0"/>
        <v>0</v>
      </c>
      <c r="BB85">
        <f t="shared" si="0"/>
        <v>6</v>
      </c>
      <c r="BC85">
        <f t="shared" si="0"/>
        <v>6</v>
      </c>
      <c r="BD85">
        <f t="shared" si="0"/>
        <v>3</v>
      </c>
      <c r="BE85">
        <f t="shared" si="0"/>
        <v>3</v>
      </c>
      <c r="BF85">
        <f t="shared" si="0"/>
        <v>5</v>
      </c>
      <c r="BG85">
        <f t="shared" si="0"/>
        <v>3</v>
      </c>
      <c r="BH85">
        <f t="shared" si="0"/>
        <v>4</v>
      </c>
      <c r="BI85">
        <f t="shared" si="0"/>
        <v>1</v>
      </c>
      <c r="BJ85">
        <f t="shared" si="0"/>
        <v>0</v>
      </c>
      <c r="BK85">
        <f t="shared" si="0"/>
        <v>4</v>
      </c>
      <c r="BL85">
        <f t="shared" si="0"/>
        <v>29</v>
      </c>
      <c r="BM85">
        <f t="shared" si="0"/>
        <v>8</v>
      </c>
      <c r="BN85">
        <f t="shared" si="0"/>
        <v>2</v>
      </c>
      <c r="BO85">
        <f t="shared" si="0"/>
        <v>1</v>
      </c>
      <c r="BP85">
        <f t="shared" si="0"/>
        <v>0</v>
      </c>
      <c r="BQ85">
        <f t="shared" ref="BQ85:BW85" si="1">IFERROR(VLOOKUP($B85,$A$8:$BW$70,BQ88,FALSE),0)</f>
        <v>0</v>
      </c>
      <c r="BR85">
        <f t="shared" si="1"/>
        <v>0</v>
      </c>
      <c r="BS85">
        <f t="shared" si="1"/>
        <v>7</v>
      </c>
      <c r="BT85">
        <f t="shared" si="1"/>
        <v>17</v>
      </c>
      <c r="BU85">
        <f t="shared" si="1"/>
        <v>1</v>
      </c>
      <c r="BV85">
        <f t="shared" si="1"/>
        <v>0</v>
      </c>
      <c r="BW85">
        <f t="shared" si="1"/>
        <v>0</v>
      </c>
    </row>
    <row r="86" spans="1:75" x14ac:dyDescent="0.2">
      <c r="B86" s="52">
        <v>271403</v>
      </c>
      <c r="C86" t="s">
        <v>396</v>
      </c>
      <c r="D86">
        <f>IFERROR(VLOOKUP($B86,$A$8:$BW$70,D$88,FALSE),0)</f>
        <v>9</v>
      </c>
      <c r="E86">
        <f t="shared" ref="E86:BP86" si="2">IFERROR(VLOOKUP($B86,$A$8:$BW$70,E$88,FALSE),0)</f>
        <v>1.0893799975307401</v>
      </c>
      <c r="F86">
        <f t="shared" si="2"/>
        <v>12.8265709386684</v>
      </c>
      <c r="G86">
        <f t="shared" si="2"/>
        <v>0</v>
      </c>
      <c r="H86">
        <f t="shared" si="2"/>
        <v>0</v>
      </c>
      <c r="I86">
        <f t="shared" si="2"/>
        <v>1</v>
      </c>
      <c r="J86">
        <f t="shared" si="2"/>
        <v>1</v>
      </c>
      <c r="K86">
        <f t="shared" si="2"/>
        <v>1</v>
      </c>
      <c r="L86">
        <f t="shared" si="2"/>
        <v>1</v>
      </c>
      <c r="M86">
        <f t="shared" si="2"/>
        <v>5</v>
      </c>
      <c r="N86">
        <f t="shared" si="2"/>
        <v>0</v>
      </c>
      <c r="O86">
        <f t="shared" si="2"/>
        <v>0</v>
      </c>
      <c r="P86">
        <f t="shared" si="2"/>
        <v>8</v>
      </c>
      <c r="Q86">
        <f t="shared" si="2"/>
        <v>1</v>
      </c>
      <c r="R86">
        <f t="shared" si="2"/>
        <v>0</v>
      </c>
      <c r="S86">
        <f t="shared" si="2"/>
        <v>0</v>
      </c>
      <c r="T86">
        <f t="shared" si="2"/>
        <v>9</v>
      </c>
      <c r="U86">
        <f t="shared" si="2"/>
        <v>0</v>
      </c>
      <c r="V86">
        <f t="shared" si="2"/>
        <v>9</v>
      </c>
      <c r="W86">
        <f t="shared" si="2"/>
        <v>0</v>
      </c>
      <c r="X86">
        <f t="shared" si="2"/>
        <v>1</v>
      </c>
      <c r="Y86">
        <f t="shared" si="2"/>
        <v>7</v>
      </c>
      <c r="Z86">
        <f t="shared" si="2"/>
        <v>1</v>
      </c>
      <c r="AA86">
        <f t="shared" si="2"/>
        <v>0</v>
      </c>
      <c r="AB86">
        <f t="shared" si="2"/>
        <v>6</v>
      </c>
      <c r="AC86">
        <f t="shared" si="2"/>
        <v>2</v>
      </c>
      <c r="AD86">
        <f t="shared" si="2"/>
        <v>0</v>
      </c>
      <c r="AE86">
        <f t="shared" si="2"/>
        <v>0</v>
      </c>
      <c r="AF86">
        <f t="shared" si="2"/>
        <v>0</v>
      </c>
      <c r="AG86">
        <f t="shared" si="2"/>
        <v>1</v>
      </c>
      <c r="AH86">
        <f t="shared" si="2"/>
        <v>0</v>
      </c>
      <c r="AI86">
        <f t="shared" si="2"/>
        <v>4</v>
      </c>
      <c r="AJ86">
        <f t="shared" si="2"/>
        <v>0</v>
      </c>
      <c r="AK86">
        <f t="shared" si="2"/>
        <v>0</v>
      </c>
      <c r="AL86">
        <f t="shared" si="2"/>
        <v>3</v>
      </c>
      <c r="AM86">
        <f t="shared" si="2"/>
        <v>0</v>
      </c>
      <c r="AN86">
        <f t="shared" si="2"/>
        <v>2</v>
      </c>
      <c r="AO86">
        <f t="shared" si="2"/>
        <v>0</v>
      </c>
      <c r="AP86">
        <f t="shared" si="2"/>
        <v>0</v>
      </c>
      <c r="AQ86">
        <f t="shared" si="2"/>
        <v>0</v>
      </c>
      <c r="AR86">
        <f t="shared" si="2"/>
        <v>0</v>
      </c>
      <c r="AS86">
        <f t="shared" si="2"/>
        <v>4</v>
      </c>
      <c r="AT86">
        <f t="shared" si="2"/>
        <v>0</v>
      </c>
      <c r="AU86">
        <f t="shared" si="2"/>
        <v>3</v>
      </c>
      <c r="AV86">
        <f t="shared" si="2"/>
        <v>0</v>
      </c>
      <c r="AW86">
        <f t="shared" si="2"/>
        <v>0</v>
      </c>
      <c r="AX86">
        <f t="shared" si="2"/>
        <v>0</v>
      </c>
      <c r="AY86">
        <f t="shared" si="2"/>
        <v>1</v>
      </c>
      <c r="AZ86">
        <f t="shared" si="2"/>
        <v>0</v>
      </c>
      <c r="BA86">
        <f t="shared" si="2"/>
        <v>1</v>
      </c>
      <c r="BB86">
        <f t="shared" si="2"/>
        <v>0</v>
      </c>
      <c r="BC86">
        <f t="shared" si="2"/>
        <v>0</v>
      </c>
      <c r="BD86">
        <f t="shared" si="2"/>
        <v>1</v>
      </c>
      <c r="BE86">
        <f t="shared" si="2"/>
        <v>1</v>
      </c>
      <c r="BF86">
        <f t="shared" si="2"/>
        <v>2</v>
      </c>
      <c r="BG86">
        <f t="shared" si="2"/>
        <v>2</v>
      </c>
      <c r="BH86">
        <f t="shared" si="2"/>
        <v>1</v>
      </c>
      <c r="BI86">
        <f t="shared" si="2"/>
        <v>2</v>
      </c>
      <c r="BJ86">
        <f t="shared" si="2"/>
        <v>0</v>
      </c>
      <c r="BK86">
        <f t="shared" si="2"/>
        <v>1</v>
      </c>
      <c r="BL86">
        <f t="shared" si="2"/>
        <v>10</v>
      </c>
      <c r="BM86">
        <f t="shared" si="2"/>
        <v>3</v>
      </c>
      <c r="BN86">
        <f t="shared" si="2"/>
        <v>0</v>
      </c>
      <c r="BO86">
        <f t="shared" si="2"/>
        <v>0</v>
      </c>
      <c r="BP86">
        <f t="shared" si="2"/>
        <v>0</v>
      </c>
      <c r="BQ86">
        <f t="shared" ref="BQ86:BW86" si="3">IFERROR(VLOOKUP($B86,$A$8:$BW$70,BQ$88,FALSE),0)</f>
        <v>0</v>
      </c>
      <c r="BR86">
        <f t="shared" si="3"/>
        <v>0</v>
      </c>
      <c r="BS86">
        <f t="shared" si="3"/>
        <v>0</v>
      </c>
      <c r="BT86">
        <f t="shared" si="3"/>
        <v>9</v>
      </c>
      <c r="BU86">
        <f t="shared" si="3"/>
        <v>0</v>
      </c>
      <c r="BV86">
        <f t="shared" si="3"/>
        <v>0</v>
      </c>
      <c r="BW86">
        <f t="shared" si="3"/>
        <v>0</v>
      </c>
    </row>
    <row r="87" spans="1:75" x14ac:dyDescent="0.2">
      <c r="C87" t="s">
        <v>397</v>
      </c>
      <c r="D87">
        <f>SUM(D8:D83)</f>
        <v>109</v>
      </c>
      <c r="G87">
        <f t="shared" ref="G87:BR87" si="4">SUM(G8:G83)</f>
        <v>1</v>
      </c>
      <c r="H87">
        <f t="shared" si="4"/>
        <v>6</v>
      </c>
      <c r="I87">
        <f t="shared" si="4"/>
        <v>14</v>
      </c>
      <c r="J87">
        <f t="shared" si="4"/>
        <v>19</v>
      </c>
      <c r="K87">
        <f t="shared" si="4"/>
        <v>26</v>
      </c>
      <c r="L87">
        <f t="shared" si="4"/>
        <v>9</v>
      </c>
      <c r="M87">
        <f t="shared" si="4"/>
        <v>23</v>
      </c>
      <c r="N87">
        <f t="shared" si="4"/>
        <v>11</v>
      </c>
      <c r="O87">
        <f t="shared" si="4"/>
        <v>0</v>
      </c>
      <c r="P87">
        <f t="shared" si="4"/>
        <v>63</v>
      </c>
      <c r="Q87">
        <f t="shared" si="4"/>
        <v>46</v>
      </c>
      <c r="R87">
        <f t="shared" si="4"/>
        <v>0</v>
      </c>
      <c r="S87">
        <f t="shared" si="4"/>
        <v>15</v>
      </c>
      <c r="T87">
        <f t="shared" si="4"/>
        <v>36</v>
      </c>
      <c r="U87">
        <f t="shared" si="4"/>
        <v>1</v>
      </c>
      <c r="V87">
        <f t="shared" si="4"/>
        <v>35</v>
      </c>
      <c r="W87">
        <f t="shared" si="4"/>
        <v>4</v>
      </c>
      <c r="X87">
        <f t="shared" si="4"/>
        <v>3</v>
      </c>
      <c r="Y87">
        <f t="shared" si="4"/>
        <v>23</v>
      </c>
      <c r="Z87">
        <f t="shared" si="4"/>
        <v>5</v>
      </c>
      <c r="AA87">
        <f t="shared" si="4"/>
        <v>1</v>
      </c>
      <c r="AB87">
        <f t="shared" si="4"/>
        <v>37</v>
      </c>
      <c r="AC87">
        <f t="shared" si="4"/>
        <v>3</v>
      </c>
      <c r="AD87">
        <f t="shared" si="4"/>
        <v>1</v>
      </c>
      <c r="AE87">
        <f t="shared" si="4"/>
        <v>3</v>
      </c>
      <c r="AF87">
        <f t="shared" si="4"/>
        <v>0</v>
      </c>
      <c r="AG87">
        <f t="shared" si="4"/>
        <v>8</v>
      </c>
      <c r="AH87">
        <f t="shared" si="4"/>
        <v>0</v>
      </c>
      <c r="AI87">
        <f t="shared" si="4"/>
        <v>33</v>
      </c>
      <c r="AJ87">
        <f t="shared" si="4"/>
        <v>1</v>
      </c>
      <c r="AK87">
        <f t="shared" si="4"/>
        <v>2</v>
      </c>
      <c r="AL87">
        <f t="shared" si="4"/>
        <v>12</v>
      </c>
      <c r="AM87">
        <f t="shared" si="4"/>
        <v>1</v>
      </c>
      <c r="AN87">
        <f t="shared" si="4"/>
        <v>3</v>
      </c>
      <c r="AO87">
        <f t="shared" si="4"/>
        <v>0</v>
      </c>
      <c r="AP87">
        <f t="shared" si="4"/>
        <v>6</v>
      </c>
      <c r="AQ87">
        <f t="shared" si="4"/>
        <v>8</v>
      </c>
      <c r="AR87">
        <f t="shared" si="4"/>
        <v>4</v>
      </c>
      <c r="AS87">
        <f t="shared" si="4"/>
        <v>13</v>
      </c>
      <c r="AT87">
        <f t="shared" si="4"/>
        <v>4</v>
      </c>
      <c r="AU87">
        <f t="shared" si="4"/>
        <v>13</v>
      </c>
      <c r="AV87">
        <f t="shared" si="4"/>
        <v>8</v>
      </c>
      <c r="AW87">
        <f t="shared" si="4"/>
        <v>9</v>
      </c>
      <c r="AX87">
        <f t="shared" si="4"/>
        <v>7</v>
      </c>
      <c r="AY87">
        <f t="shared" si="4"/>
        <v>5</v>
      </c>
      <c r="AZ87">
        <f t="shared" si="4"/>
        <v>10</v>
      </c>
      <c r="BA87">
        <f t="shared" si="4"/>
        <v>3</v>
      </c>
      <c r="BB87">
        <f t="shared" si="4"/>
        <v>19</v>
      </c>
      <c r="BC87">
        <f t="shared" si="4"/>
        <v>18</v>
      </c>
      <c r="BD87">
        <f t="shared" si="4"/>
        <v>14</v>
      </c>
      <c r="BE87">
        <f t="shared" si="4"/>
        <v>11</v>
      </c>
      <c r="BF87">
        <f t="shared" si="4"/>
        <v>19</v>
      </c>
      <c r="BG87">
        <f t="shared" si="4"/>
        <v>13</v>
      </c>
      <c r="BH87">
        <f t="shared" si="4"/>
        <v>20</v>
      </c>
      <c r="BI87">
        <f t="shared" si="4"/>
        <v>13</v>
      </c>
      <c r="BJ87">
        <f t="shared" si="4"/>
        <v>1</v>
      </c>
      <c r="BK87">
        <f t="shared" si="4"/>
        <v>8</v>
      </c>
      <c r="BL87">
        <f t="shared" si="4"/>
        <v>56</v>
      </c>
      <c r="BM87">
        <f t="shared" si="4"/>
        <v>17</v>
      </c>
      <c r="BN87">
        <f t="shared" si="4"/>
        <v>6</v>
      </c>
      <c r="BO87">
        <f t="shared" si="4"/>
        <v>1</v>
      </c>
      <c r="BP87">
        <f t="shared" si="4"/>
        <v>0</v>
      </c>
      <c r="BQ87">
        <f t="shared" si="4"/>
        <v>1</v>
      </c>
      <c r="BR87">
        <f t="shared" si="4"/>
        <v>0</v>
      </c>
      <c r="BS87">
        <f t="shared" ref="BS87:BW87" si="5">SUM(BS8:BS83)</f>
        <v>12</v>
      </c>
      <c r="BT87">
        <f t="shared" si="5"/>
        <v>39</v>
      </c>
      <c r="BU87">
        <f t="shared" si="5"/>
        <v>1</v>
      </c>
      <c r="BV87">
        <f t="shared" si="5"/>
        <v>0</v>
      </c>
      <c r="BW87">
        <f t="shared" si="5"/>
        <v>0</v>
      </c>
    </row>
    <row r="88" spans="1:75" x14ac:dyDescent="0.2">
      <c r="A88">
        <v>1</v>
      </c>
      <c r="B88">
        <v>2</v>
      </c>
      <c r="C88">
        <v>3</v>
      </c>
      <c r="D88">
        <v>4</v>
      </c>
      <c r="E88">
        <v>5</v>
      </c>
      <c r="F88">
        <v>6</v>
      </c>
      <c r="G88">
        <v>7</v>
      </c>
      <c r="H88">
        <v>8</v>
      </c>
      <c r="I88">
        <v>9</v>
      </c>
      <c r="J88">
        <v>10</v>
      </c>
      <c r="K88">
        <v>11</v>
      </c>
      <c r="L88">
        <v>12</v>
      </c>
      <c r="M88">
        <v>13</v>
      </c>
      <c r="N88">
        <v>14</v>
      </c>
      <c r="O88">
        <v>15</v>
      </c>
      <c r="P88">
        <v>16</v>
      </c>
      <c r="Q88">
        <v>17</v>
      </c>
      <c r="R88">
        <v>18</v>
      </c>
      <c r="S88">
        <v>19</v>
      </c>
      <c r="T88">
        <v>20</v>
      </c>
      <c r="U88">
        <v>21</v>
      </c>
      <c r="V88">
        <v>22</v>
      </c>
      <c r="W88">
        <v>23</v>
      </c>
      <c r="X88">
        <v>24</v>
      </c>
      <c r="Y88">
        <v>25</v>
      </c>
      <c r="Z88">
        <v>26</v>
      </c>
      <c r="AA88">
        <v>27</v>
      </c>
      <c r="AB88">
        <v>28</v>
      </c>
      <c r="AC88">
        <v>29</v>
      </c>
      <c r="AD88">
        <v>30</v>
      </c>
      <c r="AE88">
        <v>31</v>
      </c>
      <c r="AF88">
        <v>32</v>
      </c>
      <c r="AG88">
        <v>33</v>
      </c>
      <c r="AH88">
        <v>34</v>
      </c>
      <c r="AI88">
        <v>35</v>
      </c>
      <c r="AJ88">
        <v>36</v>
      </c>
      <c r="AK88">
        <v>37</v>
      </c>
      <c r="AL88">
        <v>38</v>
      </c>
      <c r="AM88">
        <v>39</v>
      </c>
      <c r="AN88">
        <v>40</v>
      </c>
      <c r="AO88">
        <v>41</v>
      </c>
      <c r="AP88">
        <v>42</v>
      </c>
      <c r="AQ88">
        <v>43</v>
      </c>
      <c r="AR88">
        <v>44</v>
      </c>
      <c r="AS88">
        <v>45</v>
      </c>
      <c r="AT88">
        <v>46</v>
      </c>
      <c r="AU88">
        <v>47</v>
      </c>
      <c r="AV88">
        <v>48</v>
      </c>
      <c r="AW88">
        <v>49</v>
      </c>
      <c r="AX88">
        <v>50</v>
      </c>
      <c r="AY88">
        <v>51</v>
      </c>
      <c r="AZ88">
        <v>52</v>
      </c>
      <c r="BA88">
        <v>53</v>
      </c>
      <c r="BB88">
        <v>54</v>
      </c>
      <c r="BC88">
        <v>55</v>
      </c>
      <c r="BD88">
        <v>56</v>
      </c>
      <c r="BE88">
        <v>57</v>
      </c>
      <c r="BF88">
        <v>58</v>
      </c>
      <c r="BG88">
        <v>59</v>
      </c>
      <c r="BH88">
        <v>60</v>
      </c>
      <c r="BI88">
        <v>61</v>
      </c>
      <c r="BJ88">
        <v>62</v>
      </c>
      <c r="BK88">
        <v>63</v>
      </c>
      <c r="BL88">
        <v>64</v>
      </c>
      <c r="BM88">
        <v>65</v>
      </c>
      <c r="BN88">
        <v>66</v>
      </c>
      <c r="BO88">
        <v>67</v>
      </c>
      <c r="BP88">
        <v>68</v>
      </c>
      <c r="BQ88">
        <v>69</v>
      </c>
      <c r="BR88">
        <v>70</v>
      </c>
      <c r="BS88">
        <v>71</v>
      </c>
      <c r="BT88">
        <v>72</v>
      </c>
      <c r="BU88">
        <v>73</v>
      </c>
      <c r="BV88">
        <v>74</v>
      </c>
      <c r="BW88">
        <v>75</v>
      </c>
    </row>
    <row r="90" spans="1:75" x14ac:dyDescent="0.2">
      <c r="A90">
        <v>270000</v>
      </c>
      <c r="B90" t="s">
        <v>394</v>
      </c>
      <c r="C90" t="s">
        <v>406</v>
      </c>
      <c r="D90">
        <v>75</v>
      </c>
      <c r="E90">
        <v>0.85219980608477497</v>
      </c>
      <c r="F90">
        <v>10.0339654587401</v>
      </c>
      <c r="G90">
        <v>1</v>
      </c>
      <c r="H90">
        <v>5</v>
      </c>
      <c r="I90">
        <v>11</v>
      </c>
      <c r="J90">
        <v>12</v>
      </c>
      <c r="K90">
        <v>17</v>
      </c>
      <c r="L90">
        <v>6</v>
      </c>
      <c r="M90">
        <v>15</v>
      </c>
      <c r="N90">
        <v>8</v>
      </c>
      <c r="O90">
        <v>0</v>
      </c>
      <c r="P90">
        <v>45</v>
      </c>
      <c r="Q90">
        <v>30</v>
      </c>
      <c r="R90">
        <v>0</v>
      </c>
      <c r="S90">
        <v>19</v>
      </c>
      <c r="T90">
        <v>55</v>
      </c>
      <c r="U90">
        <v>2</v>
      </c>
      <c r="V90">
        <v>53</v>
      </c>
      <c r="W90">
        <v>4</v>
      </c>
      <c r="X90">
        <v>4</v>
      </c>
      <c r="Y90">
        <v>35</v>
      </c>
      <c r="Z90">
        <v>10</v>
      </c>
      <c r="AA90">
        <v>1</v>
      </c>
      <c r="AB90">
        <v>50</v>
      </c>
      <c r="AC90">
        <v>3</v>
      </c>
      <c r="AD90">
        <v>1</v>
      </c>
      <c r="AE90">
        <v>4</v>
      </c>
      <c r="AF90">
        <v>1</v>
      </c>
      <c r="AG90">
        <v>16</v>
      </c>
      <c r="AH90">
        <v>0</v>
      </c>
      <c r="AI90">
        <v>50</v>
      </c>
      <c r="AJ90">
        <v>2</v>
      </c>
      <c r="AK90">
        <v>2</v>
      </c>
      <c r="AL90">
        <v>15</v>
      </c>
      <c r="AM90">
        <v>3</v>
      </c>
      <c r="AN90">
        <v>3</v>
      </c>
      <c r="AO90">
        <v>0</v>
      </c>
      <c r="AP90">
        <v>4</v>
      </c>
      <c r="AQ90">
        <v>5</v>
      </c>
      <c r="AR90">
        <v>2</v>
      </c>
      <c r="AS90">
        <v>8</v>
      </c>
      <c r="AT90">
        <v>4</v>
      </c>
      <c r="AU90">
        <v>7</v>
      </c>
      <c r="AV90">
        <v>7</v>
      </c>
      <c r="AW90">
        <v>6</v>
      </c>
      <c r="AX90">
        <v>6</v>
      </c>
      <c r="AY90">
        <v>3</v>
      </c>
      <c r="AZ90">
        <v>8</v>
      </c>
      <c r="BA90">
        <v>2</v>
      </c>
      <c r="BB90">
        <v>13</v>
      </c>
      <c r="BC90">
        <v>12</v>
      </c>
      <c r="BD90">
        <v>10</v>
      </c>
      <c r="BE90">
        <v>7</v>
      </c>
      <c r="BF90">
        <v>12</v>
      </c>
      <c r="BG90">
        <v>8</v>
      </c>
      <c r="BH90">
        <v>15</v>
      </c>
      <c r="BI90">
        <v>10</v>
      </c>
      <c r="BJ90">
        <v>1</v>
      </c>
      <c r="BK90">
        <v>15</v>
      </c>
      <c r="BL90">
        <v>72</v>
      </c>
      <c r="BM90">
        <v>21</v>
      </c>
      <c r="BN90">
        <v>7</v>
      </c>
      <c r="BO90">
        <v>1</v>
      </c>
      <c r="BP90">
        <v>2</v>
      </c>
      <c r="BQ90">
        <v>4</v>
      </c>
      <c r="BR90">
        <v>0</v>
      </c>
      <c r="BS90">
        <v>19</v>
      </c>
      <c r="BT90">
        <v>55</v>
      </c>
      <c r="BU90">
        <v>1</v>
      </c>
      <c r="BV90">
        <v>0</v>
      </c>
    </row>
    <row r="91" spans="1:75" x14ac:dyDescent="0.2">
      <c r="B91" t="s">
        <v>425</v>
      </c>
    </row>
    <row r="92" spans="1:75" x14ac:dyDescent="0.2">
      <c r="D92">
        <f>D87-D85-D86</f>
        <v>75</v>
      </c>
    </row>
    <row r="100" spans="1:6" s="147" customFormat="1" x14ac:dyDescent="0.2"/>
    <row r="101" spans="1:6" x14ac:dyDescent="0.2">
      <c r="A101" s="52">
        <v>271004</v>
      </c>
      <c r="B101" s="52" t="s">
        <v>172</v>
      </c>
      <c r="C101" s="52" t="s">
        <v>419</v>
      </c>
      <c r="D101" s="52">
        <v>44</v>
      </c>
      <c r="E101" s="52">
        <v>1.61042560254623</v>
      </c>
      <c r="F101" s="52">
        <v>18.9614627396572</v>
      </c>
    </row>
    <row r="102" spans="1:6" x14ac:dyDescent="0.2">
      <c r="A102" s="52">
        <v>271021</v>
      </c>
      <c r="B102" s="52" t="s">
        <v>419</v>
      </c>
      <c r="C102" s="52" t="s">
        <v>500</v>
      </c>
      <c r="D102" s="52">
        <v>3</v>
      </c>
      <c r="E102" s="52">
        <v>2.8506813128337698</v>
      </c>
      <c r="F102" s="52">
        <v>33.564473522074998</v>
      </c>
    </row>
    <row r="103" spans="1:6" x14ac:dyDescent="0.2">
      <c r="A103" s="52">
        <v>271047</v>
      </c>
      <c r="B103" s="52" t="s">
        <v>419</v>
      </c>
      <c r="C103" s="52" t="s">
        <v>502</v>
      </c>
      <c r="D103" s="52">
        <v>1</v>
      </c>
      <c r="E103" s="52">
        <v>1.52506443397234</v>
      </c>
      <c r="F103" s="52">
        <v>17.956403819351699</v>
      </c>
    </row>
    <row r="104" spans="1:6" x14ac:dyDescent="0.2">
      <c r="A104" s="52">
        <v>271063</v>
      </c>
      <c r="B104" s="52" t="s">
        <v>419</v>
      </c>
      <c r="C104" s="52" t="s">
        <v>503</v>
      </c>
      <c r="D104" s="52">
        <v>4</v>
      </c>
      <c r="E104" s="52">
        <v>3.8529335272643199</v>
      </c>
      <c r="F104" s="52">
        <v>45.3651850790799</v>
      </c>
    </row>
    <row r="105" spans="1:6" x14ac:dyDescent="0.2">
      <c r="A105" s="52">
        <v>271071</v>
      </c>
      <c r="B105" s="52" t="s">
        <v>419</v>
      </c>
      <c r="C105" s="52" t="s">
        <v>504</v>
      </c>
      <c r="D105" s="52">
        <v>1</v>
      </c>
      <c r="E105" s="52">
        <v>1.2574503935819701</v>
      </c>
      <c r="F105" s="52">
        <v>14.8054643115297</v>
      </c>
    </row>
    <row r="106" spans="1:6" x14ac:dyDescent="0.2">
      <c r="A106" s="52">
        <v>271098</v>
      </c>
      <c r="B106" s="52" t="s">
        <v>419</v>
      </c>
      <c r="C106" s="52" t="s">
        <v>506</v>
      </c>
      <c r="D106" s="52">
        <v>2</v>
      </c>
      <c r="E106" s="52">
        <v>2.4886765218256901</v>
      </c>
      <c r="F106" s="52">
        <v>29.302159047302499</v>
      </c>
    </row>
    <row r="107" spans="1:6" x14ac:dyDescent="0.2">
      <c r="A107" s="52">
        <v>271136</v>
      </c>
      <c r="B107" s="52" t="s">
        <v>419</v>
      </c>
      <c r="C107" s="52" t="s">
        <v>508</v>
      </c>
      <c r="D107" s="52">
        <v>2</v>
      </c>
      <c r="E107" s="52">
        <v>2.0549915745345402</v>
      </c>
      <c r="F107" s="52">
        <v>24.1958685388745</v>
      </c>
    </row>
    <row r="108" spans="1:6" x14ac:dyDescent="0.2">
      <c r="A108" s="52">
        <v>271144</v>
      </c>
      <c r="B108" s="52" t="s">
        <v>419</v>
      </c>
      <c r="C108" s="52" t="s">
        <v>509</v>
      </c>
      <c r="D108" s="52">
        <v>3</v>
      </c>
      <c r="E108" s="52">
        <v>1.7542013121425799</v>
      </c>
      <c r="F108" s="52">
        <v>20.6543057720014</v>
      </c>
    </row>
    <row r="109" spans="1:6" x14ac:dyDescent="0.2">
      <c r="A109" s="52">
        <v>271152</v>
      </c>
      <c r="B109" s="52" t="s">
        <v>419</v>
      </c>
      <c r="C109" s="52" t="s">
        <v>510</v>
      </c>
      <c r="D109" s="52">
        <v>1</v>
      </c>
      <c r="E109" s="52">
        <v>1.1852554225435601</v>
      </c>
      <c r="F109" s="52">
        <v>13.9554267493032</v>
      </c>
    </row>
    <row r="110" spans="1:6" x14ac:dyDescent="0.2">
      <c r="A110" s="52">
        <v>271161</v>
      </c>
      <c r="B110" s="52" t="s">
        <v>419</v>
      </c>
      <c r="C110" s="52" t="s">
        <v>511</v>
      </c>
      <c r="D110" s="52">
        <v>4</v>
      </c>
      <c r="E110" s="52">
        <v>3.1821797931583098</v>
      </c>
      <c r="F110" s="52">
        <v>37.467600790412398</v>
      </c>
    </row>
    <row r="111" spans="1:6" x14ac:dyDescent="0.2">
      <c r="A111" s="52">
        <v>271187</v>
      </c>
      <c r="B111" s="52" t="s">
        <v>419</v>
      </c>
      <c r="C111" s="52" t="s">
        <v>513</v>
      </c>
      <c r="D111" s="52">
        <v>4</v>
      </c>
      <c r="E111" s="52">
        <v>2.34832740380664</v>
      </c>
      <c r="F111" s="52">
        <v>27.6496613674007</v>
      </c>
    </row>
    <row r="112" spans="1:6" x14ac:dyDescent="0.2">
      <c r="A112" s="52">
        <v>271209</v>
      </c>
      <c r="B112" s="52" t="s">
        <v>419</v>
      </c>
      <c r="C112" s="52" t="s">
        <v>514</v>
      </c>
      <c r="D112" s="52">
        <v>2</v>
      </c>
      <c r="E112" s="52">
        <v>1.31443180399193</v>
      </c>
      <c r="F112" s="52">
        <v>15.476374466356599</v>
      </c>
    </row>
    <row r="113" spans="1:6" x14ac:dyDescent="0.2">
      <c r="A113" s="52">
        <v>271217</v>
      </c>
      <c r="B113" s="52" t="s">
        <v>419</v>
      </c>
      <c r="C113" s="52" t="s">
        <v>515</v>
      </c>
      <c r="D113" s="52">
        <v>1</v>
      </c>
      <c r="E113" s="52">
        <v>0.76214284081122496</v>
      </c>
      <c r="F113" s="52">
        <v>8.9736173192289392</v>
      </c>
    </row>
    <row r="114" spans="1:6" x14ac:dyDescent="0.2">
      <c r="A114" s="52">
        <v>271233</v>
      </c>
      <c r="B114" s="52" t="s">
        <v>419</v>
      </c>
      <c r="C114" s="52" t="s">
        <v>517</v>
      </c>
      <c r="D114" s="52">
        <v>4</v>
      </c>
      <c r="E114" s="52">
        <v>2.2201131147631998</v>
      </c>
      <c r="F114" s="52">
        <v>26.140041512534399</v>
      </c>
    </row>
    <row r="115" spans="1:6" x14ac:dyDescent="0.2">
      <c r="A115" s="52">
        <v>271268</v>
      </c>
      <c r="B115" s="52" t="s">
        <v>419</v>
      </c>
      <c r="C115" s="52" t="s">
        <v>519</v>
      </c>
      <c r="D115" s="52">
        <v>5</v>
      </c>
      <c r="E115" s="52">
        <v>2.6023775321133402</v>
      </c>
      <c r="F115" s="52">
        <v>30.640896749076401</v>
      </c>
    </row>
    <row r="116" spans="1:6" x14ac:dyDescent="0.2">
      <c r="A116" s="52">
        <v>271276</v>
      </c>
      <c r="B116" s="52" t="s">
        <v>419</v>
      </c>
      <c r="C116" s="52" t="s">
        <v>520</v>
      </c>
      <c r="D116" s="52">
        <v>3</v>
      </c>
      <c r="E116" s="52">
        <v>2.23573600429261</v>
      </c>
      <c r="F116" s="52">
        <v>26.3239884376388</v>
      </c>
    </row>
    <row r="117" spans="1:6" x14ac:dyDescent="0.2">
      <c r="A117" s="52">
        <v>271284</v>
      </c>
      <c r="B117" s="52" t="s">
        <v>419</v>
      </c>
      <c r="C117" s="52" t="s">
        <v>521</v>
      </c>
      <c r="D117" s="52">
        <v>4</v>
      </c>
      <c r="E117" s="52">
        <v>3.6822918584526998</v>
      </c>
      <c r="F117" s="52">
        <v>43.3560170430721</v>
      </c>
    </row>
    <row r="118" spans="1:6" x14ac:dyDescent="0.2">
      <c r="A118" s="52">
        <v>271403</v>
      </c>
      <c r="B118" s="52" t="s">
        <v>173</v>
      </c>
      <c r="C118" s="52" t="s">
        <v>419</v>
      </c>
      <c r="D118" s="52">
        <v>10</v>
      </c>
      <c r="E118" s="52">
        <v>1.2104222194786001</v>
      </c>
      <c r="F118" s="52">
        <v>14.2517454874093</v>
      </c>
    </row>
    <row r="119" spans="1:6" x14ac:dyDescent="0.2">
      <c r="A119" s="52">
        <v>271411</v>
      </c>
      <c r="B119" s="52" t="s">
        <v>419</v>
      </c>
      <c r="C119" s="52" t="s">
        <v>522</v>
      </c>
      <c r="D119" s="52">
        <v>3</v>
      </c>
      <c r="E119" s="52">
        <v>2.0498243983765398</v>
      </c>
      <c r="F119" s="52">
        <v>24.135029206691499</v>
      </c>
    </row>
    <row r="120" spans="1:6" x14ac:dyDescent="0.2">
      <c r="A120" s="52">
        <v>271420</v>
      </c>
      <c r="B120" s="52" t="s">
        <v>419</v>
      </c>
      <c r="C120" s="52" t="s">
        <v>528</v>
      </c>
      <c r="D120" s="52">
        <v>2</v>
      </c>
      <c r="E120" s="52">
        <v>1.64869588155769</v>
      </c>
      <c r="F120" s="52">
        <v>19.412064411888899</v>
      </c>
    </row>
    <row r="121" spans="1:6" x14ac:dyDescent="0.2">
      <c r="A121" s="52">
        <v>271438</v>
      </c>
      <c r="B121" s="52" t="s">
        <v>419</v>
      </c>
      <c r="C121" s="52" t="s">
        <v>523</v>
      </c>
      <c r="D121" s="52">
        <v>1</v>
      </c>
      <c r="E121" s="52">
        <v>1.16009280742459</v>
      </c>
      <c r="F121" s="52">
        <v>13.659157248708899</v>
      </c>
    </row>
    <row r="122" spans="1:6" x14ac:dyDescent="0.2">
      <c r="A122" s="52">
        <v>271446</v>
      </c>
      <c r="B122" s="52" t="s">
        <v>419</v>
      </c>
      <c r="C122" s="52" t="s">
        <v>529</v>
      </c>
      <c r="D122" s="52">
        <v>1</v>
      </c>
      <c r="E122" s="52">
        <v>0.73069503711930806</v>
      </c>
      <c r="F122" s="52">
        <v>8.6033447918886292</v>
      </c>
    </row>
    <row r="123" spans="1:6" x14ac:dyDescent="0.2">
      <c r="A123" s="52">
        <v>271454</v>
      </c>
      <c r="B123" s="52" t="s">
        <v>419</v>
      </c>
      <c r="C123" s="52" t="s">
        <v>524</v>
      </c>
      <c r="D123" s="52">
        <v>1</v>
      </c>
      <c r="E123" s="52">
        <v>0.72107411199723104</v>
      </c>
      <c r="F123" s="52">
        <v>8.4900661573867495</v>
      </c>
    </row>
    <row r="124" spans="1:6" x14ac:dyDescent="0.2">
      <c r="A124" s="52">
        <v>271462</v>
      </c>
      <c r="B124" s="52" t="s">
        <v>419</v>
      </c>
      <c r="C124" s="52" t="s">
        <v>525</v>
      </c>
      <c r="D124" s="52">
        <v>2</v>
      </c>
      <c r="E124" s="52">
        <v>1.2597869700233699</v>
      </c>
      <c r="F124" s="52">
        <v>14.8329756147913</v>
      </c>
    </row>
    <row r="125" spans="1:6" x14ac:dyDescent="0.2">
      <c r="A125" s="52">
        <v>272027</v>
      </c>
      <c r="B125" s="52" t="s">
        <v>253</v>
      </c>
      <c r="C125" s="52" t="s">
        <v>419</v>
      </c>
      <c r="D125" s="52">
        <v>2</v>
      </c>
      <c r="E125" s="52">
        <v>1.0479269385338501</v>
      </c>
      <c r="F125" s="52">
        <v>12.3384945988662</v>
      </c>
    </row>
    <row r="126" spans="1:6" x14ac:dyDescent="0.2">
      <c r="A126" s="52">
        <v>272035</v>
      </c>
      <c r="B126" s="52" t="s">
        <v>174</v>
      </c>
      <c r="C126" s="52" t="s">
        <v>419</v>
      </c>
      <c r="D126" s="52">
        <v>10</v>
      </c>
      <c r="E126" s="52">
        <v>2.4461719854599502</v>
      </c>
      <c r="F126" s="52">
        <v>28.801702409447799</v>
      </c>
    </row>
    <row r="127" spans="1:6" x14ac:dyDescent="0.2">
      <c r="A127" s="52">
        <v>272043</v>
      </c>
      <c r="B127" s="52" t="s">
        <v>175</v>
      </c>
      <c r="C127" s="52" t="s">
        <v>419</v>
      </c>
      <c r="D127" s="52">
        <v>2</v>
      </c>
      <c r="E127" s="52">
        <v>1.9344791898401199</v>
      </c>
      <c r="F127" s="52">
        <v>22.776932396504598</v>
      </c>
    </row>
    <row r="128" spans="1:6" x14ac:dyDescent="0.2">
      <c r="A128" s="52">
        <v>272051</v>
      </c>
      <c r="B128" s="52" t="s">
        <v>176</v>
      </c>
      <c r="C128" s="52" t="s">
        <v>419</v>
      </c>
      <c r="D128" s="52">
        <v>2</v>
      </c>
      <c r="E128" s="52">
        <v>0.52788694773127398</v>
      </c>
      <c r="F128" s="52">
        <v>6.2154430942553196</v>
      </c>
    </row>
    <row r="129" spans="1:6" x14ac:dyDescent="0.2">
      <c r="A129" s="52">
        <v>272078</v>
      </c>
      <c r="B129" s="52" t="s">
        <v>177</v>
      </c>
      <c r="C129" s="52" t="s">
        <v>419</v>
      </c>
      <c r="D129" s="52">
        <v>6</v>
      </c>
      <c r="E129" s="52">
        <v>1.71457474259947</v>
      </c>
      <c r="F129" s="52">
        <v>20.187734872542102</v>
      </c>
    </row>
    <row r="130" spans="1:6" x14ac:dyDescent="0.2">
      <c r="A130" s="52">
        <v>272086</v>
      </c>
      <c r="B130" s="52" t="s">
        <v>178</v>
      </c>
      <c r="C130" s="52" t="s">
        <v>419</v>
      </c>
      <c r="D130" s="52">
        <v>1</v>
      </c>
      <c r="E130" s="52">
        <v>1.1905470563724001</v>
      </c>
      <c r="F130" s="52">
        <v>14.017731470191199</v>
      </c>
    </row>
    <row r="131" spans="1:6" x14ac:dyDescent="0.2">
      <c r="A131" s="52">
        <v>272094</v>
      </c>
      <c r="B131" s="52" t="s">
        <v>179</v>
      </c>
      <c r="C131" s="52" t="s">
        <v>419</v>
      </c>
      <c r="D131" s="52">
        <v>2</v>
      </c>
      <c r="E131" s="52">
        <v>1.4019838070870301</v>
      </c>
      <c r="F131" s="52">
        <v>16.507228696347301</v>
      </c>
    </row>
    <row r="132" spans="1:6" x14ac:dyDescent="0.2">
      <c r="A132" s="52">
        <v>272108</v>
      </c>
      <c r="B132" s="52" t="s">
        <v>180</v>
      </c>
      <c r="C132" s="52" t="s">
        <v>419</v>
      </c>
      <c r="D132" s="52">
        <v>3</v>
      </c>
      <c r="E132" s="52">
        <v>0.75437348025175999</v>
      </c>
      <c r="F132" s="52">
        <v>8.8821393642545896</v>
      </c>
    </row>
    <row r="133" spans="1:6" x14ac:dyDescent="0.2">
      <c r="A133" s="52">
        <v>272116</v>
      </c>
      <c r="B133" s="52" t="s">
        <v>181</v>
      </c>
      <c r="C133" s="52" t="s">
        <v>419</v>
      </c>
      <c r="D133" s="52">
        <v>2</v>
      </c>
      <c r="E133" s="52">
        <v>0.70545741859021405</v>
      </c>
      <c r="F133" s="52">
        <v>8.3061921866267099</v>
      </c>
    </row>
    <row r="134" spans="1:6" x14ac:dyDescent="0.2">
      <c r="A134" s="52">
        <v>272124</v>
      </c>
      <c r="B134" s="52" t="s">
        <v>182</v>
      </c>
      <c r="C134" s="52" t="s">
        <v>419</v>
      </c>
      <c r="D134" s="52">
        <v>4</v>
      </c>
      <c r="E134" s="52">
        <v>1.51691550401414</v>
      </c>
      <c r="F134" s="52">
        <v>17.8604567408116</v>
      </c>
    </row>
    <row r="135" spans="1:6" x14ac:dyDescent="0.2">
      <c r="A135" s="52">
        <v>272132</v>
      </c>
      <c r="B135" s="52" t="s">
        <v>183</v>
      </c>
      <c r="C135" s="52" t="s">
        <v>419</v>
      </c>
      <c r="D135" s="52">
        <v>3</v>
      </c>
      <c r="E135" s="52">
        <v>3.0352084176446801</v>
      </c>
      <c r="F135" s="52">
        <v>35.737131369042203</v>
      </c>
    </row>
    <row r="136" spans="1:6" x14ac:dyDescent="0.2">
      <c r="A136" s="52">
        <v>272159</v>
      </c>
      <c r="B136" s="52" t="s">
        <v>184</v>
      </c>
      <c r="C136" s="52" t="s">
        <v>419</v>
      </c>
      <c r="D136" s="52">
        <v>5</v>
      </c>
      <c r="E136" s="52">
        <v>2.1817198060887399</v>
      </c>
      <c r="F136" s="52">
        <v>25.687991265238399</v>
      </c>
    </row>
    <row r="137" spans="1:6" x14ac:dyDescent="0.2">
      <c r="A137" s="52">
        <v>272167</v>
      </c>
      <c r="B137" s="52" t="s">
        <v>185</v>
      </c>
      <c r="C137" s="52" t="s">
        <v>419</v>
      </c>
      <c r="D137" s="52">
        <v>2</v>
      </c>
      <c r="E137" s="52">
        <v>1.96390345450618</v>
      </c>
      <c r="F137" s="52">
        <v>23.123379383701799</v>
      </c>
    </row>
    <row r="138" spans="1:6" x14ac:dyDescent="0.2">
      <c r="A138" s="52">
        <v>272175</v>
      </c>
      <c r="B138" s="52" t="s">
        <v>186</v>
      </c>
      <c r="C138" s="52" t="s">
        <v>419</v>
      </c>
      <c r="D138" s="52">
        <v>2</v>
      </c>
      <c r="E138" s="52">
        <v>1.6977784568891601</v>
      </c>
      <c r="F138" s="52">
        <v>19.989972153695</v>
      </c>
    </row>
    <row r="139" spans="1:6" x14ac:dyDescent="0.2">
      <c r="A139" s="52">
        <v>272183</v>
      </c>
      <c r="B139" s="52" t="s">
        <v>187</v>
      </c>
      <c r="C139" s="52" t="s">
        <v>419</v>
      </c>
      <c r="D139" s="52">
        <v>1</v>
      </c>
      <c r="E139" s="52">
        <v>0.84512279634230902</v>
      </c>
      <c r="F139" s="52">
        <v>9.9506393762884695</v>
      </c>
    </row>
    <row r="140" spans="1:6" x14ac:dyDescent="0.2">
      <c r="A140" s="52">
        <v>272191</v>
      </c>
      <c r="B140" s="52" t="s">
        <v>278</v>
      </c>
      <c r="C140" s="52" t="s">
        <v>419</v>
      </c>
      <c r="D140" s="52">
        <v>1</v>
      </c>
      <c r="E140" s="52">
        <v>0.54166779514123997</v>
      </c>
      <c r="F140" s="52">
        <v>6.3777014589210497</v>
      </c>
    </row>
    <row r="141" spans="1:6" x14ac:dyDescent="0.2">
      <c r="A141" s="52">
        <v>272205</v>
      </c>
      <c r="B141" s="52" t="s">
        <v>188</v>
      </c>
      <c r="C141" s="52" t="s">
        <v>419</v>
      </c>
      <c r="D141" s="52">
        <v>1</v>
      </c>
      <c r="E141" s="52">
        <v>0.71877291088653394</v>
      </c>
      <c r="F141" s="52">
        <v>8.4629713701156497</v>
      </c>
    </row>
    <row r="142" spans="1:6" x14ac:dyDescent="0.2">
      <c r="A142" s="52">
        <v>272221</v>
      </c>
      <c r="B142" s="52" t="s">
        <v>189</v>
      </c>
      <c r="C142" s="52" t="s">
        <v>419</v>
      </c>
      <c r="D142" s="52">
        <v>1</v>
      </c>
      <c r="E142" s="52">
        <v>0.91270022361155501</v>
      </c>
      <c r="F142" s="52">
        <v>10.7463090844586</v>
      </c>
    </row>
    <row r="143" spans="1:6" x14ac:dyDescent="0.2">
      <c r="A143" s="52">
        <v>272230</v>
      </c>
      <c r="B143" s="52" t="s">
        <v>171</v>
      </c>
      <c r="C143" s="52" t="s">
        <v>419</v>
      </c>
      <c r="D143" s="52">
        <v>2</v>
      </c>
      <c r="E143" s="52">
        <v>1.67840149042052</v>
      </c>
      <c r="F143" s="52">
        <v>19.7618240001126</v>
      </c>
    </row>
    <row r="144" spans="1:6" x14ac:dyDescent="0.2">
      <c r="A144" s="52">
        <v>272248</v>
      </c>
      <c r="B144" s="52" t="s">
        <v>190</v>
      </c>
      <c r="C144" s="52" t="s">
        <v>419</v>
      </c>
      <c r="D144" s="52">
        <v>1</v>
      </c>
      <c r="E144" s="52">
        <v>1.1535488931698401</v>
      </c>
      <c r="F144" s="52">
        <v>13.5821079357094</v>
      </c>
    </row>
    <row r="145" spans="1:6" x14ac:dyDescent="0.2">
      <c r="A145" s="52">
        <v>272272</v>
      </c>
      <c r="B145" s="52" t="s">
        <v>193</v>
      </c>
      <c r="C145" s="52" t="s">
        <v>419</v>
      </c>
      <c r="D145" s="52">
        <v>16</v>
      </c>
      <c r="E145" s="52">
        <v>3.3185863651731</v>
      </c>
      <c r="F145" s="52">
        <v>39.073678170586398</v>
      </c>
    </row>
    <row r="146" spans="1:6" x14ac:dyDescent="0.2">
      <c r="A146" s="52">
        <v>272281</v>
      </c>
      <c r="B146" s="52" t="s">
        <v>194</v>
      </c>
      <c r="C146" s="52" t="s">
        <v>419</v>
      </c>
      <c r="D146" s="52">
        <v>1</v>
      </c>
      <c r="E146" s="52">
        <v>1.6579073892932299</v>
      </c>
      <c r="F146" s="52">
        <v>19.520522486839699</v>
      </c>
    </row>
    <row r="147" spans="1:6" x14ac:dyDescent="0.2">
      <c r="A147" s="52">
        <v>273414</v>
      </c>
      <c r="B147" s="52" t="s">
        <v>537</v>
      </c>
      <c r="C147" s="52" t="s">
        <v>419</v>
      </c>
      <c r="D147" s="52">
        <v>1</v>
      </c>
      <c r="E147" s="52">
        <v>5.9548621449413401</v>
      </c>
      <c r="F147" s="52">
        <v>70.113699448502899</v>
      </c>
    </row>
    <row r="148" spans="1:6" x14ac:dyDescent="0.2">
      <c r="A148" s="52">
        <v>273627</v>
      </c>
      <c r="B148" s="52" t="s">
        <v>538</v>
      </c>
      <c r="C148" s="52" t="s">
        <v>419</v>
      </c>
      <c r="D148" s="52">
        <v>1</v>
      </c>
      <c r="E148" s="52">
        <v>11.775788977861501</v>
      </c>
      <c r="F148" s="52">
        <v>138.650418610305</v>
      </c>
    </row>
    <row r="149" spans="1:6" x14ac:dyDescent="0.2">
      <c r="A149" s="52">
        <v>273660</v>
      </c>
      <c r="B149" s="52" t="s">
        <v>526</v>
      </c>
      <c r="C149" s="52" t="s">
        <v>419</v>
      </c>
      <c r="D149" s="52">
        <v>1</v>
      </c>
      <c r="E149" s="52">
        <v>6.6511473229132001</v>
      </c>
      <c r="F149" s="52">
        <v>78.311895898816701</v>
      </c>
    </row>
    <row r="150" spans="1:6" x14ac:dyDescent="0.2">
      <c r="A150" s="52"/>
      <c r="B150" s="52"/>
      <c r="C150" s="52"/>
      <c r="D150" s="52"/>
      <c r="E150" s="52"/>
      <c r="F150" s="52"/>
    </row>
    <row r="178" spans="1:6" x14ac:dyDescent="0.2">
      <c r="B178">
        <v>271004</v>
      </c>
      <c r="C178" t="s">
        <v>249</v>
      </c>
      <c r="D178">
        <v>44</v>
      </c>
      <c r="E178">
        <v>1.61042560254623</v>
      </c>
      <c r="F178">
        <v>18.9614627396572</v>
      </c>
    </row>
    <row r="179" spans="1:6" x14ac:dyDescent="0.2">
      <c r="B179">
        <v>271403</v>
      </c>
      <c r="C179" t="s">
        <v>251</v>
      </c>
      <c r="D179">
        <v>10</v>
      </c>
      <c r="E179">
        <v>1.2104222194786001</v>
      </c>
      <c r="F179">
        <v>14.2517454874093</v>
      </c>
    </row>
    <row r="180" spans="1:6" x14ac:dyDescent="0.2">
      <c r="B180" s="52"/>
      <c r="C180" t="s">
        <v>397</v>
      </c>
      <c r="D180">
        <v>181</v>
      </c>
    </row>
    <row r="181" spans="1:6" x14ac:dyDescent="0.2">
      <c r="A181">
        <v>1</v>
      </c>
      <c r="B181" s="52">
        <v>2</v>
      </c>
      <c r="C181">
        <v>3</v>
      </c>
      <c r="D181">
        <v>4</v>
      </c>
      <c r="E181">
        <v>5</v>
      </c>
      <c r="F181">
        <v>6</v>
      </c>
    </row>
    <row r="183" spans="1:6" x14ac:dyDescent="0.2">
      <c r="A183">
        <v>270000</v>
      </c>
      <c r="B183" t="s">
        <v>313</v>
      </c>
      <c r="C183" t="s">
        <v>406</v>
      </c>
      <c r="D183">
        <v>127</v>
      </c>
      <c r="E183">
        <v>1.44305833830355</v>
      </c>
      <c r="F183">
        <v>16.990848176799901</v>
      </c>
    </row>
  </sheetData>
  <phoneticPr fontId="1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80717452356EE4AAA3D039DA3A5CA91" ma:contentTypeVersion="0" ma:contentTypeDescription="新しいドキュメントを作成します。" ma:contentTypeScope="" ma:versionID="eb8a416699cc8fce57c23d40a9dadddc">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602A79-CAA7-4F31-A97B-F321C7683B50}">
  <ds:schemaRefs>
    <ds:schemaRef ds:uri="http://purl.org/dc/dcmityp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80B10097-B91F-4D9A-B51B-82B9AFEB6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617ECE0-E898-4A94-BF10-56908D707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3</vt:i4>
      </vt:variant>
    </vt:vector>
  </HeadingPairs>
  <TitlesOfParts>
    <vt:vector size="48" baseType="lpstr">
      <vt:lpstr>市町村別自殺者集計表</vt:lpstr>
      <vt:lpstr>年間数値グラフ (2)</vt:lpstr>
      <vt:lpstr>1月総数</vt:lpstr>
      <vt:lpstr>1月男</vt:lpstr>
      <vt:lpstr>1月女</vt:lpstr>
      <vt:lpstr>2月総数</vt:lpstr>
      <vt:lpstr>2月男</vt:lpstr>
      <vt:lpstr>2月女</vt:lpstr>
      <vt:lpstr>3月総数</vt:lpstr>
      <vt:lpstr>3月男</vt:lpstr>
      <vt:lpstr>3月女</vt:lpstr>
      <vt:lpstr>4月総数</vt:lpstr>
      <vt:lpstr>4月男</vt:lpstr>
      <vt:lpstr>4月女</vt:lpstr>
      <vt:lpstr>5月総数</vt:lpstr>
      <vt:lpstr>5月男</vt:lpstr>
      <vt:lpstr>5月女</vt:lpstr>
      <vt:lpstr>6月総数</vt:lpstr>
      <vt:lpstr>6月男</vt:lpstr>
      <vt:lpstr>6月女</vt:lpstr>
      <vt:lpstr>7月総数</vt:lpstr>
      <vt:lpstr>7月男</vt:lpstr>
      <vt:lpstr>7月女</vt:lpstr>
      <vt:lpstr>8月総数</vt:lpstr>
      <vt:lpstr>8月男</vt:lpstr>
      <vt:lpstr>8月女</vt:lpstr>
      <vt:lpstr>9月総数</vt:lpstr>
      <vt:lpstr>9月男</vt:lpstr>
      <vt:lpstr>9月女</vt:lpstr>
      <vt:lpstr>10月総数</vt:lpstr>
      <vt:lpstr>10月男</vt:lpstr>
      <vt:lpstr>10月女</vt:lpstr>
      <vt:lpstr>11月総数</vt:lpstr>
      <vt:lpstr>11月男</vt:lpstr>
      <vt:lpstr>11月女</vt:lpstr>
      <vt:lpstr>12月総数</vt:lpstr>
      <vt:lpstr>12月男</vt:lpstr>
      <vt:lpstr>12月女</vt:lpstr>
      <vt:lpstr>使い方</vt:lpstr>
      <vt:lpstr>旧年度集計</vt:lpstr>
      <vt:lpstr>地域</vt:lpstr>
      <vt:lpstr>入力用</vt:lpstr>
      <vt:lpstr>旧市町村総</vt:lpstr>
      <vt:lpstr>旧市町村男</vt:lpstr>
      <vt:lpstr>旧市町村女</vt:lpstr>
      <vt:lpstr>市町村別自殺者集計表!Print_Area</vt:lpstr>
      <vt:lpstr>入力用!Print_Area</vt:lpstr>
      <vt:lpstr>'年間数値グラフ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2024-12-12T02:30:39Z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0x010100A80717452356EE4AAA3D039DA3A5CA91</vt:lpwstr>
  </property>
</Properties>
</file>