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594$\doc\11_小中高G\在宅（安田）\東日本\"/>
    </mc:Choice>
  </mc:AlternateContent>
  <xr:revisionPtr revIDLastSave="0" documentId="13_ncr:1_{5FC9A637-453C-48FB-ABBD-DF00ECA7CB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課税総所得金額等積算書" sheetId="1" r:id="rId1"/>
    <sheet name="（別紙）生命保険・地震保険" sheetId="5" r:id="rId2"/>
  </sheets>
  <definedNames>
    <definedName name="_xlnm.Print_Area" localSheetId="1">'（別紙）生命保険・地震保険'!$A$1:$H$55</definedName>
    <definedName name="_xlnm.Print_Area" localSheetId="0">課税総所得金額等積算書!$B$1:$K$68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3" i="1" s="1"/>
  <c r="N12" i="1"/>
  <c r="E14" i="5" l="1"/>
  <c r="B14" i="5"/>
  <c r="H5" i="5"/>
  <c r="E5" i="5"/>
  <c r="B5" i="5"/>
  <c r="E9" i="5"/>
  <c r="B9" i="5"/>
  <c r="M33" i="1"/>
  <c r="I65" i="1"/>
  <c r="I64" i="1"/>
  <c r="I63" i="1"/>
  <c r="I62" i="1"/>
  <c r="I61" i="1"/>
  <c r="I59" i="1"/>
  <c r="I58" i="1"/>
  <c r="I57" i="1"/>
  <c r="G9" i="5" l="1"/>
  <c r="G14" i="5"/>
  <c r="I49" i="1" l="1"/>
  <c r="N3" i="1" l="1"/>
  <c r="N33" i="1"/>
  <c r="I48" i="1" l="1"/>
  <c r="I67" i="1" s="1"/>
  <c r="I28" i="1" s="1"/>
  <c r="I30" i="1" s="1"/>
  <c r="O3" i="1" s="1"/>
  <c r="P3" i="1" s="1"/>
</calcChain>
</file>

<file path=xl/sharedStrings.xml><?xml version="1.0" encoding="utf-8"?>
<sst xmlns="http://schemas.openxmlformats.org/spreadsheetml/2006/main" count="155" uniqueCount="101">
  <si>
    <t>生徒氏名</t>
    <rPh sb="0" eb="2">
      <t>セイト</t>
    </rPh>
    <rPh sb="2" eb="4">
      <t>シメイ</t>
    </rPh>
    <phoneticPr fontId="2"/>
  </si>
  <si>
    <t>学校名</t>
    <rPh sb="0" eb="2">
      <t>ガッコウ</t>
    </rPh>
    <rPh sb="2" eb="3">
      <t>メイ</t>
    </rPh>
    <phoneticPr fontId="2"/>
  </si>
  <si>
    <t>学資負担者氏名</t>
    <rPh sb="0" eb="2">
      <t>ガクシ</t>
    </rPh>
    <rPh sb="2" eb="5">
      <t>フタンシャ</t>
    </rPh>
    <rPh sb="5" eb="7">
      <t>シメイ</t>
    </rPh>
    <phoneticPr fontId="2"/>
  </si>
  <si>
    <t>収入見込み金額</t>
    <rPh sb="0" eb="2">
      <t>シュウニュウ</t>
    </rPh>
    <rPh sb="2" eb="4">
      <t>ミコ</t>
    </rPh>
    <rPh sb="5" eb="7">
      <t>キンガク</t>
    </rPh>
    <phoneticPr fontId="2"/>
  </si>
  <si>
    <t>積算</t>
    <rPh sb="0" eb="2">
      <t>セキサン</t>
    </rPh>
    <phoneticPr fontId="2"/>
  </si>
  <si>
    <t>162.5万円以下</t>
    <rPh sb="5" eb="6">
      <t>マン</t>
    </rPh>
    <rPh sb="6" eb="7">
      <t>エン</t>
    </rPh>
    <rPh sb="7" eb="9">
      <t>イカ</t>
    </rPh>
    <phoneticPr fontId="2"/>
  </si>
  <si>
    <t>※　上記計算の結果1,000円未満の端数は切り捨てる。また、マイナスとなったときは、０円とする。</t>
    <rPh sb="2" eb="4">
      <t>ジョウキ</t>
    </rPh>
    <rPh sb="4" eb="6">
      <t>ケイサン</t>
    </rPh>
    <rPh sb="7" eb="9">
      <t>ケッカ</t>
    </rPh>
    <rPh sb="14" eb="15">
      <t>エン</t>
    </rPh>
    <rPh sb="15" eb="17">
      <t>ミマン</t>
    </rPh>
    <rPh sb="18" eb="20">
      <t>ハスウ</t>
    </rPh>
    <rPh sb="21" eb="22">
      <t>キ</t>
    </rPh>
    <rPh sb="23" eb="24">
      <t>ス</t>
    </rPh>
    <rPh sb="43" eb="44">
      <t>エン</t>
    </rPh>
    <phoneticPr fontId="2"/>
  </si>
  <si>
    <t>課税総所得金額等積算書</t>
    <rPh sb="0" eb="1">
      <t>カ</t>
    </rPh>
    <rPh sb="1" eb="2">
      <t>ゼイ</t>
    </rPh>
    <rPh sb="2" eb="3">
      <t>フサ</t>
    </rPh>
    <rPh sb="3" eb="4">
      <t>ショ</t>
    </rPh>
    <rPh sb="4" eb="5">
      <t>トク</t>
    </rPh>
    <rPh sb="5" eb="6">
      <t>カネ</t>
    </rPh>
    <rPh sb="6" eb="7">
      <t>ガク</t>
    </rPh>
    <rPh sb="7" eb="8">
      <t>ナド</t>
    </rPh>
    <rPh sb="8" eb="9">
      <t>セキ</t>
    </rPh>
    <rPh sb="9" eb="10">
      <t>ザン</t>
    </rPh>
    <rPh sb="10" eb="11">
      <t>ショ</t>
    </rPh>
    <phoneticPr fontId="2"/>
  </si>
  <si>
    <t>162.5万円超　180万円以下</t>
    <rPh sb="7" eb="8">
      <t>コ</t>
    </rPh>
    <rPh sb="12" eb="13">
      <t>マン</t>
    </rPh>
    <rPh sb="13" eb="14">
      <t>エン</t>
    </rPh>
    <rPh sb="14" eb="16">
      <t>イカ</t>
    </rPh>
    <phoneticPr fontId="2"/>
  </si>
  <si>
    <t>360万円超　660万円以下</t>
    <rPh sb="5" eb="6">
      <t>コ</t>
    </rPh>
    <rPh sb="10" eb="11">
      <t>マン</t>
    </rPh>
    <rPh sb="11" eb="12">
      <t>エン</t>
    </rPh>
    <rPh sb="12" eb="14">
      <t>イカ</t>
    </rPh>
    <phoneticPr fontId="2"/>
  </si>
  <si>
    <t>180万円超　  360万円以下</t>
    <rPh sb="5" eb="6">
      <t>コ</t>
    </rPh>
    <rPh sb="12" eb="13">
      <t>マン</t>
    </rPh>
    <rPh sb="13" eb="14">
      <t>エン</t>
    </rPh>
    <rPh sb="14" eb="16">
      <t>イカ</t>
    </rPh>
    <phoneticPr fontId="2"/>
  </si>
  <si>
    <t>学年・組・番号</t>
    <rPh sb="0" eb="2">
      <t>ガクネン</t>
    </rPh>
    <rPh sb="3" eb="4">
      <t>クミ</t>
    </rPh>
    <rPh sb="5" eb="7">
      <t>バンゴウ</t>
    </rPh>
    <phoneticPr fontId="2"/>
  </si>
  <si>
    <t>年</t>
    <rPh sb="0" eb="1">
      <t>ネン</t>
    </rPh>
    <phoneticPr fontId="2"/>
  </si>
  <si>
    <t>組</t>
    <rPh sb="0" eb="1">
      <t>クミ</t>
    </rPh>
    <phoneticPr fontId="2"/>
  </si>
  <si>
    <t>番</t>
    <rPh sb="0" eb="1">
      <t>バン</t>
    </rPh>
    <phoneticPr fontId="2"/>
  </si>
  <si>
    <t>①</t>
    <phoneticPr fontId="2"/>
  </si>
  <si>
    <t>所得控除額合計</t>
  </si>
  <si>
    <t>③</t>
    <phoneticPr fontId="2"/>
  </si>
  <si>
    <t>②</t>
    <phoneticPr fontId="2"/>
  </si>
  <si>
    <t>収入見込金額</t>
    <rPh sb="0" eb="2">
      <t>シュウニュウ</t>
    </rPh>
    <rPh sb="2" eb="4">
      <t>ミコ</t>
    </rPh>
    <rPh sb="4" eb="6">
      <t>キンガク</t>
    </rPh>
    <phoneticPr fontId="2"/>
  </si>
  <si>
    <t>550,000円</t>
    <phoneticPr fontId="2"/>
  </si>
  <si>
    <t>1,950,000円</t>
    <phoneticPr fontId="2"/>
  </si>
  <si>
    <t>④-a</t>
    <phoneticPr fontId="2"/>
  </si>
  <si>
    <t>④-b</t>
    <phoneticPr fontId="2"/>
  </si>
  <si>
    <t>⑤</t>
    <phoneticPr fontId="2"/>
  </si>
  <si>
    <t>⑥</t>
    <phoneticPr fontId="2"/>
  </si>
  <si>
    <t>⑦</t>
    <phoneticPr fontId="2"/>
  </si>
  <si>
    <t>（自動計算）</t>
    <rPh sb="1" eb="3">
      <t>ジドウ</t>
    </rPh>
    <rPh sb="3" eb="5">
      <t>ケイサン</t>
    </rPh>
    <phoneticPr fontId="2"/>
  </si>
  <si>
    <t>０歳以上16歳未満</t>
    <phoneticPr fontId="2"/>
  </si>
  <si>
    <t>16歳以上19歳未満</t>
    <phoneticPr fontId="2"/>
  </si>
  <si>
    <t>７-(1)推計課税総所得金額（　⑤　－　⑥　＝　　⑦）</t>
    <phoneticPr fontId="2"/>
  </si>
  <si>
    <t>16-18</t>
    <phoneticPr fontId="2"/>
  </si>
  <si>
    <t>0-15</t>
    <phoneticPr fontId="2"/>
  </si>
  <si>
    <t>結果</t>
    <rPh sb="0" eb="2">
      <t>ケッカ</t>
    </rPh>
    <phoneticPr fontId="2"/>
  </si>
  <si>
    <t>支払額</t>
    <rPh sb="0" eb="2">
      <t>シハラ</t>
    </rPh>
    <rPh sb="2" eb="3">
      <t>ガク</t>
    </rPh>
    <phoneticPr fontId="14"/>
  </si>
  <si>
    <t>控除額</t>
    <rPh sb="0" eb="2">
      <t>コウジョ</t>
    </rPh>
    <rPh sb="2" eb="3">
      <t>ガク</t>
    </rPh>
    <phoneticPr fontId="14"/>
  </si>
  <si>
    <t>生命保険料控除額計</t>
    <rPh sb="0" eb="2">
      <t>セイメイ</t>
    </rPh>
    <rPh sb="2" eb="4">
      <t>ホケン</t>
    </rPh>
    <rPh sb="4" eb="5">
      <t>リョウ</t>
    </rPh>
    <rPh sb="5" eb="7">
      <t>コウジョ</t>
    </rPh>
    <rPh sb="7" eb="8">
      <t>ガク</t>
    </rPh>
    <rPh sb="8" eb="9">
      <t>ケイ</t>
    </rPh>
    <phoneticPr fontId="14"/>
  </si>
  <si>
    <t>地震保険料控除額計</t>
    <rPh sb="0" eb="2">
      <t>ジシン</t>
    </rPh>
    <rPh sb="2" eb="4">
      <t>ホケン</t>
    </rPh>
    <rPh sb="4" eb="5">
      <t>リョウ</t>
    </rPh>
    <rPh sb="5" eb="7">
      <t>コウジョ</t>
    </rPh>
    <rPh sb="7" eb="8">
      <t>ガク</t>
    </rPh>
    <rPh sb="8" eb="9">
      <t>ケイ</t>
    </rPh>
    <phoneticPr fontId="14"/>
  </si>
  <si>
    <t>（別紙から自動計算）</t>
    <rPh sb="1" eb="3">
      <t>ベッシ</t>
    </rPh>
    <rPh sb="5" eb="7">
      <t>ジドウ</t>
    </rPh>
    <rPh sb="7" eb="9">
      <t>ケイサン</t>
    </rPh>
    <phoneticPr fontId="2"/>
  </si>
  <si>
    <t>種類</t>
    <rPh sb="0" eb="2">
      <t>シュルイ</t>
    </rPh>
    <phoneticPr fontId="2"/>
  </si>
  <si>
    <t>（別紙）</t>
    <rPh sb="1" eb="3">
      <t>ベッシ</t>
    </rPh>
    <phoneticPr fontId="2"/>
  </si>
  <si>
    <t>●住民税の生命保険料控除額の算定</t>
    <rPh sb="1" eb="4">
      <t>ジュウミンゼイ</t>
    </rPh>
    <rPh sb="5" eb="7">
      <t>セイメイ</t>
    </rPh>
    <rPh sb="7" eb="9">
      <t>ホケン</t>
    </rPh>
    <rPh sb="9" eb="10">
      <t>リョウ</t>
    </rPh>
    <rPh sb="10" eb="12">
      <t>コウジョ</t>
    </rPh>
    <rPh sb="12" eb="13">
      <t>ガク</t>
    </rPh>
    <rPh sb="14" eb="16">
      <t>サンテイ</t>
    </rPh>
    <phoneticPr fontId="14"/>
  </si>
  <si>
    <t>●住民税の地震保険料控除額の算定</t>
    <rPh sb="1" eb="4">
      <t>ジュウミンゼイ</t>
    </rPh>
    <rPh sb="5" eb="7">
      <t>ジシン</t>
    </rPh>
    <rPh sb="7" eb="9">
      <t>ホケン</t>
    </rPh>
    <rPh sb="9" eb="10">
      <t>リョウ</t>
    </rPh>
    <rPh sb="10" eb="12">
      <t>コウジョ</t>
    </rPh>
    <rPh sb="12" eb="13">
      <t>ガク</t>
    </rPh>
    <rPh sb="14" eb="16">
      <t>サンテイ</t>
    </rPh>
    <phoneticPr fontId="14"/>
  </si>
  <si>
    <t>所得控除額（内訳）</t>
    <rPh sb="0" eb="2">
      <t>ショトク</t>
    </rPh>
    <rPh sb="2" eb="4">
      <t>コウジョ</t>
    </rPh>
    <rPh sb="4" eb="5">
      <t>ガク</t>
    </rPh>
    <rPh sb="6" eb="8">
      <t>ウチワケ</t>
    </rPh>
    <phoneticPr fontId="17"/>
  </si>
  <si>
    <t>人数</t>
    <rPh sb="0" eb="2">
      <t>ニンズウ</t>
    </rPh>
    <phoneticPr fontId="17"/>
  </si>
  <si>
    <t>所得控除額（住民税）</t>
    <rPh sb="0" eb="2">
      <t>ショトク</t>
    </rPh>
    <rPh sb="2" eb="4">
      <t>コウジョ</t>
    </rPh>
    <rPh sb="4" eb="5">
      <t>ガク</t>
    </rPh>
    <rPh sb="6" eb="9">
      <t>ジュウミンゼイ</t>
    </rPh>
    <phoneticPr fontId="17"/>
  </si>
  <si>
    <t>社会保険料控除</t>
    <phoneticPr fontId="2"/>
  </si>
  <si>
    <t>円</t>
    <rPh sb="0" eb="1">
      <t>エン</t>
    </rPh>
    <phoneticPr fontId="17"/>
  </si>
  <si>
    <t>小規模企業共済等掛金控除</t>
    <phoneticPr fontId="2"/>
  </si>
  <si>
    <t>医療費控除</t>
    <phoneticPr fontId="2"/>
  </si>
  <si>
    <t>雑損控除</t>
    <phoneticPr fontId="2"/>
  </si>
  <si>
    <t>勤労学生控除（該当の場合26万円）</t>
    <rPh sb="7" eb="9">
      <t>ガイトウ</t>
    </rPh>
    <rPh sb="10" eb="12">
      <t>バアイ</t>
    </rPh>
    <rPh sb="14" eb="16">
      <t>マンエン</t>
    </rPh>
    <phoneticPr fontId="2"/>
  </si>
  <si>
    <t>ひとり親控除（該当の場合30万円）</t>
    <rPh sb="3" eb="4">
      <t>オヤ</t>
    </rPh>
    <rPh sb="4" eb="6">
      <t>コウジョ</t>
    </rPh>
    <rPh sb="7" eb="9">
      <t>ガイトウ</t>
    </rPh>
    <rPh sb="10" eb="12">
      <t>バアイ</t>
    </rPh>
    <rPh sb="14" eb="16">
      <t>マンエン</t>
    </rPh>
    <phoneticPr fontId="2"/>
  </si>
  <si>
    <t>寡婦控除（該当の場合26万円）</t>
    <rPh sb="0" eb="2">
      <t>カフ</t>
    </rPh>
    <rPh sb="2" eb="4">
      <t>コウジョ</t>
    </rPh>
    <rPh sb="5" eb="7">
      <t>ガイトウ</t>
    </rPh>
    <rPh sb="8" eb="10">
      <t>バアイ</t>
    </rPh>
    <rPh sb="12" eb="14">
      <t>マンエン</t>
    </rPh>
    <phoneticPr fontId="2"/>
  </si>
  <si>
    <t>配偶者控除/配偶者特別控除</t>
    <rPh sb="0" eb="3">
      <t>ハイグウシャ</t>
    </rPh>
    <rPh sb="3" eb="5">
      <t>コウジョ</t>
    </rPh>
    <rPh sb="6" eb="9">
      <t>ハイグウシャ</t>
    </rPh>
    <rPh sb="9" eb="11">
      <t>トクベツ</t>
    </rPh>
    <rPh sb="11" eb="13">
      <t>コウジョ</t>
    </rPh>
    <phoneticPr fontId="2"/>
  </si>
  <si>
    <t>障害者控除</t>
    <phoneticPr fontId="2"/>
  </si>
  <si>
    <t>　●その他障害者（人数×26万円）</t>
    <rPh sb="4" eb="5">
      <t>タ</t>
    </rPh>
    <rPh sb="5" eb="7">
      <t>ショウガイ</t>
    </rPh>
    <rPh sb="7" eb="8">
      <t>シャ</t>
    </rPh>
    <rPh sb="9" eb="11">
      <t>ニンズウ</t>
    </rPh>
    <rPh sb="14" eb="16">
      <t>マンエン</t>
    </rPh>
    <phoneticPr fontId="2"/>
  </si>
  <si>
    <t>人</t>
    <rPh sb="0" eb="1">
      <t>ニン</t>
    </rPh>
    <phoneticPr fontId="17"/>
  </si>
  <si>
    <t>（人数記入で自動計算）</t>
    <rPh sb="1" eb="3">
      <t>ニンズウ</t>
    </rPh>
    <rPh sb="3" eb="5">
      <t>キニュウ</t>
    </rPh>
    <rPh sb="6" eb="8">
      <t>ジドウ</t>
    </rPh>
    <rPh sb="8" eb="10">
      <t>ケイサン</t>
    </rPh>
    <phoneticPr fontId="17"/>
  </si>
  <si>
    <t>　●特別障害者控除（人数×30万円）</t>
    <rPh sb="2" eb="4">
      <t>トクベツ</t>
    </rPh>
    <rPh sb="4" eb="7">
      <t>ショウガイシャ</t>
    </rPh>
    <rPh sb="7" eb="9">
      <t>コウジョ</t>
    </rPh>
    <rPh sb="10" eb="12">
      <t>ニンズウ</t>
    </rPh>
    <rPh sb="15" eb="17">
      <t>マンエン</t>
    </rPh>
    <phoneticPr fontId="2"/>
  </si>
  <si>
    <t>　●同居特別障害者控除（人数×53万円）</t>
    <rPh sb="2" eb="4">
      <t>ドウキョ</t>
    </rPh>
    <rPh sb="4" eb="6">
      <t>トクベツ</t>
    </rPh>
    <rPh sb="6" eb="9">
      <t>ショウガイシャ</t>
    </rPh>
    <rPh sb="9" eb="11">
      <t>コウジョ</t>
    </rPh>
    <rPh sb="12" eb="14">
      <t>ニンズウ</t>
    </rPh>
    <rPh sb="17" eb="19">
      <t>マンエン</t>
    </rPh>
    <phoneticPr fontId="2"/>
  </si>
  <si>
    <t>　●一般（16歳以上19歳未満）
　（人数×33万円）</t>
    <rPh sb="19" eb="21">
      <t>ニンズウ</t>
    </rPh>
    <rPh sb="24" eb="26">
      <t>マンエン</t>
    </rPh>
    <phoneticPr fontId="17"/>
  </si>
  <si>
    <t>　●特定（19歳以上23歳未満）
　（人数×45万円）</t>
    <rPh sb="19" eb="21">
      <t>ニンズウ</t>
    </rPh>
    <rPh sb="24" eb="26">
      <t>マンエン</t>
    </rPh>
    <phoneticPr fontId="17"/>
  </si>
  <si>
    <t>　●一般（23歳以上70歳未満）
　（人数×33万円）</t>
    <rPh sb="19" eb="21">
      <t>ニンズウ</t>
    </rPh>
    <rPh sb="24" eb="26">
      <t>マンエン</t>
    </rPh>
    <phoneticPr fontId="17"/>
  </si>
  <si>
    <t>基礎控除</t>
  </si>
  <si>
    <t>（内訳から自動計算）</t>
    <rPh sb="1" eb="3">
      <t>ウチワケ</t>
    </rPh>
    <rPh sb="5" eb="7">
      <t>ジドウ</t>
    </rPh>
    <rPh sb="7" eb="9">
      <t>ケイサン</t>
    </rPh>
    <phoneticPr fontId="2"/>
  </si>
  <si>
    <t>　●老人（70歳以上のうち、次の「同居
　　老親等」以外の者）（人数×38万円）</t>
    <rPh sb="32" eb="34">
      <t>ニンズウ</t>
    </rPh>
    <rPh sb="37" eb="39">
      <t>マンエン</t>
    </rPh>
    <phoneticPr fontId="17"/>
  </si>
  <si>
    <t>　●同居老親等（70歳以上のうち、父母等
　　で同居している者）（人数×45万円）</t>
    <rPh sb="33" eb="35">
      <t>ニンズウ</t>
    </rPh>
    <rPh sb="38" eb="40">
      <t>マンエン</t>
    </rPh>
    <phoneticPr fontId="17"/>
  </si>
  <si>
    <t>（自動計算）</t>
    <rPh sb="1" eb="3">
      <t>ジドウ</t>
    </rPh>
    <rPh sb="3" eb="5">
      <t>ケイサン</t>
    </rPh>
    <phoneticPr fontId="17"/>
  </si>
  <si>
    <t>固定</t>
    <rPh sb="0" eb="2">
      <t>コテイ</t>
    </rPh>
    <phoneticPr fontId="2"/>
  </si>
  <si>
    <r>
      <t xml:space="preserve">生命保険料控除 </t>
    </r>
    <r>
      <rPr>
        <sz val="11"/>
        <color theme="1"/>
        <rFont val="ＭＳ ゴシック"/>
        <family val="3"/>
        <charset val="128"/>
      </rPr>
      <t>（※別紙に支払保険料を記載)</t>
    </r>
    <phoneticPr fontId="2"/>
  </si>
  <si>
    <r>
      <t>６．所得控除額計</t>
    </r>
    <r>
      <rPr>
        <sz val="11"/>
        <rFont val="ＭＳ ゴシック"/>
        <family val="3"/>
        <charset val="128"/>
      </rPr>
      <t>（裏面に内訳を記入してください）</t>
    </r>
    <rPh sb="2" eb="4">
      <t>ショトク</t>
    </rPh>
    <rPh sb="4" eb="6">
      <t>コウジョ</t>
    </rPh>
    <rPh sb="6" eb="7">
      <t>ガク</t>
    </rPh>
    <rPh sb="7" eb="8">
      <t>ケイ</t>
    </rPh>
    <rPh sb="9" eb="11">
      <t>リメン</t>
    </rPh>
    <rPh sb="12" eb="14">
      <t>ウチワケ</t>
    </rPh>
    <rPh sb="15" eb="17">
      <t>キニュウ</t>
    </rPh>
    <phoneticPr fontId="2"/>
  </si>
  <si>
    <t>【新一般生命保険料】</t>
    <rPh sb="1" eb="2">
      <t>シン</t>
    </rPh>
    <rPh sb="2" eb="4">
      <t>イッパン</t>
    </rPh>
    <rPh sb="4" eb="6">
      <t>セイメイ</t>
    </rPh>
    <rPh sb="6" eb="8">
      <t>ホケン</t>
    </rPh>
    <rPh sb="8" eb="9">
      <t>リョウ</t>
    </rPh>
    <phoneticPr fontId="14"/>
  </si>
  <si>
    <t>【旧一般生命保険料】</t>
    <rPh sb="1" eb="2">
      <t>キュウ</t>
    </rPh>
    <rPh sb="2" eb="4">
      <t>イッパン</t>
    </rPh>
    <rPh sb="4" eb="6">
      <t>セイメイ</t>
    </rPh>
    <rPh sb="6" eb="8">
      <t>ホケン</t>
    </rPh>
    <rPh sb="8" eb="9">
      <t>リョウ</t>
    </rPh>
    <phoneticPr fontId="14"/>
  </si>
  <si>
    <t>【介護医療保険料】</t>
    <rPh sb="1" eb="3">
      <t>カイゴ</t>
    </rPh>
    <rPh sb="3" eb="5">
      <t>イリョウ</t>
    </rPh>
    <rPh sb="5" eb="8">
      <t>ホケンリョウ</t>
    </rPh>
    <phoneticPr fontId="14"/>
  </si>
  <si>
    <t>【旧個人年金保険料】</t>
    <rPh sb="1" eb="2">
      <t>キュウ</t>
    </rPh>
    <rPh sb="2" eb="4">
      <t>コジン</t>
    </rPh>
    <rPh sb="4" eb="6">
      <t>ネンキン</t>
    </rPh>
    <rPh sb="6" eb="8">
      <t>ホケン</t>
    </rPh>
    <rPh sb="8" eb="9">
      <t>リョウ</t>
    </rPh>
    <phoneticPr fontId="14"/>
  </si>
  <si>
    <t>【新個人年金保険料】</t>
    <rPh sb="1" eb="2">
      <t>シン</t>
    </rPh>
    <rPh sb="2" eb="4">
      <t>コジン</t>
    </rPh>
    <rPh sb="4" eb="6">
      <t>ネンキン</t>
    </rPh>
    <rPh sb="6" eb="9">
      <t>ホケンリョウ</t>
    </rPh>
    <phoneticPr fontId="14"/>
  </si>
  <si>
    <t>【地震保険料】</t>
    <rPh sb="1" eb="3">
      <t>ジシン</t>
    </rPh>
    <rPh sb="3" eb="6">
      <t>ホケンリョウ</t>
    </rPh>
    <phoneticPr fontId="14"/>
  </si>
  <si>
    <t>【旧長期損害保険料】</t>
    <rPh sb="1" eb="2">
      <t>キュウ</t>
    </rPh>
    <rPh sb="2" eb="4">
      <t>チョウキ</t>
    </rPh>
    <rPh sb="4" eb="6">
      <t>ソンガイ</t>
    </rPh>
    <rPh sb="6" eb="8">
      <t>ホケン</t>
    </rPh>
    <rPh sb="8" eb="9">
      <t>リョウ</t>
    </rPh>
    <phoneticPr fontId="14"/>
  </si>
  <si>
    <r>
      <t xml:space="preserve">地震保険料控除 </t>
    </r>
    <r>
      <rPr>
        <sz val="11"/>
        <color theme="1"/>
        <rFont val="ＭＳ ゴシック"/>
        <family val="3"/>
        <charset val="128"/>
      </rPr>
      <t>（※別紙に支払保険料を記載)</t>
    </r>
    <phoneticPr fontId="2"/>
  </si>
  <si>
    <t>（参考）</t>
    <rPh sb="1" eb="3">
      <t>サンコウ</t>
    </rPh>
    <phoneticPr fontId="2"/>
  </si>
  <si>
    <t>（参考）大阪府ホームぺージ「個人府民税」</t>
    <rPh sb="1" eb="3">
      <t>サンコウ</t>
    </rPh>
    <rPh sb="4" eb="6">
      <t>オオサカ</t>
    </rPh>
    <rPh sb="6" eb="7">
      <t>フ</t>
    </rPh>
    <rPh sb="14" eb="16">
      <t>コジン</t>
    </rPh>
    <rPh sb="16" eb="18">
      <t>フミン</t>
    </rPh>
    <rPh sb="18" eb="19">
      <t>ゼイ</t>
    </rPh>
    <phoneticPr fontId="2"/>
  </si>
  <si>
    <t>https://www.pref.osaka.lg.jp/zei/alacarte/kojnfmin.html</t>
    <phoneticPr fontId="2"/>
  </si>
  <si>
    <t>660万円超　850万円以下</t>
    <rPh sb="5" eb="6">
      <t>コ</t>
    </rPh>
    <rPh sb="10" eb="11">
      <t>マン</t>
    </rPh>
    <rPh sb="11" eb="12">
      <t>エン</t>
    </rPh>
    <rPh sb="12" eb="14">
      <t>イカ</t>
    </rPh>
    <phoneticPr fontId="2"/>
  </si>
  <si>
    <t>850万円超</t>
    <rPh sb="3" eb="4">
      <t>マン</t>
    </rPh>
    <rPh sb="4" eb="5">
      <t>エン</t>
    </rPh>
    <rPh sb="5" eb="6">
      <t>コ</t>
    </rPh>
    <phoneticPr fontId="2"/>
  </si>
  <si>
    <t>１．平成２２年中の総所得金額</t>
    <rPh sb="2" eb="4">
      <t>ヘイセイ</t>
    </rPh>
    <rPh sb="6" eb="7">
      <t>ネン</t>
    </rPh>
    <rPh sb="7" eb="8">
      <t>チュウ</t>
    </rPh>
    <rPh sb="9" eb="12">
      <t>ソウショトク</t>
    </rPh>
    <rPh sb="12" eb="14">
      <t>キンガク</t>
    </rPh>
    <phoneticPr fontId="2"/>
  </si>
  <si>
    <t>③の金額×40%-100,000円</t>
    <rPh sb="2" eb="4">
      <t>キンガク</t>
    </rPh>
    <phoneticPr fontId="2"/>
  </si>
  <si>
    <t>③の金額×30%＋80,000円</t>
    <rPh sb="2" eb="4">
      <t>キンガク</t>
    </rPh>
    <phoneticPr fontId="2"/>
  </si>
  <si>
    <t>③の金額×20%＋440,000円</t>
    <rPh sb="2" eb="4">
      <t>キンガク</t>
    </rPh>
    <phoneticPr fontId="2"/>
  </si>
  <si>
    <t>③の金額×10%＋1,100,000円</t>
    <rPh sb="2" eb="4">
      <t>キンガク</t>
    </rPh>
    <phoneticPr fontId="2"/>
  </si>
  <si>
    <t>（※）年齢は平成22年12月31日現在</t>
    <rPh sb="3" eb="5">
      <t>ネンレイ</t>
    </rPh>
    <rPh sb="6" eb="8">
      <t>ヘイセイ</t>
    </rPh>
    <phoneticPr fontId="2"/>
  </si>
  <si>
    <r>
      <t>２-(1)．平成２２年中の課税総所得金額</t>
    </r>
    <r>
      <rPr>
        <b/>
        <sz val="10"/>
        <rFont val="ＭＳ ゴシック"/>
        <family val="3"/>
        <charset val="128"/>
      </rPr>
      <t>（※）</t>
    </r>
    <rPh sb="6" eb="8">
      <t>ヘイセイ</t>
    </rPh>
    <rPh sb="10" eb="11">
      <t>ネン</t>
    </rPh>
    <rPh sb="11" eb="12">
      <t>チュウ</t>
    </rPh>
    <rPh sb="13" eb="15">
      <t>カゼイ</t>
    </rPh>
    <rPh sb="15" eb="18">
      <t>ソウショトク</t>
    </rPh>
    <rPh sb="18" eb="20">
      <t>キンガク</t>
    </rPh>
    <phoneticPr fontId="2"/>
  </si>
  <si>
    <r>
      <t>２-(2)．平成２２年中の扶養親族の数</t>
    </r>
    <r>
      <rPr>
        <b/>
        <sz val="9"/>
        <rFont val="ＭＳ ゴシック"/>
        <family val="3"/>
        <charset val="128"/>
      </rPr>
      <t>（※</t>
    </r>
    <r>
      <rPr>
        <b/>
        <sz val="11"/>
        <rFont val="ＭＳ ゴシック"/>
        <family val="3"/>
        <charset val="128"/>
      </rPr>
      <t>）</t>
    </r>
    <rPh sb="6" eb="8">
      <t>ヘイセイ</t>
    </rPh>
    <rPh sb="10" eb="11">
      <t>ネン</t>
    </rPh>
    <rPh sb="11" eb="12">
      <t>チュウ</t>
    </rPh>
    <rPh sb="13" eb="15">
      <t>フヨウ</t>
    </rPh>
    <rPh sb="15" eb="17">
      <t>シンゾク</t>
    </rPh>
    <rPh sb="18" eb="19">
      <t>カズ</t>
    </rPh>
    <phoneticPr fontId="2"/>
  </si>
  <si>
    <r>
      <t>４-(1)．給与所得控除額</t>
    </r>
    <r>
      <rPr>
        <b/>
        <sz val="11"/>
        <color rgb="FFFF0000"/>
        <rFont val="ＭＳ ゴシック"/>
        <family val="3"/>
        <charset val="128"/>
      </rPr>
      <t>（給与所得者の場合）</t>
    </r>
    <rPh sb="6" eb="8">
      <t>キュウヨ</t>
    </rPh>
    <rPh sb="8" eb="10">
      <t>ショトク</t>
    </rPh>
    <rPh sb="10" eb="12">
      <t>コウジョ</t>
    </rPh>
    <rPh sb="12" eb="13">
      <t>ガク</t>
    </rPh>
    <phoneticPr fontId="2"/>
  </si>
  <si>
    <r>
      <t>４-(2)．必要経費</t>
    </r>
    <r>
      <rPr>
        <b/>
        <sz val="11"/>
        <color rgb="FFFF0000"/>
        <rFont val="ＭＳ ゴシック"/>
        <family val="3"/>
        <charset val="128"/>
      </rPr>
      <t>（自営業等の場合）</t>
    </r>
    <rPh sb="6" eb="8">
      <t>ヒツヨウ</t>
    </rPh>
    <rPh sb="8" eb="10">
      <t>ケイヒ</t>
    </rPh>
    <phoneticPr fontId="2"/>
  </si>
  <si>
    <t>（※）納税通知書に「課税総所得」の記載がない場合、「総所得－所得控除計」（計算結果の千円未満切捨）を記入すること。</t>
    <rPh sb="3" eb="5">
      <t>ノウゼイ</t>
    </rPh>
    <rPh sb="5" eb="8">
      <t>ツウチショ</t>
    </rPh>
    <phoneticPr fontId="2"/>
  </si>
  <si>
    <t>３．令和７年中の収入見込額</t>
    <phoneticPr fontId="2"/>
  </si>
  <si>
    <t>５．令和７年総所得金額見込（　③　－　④-a又は④-b　）</t>
    <rPh sb="22" eb="23">
      <t>マタ</t>
    </rPh>
    <phoneticPr fontId="2"/>
  </si>
  <si>
    <r>
      <t>７-(2)令和７年中の扶養親族の数</t>
    </r>
    <r>
      <rPr>
        <b/>
        <sz val="9"/>
        <rFont val="ＭＳ ゴシック"/>
        <family val="3"/>
        <charset val="128"/>
      </rPr>
      <t>（※</t>
    </r>
    <r>
      <rPr>
        <b/>
        <sz val="11"/>
        <rFont val="ＭＳ ゴシック"/>
        <family val="3"/>
        <charset val="128"/>
      </rPr>
      <t>）</t>
    </r>
    <rPh sb="5" eb="7">
      <t>レイワ</t>
    </rPh>
    <rPh sb="8" eb="9">
      <t>ネン</t>
    </rPh>
    <rPh sb="9" eb="10">
      <t>チュウ</t>
    </rPh>
    <rPh sb="11" eb="13">
      <t>フヨウ</t>
    </rPh>
    <rPh sb="13" eb="15">
      <t>シンゾク</t>
    </rPh>
    <rPh sb="16" eb="17">
      <t>カズ</t>
    </rPh>
    <phoneticPr fontId="2"/>
  </si>
  <si>
    <t>（※）年齢は令和7年12月31日現在</t>
    <rPh sb="3" eb="5">
      <t>ネンレイ</t>
    </rPh>
    <phoneticPr fontId="2"/>
  </si>
  <si>
    <t>扶養控除　※扶養親族の年齢は令和7年12月31日現在
　　※生計を一にする扶養親族の前年の合計所得金額が48万円以下の場合に適用</t>
    <rPh sb="6" eb="8">
      <t>フヨウ</t>
    </rPh>
    <rPh sb="8" eb="10">
      <t>シンゾク</t>
    </rPh>
    <rPh sb="11" eb="13">
      <t>ネンレイ</t>
    </rPh>
    <rPh sb="14" eb="16">
      <t>レイワ</t>
    </rPh>
    <rPh sb="17" eb="18">
      <t>ネン</t>
    </rPh>
    <rPh sb="20" eb="21">
      <t>ガツ</t>
    </rPh>
    <rPh sb="23" eb="24">
      <t>ニチ</t>
    </rPh>
    <rPh sb="24" eb="26">
      <t>ゲンザイ</t>
    </rPh>
    <rPh sb="30" eb="32">
      <t>セイケイ</t>
    </rPh>
    <rPh sb="33" eb="34">
      <t>イツ</t>
    </rPh>
    <rPh sb="37" eb="39">
      <t>フヨウ</t>
    </rPh>
    <rPh sb="39" eb="41">
      <t>シンゾク</t>
    </rPh>
    <rPh sb="42" eb="44">
      <t>ゼンネン</t>
    </rPh>
    <rPh sb="45" eb="47">
      <t>ゴウケイ</t>
    </rPh>
    <rPh sb="47" eb="49">
      <t>ショトク</t>
    </rPh>
    <rPh sb="49" eb="51">
      <t>キンガク</t>
    </rPh>
    <rPh sb="54" eb="56">
      <t>マンエン</t>
    </rPh>
    <rPh sb="56" eb="58">
      <t>イカ</t>
    </rPh>
    <rPh sb="59" eb="61">
      <t>バアイ</t>
    </rPh>
    <rPh sb="62" eb="64">
      <t>テキヨウ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</si>
</sst>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①　&quot;#,##0&quot;　円&quot;"/>
    <numFmt numFmtId="177" formatCode="#,##0&quot;　円&quot;"/>
    <numFmt numFmtId="178" formatCode="0&quot;人&quot;"/>
    <numFmt numFmtId="179" formatCode="#,##0_);[Red]\(#,##0\)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7" fontId="7" fillId="0" borderId="0" xfId="0" applyNumberFormat="1" applyFont="1" applyFill="1" applyAlignment="1">
      <alignment horizontal="right" vertical="center"/>
    </xf>
    <xf numFmtId="38" fontId="13" fillId="0" borderId="0" xfId="1" applyFont="1">
      <alignment vertical="center"/>
    </xf>
    <xf numFmtId="38" fontId="15" fillId="0" borderId="0" xfId="1" applyFont="1">
      <alignment vertical="center"/>
    </xf>
    <xf numFmtId="38" fontId="15" fillId="0" borderId="0" xfId="1" applyFont="1" applyAlignment="1">
      <alignment horizontal="right" vertical="center"/>
    </xf>
    <xf numFmtId="177" fontId="13" fillId="4" borderId="13" xfId="1" applyNumberFormat="1" applyFont="1" applyFill="1" applyBorder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3" borderId="19" xfId="0" applyFont="1" applyFill="1" applyBorder="1" applyAlignment="1">
      <alignment horizontal="centerContinuous" vertical="center"/>
    </xf>
    <xf numFmtId="0" fontId="15" fillId="3" borderId="20" xfId="0" applyFont="1" applyFill="1" applyBorder="1" applyAlignment="1">
      <alignment horizontal="centerContinuous" vertical="center"/>
    </xf>
    <xf numFmtId="0" fontId="16" fillId="0" borderId="23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29" xfId="0" applyFont="1" applyBorder="1" applyAlignment="1">
      <alignment horizontal="right" vertical="center"/>
    </xf>
    <xf numFmtId="0" fontId="16" fillId="0" borderId="3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33" xfId="0" applyFont="1" applyBorder="1" applyAlignment="1">
      <alignment horizontal="right" vertical="center"/>
    </xf>
    <xf numFmtId="0" fontId="16" fillId="0" borderId="34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15" fillId="0" borderId="39" xfId="0" applyFont="1" applyBorder="1" applyAlignment="1">
      <alignment horizontal="right" vertical="center"/>
    </xf>
    <xf numFmtId="0" fontId="16" fillId="3" borderId="19" xfId="0" applyFont="1" applyFill="1" applyBorder="1" applyAlignment="1">
      <alignment vertical="center"/>
    </xf>
    <xf numFmtId="0" fontId="15" fillId="3" borderId="20" xfId="0" applyFont="1" applyFill="1" applyBorder="1" applyAlignment="1">
      <alignment vertical="center"/>
    </xf>
    <xf numFmtId="0" fontId="15" fillId="3" borderId="20" xfId="0" applyFont="1" applyFill="1" applyBorder="1" applyAlignment="1">
      <alignment horizontal="center" vertical="center"/>
    </xf>
    <xf numFmtId="179" fontId="15" fillId="3" borderId="20" xfId="0" applyNumberFormat="1" applyFont="1" applyFill="1" applyBorder="1" applyAlignment="1">
      <alignment horizontal="right" vertical="center"/>
    </xf>
    <xf numFmtId="0" fontId="15" fillId="3" borderId="40" xfId="0" applyFont="1" applyFill="1" applyBorder="1" applyAlignment="1">
      <alignment horizontal="right" vertical="center"/>
    </xf>
    <xf numFmtId="0" fontId="16" fillId="0" borderId="4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42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25" xfId="0" applyFont="1" applyBorder="1" applyAlignment="1">
      <alignment horizontal="right" vertical="center"/>
    </xf>
    <xf numFmtId="0" fontId="16" fillId="0" borderId="15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15" fillId="0" borderId="46" xfId="0" applyFont="1" applyBorder="1" applyAlignment="1">
      <alignment vertical="center"/>
    </xf>
    <xf numFmtId="0" fontId="15" fillId="0" borderId="49" xfId="0" applyFont="1" applyBorder="1" applyAlignment="1">
      <alignment horizontal="right" vertical="center"/>
    </xf>
    <xf numFmtId="0" fontId="16" fillId="0" borderId="50" xfId="0" applyFont="1" applyBorder="1" applyAlignment="1">
      <alignment vertical="center"/>
    </xf>
    <xf numFmtId="0" fontId="16" fillId="0" borderId="51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5" fillId="0" borderId="55" xfId="0" applyFont="1" applyBorder="1" applyAlignment="1">
      <alignment horizontal="right" vertical="center"/>
    </xf>
    <xf numFmtId="38" fontId="15" fillId="0" borderId="12" xfId="1" applyFont="1" applyBorder="1" applyAlignment="1">
      <alignment horizontal="center" vertical="center"/>
    </xf>
    <xf numFmtId="177" fontId="15" fillId="0" borderId="12" xfId="1" applyNumberFormat="1" applyFont="1" applyBorder="1">
      <alignment vertical="center"/>
    </xf>
    <xf numFmtId="38" fontId="18" fillId="0" borderId="0" xfId="2" applyNumberFormat="1">
      <alignment vertical="center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178" fontId="3" fillId="2" borderId="13" xfId="0" applyNumberFormat="1" applyFont="1" applyFill="1" applyBorder="1" applyProtection="1">
      <alignment vertical="center"/>
      <protection locked="0"/>
    </xf>
    <xf numFmtId="0" fontId="15" fillId="2" borderId="43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28" xfId="0" applyFont="1" applyFill="1" applyBorder="1" applyAlignment="1" applyProtection="1">
      <alignment horizontal="center" vertical="center"/>
      <protection locked="0"/>
    </xf>
    <xf numFmtId="177" fontId="15" fillId="2" borderId="12" xfId="1" applyNumberFormat="1" applyFont="1" applyFill="1" applyBorder="1" applyProtection="1">
      <alignment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3" borderId="19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16" fillId="3" borderId="40" xfId="0" applyFont="1" applyFill="1" applyBorder="1" applyAlignment="1">
      <alignment horizontal="left" vertical="center" wrapText="1"/>
    </xf>
    <xf numFmtId="179" fontId="15" fillId="4" borderId="9" xfId="0" applyNumberFormat="1" applyFont="1" applyFill="1" applyBorder="1" applyAlignment="1">
      <alignment horizontal="right" vertical="center"/>
    </xf>
    <xf numFmtId="179" fontId="15" fillId="4" borderId="4" xfId="0" applyNumberFormat="1" applyFont="1" applyFill="1" applyBorder="1" applyAlignment="1">
      <alignment horizontal="right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179" fontId="15" fillId="0" borderId="45" xfId="0" applyNumberFormat="1" applyFont="1" applyBorder="1" applyAlignment="1">
      <alignment horizontal="right" vertical="center"/>
    </xf>
    <xf numFmtId="179" fontId="15" fillId="0" borderId="46" xfId="0" applyNumberFormat="1" applyFont="1" applyBorder="1" applyAlignment="1">
      <alignment horizontal="right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179" fontId="15" fillId="4" borderId="54" xfId="0" applyNumberFormat="1" applyFont="1" applyFill="1" applyBorder="1" applyAlignment="1">
      <alignment horizontal="right" vertical="center"/>
    </xf>
    <xf numFmtId="179" fontId="15" fillId="4" borderId="51" xfId="0" applyNumberFormat="1" applyFont="1" applyFill="1" applyBorder="1" applyAlignment="1">
      <alignment horizontal="right" vertical="center"/>
    </xf>
    <xf numFmtId="0" fontId="16" fillId="0" borderId="30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79" fontId="15" fillId="4" borderId="28" xfId="0" applyNumberFormat="1" applyFont="1" applyFill="1" applyBorder="1" applyAlignment="1">
      <alignment horizontal="right" vertical="center"/>
    </xf>
    <xf numFmtId="179" fontId="15" fillId="4" borderId="24" xfId="0" applyNumberFormat="1" applyFont="1" applyFill="1" applyBorder="1" applyAlignment="1">
      <alignment horizontal="right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179" fontId="15" fillId="2" borderId="9" xfId="0" applyNumberFormat="1" applyFont="1" applyFill="1" applyBorder="1" applyAlignment="1" applyProtection="1">
      <alignment horizontal="right" vertical="center"/>
      <protection locked="0"/>
    </xf>
    <xf numFmtId="179" fontId="15" fillId="2" borderId="4" xfId="0" applyNumberFormat="1" applyFont="1" applyFill="1" applyBorder="1" applyAlignment="1" applyProtection="1">
      <alignment horizontal="right" vertical="center"/>
      <protection locked="0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179" fontId="15" fillId="2" borderId="38" xfId="0" applyNumberFormat="1" applyFont="1" applyFill="1" applyBorder="1" applyAlignment="1" applyProtection="1">
      <alignment horizontal="right" vertical="center"/>
      <protection locked="0"/>
    </xf>
    <xf numFmtId="179" fontId="15" fillId="2" borderId="35" xfId="0" applyNumberFormat="1" applyFont="1" applyFill="1" applyBorder="1" applyAlignment="1" applyProtection="1">
      <alignment horizontal="right" vertical="center"/>
      <protection locked="0"/>
    </xf>
    <xf numFmtId="179" fontId="15" fillId="4" borderId="43" xfId="0" applyNumberFormat="1" applyFont="1" applyFill="1" applyBorder="1" applyAlignment="1">
      <alignment horizontal="right" vertical="center"/>
    </xf>
    <xf numFmtId="179" fontId="15" fillId="4" borderId="1" xfId="0" applyNumberFormat="1" applyFont="1" applyFill="1" applyBorder="1" applyAlignment="1">
      <alignment horizontal="right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179" fontId="15" fillId="2" borderId="28" xfId="0" applyNumberFormat="1" applyFont="1" applyFill="1" applyBorder="1" applyAlignment="1" applyProtection="1">
      <alignment horizontal="right" vertical="center"/>
      <protection locked="0"/>
    </xf>
    <xf numFmtId="179" fontId="15" fillId="2" borderId="24" xfId="0" applyNumberFormat="1" applyFont="1" applyFill="1" applyBorder="1" applyAlignment="1" applyProtection="1">
      <alignment horizontal="right" vertical="center"/>
      <protection locked="0"/>
    </xf>
    <xf numFmtId="177" fontId="7" fillId="2" borderId="1" xfId="0" applyNumberFormat="1" applyFont="1" applyFill="1" applyBorder="1" applyAlignment="1" applyProtection="1">
      <alignment horizontal="right" vertical="center"/>
      <protection locked="0"/>
    </xf>
    <xf numFmtId="177" fontId="7" fillId="4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top" shrinkToFit="1"/>
    </xf>
    <xf numFmtId="0" fontId="3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justifyLastLine="1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distributed" vertical="center"/>
      <protection locked="0"/>
    </xf>
    <xf numFmtId="0" fontId="3" fillId="2" borderId="4" xfId="0" applyFont="1" applyFill="1" applyBorder="1" applyAlignment="1" applyProtection="1">
      <alignment horizontal="distributed" vertical="center"/>
      <protection locked="0"/>
    </xf>
    <xf numFmtId="0" fontId="0" fillId="2" borderId="3" xfId="0" applyFill="1" applyBorder="1" applyAlignment="1" applyProtection="1">
      <alignment horizontal="distributed" vertical="center"/>
      <protection locked="0"/>
    </xf>
  </cellXfs>
  <cellStyles count="3">
    <cellStyle name="ハイパーリンク" xfId="2" builtinId="8"/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403413</xdr:colOff>
      <xdr:row>34</xdr:row>
      <xdr:rowOff>134472</xdr:rowOff>
    </xdr:from>
    <xdr:to>
      <xdr:col>7</xdr:col>
      <xdr:colOff>571501</xdr:colOff>
      <xdr:row>41</xdr:row>
      <xdr:rowOff>100853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1" y="8012207"/>
          <a:ext cx="4740088" cy="1692087"/>
        </a:xfrm>
        <a:prstGeom prst="rect">
          <a:avLst/>
        </a:prstGeom>
        <a:solidFill>
          <a:schemeClr val="lt1"/>
        </a:solidFill>
        <a:ln w="57150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08000" rIns="108000" bIns="108000" rtlCol="0" anchor="ctr" anchorCtr="0"/>
        <a:lstStyle/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①、②は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平成２３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年度の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納税通知書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等から転記してください。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次のいずれも満たす場合は、授業料減免補助金の対象となります。</a:t>
          </a:r>
        </a:p>
        <a:p>
          <a:pPr lvl="0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⑤が①の２分の１以下であること。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万円に次の金額を加えた額以上であって、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⑦が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万円に次の金額を加えた額以下であること。</a:t>
          </a:r>
        </a:p>
        <a:p>
          <a:pPr lvl="1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０歳以上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歳未満の扶養親族１人あたり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万円</a:t>
          </a:r>
        </a:p>
        <a:p>
          <a:pPr lvl="1"/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歳以上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歳未満の扶養親族１人あたり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万円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（年齢は、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②は平成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日現在、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⑦は令和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日現在）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19</xdr:row>
      <xdr:rowOff>104776</xdr:rowOff>
    </xdr:from>
    <xdr:to>
      <xdr:col>7</xdr:col>
      <xdr:colOff>904875</xdr:colOff>
      <xdr:row>45</xdr:row>
      <xdr:rowOff>105192</xdr:rowOff>
    </xdr:to>
    <xdr:pic>
      <xdr:nvPicPr>
        <xdr:cNvPr id="4" name="図 3" descr="画面の領域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4962526"/>
          <a:ext cx="6857999" cy="4458116"/>
        </a:xfrm>
        <a:prstGeom prst="rect">
          <a:avLst/>
        </a:prstGeom>
      </xdr:spPr>
    </xdr:pic>
    <xdr:clientData/>
  </xdr:twoCellAnchor>
  <xdr:twoCellAnchor>
    <xdr:from>
      <xdr:col>5</xdr:col>
      <xdr:colOff>213946</xdr:colOff>
      <xdr:row>29</xdr:row>
      <xdr:rowOff>74002</xdr:rowOff>
    </xdr:from>
    <xdr:to>
      <xdr:col>6</xdr:col>
      <xdr:colOff>36635</xdr:colOff>
      <xdr:row>30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88523" y="6602290"/>
          <a:ext cx="101112" cy="9451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175846</xdr:colOff>
      <xdr:row>30</xdr:row>
      <xdr:rowOff>57882</xdr:rowOff>
    </xdr:from>
    <xdr:to>
      <xdr:col>5</xdr:col>
      <xdr:colOff>271096</xdr:colOff>
      <xdr:row>31</xdr:row>
      <xdr:rowOff>7327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flipH="1">
          <a:off x="4850423" y="6754690"/>
          <a:ext cx="95250" cy="11796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124558</xdr:colOff>
      <xdr:row>29</xdr:row>
      <xdr:rowOff>29307</xdr:rowOff>
    </xdr:from>
    <xdr:to>
      <xdr:col>6</xdr:col>
      <xdr:colOff>117231</xdr:colOff>
      <xdr:row>30</xdr:row>
      <xdr:rowOff>124556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799135" y="6557595"/>
          <a:ext cx="271096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×</a:t>
          </a:r>
          <a:endParaRPr kumimoji="1" lang="ja-JP" altLang="en-US" sz="800"/>
        </a:p>
      </xdr:txBody>
    </xdr:sp>
    <xdr:clientData/>
  </xdr:twoCellAnchor>
  <xdr:twoCellAnchor>
    <xdr:from>
      <xdr:col>5</xdr:col>
      <xdr:colOff>93785</xdr:colOff>
      <xdr:row>30</xdr:row>
      <xdr:rowOff>5860</xdr:rowOff>
    </xdr:from>
    <xdr:to>
      <xdr:col>6</xdr:col>
      <xdr:colOff>86458</xdr:colOff>
      <xdr:row>31</xdr:row>
      <xdr:rowOff>101110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768362" y="6702668"/>
          <a:ext cx="271096" cy="263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×</a:t>
          </a:r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ref.osaka.lg.jp/zei/alacarte/kojnfmi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8"/>
  <sheetViews>
    <sheetView tabSelected="1" view="pageBreakPreview" topLeftCell="A49" zoomScale="85" zoomScaleNormal="100" zoomScaleSheetLayoutView="85" workbookViewId="0">
      <selection activeCell="B61" sqref="B61:F61"/>
    </sheetView>
  </sheetViews>
  <sheetFormatPr defaultColWidth="9" defaultRowHeight="13.2" x14ac:dyDescent="0.2"/>
  <cols>
    <col min="1" max="1" width="4.77734375" style="3" customWidth="1"/>
    <col min="2" max="11" width="10" style="3" customWidth="1"/>
    <col min="12" max="12" width="1.21875" style="3" customWidth="1"/>
    <col min="13" max="16384" width="9" style="3"/>
  </cols>
  <sheetData>
    <row r="1" spans="1:16" ht="28.5" customHeight="1" thickBot="1" x14ac:dyDescent="0.25">
      <c r="K1" s="8" t="s">
        <v>80</v>
      </c>
    </row>
    <row r="2" spans="1:16" ht="39" customHeight="1" thickTop="1" thickBot="1" x14ac:dyDescent="0.25">
      <c r="A2" s="1"/>
      <c r="B2" s="1"/>
      <c r="C2" s="132" t="s">
        <v>7</v>
      </c>
      <c r="D2" s="133"/>
      <c r="E2" s="133"/>
      <c r="F2" s="133"/>
      <c r="G2" s="133"/>
      <c r="H2" s="133"/>
      <c r="I2" s="133"/>
      <c r="J2" s="134"/>
      <c r="K2" s="2"/>
      <c r="M2" s="72" t="s">
        <v>26</v>
      </c>
      <c r="N2" s="20" t="s">
        <v>24</v>
      </c>
      <c r="O2" s="20" t="s">
        <v>26</v>
      </c>
      <c r="P2" s="21" t="s">
        <v>33</v>
      </c>
    </row>
    <row r="3" spans="1:16" ht="20.100000000000001" customHeight="1" thickTop="1" thickBo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1"/>
      <c r="M3" s="73" t="str">
        <f>IF(G30&lt;980000+M12+N12,"OK","NG")</f>
        <v>OK</v>
      </c>
      <c r="N3" s="22" t="str">
        <f>IF(I26&lt;(I7/2),"OK","NG")</f>
        <v>NG</v>
      </c>
      <c r="O3" s="22" t="str">
        <f>IF(I30&lt;980000+M33+N33,"OK","NG")</f>
        <v>NG</v>
      </c>
      <c r="P3" s="23" t="str">
        <f>IF(COUNTIF(M3:O3,"OK")=3,"対象","対象外")</f>
        <v>対象外</v>
      </c>
    </row>
    <row r="4" spans="1:16" ht="20.100000000000001" customHeight="1" x14ac:dyDescent="0.2">
      <c r="A4" s="5"/>
      <c r="B4" s="135" t="s">
        <v>1</v>
      </c>
      <c r="C4" s="136"/>
      <c r="D4" s="140"/>
      <c r="E4" s="141"/>
      <c r="F4" s="142"/>
      <c r="G4" s="135" t="s">
        <v>11</v>
      </c>
      <c r="H4" s="136"/>
      <c r="I4" s="65" t="s">
        <v>12</v>
      </c>
      <c r="J4" s="65" t="s">
        <v>13</v>
      </c>
      <c r="K4" s="66" t="s">
        <v>14</v>
      </c>
    </row>
    <row r="5" spans="1:16" ht="20.100000000000001" customHeight="1" x14ac:dyDescent="0.2">
      <c r="A5" s="5"/>
      <c r="B5" s="135" t="s">
        <v>0</v>
      </c>
      <c r="C5" s="136"/>
      <c r="D5" s="137"/>
      <c r="E5" s="138"/>
      <c r="F5" s="139"/>
      <c r="G5" s="135" t="s">
        <v>2</v>
      </c>
      <c r="H5" s="136"/>
      <c r="I5" s="137"/>
      <c r="J5" s="138"/>
      <c r="K5" s="139"/>
    </row>
    <row r="6" spans="1:16" ht="20.100000000000001" customHeight="1" x14ac:dyDescent="0.2">
      <c r="K6" s="6"/>
    </row>
    <row r="7" spans="1:16" ht="20.100000000000001" customHeight="1" x14ac:dyDescent="0.2">
      <c r="B7" s="10" t="s">
        <v>85</v>
      </c>
      <c r="C7" s="10"/>
      <c r="D7" s="10"/>
      <c r="E7" s="10"/>
      <c r="F7" s="10"/>
      <c r="G7" s="9"/>
      <c r="H7" s="8" t="s">
        <v>15</v>
      </c>
      <c r="I7" s="111"/>
      <c r="J7" s="111"/>
      <c r="K7" s="111"/>
    </row>
    <row r="8" spans="1:16" ht="20.25" customHeight="1" x14ac:dyDescent="0.2">
      <c r="B8" s="10"/>
      <c r="C8" s="10"/>
      <c r="D8" s="10"/>
      <c r="E8" s="10"/>
      <c r="F8" s="10"/>
      <c r="G8" s="9"/>
      <c r="H8" s="8"/>
      <c r="I8" s="13"/>
      <c r="J8" s="13"/>
      <c r="K8" s="13"/>
    </row>
    <row r="9" spans="1:16" ht="20.100000000000001" customHeight="1" x14ac:dyDescent="0.2">
      <c r="B9" s="10" t="s">
        <v>91</v>
      </c>
      <c r="C9" s="10"/>
      <c r="D9" s="10"/>
      <c r="E9" s="10"/>
      <c r="F9" s="10"/>
      <c r="G9" s="9"/>
      <c r="H9" s="8" t="s">
        <v>18</v>
      </c>
      <c r="I9" s="111"/>
      <c r="J9" s="111"/>
      <c r="K9" s="111"/>
    </row>
    <row r="10" spans="1:16" ht="20.100000000000001" customHeight="1" x14ac:dyDescent="0.2">
      <c r="B10" s="12" t="s">
        <v>95</v>
      </c>
    </row>
    <row r="11" spans="1:16" ht="20.100000000000001" customHeight="1" thickBot="1" x14ac:dyDescent="0.25">
      <c r="B11" s="14"/>
      <c r="M11" s="18" t="s">
        <v>32</v>
      </c>
      <c r="N11" s="18" t="s">
        <v>31</v>
      </c>
    </row>
    <row r="12" spans="1:16" ht="20.100000000000001" customHeight="1" thickBot="1" x14ac:dyDescent="0.25">
      <c r="B12" s="10" t="s">
        <v>92</v>
      </c>
      <c r="G12" s="8" t="s">
        <v>28</v>
      </c>
      <c r="H12" s="67"/>
      <c r="J12" s="8" t="s">
        <v>29</v>
      </c>
      <c r="K12" s="67"/>
      <c r="M12" s="19">
        <f>330000*H12</f>
        <v>0</v>
      </c>
      <c r="N12" s="19">
        <f>120000*K12</f>
        <v>0</v>
      </c>
    </row>
    <row r="13" spans="1:16" ht="20.100000000000001" customHeight="1" x14ac:dyDescent="0.2">
      <c r="B13" s="17" t="s">
        <v>90</v>
      </c>
    </row>
    <row r="14" spans="1:16" ht="20.25" customHeight="1" x14ac:dyDescent="0.2">
      <c r="B14" s="10"/>
      <c r="C14" s="10"/>
      <c r="D14" s="10"/>
      <c r="E14" s="10"/>
      <c r="F14" s="10"/>
      <c r="G14" s="9"/>
      <c r="H14" s="9"/>
      <c r="I14" s="11"/>
      <c r="J14" s="11"/>
      <c r="K14" s="11"/>
    </row>
    <row r="15" spans="1:16" ht="20.100000000000001" customHeight="1" x14ac:dyDescent="0.2">
      <c r="B15" s="10" t="s">
        <v>96</v>
      </c>
      <c r="C15" s="10"/>
      <c r="D15" s="10"/>
      <c r="E15" s="10"/>
      <c r="F15" s="10"/>
      <c r="G15" s="9"/>
      <c r="H15" s="8" t="s">
        <v>17</v>
      </c>
      <c r="I15" s="111"/>
      <c r="J15" s="111"/>
      <c r="K15" s="111"/>
    </row>
    <row r="16" spans="1:16" ht="20.100000000000001" customHeight="1" x14ac:dyDescent="0.2">
      <c r="B16" s="12"/>
    </row>
    <row r="17" spans="1:14" ht="20.100000000000001" customHeight="1" x14ac:dyDescent="0.2">
      <c r="B17" s="10" t="s">
        <v>93</v>
      </c>
      <c r="C17" s="10"/>
      <c r="D17" s="10"/>
      <c r="E17" s="10"/>
      <c r="F17" s="1"/>
      <c r="G17" s="1"/>
      <c r="H17" s="8" t="s">
        <v>22</v>
      </c>
      <c r="I17" s="111"/>
      <c r="J17" s="111"/>
      <c r="K17" s="111"/>
    </row>
    <row r="18" spans="1:14" ht="8.25" customHeight="1" x14ac:dyDescent="0.2">
      <c r="B18" s="10"/>
      <c r="C18" s="10"/>
      <c r="D18" s="10"/>
      <c r="E18" s="10"/>
      <c r="F18" s="4"/>
      <c r="G18" s="4"/>
      <c r="H18" s="8"/>
      <c r="I18" s="24"/>
      <c r="J18" s="24"/>
      <c r="K18" s="24"/>
    </row>
    <row r="19" spans="1:14" ht="20.100000000000001" customHeight="1" x14ac:dyDescent="0.2">
      <c r="A19" s="5"/>
      <c r="B19" s="121" t="s">
        <v>19</v>
      </c>
      <c r="C19" s="122"/>
      <c r="D19" s="123" t="s">
        <v>4</v>
      </c>
      <c r="E19" s="124"/>
      <c r="F19" s="125"/>
      <c r="G19" s="126" t="s">
        <v>3</v>
      </c>
      <c r="H19" s="122"/>
      <c r="I19" s="120" t="s">
        <v>4</v>
      </c>
      <c r="J19" s="120"/>
      <c r="K19" s="120"/>
    </row>
    <row r="20" spans="1:14" ht="20.100000000000001" customHeight="1" x14ac:dyDescent="0.2">
      <c r="A20" s="5"/>
      <c r="B20" s="127" t="s">
        <v>5</v>
      </c>
      <c r="C20" s="118"/>
      <c r="D20" s="121" t="s">
        <v>20</v>
      </c>
      <c r="E20" s="129"/>
      <c r="F20" s="130"/>
      <c r="G20" s="115" t="s">
        <v>9</v>
      </c>
      <c r="H20" s="128"/>
      <c r="I20" s="119" t="s">
        <v>88</v>
      </c>
      <c r="J20" s="119"/>
      <c r="K20" s="119"/>
    </row>
    <row r="21" spans="1:14" ht="20.100000000000001" customHeight="1" x14ac:dyDescent="0.2">
      <c r="A21" s="5"/>
      <c r="B21" s="114" t="s">
        <v>8</v>
      </c>
      <c r="C21" s="128"/>
      <c r="D21" s="127" t="s">
        <v>86</v>
      </c>
      <c r="E21" s="117"/>
      <c r="F21" s="131"/>
      <c r="G21" s="115" t="s">
        <v>83</v>
      </c>
      <c r="H21" s="128"/>
      <c r="I21" s="119" t="s">
        <v>89</v>
      </c>
      <c r="J21" s="119"/>
      <c r="K21" s="119"/>
    </row>
    <row r="22" spans="1:14" ht="20.100000000000001" customHeight="1" x14ac:dyDescent="0.2">
      <c r="A22" s="5"/>
      <c r="B22" s="114" t="s">
        <v>10</v>
      </c>
      <c r="C22" s="128"/>
      <c r="D22" s="114" t="s">
        <v>87</v>
      </c>
      <c r="E22" s="115"/>
      <c r="F22" s="116"/>
      <c r="G22" s="117" t="s">
        <v>84</v>
      </c>
      <c r="H22" s="118"/>
      <c r="I22" s="119" t="s">
        <v>21</v>
      </c>
      <c r="J22" s="119"/>
      <c r="K22" s="119"/>
    </row>
    <row r="23" spans="1:14" ht="20.100000000000001" customHeight="1" x14ac:dyDescent="0.2">
      <c r="I23" s="113"/>
      <c r="J23" s="113"/>
      <c r="K23" s="113"/>
    </row>
    <row r="24" spans="1:14" ht="20.100000000000001" customHeight="1" x14ac:dyDescent="0.2">
      <c r="B24" s="10" t="s">
        <v>94</v>
      </c>
      <c r="C24" s="10"/>
      <c r="D24" s="10"/>
      <c r="E24" s="10"/>
      <c r="H24" s="8" t="s">
        <v>23</v>
      </c>
      <c r="I24" s="111"/>
      <c r="J24" s="111"/>
      <c r="K24" s="111"/>
    </row>
    <row r="25" spans="1:14" ht="20.100000000000001" customHeight="1" x14ac:dyDescent="0.2"/>
    <row r="26" spans="1:14" ht="20.100000000000001" customHeight="1" x14ac:dyDescent="0.2">
      <c r="B26" s="10" t="s">
        <v>97</v>
      </c>
      <c r="C26" s="10"/>
      <c r="D26" s="10"/>
      <c r="E26" s="10"/>
      <c r="F26" s="10"/>
      <c r="G26" s="10"/>
      <c r="H26" s="8" t="s">
        <v>24</v>
      </c>
      <c r="I26" s="111"/>
      <c r="J26" s="111"/>
      <c r="K26" s="111"/>
    </row>
    <row r="27" spans="1:14" ht="20.100000000000001" customHeight="1" x14ac:dyDescent="0.2"/>
    <row r="28" spans="1:14" ht="20.100000000000001" customHeight="1" x14ac:dyDescent="0.2">
      <c r="B28" s="10" t="s">
        <v>71</v>
      </c>
      <c r="C28" s="10"/>
      <c r="D28" s="10"/>
      <c r="E28" s="10"/>
      <c r="F28" s="10"/>
      <c r="H28" s="8" t="s">
        <v>25</v>
      </c>
      <c r="I28" s="112" t="str">
        <f>I67</f>
        <v/>
      </c>
      <c r="J28" s="112"/>
      <c r="K28" s="112"/>
      <c r="M28" s="3" t="s">
        <v>65</v>
      </c>
    </row>
    <row r="29" spans="1:14" ht="20.100000000000001" customHeight="1" x14ac:dyDescent="0.2"/>
    <row r="30" spans="1:14" ht="20.100000000000001" customHeight="1" x14ac:dyDescent="0.2">
      <c r="B30" s="15" t="s">
        <v>30</v>
      </c>
      <c r="C30" s="15"/>
      <c r="D30" s="7"/>
      <c r="E30" s="7"/>
      <c r="F30" s="1"/>
      <c r="G30" s="1"/>
      <c r="H30" s="8" t="s">
        <v>26</v>
      </c>
      <c r="I30" s="112" t="str">
        <f>IFERROR(MAX(0,I26-I28),"")</f>
        <v/>
      </c>
      <c r="J30" s="112"/>
      <c r="K30" s="112"/>
      <c r="M30" s="3" t="s">
        <v>27</v>
      </c>
    </row>
    <row r="31" spans="1:14" ht="20.100000000000001" customHeight="1" x14ac:dyDescent="0.2">
      <c r="B31" s="16" t="s">
        <v>6</v>
      </c>
      <c r="C31" s="7"/>
      <c r="D31" s="7"/>
      <c r="E31" s="7"/>
      <c r="F31" s="7"/>
      <c r="G31" s="7"/>
      <c r="H31" s="7"/>
      <c r="I31" s="7"/>
      <c r="J31" s="7"/>
      <c r="K31" s="7"/>
    </row>
    <row r="32" spans="1:14" ht="20.100000000000001" customHeight="1" thickBot="1" x14ac:dyDescent="0.25">
      <c r="B32" s="14"/>
      <c r="M32" s="18" t="s">
        <v>32</v>
      </c>
      <c r="N32" s="18" t="s">
        <v>31</v>
      </c>
    </row>
    <row r="33" spans="2:18" ht="20.100000000000001" customHeight="1" thickBot="1" x14ac:dyDescent="0.25">
      <c r="B33" s="10" t="s">
        <v>98</v>
      </c>
      <c r="G33" s="8" t="s">
        <v>28</v>
      </c>
      <c r="H33" s="67"/>
      <c r="J33" s="8" t="s">
        <v>29</v>
      </c>
      <c r="K33" s="67"/>
      <c r="M33" s="19">
        <f>330000*H33</f>
        <v>0</v>
      </c>
      <c r="N33" s="19">
        <f>120000*K33</f>
        <v>0</v>
      </c>
    </row>
    <row r="34" spans="2:18" ht="20.100000000000001" customHeight="1" x14ac:dyDescent="0.2">
      <c r="B34" s="17" t="s">
        <v>99</v>
      </c>
    </row>
    <row r="35" spans="2:18" ht="20.100000000000001" customHeight="1" x14ac:dyDescent="0.2"/>
    <row r="36" spans="2:18" ht="20.100000000000001" customHeight="1" x14ac:dyDescent="0.2"/>
    <row r="37" spans="2:18" ht="20.100000000000001" customHeight="1" x14ac:dyDescent="0.2"/>
    <row r="38" spans="2:18" ht="20.100000000000001" customHeight="1" x14ac:dyDescent="0.2"/>
    <row r="39" spans="2:18" ht="20.100000000000001" customHeight="1" x14ac:dyDescent="0.2"/>
    <row r="40" spans="2:18" ht="20.100000000000001" customHeight="1" x14ac:dyDescent="0.2"/>
    <row r="41" spans="2:18" ht="20.100000000000001" customHeight="1" x14ac:dyDescent="0.2"/>
    <row r="42" spans="2:18" ht="20.100000000000001" customHeight="1" x14ac:dyDescent="0.2"/>
    <row r="43" spans="2:18" ht="20.100000000000001" customHeight="1" x14ac:dyDescent="0.2"/>
    <row r="44" spans="2:18" ht="20.100000000000001" customHeight="1" thickBot="1" x14ac:dyDescent="0.25">
      <c r="B44" s="29" t="s">
        <v>43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2:18" ht="23.25" customHeight="1" thickBot="1" x14ac:dyDescent="0.25">
      <c r="B45" s="31" t="s">
        <v>39</v>
      </c>
      <c r="C45" s="32"/>
      <c r="D45" s="32"/>
      <c r="E45" s="32"/>
      <c r="F45" s="32"/>
      <c r="G45" s="105" t="s">
        <v>44</v>
      </c>
      <c r="H45" s="105"/>
      <c r="I45" s="105" t="s">
        <v>45</v>
      </c>
      <c r="J45" s="105"/>
      <c r="K45" s="106"/>
      <c r="L45" s="30"/>
      <c r="M45" s="30"/>
      <c r="N45" s="30"/>
      <c r="O45" s="30"/>
      <c r="P45" s="30"/>
    </row>
    <row r="46" spans="2:18" ht="23.25" customHeight="1" x14ac:dyDescent="0.2">
      <c r="B46" s="33" t="s">
        <v>46</v>
      </c>
      <c r="C46" s="34"/>
      <c r="D46" s="34"/>
      <c r="E46" s="34"/>
      <c r="F46" s="34"/>
      <c r="G46" s="107"/>
      <c r="H46" s="108"/>
      <c r="I46" s="109"/>
      <c r="J46" s="110"/>
      <c r="K46" s="35" t="s">
        <v>47</v>
      </c>
      <c r="L46" s="30"/>
      <c r="M46" s="30"/>
      <c r="N46" s="30"/>
      <c r="O46" s="30"/>
      <c r="P46" s="30"/>
    </row>
    <row r="47" spans="2:18" ht="23.25" customHeight="1" x14ac:dyDescent="0.2">
      <c r="B47" s="36" t="s">
        <v>48</v>
      </c>
      <c r="C47" s="37"/>
      <c r="D47" s="37"/>
      <c r="E47" s="37"/>
      <c r="F47" s="37"/>
      <c r="G47" s="95"/>
      <c r="H47" s="96"/>
      <c r="I47" s="97"/>
      <c r="J47" s="98"/>
      <c r="K47" s="38" t="s">
        <v>47</v>
      </c>
      <c r="L47" s="30"/>
      <c r="M47" s="30"/>
      <c r="N47" s="30"/>
      <c r="O47" s="30"/>
      <c r="P47" s="30"/>
    </row>
    <row r="48" spans="2:18" ht="23.25" customHeight="1" x14ac:dyDescent="0.2">
      <c r="B48" s="36" t="s">
        <v>70</v>
      </c>
      <c r="C48" s="37"/>
      <c r="D48" s="37"/>
      <c r="E48" s="37"/>
      <c r="F48" s="37"/>
      <c r="G48" s="95"/>
      <c r="H48" s="96"/>
      <c r="I48" s="80" t="str">
        <f>IF('（別紙）生命保険・地震保険'!G9&gt;0,'（別紙）生命保険・地震保険'!G9,"")</f>
        <v/>
      </c>
      <c r="J48" s="81"/>
      <c r="K48" s="38" t="s">
        <v>47</v>
      </c>
      <c r="L48" s="30"/>
      <c r="M48" t="s">
        <v>38</v>
      </c>
      <c r="N48" s="30"/>
      <c r="O48" s="30"/>
      <c r="P48" s="30"/>
    </row>
    <row r="49" spans="2:16" ht="23.25" customHeight="1" x14ac:dyDescent="0.2">
      <c r="B49" s="36" t="s">
        <v>79</v>
      </c>
      <c r="C49" s="37"/>
      <c r="D49" s="37"/>
      <c r="E49" s="37"/>
      <c r="F49" s="37"/>
      <c r="G49" s="95"/>
      <c r="H49" s="96"/>
      <c r="I49" s="80" t="str">
        <f>IF('（別紙）生命保険・地震保険'!G14&gt;0,'（別紙）生命保険・地震保険'!G14,"")</f>
        <v/>
      </c>
      <c r="J49" s="81"/>
      <c r="K49" s="38" t="s">
        <v>47</v>
      </c>
      <c r="L49" s="30"/>
      <c r="M49" t="s">
        <v>38</v>
      </c>
      <c r="N49" s="30"/>
      <c r="O49" s="30"/>
      <c r="P49" s="30"/>
    </row>
    <row r="50" spans="2:16" ht="23.25" customHeight="1" x14ac:dyDescent="0.2">
      <c r="B50" s="36" t="s">
        <v>49</v>
      </c>
      <c r="C50" s="37"/>
      <c r="D50" s="37"/>
      <c r="E50" s="37"/>
      <c r="F50" s="37"/>
      <c r="G50" s="95"/>
      <c r="H50" s="96"/>
      <c r="I50" s="97"/>
      <c r="J50" s="98"/>
      <c r="K50" s="38" t="s">
        <v>47</v>
      </c>
      <c r="L50" s="30"/>
      <c r="M50" s="30"/>
      <c r="N50" s="30"/>
      <c r="O50" s="30"/>
      <c r="P50" s="30"/>
    </row>
    <row r="51" spans="2:16" ht="23.25" customHeight="1" x14ac:dyDescent="0.2">
      <c r="B51" s="36" t="s">
        <v>50</v>
      </c>
      <c r="C51" s="37"/>
      <c r="D51" s="37"/>
      <c r="E51" s="37"/>
      <c r="F51" s="37"/>
      <c r="G51" s="95"/>
      <c r="H51" s="96"/>
      <c r="I51" s="97"/>
      <c r="J51" s="98"/>
      <c r="K51" s="38" t="s">
        <v>47</v>
      </c>
      <c r="L51" s="30"/>
      <c r="M51" s="30"/>
      <c r="N51" s="30"/>
      <c r="O51" s="30"/>
      <c r="P51" s="30"/>
    </row>
    <row r="52" spans="2:16" ht="23.25" customHeight="1" x14ac:dyDescent="0.2">
      <c r="B52" s="36" t="s">
        <v>51</v>
      </c>
      <c r="C52" s="37"/>
      <c r="D52" s="37"/>
      <c r="E52" s="37"/>
      <c r="F52" s="37"/>
      <c r="G52" s="95"/>
      <c r="H52" s="96"/>
      <c r="I52" s="97"/>
      <c r="J52" s="98"/>
      <c r="K52" s="38" t="s">
        <v>47</v>
      </c>
      <c r="L52" s="30"/>
      <c r="M52" s="30"/>
      <c r="N52" s="30"/>
      <c r="O52" s="30"/>
      <c r="P52" s="30"/>
    </row>
    <row r="53" spans="2:16" ht="23.25" customHeight="1" x14ac:dyDescent="0.2">
      <c r="B53" s="36" t="s">
        <v>52</v>
      </c>
      <c r="C53" s="37"/>
      <c r="D53" s="37"/>
      <c r="E53" s="37"/>
      <c r="F53" s="37"/>
      <c r="G53" s="95"/>
      <c r="H53" s="96"/>
      <c r="I53" s="97"/>
      <c r="J53" s="98"/>
      <c r="K53" s="38" t="s">
        <v>47</v>
      </c>
      <c r="L53" s="30"/>
      <c r="M53" s="30"/>
      <c r="N53" s="30"/>
      <c r="O53" s="30"/>
      <c r="P53" s="30"/>
    </row>
    <row r="54" spans="2:16" ht="23.25" customHeight="1" x14ac:dyDescent="0.2">
      <c r="B54" s="36" t="s">
        <v>53</v>
      </c>
      <c r="C54" s="37"/>
      <c r="D54" s="37"/>
      <c r="E54" s="37"/>
      <c r="F54" s="37"/>
      <c r="G54" s="95"/>
      <c r="H54" s="96"/>
      <c r="I54" s="97"/>
      <c r="J54" s="98"/>
      <c r="K54" s="38" t="s">
        <v>47</v>
      </c>
      <c r="L54" s="30"/>
      <c r="M54" s="30"/>
      <c r="N54" s="30"/>
      <c r="O54" s="30"/>
      <c r="P54" s="30"/>
    </row>
    <row r="55" spans="2:16" ht="23.25" customHeight="1" thickBot="1" x14ac:dyDescent="0.25">
      <c r="B55" s="39" t="s">
        <v>54</v>
      </c>
      <c r="C55" s="40"/>
      <c r="D55" s="40"/>
      <c r="E55" s="40"/>
      <c r="F55" s="40"/>
      <c r="G55" s="99"/>
      <c r="H55" s="100"/>
      <c r="I55" s="101"/>
      <c r="J55" s="102"/>
      <c r="K55" s="41" t="s">
        <v>47</v>
      </c>
      <c r="L55" s="30"/>
      <c r="M55" s="30"/>
      <c r="N55" s="30"/>
      <c r="O55" s="30"/>
      <c r="P55" s="30"/>
    </row>
    <row r="56" spans="2:16" ht="42.75" customHeight="1" thickBot="1" x14ac:dyDescent="0.25">
      <c r="B56" s="42" t="s">
        <v>55</v>
      </c>
      <c r="C56" s="43"/>
      <c r="D56" s="43"/>
      <c r="E56" s="43"/>
      <c r="F56" s="43"/>
      <c r="G56" s="44"/>
      <c r="H56" s="44"/>
      <c r="I56" s="45"/>
      <c r="J56" s="45"/>
      <c r="K56" s="46"/>
      <c r="L56" s="30"/>
      <c r="M56" s="30"/>
      <c r="N56" s="30"/>
      <c r="O56" s="30"/>
      <c r="P56" s="30"/>
    </row>
    <row r="57" spans="2:16" ht="23.25" customHeight="1" x14ac:dyDescent="0.2">
      <c r="B57" s="47" t="s">
        <v>56</v>
      </c>
      <c r="C57" s="48"/>
      <c r="D57" s="48"/>
      <c r="E57" s="48"/>
      <c r="F57" s="48"/>
      <c r="G57" s="68"/>
      <c r="H57" s="49" t="s">
        <v>57</v>
      </c>
      <c r="I57" s="103" t="str">
        <f>IF(G57*260000=0,"",G57*260000)</f>
        <v/>
      </c>
      <c r="J57" s="104"/>
      <c r="K57" s="50" t="s">
        <v>47</v>
      </c>
      <c r="L57" s="30"/>
      <c r="M57" s="30" t="s">
        <v>58</v>
      </c>
      <c r="N57" s="30"/>
      <c r="O57" s="30"/>
      <c r="P57" s="30"/>
    </row>
    <row r="58" spans="2:16" ht="23.25" customHeight="1" x14ac:dyDescent="0.2">
      <c r="B58" s="36" t="s">
        <v>59</v>
      </c>
      <c r="C58" s="37"/>
      <c r="D58" s="37"/>
      <c r="E58" s="37"/>
      <c r="F58" s="37"/>
      <c r="G58" s="69"/>
      <c r="H58" s="51" t="s">
        <v>57</v>
      </c>
      <c r="I58" s="80" t="str">
        <f>IF(G58*300000=0,"",G58*300000)</f>
        <v/>
      </c>
      <c r="J58" s="81"/>
      <c r="K58" s="38" t="s">
        <v>47</v>
      </c>
      <c r="L58" s="30"/>
      <c r="M58" s="30" t="s">
        <v>58</v>
      </c>
      <c r="N58" s="30"/>
      <c r="O58" s="30"/>
      <c r="P58" s="30"/>
    </row>
    <row r="59" spans="2:16" ht="23.25" customHeight="1" thickBot="1" x14ac:dyDescent="0.25">
      <c r="B59" s="36" t="s">
        <v>60</v>
      </c>
      <c r="C59" s="37"/>
      <c r="D59" s="37"/>
      <c r="E59" s="37"/>
      <c r="F59" s="37"/>
      <c r="G59" s="69"/>
      <c r="H59" s="51" t="s">
        <v>57</v>
      </c>
      <c r="I59" s="80" t="str">
        <f>IF(G59*530000=0,"",G59*530000)</f>
        <v/>
      </c>
      <c r="J59" s="81"/>
      <c r="K59" s="38" t="s">
        <v>47</v>
      </c>
      <c r="L59" s="30"/>
      <c r="M59" s="30" t="s">
        <v>58</v>
      </c>
      <c r="N59" s="30"/>
      <c r="O59" s="30"/>
      <c r="P59" s="30"/>
    </row>
    <row r="60" spans="2:16" ht="46.5" customHeight="1" thickBot="1" x14ac:dyDescent="0.25">
      <c r="B60" s="77" t="s">
        <v>100</v>
      </c>
      <c r="C60" s="78"/>
      <c r="D60" s="78"/>
      <c r="E60" s="78"/>
      <c r="F60" s="78"/>
      <c r="G60" s="78"/>
      <c r="H60" s="78"/>
      <c r="I60" s="78"/>
      <c r="J60" s="78"/>
      <c r="K60" s="79"/>
      <c r="L60" s="30"/>
      <c r="M60" s="30"/>
      <c r="N60" s="30"/>
      <c r="O60" s="30"/>
      <c r="P60" s="30"/>
    </row>
    <row r="61" spans="2:16" ht="42" customHeight="1" x14ac:dyDescent="0.2">
      <c r="B61" s="74" t="s">
        <v>61</v>
      </c>
      <c r="C61" s="75"/>
      <c r="D61" s="75"/>
      <c r="E61" s="75"/>
      <c r="F61" s="76"/>
      <c r="G61" s="70"/>
      <c r="H61" s="52" t="s">
        <v>57</v>
      </c>
      <c r="I61" s="93" t="str">
        <f>IF(G61*330000=0,"",G61*330000)</f>
        <v/>
      </c>
      <c r="J61" s="94"/>
      <c r="K61" s="35" t="s">
        <v>47</v>
      </c>
      <c r="L61" s="30"/>
      <c r="M61" s="30" t="s">
        <v>58</v>
      </c>
      <c r="N61" s="30"/>
      <c r="O61" s="30"/>
      <c r="P61" s="30"/>
    </row>
    <row r="62" spans="2:16" ht="42" customHeight="1" x14ac:dyDescent="0.2">
      <c r="B62" s="90" t="s">
        <v>62</v>
      </c>
      <c r="C62" s="91"/>
      <c r="D62" s="91"/>
      <c r="E62" s="91"/>
      <c r="F62" s="92"/>
      <c r="G62" s="69"/>
      <c r="H62" s="51" t="s">
        <v>57</v>
      </c>
      <c r="I62" s="80" t="str">
        <f>IF(G62*450000=0,"",G62*450000)</f>
        <v/>
      </c>
      <c r="J62" s="81"/>
      <c r="K62" s="38" t="s">
        <v>47</v>
      </c>
      <c r="L62" s="30"/>
      <c r="M62" s="30" t="s">
        <v>58</v>
      </c>
      <c r="N62" s="30"/>
      <c r="O62" s="30"/>
      <c r="P62" s="30"/>
    </row>
    <row r="63" spans="2:16" ht="42" customHeight="1" x14ac:dyDescent="0.2">
      <c r="B63" s="90" t="s">
        <v>63</v>
      </c>
      <c r="C63" s="91"/>
      <c r="D63" s="91"/>
      <c r="E63" s="91"/>
      <c r="F63" s="92"/>
      <c r="G63" s="69"/>
      <c r="H63" s="51" t="s">
        <v>57</v>
      </c>
      <c r="I63" s="80" t="str">
        <f>IF(G63*330000=0,"",G63*330000)</f>
        <v/>
      </c>
      <c r="J63" s="81"/>
      <c r="K63" s="38" t="s">
        <v>47</v>
      </c>
      <c r="L63" s="30"/>
      <c r="M63" s="30" t="s">
        <v>58</v>
      </c>
      <c r="N63" s="30"/>
      <c r="O63" s="30"/>
      <c r="P63" s="30"/>
    </row>
    <row r="64" spans="2:16" ht="42" customHeight="1" x14ac:dyDescent="0.2">
      <c r="B64" s="90" t="s">
        <v>66</v>
      </c>
      <c r="C64" s="91"/>
      <c r="D64" s="91"/>
      <c r="E64" s="91"/>
      <c r="F64" s="92"/>
      <c r="G64" s="69"/>
      <c r="H64" s="51" t="s">
        <v>57</v>
      </c>
      <c r="I64" s="80" t="str">
        <f>IF(G64*380000=0,"",G64*380000)</f>
        <v/>
      </c>
      <c r="J64" s="81"/>
      <c r="K64" s="38" t="s">
        <v>47</v>
      </c>
      <c r="L64" s="30"/>
      <c r="M64" s="30" t="s">
        <v>58</v>
      </c>
      <c r="N64" s="30"/>
      <c r="O64" s="30"/>
      <c r="P64" s="30"/>
    </row>
    <row r="65" spans="2:18" ht="42" customHeight="1" x14ac:dyDescent="0.2">
      <c r="B65" s="90" t="s">
        <v>67</v>
      </c>
      <c r="C65" s="91"/>
      <c r="D65" s="91"/>
      <c r="E65" s="91"/>
      <c r="F65" s="92"/>
      <c r="G65" s="69"/>
      <c r="H65" s="51" t="s">
        <v>57</v>
      </c>
      <c r="I65" s="80" t="str">
        <f>IF(G65*450000=0,"",G65*450000)</f>
        <v/>
      </c>
      <c r="J65" s="81"/>
      <c r="K65" s="38" t="s">
        <v>47</v>
      </c>
      <c r="L65" s="30"/>
      <c r="M65" s="30" t="s">
        <v>58</v>
      </c>
      <c r="N65" s="30"/>
      <c r="O65" s="30"/>
      <c r="P65" s="30"/>
    </row>
    <row r="66" spans="2:18" ht="23.25" customHeight="1" thickBot="1" x14ac:dyDescent="0.25">
      <c r="B66" s="53" t="s">
        <v>64</v>
      </c>
      <c r="C66" s="54"/>
      <c r="D66" s="55"/>
      <c r="E66" s="55"/>
      <c r="F66" s="56"/>
      <c r="G66" s="82"/>
      <c r="H66" s="83"/>
      <c r="I66" s="84">
        <v>430000</v>
      </c>
      <c r="J66" s="85"/>
      <c r="K66" s="57" t="s">
        <v>47</v>
      </c>
      <c r="L66" s="30"/>
      <c r="M66" s="30" t="s">
        <v>69</v>
      </c>
      <c r="N66" s="30"/>
      <c r="O66" s="30"/>
      <c r="P66" s="30"/>
    </row>
    <row r="67" spans="2:18" ht="23.25" customHeight="1" thickTop="1" thickBot="1" x14ac:dyDescent="0.25">
      <c r="B67" s="58" t="s">
        <v>16</v>
      </c>
      <c r="C67" s="59"/>
      <c r="D67" s="59"/>
      <c r="E67" s="59"/>
      <c r="F67" s="60"/>
      <c r="G67" s="86"/>
      <c r="H67" s="87"/>
      <c r="I67" s="88" t="str">
        <f>IF(SUM(I46:J55,I57:J59,I61:J66)&lt;=430000,"",SUM(I46:J55,I57:J59,I61:J66))</f>
        <v/>
      </c>
      <c r="J67" s="89">
        <v>430000</v>
      </c>
      <c r="K67" s="61" t="s">
        <v>47</v>
      </c>
      <c r="L67" s="30"/>
      <c r="M67" s="30" t="s">
        <v>68</v>
      </c>
      <c r="N67" s="30"/>
      <c r="O67" s="30"/>
      <c r="P67" s="30"/>
    </row>
    <row r="68" spans="2:18" ht="23.25" customHeight="1" x14ac:dyDescent="0.2">
      <c r="B68" s="29"/>
      <c r="C68" s="29"/>
      <c r="D68" s="29"/>
      <c r="E68" s="29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</row>
  </sheetData>
  <mergeCells count="73">
    <mergeCell ref="C2:J2"/>
    <mergeCell ref="B4:C4"/>
    <mergeCell ref="B5:C5"/>
    <mergeCell ref="G4:H4"/>
    <mergeCell ref="G5:H5"/>
    <mergeCell ref="D5:F5"/>
    <mergeCell ref="I5:K5"/>
    <mergeCell ref="D4:F4"/>
    <mergeCell ref="B22:C22"/>
    <mergeCell ref="D20:F20"/>
    <mergeCell ref="G20:H20"/>
    <mergeCell ref="D21:F21"/>
    <mergeCell ref="G21:H21"/>
    <mergeCell ref="B19:C19"/>
    <mergeCell ref="D19:F19"/>
    <mergeCell ref="G19:H19"/>
    <mergeCell ref="B20:C20"/>
    <mergeCell ref="B21:C21"/>
    <mergeCell ref="I7:K7"/>
    <mergeCell ref="I30:K30"/>
    <mergeCell ref="I23:K23"/>
    <mergeCell ref="I24:K24"/>
    <mergeCell ref="D22:F22"/>
    <mergeCell ref="G22:H22"/>
    <mergeCell ref="I26:K26"/>
    <mergeCell ref="I28:K28"/>
    <mergeCell ref="I22:K22"/>
    <mergeCell ref="I21:K21"/>
    <mergeCell ref="I20:K20"/>
    <mergeCell ref="I19:K19"/>
    <mergeCell ref="I9:K9"/>
    <mergeCell ref="I15:K15"/>
    <mergeCell ref="I17:K17"/>
    <mergeCell ref="G45:H45"/>
    <mergeCell ref="I45:K45"/>
    <mergeCell ref="G46:H46"/>
    <mergeCell ref="I46:J46"/>
    <mergeCell ref="G47:H47"/>
    <mergeCell ref="I47:J47"/>
    <mergeCell ref="G48:H48"/>
    <mergeCell ref="I48:J48"/>
    <mergeCell ref="G49:H49"/>
    <mergeCell ref="I49:J49"/>
    <mergeCell ref="G50:H50"/>
    <mergeCell ref="I50:J50"/>
    <mergeCell ref="G51:H51"/>
    <mergeCell ref="I51:J51"/>
    <mergeCell ref="G52:H52"/>
    <mergeCell ref="I52:J52"/>
    <mergeCell ref="G53:H53"/>
    <mergeCell ref="I53:J53"/>
    <mergeCell ref="I58:J58"/>
    <mergeCell ref="I59:J59"/>
    <mergeCell ref="I61:J61"/>
    <mergeCell ref="G54:H54"/>
    <mergeCell ref="I54:J54"/>
    <mergeCell ref="G55:H55"/>
    <mergeCell ref="I55:J55"/>
    <mergeCell ref="I57:J57"/>
    <mergeCell ref="G67:H67"/>
    <mergeCell ref="I67:J67"/>
    <mergeCell ref="B65:F65"/>
    <mergeCell ref="I62:J62"/>
    <mergeCell ref="I63:J63"/>
    <mergeCell ref="I64:J64"/>
    <mergeCell ref="B64:F64"/>
    <mergeCell ref="B63:F63"/>
    <mergeCell ref="B62:F62"/>
    <mergeCell ref="B61:F61"/>
    <mergeCell ref="B60:K60"/>
    <mergeCell ref="I65:J65"/>
    <mergeCell ref="G66:H66"/>
    <mergeCell ref="I66:J66"/>
  </mergeCells>
  <phoneticPr fontId="2"/>
  <printOptions horizontalCentered="1"/>
  <pageMargins left="0.59055118110236227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  <rowBreaks count="1" manualBreakCount="1">
    <brk id="42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view="pageBreakPreview" zoomScaleNormal="100" zoomScaleSheetLayoutView="100" workbookViewId="0">
      <selection activeCell="A19" sqref="A19"/>
    </sheetView>
  </sheetViews>
  <sheetFormatPr defaultColWidth="9" defaultRowHeight="13.2" x14ac:dyDescent="0.2"/>
  <cols>
    <col min="1" max="2" width="14.33203125" style="26" customWidth="1"/>
    <col min="3" max="3" width="3.6640625" style="26" customWidth="1"/>
    <col min="4" max="5" width="14.33203125" style="26" customWidth="1"/>
    <col min="6" max="6" width="3.6640625" style="26" customWidth="1"/>
    <col min="7" max="8" width="14.33203125" style="26" customWidth="1"/>
    <col min="9" max="16384" width="9" style="26"/>
  </cols>
  <sheetData>
    <row r="1" spans="1:8" ht="22.5" customHeight="1" x14ac:dyDescent="0.2">
      <c r="A1" s="26" t="s">
        <v>40</v>
      </c>
    </row>
    <row r="2" spans="1:8" ht="22.5" customHeight="1" x14ac:dyDescent="0.2">
      <c r="A2" s="25" t="s">
        <v>41</v>
      </c>
    </row>
    <row r="3" spans="1:8" ht="22.5" customHeight="1" x14ac:dyDescent="0.2">
      <c r="A3" s="26" t="s">
        <v>72</v>
      </c>
      <c r="D3" s="26" t="s">
        <v>74</v>
      </c>
      <c r="G3" s="26" t="s">
        <v>76</v>
      </c>
    </row>
    <row r="4" spans="1:8" ht="22.5" customHeight="1" x14ac:dyDescent="0.2">
      <c r="A4" s="62" t="s">
        <v>34</v>
      </c>
      <c r="B4" s="62" t="s">
        <v>35</v>
      </c>
      <c r="D4" s="62" t="s">
        <v>34</v>
      </c>
      <c r="E4" s="62" t="s">
        <v>35</v>
      </c>
      <c r="G4" s="62" t="s">
        <v>34</v>
      </c>
      <c r="H4" s="62" t="s">
        <v>35</v>
      </c>
    </row>
    <row r="5" spans="1:8" ht="22.5" customHeight="1" x14ac:dyDescent="0.2">
      <c r="A5" s="71"/>
      <c r="B5" s="63" t="str">
        <f>IF(A5=0,"",IF(A5&lt;=12000,A5,IF(AND(A5&gt;12000,A5&lt;=32000),A5/2+6000,IF(AND(A5&gt;32100,A5&lt;=56000),A5/4+14000,28000))))</f>
        <v/>
      </c>
      <c r="D5" s="71"/>
      <c r="E5" s="63" t="str">
        <f>IF(D5=0,"",IF(D5&lt;=12000,D5,IF(AND(D5&gt;12000,D5&lt;=32000),D5/2+6000,IF(AND(D5&gt;32100,D5&lt;=56000),D5/4+14000,28000))))</f>
        <v/>
      </c>
      <c r="G5" s="71"/>
      <c r="H5" s="63" t="str">
        <f>IF(G5=0,"",IF(G5&lt;=12000,G5,IF(AND(G5&gt;12000,G5&lt;=32000),G5/2+6000,IF(AND(G5&gt;32100,G5&lt;=56000),G5/4+14000,28000))))</f>
        <v/>
      </c>
    </row>
    <row r="6" spans="1:8" ht="22.5" customHeight="1" x14ac:dyDescent="0.2">
      <c r="D6" s="27"/>
    </row>
    <row r="7" spans="1:8" ht="22.5" customHeight="1" x14ac:dyDescent="0.2">
      <c r="A7" s="26" t="s">
        <v>73</v>
      </c>
      <c r="D7" s="26" t="s">
        <v>75</v>
      </c>
    </row>
    <row r="8" spans="1:8" ht="22.5" customHeight="1" thickBot="1" x14ac:dyDescent="0.25">
      <c r="A8" s="62" t="s">
        <v>34</v>
      </c>
      <c r="B8" s="62" t="s">
        <v>35</v>
      </c>
      <c r="D8" s="62" t="s">
        <v>34</v>
      </c>
      <c r="E8" s="62" t="s">
        <v>35</v>
      </c>
      <c r="G8" s="25" t="s">
        <v>36</v>
      </c>
    </row>
    <row r="9" spans="1:8" ht="22.5" customHeight="1" thickBot="1" x14ac:dyDescent="0.25">
      <c r="A9" s="71"/>
      <c r="B9" s="63" t="str">
        <f>IF(A9=0,"",IF(A9&lt;=15000,A9,IF(AND(A9&gt;15000,A9&lt;=40000),A9/2+7500,IF(AND(A9&gt;40000,A9&lt;=70000),A9/4+17500,35000))))</f>
        <v/>
      </c>
      <c r="D9" s="71"/>
      <c r="E9" s="63" t="str">
        <f>IF(D9=0,"",IF(D9&lt;=15000,D9,IF(AND(D9&gt;15000,D9&lt;=40000),D9/2+7500,IF(AND(D9&gt;40000,D9&lt;=70000),D9/4+17500,35000))))</f>
        <v/>
      </c>
      <c r="G9" s="28" t="str">
        <f>IF(SUM(B5,E5,H5,B9,E9)=0,"",IF((SUM(B5,E5,H5,B9,E9))&gt;=70000,70000,SUM(B5,E5,H5,B9,E9)))</f>
        <v/>
      </c>
    </row>
    <row r="10" spans="1:8" ht="22.5" customHeight="1" x14ac:dyDescent="0.2"/>
    <row r="11" spans="1:8" ht="22.5" customHeight="1" x14ac:dyDescent="0.2">
      <c r="A11" s="25" t="s">
        <v>42</v>
      </c>
    </row>
    <row r="12" spans="1:8" ht="22.5" customHeight="1" x14ac:dyDescent="0.2">
      <c r="A12" s="26" t="s">
        <v>77</v>
      </c>
      <c r="D12" s="26" t="s">
        <v>78</v>
      </c>
    </row>
    <row r="13" spans="1:8" ht="22.5" customHeight="1" thickBot="1" x14ac:dyDescent="0.25">
      <c r="A13" s="62" t="s">
        <v>34</v>
      </c>
      <c r="B13" s="62" t="s">
        <v>35</v>
      </c>
      <c r="D13" s="62" t="s">
        <v>34</v>
      </c>
      <c r="E13" s="62" t="s">
        <v>35</v>
      </c>
      <c r="G13" s="25" t="s">
        <v>37</v>
      </c>
    </row>
    <row r="14" spans="1:8" ht="22.5" customHeight="1" thickBot="1" x14ac:dyDescent="0.25">
      <c r="A14" s="71"/>
      <c r="B14" s="63" t="str">
        <f>IF(A14=0,"",IF(A14&lt;=50000,A14/2,25000))</f>
        <v/>
      </c>
      <c r="D14" s="71"/>
      <c r="E14" s="63" t="str">
        <f>IF(D14=0,"",IF(D14&lt;=5000,D14,IF(AND(D14&gt;5000,D14&lt;=15000),D14/2+2500,10000)))</f>
        <v/>
      </c>
      <c r="G14" s="28" t="str">
        <f>IF(SUM(B14,E14)=0,"",IF(SUM(B14,E14)&lt;25000,SUM(B14,E14),25000))</f>
        <v/>
      </c>
    </row>
    <row r="18" spans="1:1" x14ac:dyDescent="0.2">
      <c r="A18" s="26" t="s">
        <v>81</v>
      </c>
    </row>
    <row r="19" spans="1:1" x14ac:dyDescent="0.2">
      <c r="A19" s="64" t="s">
        <v>82</v>
      </c>
    </row>
  </sheetData>
  <sheetProtection password="CC27" sheet="1" objects="1" scenarios="1"/>
  <phoneticPr fontId="2"/>
  <hyperlinks>
    <hyperlink ref="A19" r:id="rId1" xr:uid="{00000000-0004-0000-0100-000000000000}"/>
  </hyperlinks>
  <pageMargins left="1" right="1" top="1" bottom="1" header="0.5" footer="0.5"/>
  <pageSetup paperSize="9" scale="8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課税総所得金額等積算書</vt:lpstr>
      <vt:lpstr>（別紙）生命保険・地震保険</vt:lpstr>
      <vt:lpstr>'（別紙）生命保険・地震保険'!Print_Area</vt:lpstr>
      <vt:lpstr>課税総所得金額等積算書!Print_Area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職員端末機１３年度９月調達</dc:creator>
  <cp:lastModifiedBy>安田　航亮</cp:lastModifiedBy>
  <cp:lastPrinted>2021-09-13T11:36:58Z</cp:lastPrinted>
  <dcterms:created xsi:type="dcterms:W3CDTF">2003-12-04T10:12:17Z</dcterms:created>
  <dcterms:modified xsi:type="dcterms:W3CDTF">2025-09-22T05:58:51Z</dcterms:modified>
</cp:coreProperties>
</file>