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594$\doc\11_小中高G\在宅（安田）\東日本\"/>
    </mc:Choice>
  </mc:AlternateContent>
  <xr:revisionPtr revIDLastSave="0" documentId="13_ncr:1_{93045645-D1C0-4BFB-B960-5D04D7F715C5}" xr6:coauthVersionLast="47" xr6:coauthVersionMax="47" xr10:uidLastSave="{00000000-0000-0000-0000-000000000000}"/>
  <bookViews>
    <workbookView xWindow="-108" yWindow="-108" windowWidth="23256" windowHeight="13896" tabRatio="807" firstSheet="4" activeTab="11" xr2:uid="{00000000-000D-0000-FFFF-FFFF00000000}"/>
  </bookViews>
  <sheets>
    <sheet name="小学校" sheetId="8" r:id="rId1"/>
    <sheet name="中学校" sheetId="7" r:id="rId2"/>
    <sheet name="中等教育学校前期課程" sheetId="9" r:id="rId3"/>
    <sheet name="高等学校" sheetId="11" r:id="rId4"/>
    <sheet name="中等教育学校後期課程" sheetId="10" r:id="rId5"/>
    <sheet name="専修学校高等課程" sheetId="6" r:id="rId6"/>
    <sheet name="専修学校専門課程" sheetId="25" r:id="rId7"/>
    <sheet name="専修学校一般課程" sheetId="26" r:id="rId8"/>
    <sheet name="各種学校" sheetId="27" r:id="rId9"/>
    <sheet name="各種・外国人・小学校" sheetId="19" r:id="rId10"/>
    <sheet name="各種・外国人・中学校" sheetId="20" r:id="rId11"/>
    <sheet name="各種・外国人・高校" sheetId="21" r:id="rId12"/>
  </sheets>
  <definedNames>
    <definedName name="_xlnm.Print_Area" localSheetId="11">各種・外国人・高校!$C$1:$X$45</definedName>
    <definedName name="_xlnm.Print_Area" localSheetId="9">各種・外国人・小学校!$C$1:$X$45</definedName>
    <definedName name="_xlnm.Print_Area" localSheetId="10">各種・外国人・中学校!$C$1:$X$45</definedName>
    <definedName name="_xlnm.Print_Area" localSheetId="8">各種学校!$C$1:$X$44</definedName>
    <definedName name="_xlnm.Print_Area" localSheetId="3">高等学校!$C$1:$X$46</definedName>
    <definedName name="_xlnm.Print_Area" localSheetId="0">小学校!$C$1:$X$45</definedName>
    <definedName name="_xlnm.Print_Area" localSheetId="7">専修学校一般課程!$C$1:$X$44</definedName>
    <definedName name="_xlnm.Print_Area" localSheetId="5">専修学校高等課程!$C$1:$X$46</definedName>
    <definedName name="_xlnm.Print_Area" localSheetId="6">専修学校専門課程!$C$1:$X$44</definedName>
    <definedName name="_xlnm.Print_Area" localSheetId="1">中学校!$C$1:$X$45</definedName>
    <definedName name="_xlnm.Print_Area" localSheetId="4">中等教育学校後期課程!$C$1:$X$46</definedName>
    <definedName name="_xlnm.Print_Area" localSheetId="2">中等教育学校前期課程!$C$1:$X$45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8" l="1"/>
  <c r="R41" i="21"/>
  <c r="T28" i="27"/>
  <c r="T28" i="26"/>
  <c r="T28" i="25"/>
  <c r="Z19" i="21"/>
  <c r="P27" i="6" l="1"/>
  <c r="L27" i="6"/>
  <c r="H27" i="6"/>
  <c r="T27" i="6" s="1"/>
  <c r="T25" i="6"/>
  <c r="H29" i="6" l="1"/>
  <c r="J13" i="21"/>
  <c r="Z19" i="20"/>
  <c r="J13" i="20"/>
  <c r="Z19" i="19"/>
  <c r="J13" i="19"/>
  <c r="J13" i="27"/>
  <c r="Z19" i="27"/>
  <c r="Z19" i="26"/>
  <c r="J13" i="26"/>
  <c r="Z19" i="25"/>
  <c r="J13" i="25"/>
  <c r="Z19" i="6"/>
  <c r="J13" i="6"/>
  <c r="Z19" i="10"/>
  <c r="Z19" i="11"/>
  <c r="J13" i="10"/>
  <c r="J13" i="11"/>
  <c r="Z19" i="9"/>
  <c r="J13" i="9"/>
  <c r="Z19" i="7"/>
  <c r="J13" i="7"/>
  <c r="Z19" i="8" l="1"/>
  <c r="J13" i="8"/>
  <c r="H41" i="27" l="1"/>
  <c r="N41" i="27" s="1"/>
  <c r="T30" i="27"/>
  <c r="D37" i="27" s="1"/>
  <c r="L37" i="27" s="1"/>
  <c r="D41" i="27" s="1"/>
  <c r="P27" i="27"/>
  <c r="P29" i="27" s="1"/>
  <c r="L27" i="27"/>
  <c r="L29" i="27" s="1"/>
  <c r="H27" i="27"/>
  <c r="H29" i="27" s="1"/>
  <c r="T29" i="27" s="1"/>
  <c r="T25" i="27"/>
  <c r="K18" i="27"/>
  <c r="Z17" i="27" s="1"/>
  <c r="Z16" i="27"/>
  <c r="H41" i="26"/>
  <c r="N41" i="26" s="1"/>
  <c r="T30" i="26"/>
  <c r="D37" i="26" s="1"/>
  <c r="L37" i="26" s="1"/>
  <c r="D41" i="26" s="1"/>
  <c r="P27" i="26"/>
  <c r="P29" i="26" s="1"/>
  <c r="L27" i="26"/>
  <c r="L29" i="26" s="1"/>
  <c r="H27" i="26"/>
  <c r="H29" i="26" s="1"/>
  <c r="T29" i="26" s="1"/>
  <c r="T25" i="26"/>
  <c r="K18" i="26"/>
  <c r="Z18" i="26" s="1"/>
  <c r="Z17" i="26"/>
  <c r="Z16" i="26"/>
  <c r="Z20" i="26" s="1"/>
  <c r="Y41" i="26" s="1"/>
  <c r="R41" i="26" s="1"/>
  <c r="H41" i="25"/>
  <c r="N41" i="25" s="1"/>
  <c r="T30" i="25"/>
  <c r="D37" i="25" s="1"/>
  <c r="L37" i="25" s="1"/>
  <c r="D41" i="25" s="1"/>
  <c r="P27" i="25"/>
  <c r="P29" i="25" s="1"/>
  <c r="L27" i="25"/>
  <c r="L29" i="25" s="1"/>
  <c r="H27" i="25"/>
  <c r="T25" i="25"/>
  <c r="K18" i="25"/>
  <c r="Z18" i="25" s="1"/>
  <c r="Z17" i="25"/>
  <c r="Z16" i="25"/>
  <c r="T30" i="8"/>
  <c r="H27" i="8"/>
  <c r="H29" i="8"/>
  <c r="T30" i="10"/>
  <c r="T28" i="10"/>
  <c r="T28" i="8"/>
  <c r="T28" i="7"/>
  <c r="T28" i="9"/>
  <c r="T30" i="11"/>
  <c r="D37" i="11" s="1"/>
  <c r="L37" i="11" s="1"/>
  <c r="D41" i="11" s="1"/>
  <c r="H41" i="21"/>
  <c r="N41" i="21" s="1"/>
  <c r="L43" i="21" s="1"/>
  <c r="T30" i="21"/>
  <c r="D37" i="21"/>
  <c r="L37" i="21" s="1"/>
  <c r="D41" i="21" s="1"/>
  <c r="T28" i="21"/>
  <c r="P27" i="21"/>
  <c r="P29" i="21" s="1"/>
  <c r="L27" i="21"/>
  <c r="L29" i="21" s="1"/>
  <c r="H27" i="21"/>
  <c r="H29" i="21" s="1"/>
  <c r="T25" i="21"/>
  <c r="K18" i="21"/>
  <c r="Z17" i="21" s="1"/>
  <c r="Z16" i="21"/>
  <c r="H40" i="20"/>
  <c r="N40" i="20"/>
  <c r="L42" i="20" s="1"/>
  <c r="T30" i="20"/>
  <c r="D36" i="20" s="1"/>
  <c r="L36" i="20" s="1"/>
  <c r="D40" i="20" s="1"/>
  <c r="P27" i="20"/>
  <c r="P29" i="20"/>
  <c r="L27" i="20"/>
  <c r="L29" i="20" s="1"/>
  <c r="H27" i="20"/>
  <c r="H29" i="20" s="1"/>
  <c r="T29" i="20" s="1"/>
  <c r="T25" i="20"/>
  <c r="K18" i="20"/>
  <c r="Z18" i="20" s="1"/>
  <c r="Z16" i="20"/>
  <c r="H40" i="19"/>
  <c r="N40" i="19" s="1"/>
  <c r="L42" i="19" s="1"/>
  <c r="T30" i="19"/>
  <c r="D36" i="19" s="1"/>
  <c r="L36" i="19" s="1"/>
  <c r="D40" i="19" s="1"/>
  <c r="P27" i="19"/>
  <c r="P29" i="19" s="1"/>
  <c r="L27" i="19"/>
  <c r="L29" i="19" s="1"/>
  <c r="H27" i="19"/>
  <c r="H29" i="19" s="1"/>
  <c r="T25" i="19"/>
  <c r="K18" i="19"/>
  <c r="Z17" i="19" s="1"/>
  <c r="Z16" i="19"/>
  <c r="Z16" i="8"/>
  <c r="Z20" i="8" s="1"/>
  <c r="Y40" i="8" s="1"/>
  <c r="Z16" i="7"/>
  <c r="Z20" i="7" s="1"/>
  <c r="Y40" i="7" s="1"/>
  <c r="Z16" i="9"/>
  <c r="Z16" i="11"/>
  <c r="Z16" i="10"/>
  <c r="Z20" i="10" s="1"/>
  <c r="Y41" i="10" s="1"/>
  <c r="Z17" i="10"/>
  <c r="Z16" i="6"/>
  <c r="K18" i="6"/>
  <c r="Z17" i="6" s="1"/>
  <c r="Z18" i="6"/>
  <c r="K18" i="10"/>
  <c r="Z18" i="10"/>
  <c r="K18" i="11"/>
  <c r="Z18" i="11"/>
  <c r="K18" i="9"/>
  <c r="Z18" i="9" s="1"/>
  <c r="Z17" i="9"/>
  <c r="K18" i="7"/>
  <c r="Z18" i="7"/>
  <c r="K18" i="8"/>
  <c r="Z17" i="8"/>
  <c r="H41" i="11"/>
  <c r="N41" i="11"/>
  <c r="L43" i="11" s="1"/>
  <c r="T28" i="11"/>
  <c r="P27" i="11"/>
  <c r="P29" i="11"/>
  <c r="L27" i="11"/>
  <c r="H27" i="11"/>
  <c r="H29" i="11" s="1"/>
  <c r="T25" i="11"/>
  <c r="H41" i="10"/>
  <c r="N41" i="10" s="1"/>
  <c r="L43" i="10"/>
  <c r="D37" i="10"/>
  <c r="L37" i="10"/>
  <c r="D41" i="10"/>
  <c r="P27" i="10"/>
  <c r="P29" i="10"/>
  <c r="L27" i="10"/>
  <c r="L29" i="10" s="1"/>
  <c r="T29" i="10" s="1"/>
  <c r="H27" i="10"/>
  <c r="T27" i="10" s="1"/>
  <c r="H29" i="10"/>
  <c r="T25" i="10"/>
  <c r="H40" i="9"/>
  <c r="N40" i="9"/>
  <c r="L42" i="9"/>
  <c r="T30" i="9"/>
  <c r="D36" i="9" s="1"/>
  <c r="L36" i="9" s="1"/>
  <c r="D40" i="9" s="1"/>
  <c r="P27" i="9"/>
  <c r="P29" i="9"/>
  <c r="L27" i="9"/>
  <c r="L29" i="9"/>
  <c r="H27" i="9"/>
  <c r="T27" i="9" s="1"/>
  <c r="T25" i="9"/>
  <c r="H40" i="8"/>
  <c r="N40" i="8"/>
  <c r="D36" i="8"/>
  <c r="L36" i="8"/>
  <c r="D40" i="8"/>
  <c r="P27" i="8"/>
  <c r="P29" i="8"/>
  <c r="L27" i="8"/>
  <c r="L29" i="8" s="1"/>
  <c r="T29" i="8" s="1"/>
  <c r="T27" i="8"/>
  <c r="T25" i="8"/>
  <c r="H40" i="7"/>
  <c r="N40" i="7"/>
  <c r="L42" i="7"/>
  <c r="T30" i="7"/>
  <c r="D36" i="7"/>
  <c r="L36" i="7"/>
  <c r="D40" i="7"/>
  <c r="P27" i="7"/>
  <c r="P29" i="7"/>
  <c r="L27" i="7"/>
  <c r="T27" i="7" s="1"/>
  <c r="L29" i="7"/>
  <c r="T29" i="7" s="1"/>
  <c r="H27" i="7"/>
  <c r="H29" i="7"/>
  <c r="T25" i="7"/>
  <c r="H41" i="6"/>
  <c r="N41" i="6"/>
  <c r="L43" i="6"/>
  <c r="T30" i="6"/>
  <c r="D37" i="6" s="1"/>
  <c r="L37" i="6" s="1"/>
  <c r="D41" i="6" s="1"/>
  <c r="T28" i="6"/>
  <c r="P29" i="6"/>
  <c r="L29" i="6"/>
  <c r="T29" i="6"/>
  <c r="Z17" i="11"/>
  <c r="T27" i="20"/>
  <c r="Z18" i="8"/>
  <c r="Z17" i="7"/>
  <c r="Z17" i="20"/>
  <c r="T27" i="11" l="1"/>
  <c r="Z20" i="27"/>
  <c r="Y41" i="27" s="1"/>
  <c r="R41" i="27" s="1"/>
  <c r="R40" i="7"/>
  <c r="R40" i="9"/>
  <c r="Z20" i="6"/>
  <c r="Y41" i="6" s="1"/>
  <c r="H29" i="9"/>
  <c r="T29" i="9" s="1"/>
  <c r="Z20" i="20"/>
  <c r="Y40" i="20" s="1"/>
  <c r="R40" i="20" s="1"/>
  <c r="R41" i="6"/>
  <c r="Z20" i="11"/>
  <c r="Y41" i="11" s="1"/>
  <c r="R41" i="11" s="1"/>
  <c r="T27" i="25"/>
  <c r="H29" i="25"/>
  <c r="R40" i="8"/>
  <c r="R41" i="10"/>
  <c r="Z20" i="9"/>
  <c r="Y40" i="9" s="1"/>
  <c r="T29" i="21"/>
  <c r="Z20" i="25"/>
  <c r="Y41" i="25" s="1"/>
  <c r="R41" i="25" s="1"/>
  <c r="L29" i="11"/>
  <c r="T29" i="11" s="1"/>
  <c r="Z18" i="19"/>
  <c r="Z20" i="19" s="1"/>
  <c r="Y40" i="19" s="1"/>
  <c r="R40" i="19" s="1"/>
  <c r="T29" i="19"/>
  <c r="T27" i="19"/>
  <c r="Z18" i="21"/>
  <c r="Z20" i="21" s="1"/>
  <c r="Y41" i="21" s="1"/>
  <c r="T27" i="21"/>
  <c r="T29" i="25"/>
  <c r="Z18" i="27"/>
  <c r="T27" i="26"/>
  <c r="T2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2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200-000002000000}">
      <text>
        <r>
          <rPr>
            <sz val="11"/>
            <color indexed="81"/>
            <rFont val="MS P ゴシック"/>
            <family val="3"/>
            <charset val="128"/>
          </rPr>
          <t xml:space="preserve">政令指定都市在住であれば、「○」を選択
</t>
        </r>
      </text>
    </comment>
    <comment ref="H15" authorId="1" shapeId="0" xr:uid="{00000000-0006-0000-02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2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200-000005000000}">
      <text>
        <r>
          <rPr>
            <sz val="11"/>
            <color indexed="81"/>
            <rFont val="MS P ゴシック"/>
            <family val="3"/>
            <charset val="128"/>
          </rPr>
          <t>ここに表示される金額を事業計画書対象者一覧表の「納付すべき授業料等の額」欄に転記ください。</t>
        </r>
      </text>
    </comment>
    <comment ref="T30" authorId="1" shapeId="0" xr:uid="{00000000-0006-0000-02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0" authorId="1" shapeId="0" xr:uid="{00000000-0006-0000-02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C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C00-000002000000}">
      <text>
        <r>
          <rPr>
            <sz val="11"/>
            <color indexed="81"/>
            <rFont val="MS P ゴシック"/>
            <family val="3"/>
            <charset val="128"/>
          </rPr>
          <t xml:space="preserve">政令指定都市在住であれば、「○」を選択
</t>
        </r>
      </text>
    </comment>
    <comment ref="H15" authorId="1" shapeId="0" xr:uid="{00000000-0006-0000-0C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C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1" shapeId="0" xr:uid="{00000000-0006-0000-0C00-000005000000}">
      <text>
        <r>
          <rPr>
            <sz val="12"/>
            <color indexed="81"/>
            <rFont val="ＭＳ Ｐゴシック"/>
            <family val="3"/>
            <charset val="128"/>
          </rPr>
          <t>ここに表示される金額を事業計画書対象者一覧表の</t>
        </r>
        <r>
          <rPr>
            <sz val="12"/>
            <color indexed="10"/>
            <rFont val="ＭＳ Ｐゴシック"/>
            <family val="3"/>
            <charset val="128"/>
          </rPr>
          <t>「納付すべき授業料</t>
        </r>
        <r>
          <rPr>
            <sz val="12"/>
            <color indexed="81"/>
            <rFont val="ＭＳ Ｐゴシック"/>
            <family val="3"/>
            <charset val="128"/>
          </rPr>
          <t>等の額」欄に転記ください。</t>
        </r>
        <r>
          <rPr>
            <sz val="9"/>
            <color indexed="81"/>
            <rFont val="ＭＳ Ｐゴシック"/>
            <family val="3"/>
            <charset val="128"/>
          </rPr>
          <t xml:space="preserve">
</t>
        </r>
      </text>
    </comment>
    <comment ref="T30" authorId="1" shapeId="0" xr:uid="{00000000-0006-0000-0C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0" authorId="1" shapeId="0" xr:uid="{00000000-0006-0000-0C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D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D00-000002000000}">
      <text>
        <r>
          <rPr>
            <sz val="11"/>
            <color indexed="81"/>
            <rFont val="MS P ゴシック"/>
            <family val="3"/>
            <charset val="128"/>
          </rPr>
          <t xml:space="preserve">政令指定都市在住であれば、「○」を選択
</t>
        </r>
      </text>
    </comment>
    <comment ref="H15" authorId="1" shapeId="0" xr:uid="{00000000-0006-0000-0D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D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1" shapeId="0" xr:uid="{00000000-0006-0000-0D00-000005000000}">
      <text>
        <r>
          <rPr>
            <sz val="12"/>
            <color indexed="81"/>
            <rFont val="ＭＳ Ｐゴシック"/>
            <family val="3"/>
            <charset val="128"/>
          </rPr>
          <t>ここに表示される金額を事業計画書対象者一覧表の</t>
        </r>
        <r>
          <rPr>
            <sz val="12"/>
            <color indexed="10"/>
            <rFont val="ＭＳ Ｐゴシック"/>
            <family val="3"/>
            <charset val="128"/>
          </rPr>
          <t>「納付すべき授業料</t>
        </r>
        <r>
          <rPr>
            <sz val="12"/>
            <color indexed="81"/>
            <rFont val="ＭＳ Ｐゴシック"/>
            <family val="3"/>
            <charset val="128"/>
          </rPr>
          <t>等の額」欄に転記ください。</t>
        </r>
        <r>
          <rPr>
            <sz val="9"/>
            <color indexed="81"/>
            <rFont val="ＭＳ Ｐゴシック"/>
            <family val="3"/>
            <charset val="128"/>
          </rPr>
          <t xml:space="preserve">
</t>
        </r>
      </text>
    </comment>
    <comment ref="T30" authorId="1" shapeId="0" xr:uid="{00000000-0006-0000-0D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0" authorId="1" shapeId="0" xr:uid="{00000000-0006-0000-0D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E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E00-000002000000}">
      <text>
        <r>
          <rPr>
            <sz val="11"/>
            <color indexed="81"/>
            <rFont val="MS P ゴシック"/>
            <family val="3"/>
            <charset val="128"/>
          </rPr>
          <t xml:space="preserve">政令指定都市在住であれば、「○」を選択
</t>
        </r>
      </text>
    </comment>
    <comment ref="H15" authorId="1" shapeId="0" xr:uid="{00000000-0006-0000-0E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E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E00-000005000000}">
      <text>
        <r>
          <rPr>
            <sz val="11"/>
            <color indexed="81"/>
            <rFont val="MS P ゴシック"/>
            <family val="3"/>
            <charset val="128"/>
          </rPr>
          <t>ここに表示される金額を事業計画書対象者一覧表の「納付すべき授業料等の額」欄に転記ください。</t>
        </r>
      </text>
    </comment>
    <comment ref="T29" authorId="0" shapeId="0" xr:uid="{00000000-0006-0000-0E00-000006000000}">
      <text/>
    </comment>
    <comment ref="T30" authorId="1" shapeId="0" xr:uid="{00000000-0006-0000-0E00-000007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E00-000008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3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300-000002000000}">
      <text>
        <r>
          <rPr>
            <sz val="11"/>
            <color indexed="81"/>
            <rFont val="MS P ゴシック"/>
            <family val="3"/>
            <charset val="128"/>
          </rPr>
          <t xml:space="preserve">政令指定都市在住であれば、「○」を選択
</t>
        </r>
      </text>
    </comment>
    <comment ref="H15" authorId="1" shapeId="0" xr:uid="{00000000-0006-0000-03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3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1" shapeId="0" xr:uid="{00000000-0006-0000-0300-000005000000}">
      <text>
        <r>
          <rPr>
            <sz val="12"/>
            <color indexed="81"/>
            <rFont val="ＭＳ Ｐゴシック"/>
            <family val="3"/>
            <charset val="128"/>
          </rPr>
          <t>ここに表示される金額を事業計画書対象者一覧表の</t>
        </r>
        <r>
          <rPr>
            <sz val="12"/>
            <color indexed="10"/>
            <rFont val="ＭＳ Ｐゴシック"/>
            <family val="3"/>
            <charset val="128"/>
          </rPr>
          <t>「納付すべき授業料等の額」</t>
        </r>
        <r>
          <rPr>
            <sz val="12"/>
            <color indexed="81"/>
            <rFont val="ＭＳ Ｐゴシック"/>
            <family val="3"/>
            <charset val="128"/>
          </rPr>
          <t>欄に転記ください。</t>
        </r>
        <r>
          <rPr>
            <sz val="9"/>
            <color indexed="81"/>
            <rFont val="ＭＳ Ｐゴシック"/>
            <family val="3"/>
            <charset val="128"/>
          </rPr>
          <t xml:space="preserve">
</t>
        </r>
      </text>
    </comment>
    <comment ref="T30" authorId="1" shapeId="0" xr:uid="{00000000-0006-0000-03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0" authorId="1" shapeId="0" xr:uid="{00000000-0006-0000-03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4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400-000002000000}">
      <text>
        <r>
          <rPr>
            <sz val="11"/>
            <color indexed="81"/>
            <rFont val="MS P ゴシック"/>
            <family val="3"/>
            <charset val="128"/>
          </rPr>
          <t xml:space="preserve">政令指定都市在住であれば、「○」を選択
</t>
        </r>
      </text>
    </comment>
    <comment ref="H15" authorId="1" shapeId="0" xr:uid="{00000000-0006-0000-04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4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text>
    </comment>
    <comment ref="T27" authorId="1" shapeId="0" xr:uid="{00000000-0006-0000-0400-000005000000}">
      <text>
        <r>
          <rPr>
            <sz val="12"/>
            <color indexed="81"/>
            <rFont val="ＭＳ Ｐゴシック"/>
            <family val="3"/>
            <charset val="128"/>
          </rPr>
          <t>ここに表示される金額を事業計画書対象者一覧表の</t>
        </r>
        <r>
          <rPr>
            <sz val="12"/>
            <color indexed="10"/>
            <rFont val="ＭＳ Ｐゴシック"/>
            <family val="3"/>
            <charset val="128"/>
          </rPr>
          <t>「納付すべき授業料等の額」</t>
        </r>
        <r>
          <rPr>
            <sz val="12"/>
            <color indexed="81"/>
            <rFont val="ＭＳ Ｐゴシック"/>
            <family val="3"/>
            <charset val="128"/>
          </rPr>
          <t>欄に転記ください。</t>
        </r>
        <r>
          <rPr>
            <sz val="9"/>
            <color indexed="81"/>
            <rFont val="ＭＳ Ｐゴシック"/>
            <family val="3"/>
            <charset val="128"/>
          </rPr>
          <t xml:space="preserve">
</t>
        </r>
      </text>
    </comment>
    <comment ref="T30" authorId="1" shapeId="0" xr:uid="{00000000-0006-0000-04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0" authorId="1" shapeId="0" xr:uid="{00000000-0006-0000-04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5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500-000002000000}">
      <text>
        <r>
          <rPr>
            <sz val="11"/>
            <color indexed="81"/>
            <rFont val="MS P ゴシック"/>
            <family val="3"/>
            <charset val="128"/>
          </rPr>
          <t xml:space="preserve">政令指定都市在住であれば、「○」を選択
</t>
        </r>
      </text>
    </comment>
    <comment ref="H15" authorId="1" shapeId="0" xr:uid="{00000000-0006-0000-05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5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500-000005000000}">
      <text>
        <r>
          <rPr>
            <sz val="11"/>
            <color indexed="81"/>
            <rFont val="MS P ゴシック"/>
            <family val="3"/>
            <charset val="128"/>
          </rPr>
          <t>ここに表示される金額を事業計画書対象者一覧表の「納付すべき授業料等の額」欄に転記ください。</t>
        </r>
      </text>
    </comment>
    <comment ref="T30" authorId="1" shapeId="0" xr:uid="{00000000-0006-0000-05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5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6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600-000002000000}">
      <text>
        <r>
          <rPr>
            <sz val="11"/>
            <color indexed="81"/>
            <rFont val="MS P ゴシック"/>
            <family val="3"/>
            <charset val="128"/>
          </rPr>
          <t xml:space="preserve">政令指定都市在住であれば、「○」を選択
</t>
        </r>
      </text>
    </comment>
    <comment ref="H15" authorId="1" shapeId="0" xr:uid="{00000000-0006-0000-06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6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600-000005000000}">
      <text>
        <r>
          <rPr>
            <sz val="11"/>
            <color indexed="81"/>
            <rFont val="MS P ゴシック"/>
            <family val="3"/>
            <charset val="128"/>
          </rPr>
          <t>ここに表示される金額を事業計画書対象者一覧表の「納付すべき授業料等の額」欄に転記ください。</t>
        </r>
      </text>
    </comment>
    <comment ref="T30" authorId="1" shapeId="0" xr:uid="{00000000-0006-0000-06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6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7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700-000002000000}">
      <text>
        <r>
          <rPr>
            <sz val="11"/>
            <color indexed="81"/>
            <rFont val="MS P ゴシック"/>
            <family val="3"/>
            <charset val="128"/>
          </rPr>
          <t xml:space="preserve">政令指定都市在住であれば、「○」を選択
</t>
        </r>
      </text>
    </comment>
    <comment ref="H15" authorId="1" shapeId="0" xr:uid="{00000000-0006-0000-07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7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700-000005000000}">
      <text>
        <r>
          <rPr>
            <sz val="11"/>
            <color indexed="81"/>
            <rFont val="MS P ゴシック"/>
            <family val="3"/>
            <charset val="128"/>
          </rPr>
          <t>ここに表示される金額を事業計画書対象者一覧表の「納付すべき授業料等の額」欄に転記ください。</t>
        </r>
      </text>
    </comment>
    <comment ref="T30" authorId="1" shapeId="0" xr:uid="{00000000-0006-0000-07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7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8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800-000002000000}">
      <text>
        <r>
          <rPr>
            <sz val="11"/>
            <color indexed="81"/>
            <rFont val="MS P ゴシック"/>
            <family val="3"/>
            <charset val="128"/>
          </rPr>
          <t xml:space="preserve">政令指定都市在住であれば、「○」を選択
</t>
        </r>
      </text>
    </comment>
    <comment ref="H15" authorId="1" shapeId="0" xr:uid="{00000000-0006-0000-08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8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text>
    </comment>
    <comment ref="T27" authorId="0" shapeId="0" xr:uid="{00000000-0006-0000-0800-000005000000}">
      <text>
        <r>
          <rPr>
            <sz val="11"/>
            <color indexed="81"/>
            <rFont val="MS P ゴシック"/>
            <family val="3"/>
            <charset val="128"/>
          </rPr>
          <t>ここに表示される金額を事業計画書対象者一覧表の「納付すべき授業料等の額」欄に転記ください。</t>
        </r>
      </text>
    </comment>
    <comment ref="T30" authorId="1" shapeId="0" xr:uid="{00000000-0006-0000-08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8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9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900-000002000000}">
      <text>
        <r>
          <rPr>
            <sz val="11"/>
            <color indexed="81"/>
            <rFont val="MS P ゴシック"/>
            <family val="3"/>
            <charset val="128"/>
          </rPr>
          <t xml:space="preserve">政令指定都市在住であれば、「○」を選択
</t>
        </r>
      </text>
    </comment>
    <comment ref="H15" authorId="1" shapeId="0" xr:uid="{00000000-0006-0000-09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9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text>
    </comment>
    <comment ref="T27" authorId="0" shapeId="0" xr:uid="{00000000-0006-0000-0900-000005000000}">
      <text>
        <r>
          <rPr>
            <sz val="11"/>
            <color indexed="81"/>
            <rFont val="MS P ゴシック"/>
            <family val="3"/>
            <charset val="128"/>
          </rPr>
          <t>ここに表示される金額を事業計画書対象者一覧表の「納付すべき授業料等の額」欄に転記ください。</t>
        </r>
        <r>
          <rPr>
            <sz val="9"/>
            <color indexed="81"/>
            <rFont val="MS P ゴシック"/>
            <family val="3"/>
            <charset val="128"/>
          </rPr>
          <t xml:space="preserve">
</t>
        </r>
      </text>
    </comment>
    <comment ref="T30" authorId="1" shapeId="0" xr:uid="{00000000-0006-0000-09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9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大阪府</author>
    <author>松田　晃知</author>
  </authors>
  <commentList>
    <comment ref="J13" authorId="0" shapeId="0" xr:uid="{00000000-0006-0000-0A00-000001000000}">
      <text>
        <r>
          <rPr>
            <sz val="11"/>
            <color indexed="81"/>
            <rFont val="MS P ゴシック"/>
            <family val="3"/>
            <charset val="128"/>
          </rPr>
          <t>下側</t>
        </r>
        <r>
          <rPr>
            <b/>
            <sz val="11"/>
            <color indexed="81"/>
            <rFont val="MS P ゴシック"/>
            <family val="3"/>
            <charset val="128"/>
          </rPr>
          <t>「課税標準額</t>
        </r>
        <r>
          <rPr>
            <sz val="11"/>
            <color indexed="81"/>
            <rFont val="MS P ゴシック"/>
            <family val="3"/>
            <charset val="128"/>
          </rPr>
          <t>」、</t>
        </r>
        <r>
          <rPr>
            <b/>
            <sz val="11"/>
            <color indexed="81"/>
            <rFont val="MS P ゴシック"/>
            <family val="3"/>
            <charset val="128"/>
          </rPr>
          <t>「調整控除額」</t>
        </r>
        <r>
          <rPr>
            <sz val="11"/>
            <color indexed="81"/>
            <rFont val="MS P ゴシック"/>
            <family val="3"/>
            <charset val="128"/>
          </rPr>
          <t>欄を入力すると自動計算されます。</t>
        </r>
      </text>
    </comment>
    <comment ref="T13" authorId="0" shapeId="0" xr:uid="{00000000-0006-0000-0A00-000002000000}">
      <text>
        <r>
          <rPr>
            <sz val="11"/>
            <color indexed="81"/>
            <rFont val="MS P ゴシック"/>
            <family val="3"/>
            <charset val="128"/>
          </rPr>
          <t xml:space="preserve">政令指定都市在住であれば、「○」を選択
</t>
        </r>
      </text>
    </comment>
    <comment ref="H15" authorId="1" shapeId="0" xr:uid="{00000000-0006-0000-0A00-000003000000}">
      <text>
        <r>
          <rPr>
            <sz val="11"/>
            <color indexed="81"/>
            <rFont val="ＭＳ Ｐゴシック"/>
            <family val="3"/>
            <charset val="128"/>
          </rPr>
          <t>プルダウンリストより該当するものを選んでください</t>
        </r>
        <r>
          <rPr>
            <sz val="9"/>
            <color indexed="81"/>
            <rFont val="ＭＳ Ｐゴシック"/>
            <family val="3"/>
            <charset val="128"/>
          </rPr>
          <t xml:space="preserve">
</t>
        </r>
      </text>
    </comment>
    <comment ref="K18" authorId="1" shapeId="0" xr:uid="{00000000-0006-0000-0A00-000004000000}">
      <text>
        <r>
          <rPr>
            <sz val="12"/>
            <color indexed="81"/>
            <rFont val="ＭＳ Ｐゴシック"/>
            <family val="3"/>
            <charset val="128"/>
          </rPr>
          <t>右側</t>
        </r>
        <r>
          <rPr>
            <b/>
            <sz val="12"/>
            <color indexed="10"/>
            <rFont val="ＭＳ Ｐゴシック"/>
            <family val="3"/>
            <charset val="128"/>
          </rPr>
          <t>「扶養親族数」</t>
        </r>
        <r>
          <rPr>
            <sz val="12"/>
            <color indexed="81"/>
            <rFont val="ＭＳ Ｐゴシック"/>
            <family val="3"/>
            <charset val="128"/>
          </rPr>
          <t>欄を入力すると</t>
        </r>
        <r>
          <rPr>
            <b/>
            <sz val="12"/>
            <color indexed="12"/>
            <rFont val="ＭＳ Ｐゴシック"/>
            <family val="3"/>
            <charset val="128"/>
          </rPr>
          <t>自動計算</t>
        </r>
        <r>
          <rPr>
            <sz val="12"/>
            <color indexed="81"/>
            <rFont val="ＭＳ Ｐゴシック"/>
            <family val="3"/>
            <charset val="128"/>
          </rPr>
          <t>されます。</t>
        </r>
        <r>
          <rPr>
            <sz val="9"/>
            <color indexed="81"/>
            <rFont val="ＭＳ Ｐゴシック"/>
            <family val="3"/>
            <charset val="128"/>
          </rPr>
          <t xml:space="preserve">
</t>
        </r>
      </text>
    </comment>
    <comment ref="T27" authorId="0" shapeId="0" xr:uid="{00000000-0006-0000-0A00-000005000000}">
      <text>
        <r>
          <rPr>
            <sz val="11"/>
            <color indexed="81"/>
            <rFont val="MS P ゴシック"/>
            <family val="3"/>
            <charset val="128"/>
          </rPr>
          <t>ここに表示される金額を事業計画書対象者一覧表の「納付すべき授業料等の額」欄に転記ください。</t>
        </r>
        <r>
          <rPr>
            <sz val="9"/>
            <color indexed="81"/>
            <rFont val="MS P ゴシック"/>
            <family val="3"/>
            <charset val="128"/>
          </rPr>
          <t xml:space="preserve">
</t>
        </r>
      </text>
    </comment>
    <comment ref="T30" authorId="1" shapeId="0" xr:uid="{00000000-0006-0000-0A00-000006000000}">
      <text>
        <r>
          <rPr>
            <sz val="12"/>
            <color indexed="81"/>
            <rFont val="ＭＳ Ｐゴシック"/>
            <family val="3"/>
            <charset val="128"/>
          </rPr>
          <t>ここに表示される金額を事業計画書対象者一覧表の</t>
        </r>
        <r>
          <rPr>
            <sz val="12"/>
            <color indexed="10"/>
            <rFont val="ＭＳ Ｐゴシック"/>
            <family val="3"/>
            <charset val="128"/>
          </rPr>
          <t>「授業料等減免額」</t>
        </r>
        <r>
          <rPr>
            <sz val="12"/>
            <color indexed="81"/>
            <rFont val="ＭＳ Ｐゴシック"/>
            <family val="3"/>
            <charset val="128"/>
          </rPr>
          <t>欄に転記ください。</t>
        </r>
        <r>
          <rPr>
            <sz val="9"/>
            <color indexed="81"/>
            <rFont val="ＭＳ Ｐゴシック"/>
            <family val="3"/>
            <charset val="128"/>
          </rPr>
          <t xml:space="preserve">
</t>
        </r>
      </text>
    </comment>
    <comment ref="R41" authorId="1" shapeId="0" xr:uid="{00000000-0006-0000-0A00-000007000000}">
      <text>
        <r>
          <rPr>
            <sz val="12"/>
            <color indexed="81"/>
            <rFont val="ＭＳ Ｐゴシック"/>
            <family val="3"/>
            <charset val="128"/>
          </rPr>
          <t>ここに表示される金額が当該生徒の補助金交付申請額になります。事業計画書対象者一覧表の</t>
        </r>
        <r>
          <rPr>
            <sz val="12"/>
            <color indexed="10"/>
            <rFont val="ＭＳ Ｐゴシック"/>
            <family val="3"/>
            <charset val="128"/>
          </rPr>
          <t>「補助金交付申請額」</t>
        </r>
        <r>
          <rPr>
            <sz val="12"/>
            <color indexed="81"/>
            <rFont val="ＭＳ Ｐゴシック"/>
            <family val="3"/>
            <charset val="128"/>
          </rPr>
          <t>欄に転記ください。</t>
        </r>
      </text>
    </comment>
  </commentList>
</comments>
</file>

<file path=xl/sharedStrings.xml><?xml version="1.0" encoding="utf-8"?>
<sst xmlns="http://schemas.openxmlformats.org/spreadsheetml/2006/main" count="1789" uniqueCount="126">
  <si>
    <t>学年組番号</t>
    <rPh sb="0" eb="2">
      <t>ガクネン</t>
    </rPh>
    <rPh sb="2" eb="3">
      <t>クミ</t>
    </rPh>
    <rPh sb="3" eb="5">
      <t>バンゴウ</t>
    </rPh>
    <phoneticPr fontId="2"/>
  </si>
  <si>
    <t>学校名</t>
    <rPh sb="0" eb="2">
      <t>ガッコウ</t>
    </rPh>
    <rPh sb="2" eb="3">
      <t>メイ</t>
    </rPh>
    <phoneticPr fontId="2"/>
  </si>
  <si>
    <t>円</t>
    <rPh sb="0" eb="1">
      <t>エン</t>
    </rPh>
    <phoneticPr fontId="2"/>
  </si>
  <si>
    <t>入学料</t>
    <rPh sb="0" eb="2">
      <t>ニュウガク</t>
    </rPh>
    <rPh sb="2" eb="3">
      <t>リョウ</t>
    </rPh>
    <phoneticPr fontId="2"/>
  </si>
  <si>
    <t>授業料</t>
    <rPh sb="0" eb="2">
      <t>ジュギョウ</t>
    </rPh>
    <rPh sb="2" eb="3">
      <t>リョウ</t>
    </rPh>
    <phoneticPr fontId="2"/>
  </si>
  <si>
    <t>施設整備費等</t>
    <rPh sb="0" eb="2">
      <t>シセツ</t>
    </rPh>
    <rPh sb="2" eb="6">
      <t>セイビヒトウ</t>
    </rPh>
    <phoneticPr fontId="2"/>
  </si>
  <si>
    <t>合計額</t>
    <rPh sb="0" eb="2">
      <t>ゴウケイ</t>
    </rPh>
    <rPh sb="2" eb="3">
      <t>ガク</t>
    </rPh>
    <phoneticPr fontId="2"/>
  </si>
  <si>
    <t>補助対象月数</t>
    <rPh sb="0" eb="2">
      <t>ホジョ</t>
    </rPh>
    <rPh sb="2" eb="4">
      <t>タイショウ</t>
    </rPh>
    <rPh sb="4" eb="6">
      <t>ツキスウ</t>
    </rPh>
    <phoneticPr fontId="2"/>
  </si>
  <si>
    <t>控除額</t>
    <rPh sb="0" eb="2">
      <t>コウジョ</t>
    </rPh>
    <rPh sb="2" eb="3">
      <t>ガク</t>
    </rPh>
    <phoneticPr fontId="2"/>
  </si>
  <si>
    <t>学校種</t>
    <rPh sb="0" eb="2">
      <t>ガッコウ</t>
    </rPh>
    <rPh sb="2" eb="3">
      <t>シュ</t>
    </rPh>
    <phoneticPr fontId="2"/>
  </si>
  <si>
    <t>補助対象経費</t>
    <rPh sb="0" eb="2">
      <t>ホジョ</t>
    </rPh>
    <rPh sb="2" eb="4">
      <t>タイショウ</t>
    </rPh>
    <rPh sb="4" eb="6">
      <t>ケイヒ</t>
    </rPh>
    <phoneticPr fontId="2"/>
  </si>
  <si>
    <t>補助率</t>
    <rPh sb="0" eb="3">
      <t>ホジョリツ</t>
    </rPh>
    <phoneticPr fontId="2"/>
  </si>
  <si>
    <t>補助対象額</t>
    <rPh sb="0" eb="2">
      <t>ホジョ</t>
    </rPh>
    <rPh sb="2" eb="4">
      <t>タイショウ</t>
    </rPh>
    <rPh sb="4" eb="5">
      <t>ガク</t>
    </rPh>
    <phoneticPr fontId="2"/>
  </si>
  <si>
    <t>補助限度額Ａ</t>
    <rPh sb="0" eb="2">
      <t>ホジョ</t>
    </rPh>
    <rPh sb="2" eb="4">
      <t>ゲンド</t>
    </rPh>
    <rPh sb="4" eb="5">
      <t>ガク</t>
    </rPh>
    <phoneticPr fontId="2"/>
  </si>
  <si>
    <t>減免事由</t>
    <rPh sb="0" eb="2">
      <t>ゲンメン</t>
    </rPh>
    <rPh sb="2" eb="4">
      <t>ジユウ</t>
    </rPh>
    <phoneticPr fontId="2"/>
  </si>
  <si>
    <t>補助限度額Ｂ</t>
    <rPh sb="0" eb="2">
      <t>ホジョ</t>
    </rPh>
    <rPh sb="2" eb="4">
      <t>ゲンド</t>
    </rPh>
    <rPh sb="4" eb="5">
      <t>ガク</t>
    </rPh>
    <phoneticPr fontId="2"/>
  </si>
  <si>
    <t>補助金額</t>
    <rPh sb="0" eb="3">
      <t>ホジョキン</t>
    </rPh>
    <rPh sb="3" eb="4">
      <t>ガク</t>
    </rPh>
    <phoneticPr fontId="2"/>
  </si>
  <si>
    <t>月</t>
    <rPh sb="0" eb="1">
      <t>ツキ</t>
    </rPh>
    <phoneticPr fontId="2"/>
  </si>
  <si>
    <t>／12月</t>
    <rPh sb="3" eb="4">
      <t>ツキ</t>
    </rPh>
    <phoneticPr fontId="2"/>
  </si>
  <si>
    <t>／</t>
    <phoneticPr fontId="2"/>
  </si>
  <si>
    <t>補助限度額Ａと補助限度額Ｂの小さい方の額</t>
    <rPh sb="0" eb="2">
      <t>ホジョ</t>
    </rPh>
    <rPh sb="2" eb="4">
      <t>ゲンド</t>
    </rPh>
    <rPh sb="4" eb="5">
      <t>ガク</t>
    </rPh>
    <rPh sb="7" eb="9">
      <t>ホジョ</t>
    </rPh>
    <rPh sb="9" eb="11">
      <t>ゲンド</t>
    </rPh>
    <rPh sb="11" eb="12">
      <t>ガク</t>
    </rPh>
    <rPh sb="14" eb="15">
      <t>チイ</t>
    </rPh>
    <rPh sb="17" eb="18">
      <t>ホウ</t>
    </rPh>
    <rPh sb="19" eb="20">
      <t>ガク</t>
    </rPh>
    <phoneticPr fontId="2"/>
  </si>
  <si>
    <t>年</t>
    <rPh sb="0" eb="1">
      <t>ネン</t>
    </rPh>
    <phoneticPr fontId="2"/>
  </si>
  <si>
    <t>組</t>
    <rPh sb="0" eb="1">
      <t>クミ</t>
    </rPh>
    <phoneticPr fontId="2"/>
  </si>
  <si>
    <t>号</t>
    <rPh sb="0" eb="1">
      <t>ゴウ</t>
    </rPh>
    <phoneticPr fontId="2"/>
  </si>
  <si>
    <t>生徒等氏名</t>
    <rPh sb="0" eb="3">
      <t>セイトトウ</t>
    </rPh>
    <rPh sb="3" eb="5">
      <t>シメイ</t>
    </rPh>
    <phoneticPr fontId="2"/>
  </si>
  <si>
    <t>生徒等の在籍期間</t>
    <rPh sb="0" eb="3">
      <t>セイトトウ</t>
    </rPh>
    <rPh sb="4" eb="6">
      <t>ザイセキ</t>
    </rPh>
    <rPh sb="6" eb="8">
      <t>キカン</t>
    </rPh>
    <phoneticPr fontId="2"/>
  </si>
  <si>
    <t>月</t>
    <rPh sb="0" eb="1">
      <t>ガツ</t>
    </rPh>
    <phoneticPr fontId="2"/>
  </si>
  <si>
    <t>日</t>
    <rPh sb="0" eb="1">
      <t>ニチ</t>
    </rPh>
    <phoneticPr fontId="2"/>
  </si>
  <si>
    <t>～</t>
    <phoneticPr fontId="2"/>
  </si>
  <si>
    <t>家計支持者氏名</t>
    <rPh sb="0" eb="2">
      <t>カケイ</t>
    </rPh>
    <rPh sb="2" eb="4">
      <t>シジ</t>
    </rPh>
    <rPh sb="4" eb="5">
      <t>シャ</t>
    </rPh>
    <rPh sb="5" eb="7">
      <t>シメイ</t>
    </rPh>
    <phoneticPr fontId="2"/>
  </si>
  <si>
    <t>姓</t>
    <rPh sb="0" eb="1">
      <t>セイ</t>
    </rPh>
    <phoneticPr fontId="2"/>
  </si>
  <si>
    <t>名</t>
    <rPh sb="0" eb="1">
      <t>メイ</t>
    </rPh>
    <phoneticPr fontId="2"/>
  </si>
  <si>
    <t>学科・コース名</t>
    <rPh sb="0" eb="2">
      <t>ガッカ</t>
    </rPh>
    <rPh sb="6" eb="7">
      <t>メイ</t>
    </rPh>
    <phoneticPr fontId="2"/>
  </si>
  <si>
    <t>減免事由該当期間</t>
    <rPh sb="0" eb="2">
      <t>ゲンメン</t>
    </rPh>
    <rPh sb="2" eb="4">
      <t>ジユウ</t>
    </rPh>
    <rPh sb="4" eb="6">
      <t>ガイトウ</t>
    </rPh>
    <rPh sb="6" eb="8">
      <t>キカン</t>
    </rPh>
    <phoneticPr fontId="2"/>
  </si>
  <si>
    <t>専修学校高等課程</t>
    <rPh sb="0" eb="2">
      <t>センシュウ</t>
    </rPh>
    <rPh sb="2" eb="4">
      <t>ガッコウ</t>
    </rPh>
    <rPh sb="4" eb="6">
      <t>コウトウ</t>
    </rPh>
    <rPh sb="6" eb="8">
      <t>カテイ</t>
    </rPh>
    <phoneticPr fontId="2"/>
  </si>
  <si>
    <t>補助対象期間</t>
    <rPh sb="0" eb="2">
      <t>ホジョ</t>
    </rPh>
    <rPh sb="2" eb="4">
      <t>タイショウ</t>
    </rPh>
    <rPh sb="4" eb="6">
      <t>キカン</t>
    </rPh>
    <phoneticPr fontId="2"/>
  </si>
  <si>
    <t>家計支持者の減免事由</t>
    <rPh sb="0" eb="2">
      <t>カケイ</t>
    </rPh>
    <rPh sb="2" eb="4">
      <t>シジ</t>
    </rPh>
    <rPh sb="4" eb="5">
      <t>シャ</t>
    </rPh>
    <rPh sb="6" eb="8">
      <t>ゲンメン</t>
    </rPh>
    <rPh sb="8" eb="10">
      <t>ジユウ</t>
    </rPh>
    <phoneticPr fontId="2"/>
  </si>
  <si>
    <t>高等学校</t>
    <rPh sb="0" eb="2">
      <t>コウトウ</t>
    </rPh>
    <rPh sb="2" eb="4">
      <t>ガッコウ</t>
    </rPh>
    <phoneticPr fontId="2"/>
  </si>
  <si>
    <t>※３号該当の場合右欄を記入</t>
    <rPh sb="2" eb="3">
      <t>ゴウ</t>
    </rPh>
    <rPh sb="3" eb="5">
      <t>ガイトウ</t>
    </rPh>
    <rPh sb="6" eb="8">
      <t>バアイ</t>
    </rPh>
    <rPh sb="8" eb="9">
      <t>ミギ</t>
    </rPh>
    <rPh sb="9" eb="10">
      <t>ラン</t>
    </rPh>
    <rPh sb="11" eb="13">
      <t>キニュウ</t>
    </rPh>
    <phoneticPr fontId="2"/>
  </si>
  <si>
    <t>家計支持者の住所（被災時）</t>
    <rPh sb="0" eb="2">
      <t>カケイ</t>
    </rPh>
    <rPh sb="2" eb="4">
      <t>シジ</t>
    </rPh>
    <rPh sb="4" eb="5">
      <t>シャ</t>
    </rPh>
    <rPh sb="6" eb="8">
      <t>ジュウショ</t>
    </rPh>
    <rPh sb="9" eb="11">
      <t>ヒサイ</t>
    </rPh>
    <rPh sb="11" eb="12">
      <t>ジ</t>
    </rPh>
    <phoneticPr fontId="2"/>
  </si>
  <si>
    <t>家計支持者の住所（現在）</t>
    <rPh sb="0" eb="2">
      <t>カケイ</t>
    </rPh>
    <rPh sb="2" eb="4">
      <t>シジ</t>
    </rPh>
    <rPh sb="4" eb="5">
      <t>シャ</t>
    </rPh>
    <rPh sb="6" eb="8">
      <t>ジュウショ</t>
    </rPh>
    <rPh sb="9" eb="11">
      <t>ゲンザイ</t>
    </rPh>
    <phoneticPr fontId="2"/>
  </si>
  <si>
    <t>生徒等の居所（現在）</t>
    <rPh sb="0" eb="2">
      <t>セイト</t>
    </rPh>
    <rPh sb="2" eb="3">
      <t>トウ</t>
    </rPh>
    <rPh sb="4" eb="6">
      <t>キョショ</t>
    </rPh>
    <rPh sb="7" eb="9">
      <t>ゲンザイ</t>
    </rPh>
    <phoneticPr fontId="2"/>
  </si>
  <si>
    <t>※控除する就学支援金の額は補助対象期間に係る就学支援金の額を記入ください。</t>
    <rPh sb="1" eb="3">
      <t>コウジョ</t>
    </rPh>
    <rPh sb="5" eb="7">
      <t>シュウガク</t>
    </rPh>
    <rPh sb="7" eb="9">
      <t>シエン</t>
    </rPh>
    <rPh sb="9" eb="10">
      <t>キン</t>
    </rPh>
    <rPh sb="11" eb="12">
      <t>ガク</t>
    </rPh>
    <rPh sb="13" eb="15">
      <t>ホジョ</t>
    </rPh>
    <rPh sb="15" eb="17">
      <t>タイショウ</t>
    </rPh>
    <rPh sb="17" eb="19">
      <t>キカン</t>
    </rPh>
    <rPh sb="20" eb="21">
      <t>カカ</t>
    </rPh>
    <rPh sb="22" eb="24">
      <t>シュウガク</t>
    </rPh>
    <rPh sb="24" eb="26">
      <t>シエン</t>
    </rPh>
    <rPh sb="26" eb="27">
      <t>キン</t>
    </rPh>
    <rPh sb="28" eb="29">
      <t>ガク</t>
    </rPh>
    <rPh sb="30" eb="32">
      <t>キニュウ</t>
    </rPh>
    <phoneticPr fontId="2"/>
  </si>
  <si>
    <t>※学校による減免額は「減免対象経費」の範囲内とします。</t>
    <rPh sb="1" eb="3">
      <t>ガッコウ</t>
    </rPh>
    <rPh sb="6" eb="8">
      <t>ゲンメン</t>
    </rPh>
    <rPh sb="8" eb="9">
      <t>ガク</t>
    </rPh>
    <rPh sb="11" eb="13">
      <t>ゲンメン</t>
    </rPh>
    <rPh sb="13" eb="15">
      <t>タイショウ</t>
    </rPh>
    <rPh sb="15" eb="17">
      <t>ケイヒ</t>
    </rPh>
    <rPh sb="19" eb="22">
      <t>ハンイナイ</t>
    </rPh>
    <phoneticPr fontId="2"/>
  </si>
  <si>
    <t>補助対象経費
（学校による減免額）</t>
    <rPh sb="0" eb="2">
      <t>ホジョ</t>
    </rPh>
    <rPh sb="2" eb="4">
      <t>タイショウ</t>
    </rPh>
    <rPh sb="4" eb="6">
      <t>ケイヒ</t>
    </rPh>
    <rPh sb="8" eb="10">
      <t>ガッコウ</t>
    </rPh>
    <rPh sb="13" eb="15">
      <t>ゲンメン</t>
    </rPh>
    <rPh sb="15" eb="16">
      <t>ガク</t>
    </rPh>
    <phoneticPr fontId="2"/>
  </si>
  <si>
    <t>授業料等の額（年額）</t>
    <rPh sb="0" eb="2">
      <t>ジュギョウ</t>
    </rPh>
    <rPh sb="2" eb="4">
      <t>リョウトウ</t>
    </rPh>
    <rPh sb="5" eb="6">
      <t>ガク</t>
    </rPh>
    <rPh sb="7" eb="9">
      <t>ネンガク</t>
    </rPh>
    <phoneticPr fontId="2"/>
  </si>
  <si>
    <t>●算出プロセス１（補助対象経費の算出）</t>
    <rPh sb="1" eb="3">
      <t>サンシュツ</t>
    </rPh>
    <rPh sb="9" eb="11">
      <t>ホジョ</t>
    </rPh>
    <rPh sb="11" eb="13">
      <t>タイショウ</t>
    </rPh>
    <rPh sb="13" eb="15">
      <t>ケイヒ</t>
    </rPh>
    <rPh sb="16" eb="18">
      <t>サンシュツ</t>
    </rPh>
    <phoneticPr fontId="2"/>
  </si>
  <si>
    <t>●算出プロセス２（補助率による補正）</t>
    <rPh sb="1" eb="3">
      <t>サンシュツ</t>
    </rPh>
    <rPh sb="9" eb="11">
      <t>ホジョ</t>
    </rPh>
    <rPh sb="11" eb="12">
      <t>リツ</t>
    </rPh>
    <rPh sb="15" eb="17">
      <t>ホセイ</t>
    </rPh>
    <phoneticPr fontId="2"/>
  </si>
  <si>
    <t>●算出プロセス３（補助限度額による補正）</t>
    <rPh sb="1" eb="3">
      <t>サンシュツ</t>
    </rPh>
    <rPh sb="9" eb="11">
      <t>ホジョ</t>
    </rPh>
    <rPh sb="11" eb="13">
      <t>ゲンド</t>
    </rPh>
    <rPh sb="13" eb="14">
      <t>ガク</t>
    </rPh>
    <rPh sb="17" eb="19">
      <t>ホセイ</t>
    </rPh>
    <phoneticPr fontId="2"/>
  </si>
  <si>
    <t>●生徒等及び家計支持者に関する事項</t>
    <rPh sb="1" eb="3">
      <t>セイト</t>
    </rPh>
    <rPh sb="3" eb="4">
      <t>トウ</t>
    </rPh>
    <rPh sb="4" eb="5">
      <t>オヨ</t>
    </rPh>
    <rPh sb="6" eb="8">
      <t>カケイ</t>
    </rPh>
    <rPh sb="8" eb="11">
      <t>シジシャ</t>
    </rPh>
    <rPh sb="12" eb="13">
      <t>カン</t>
    </rPh>
    <rPh sb="15" eb="17">
      <t>ジコウ</t>
    </rPh>
    <phoneticPr fontId="2"/>
  </si>
  <si>
    <r>
      <t>該当　　　</t>
    </r>
    <r>
      <rPr>
        <sz val="11"/>
        <color indexed="10"/>
        <rFont val="ＭＳ Ｐゴシック"/>
        <family val="3"/>
        <charset val="128"/>
      </rPr>
      <t>※減免事由が４号該当である場合は別紙「被災状況申立書」を提出してください</t>
    </r>
    <rPh sb="0" eb="2">
      <t>ガイトウ</t>
    </rPh>
    <rPh sb="6" eb="8">
      <t>ゲンメン</t>
    </rPh>
    <rPh sb="8" eb="10">
      <t>ジユウ</t>
    </rPh>
    <rPh sb="12" eb="13">
      <t>ゴウ</t>
    </rPh>
    <rPh sb="13" eb="15">
      <t>ガイトウ</t>
    </rPh>
    <rPh sb="18" eb="20">
      <t>バアイ</t>
    </rPh>
    <rPh sb="21" eb="23">
      <t>ベッシ</t>
    </rPh>
    <rPh sb="24" eb="26">
      <t>ヒサイ</t>
    </rPh>
    <rPh sb="26" eb="28">
      <t>ジョウキョウ</t>
    </rPh>
    <rPh sb="28" eb="31">
      <t>モウシタテショ</t>
    </rPh>
    <rPh sb="33" eb="35">
      <t>テイシュツ</t>
    </rPh>
    <phoneticPr fontId="2"/>
  </si>
  <si>
    <t>※算出プロセス３は全て自動反映・自動計算セルになります。</t>
    <rPh sb="11" eb="13">
      <t>ジドウ</t>
    </rPh>
    <rPh sb="13" eb="15">
      <t>ハンエイ</t>
    </rPh>
    <phoneticPr fontId="2"/>
  </si>
  <si>
    <t>※算出プロセス２は全て自動計算セルになります。</t>
    <rPh sb="1" eb="3">
      <t>サンシュツ</t>
    </rPh>
    <rPh sb="9" eb="10">
      <t>スベ</t>
    </rPh>
    <rPh sb="11" eb="13">
      <t>ジドウ</t>
    </rPh>
    <rPh sb="13" eb="15">
      <t>ケイサン</t>
    </rPh>
    <phoneticPr fontId="2"/>
  </si>
  <si>
    <r>
      <t>※</t>
    </r>
    <r>
      <rPr>
        <b/>
        <sz val="11"/>
        <color indexed="10"/>
        <rFont val="ＭＳ Ｐゴシック"/>
        <family val="3"/>
        <charset val="128"/>
      </rPr>
      <t>□</t>
    </r>
    <r>
      <rPr>
        <sz val="11"/>
        <rFont val="ＭＳ Ｐゴシック"/>
        <family val="3"/>
        <charset val="128"/>
      </rPr>
      <t>内には必要な数字・金額を直接記載ください。（</t>
    </r>
    <r>
      <rPr>
        <b/>
        <sz val="11"/>
        <color indexed="10"/>
        <rFont val="ＭＳ Ｐゴシック"/>
        <family val="3"/>
        <charset val="128"/>
      </rPr>
      <t>□</t>
    </r>
    <r>
      <rPr>
        <sz val="11"/>
        <rFont val="ＭＳ Ｐゴシック"/>
        <family val="3"/>
        <charset val="128"/>
      </rPr>
      <t>以外の欄は記入禁止箇所又は自動計算セルになります。）</t>
    </r>
    <rPh sb="2" eb="3">
      <t>ナイ</t>
    </rPh>
    <rPh sb="5" eb="7">
      <t>ヒツヨウ</t>
    </rPh>
    <rPh sb="8" eb="10">
      <t>スウジ</t>
    </rPh>
    <rPh sb="11" eb="13">
      <t>キンガク</t>
    </rPh>
    <rPh sb="14" eb="16">
      <t>チョクセツ</t>
    </rPh>
    <rPh sb="16" eb="18">
      <t>キサイ</t>
    </rPh>
    <rPh sb="25" eb="27">
      <t>イガイ</t>
    </rPh>
    <rPh sb="28" eb="29">
      <t>ラン</t>
    </rPh>
    <rPh sb="30" eb="32">
      <t>キニュウ</t>
    </rPh>
    <rPh sb="32" eb="34">
      <t>キンシ</t>
    </rPh>
    <rPh sb="34" eb="36">
      <t>カショ</t>
    </rPh>
    <rPh sb="36" eb="37">
      <t>マタ</t>
    </rPh>
    <rPh sb="38" eb="40">
      <t>ジドウ</t>
    </rPh>
    <rPh sb="40" eb="42">
      <t>ケイサン</t>
    </rPh>
    <phoneticPr fontId="2"/>
  </si>
  <si>
    <t>※必ず各空欄に必要な情報を記載ください。</t>
    <rPh sb="1" eb="2">
      <t>カナラ</t>
    </rPh>
    <rPh sb="3" eb="4">
      <t>カク</t>
    </rPh>
    <rPh sb="4" eb="6">
      <t>クウラン</t>
    </rPh>
    <rPh sb="7" eb="9">
      <t>ヒツヨウ</t>
    </rPh>
    <rPh sb="10" eb="12">
      <t>ジョウホウ</t>
    </rPh>
    <rPh sb="13" eb="15">
      <t>キサイ</t>
    </rPh>
    <phoneticPr fontId="2"/>
  </si>
  <si>
    <t>中学校</t>
    <rPh sb="0" eb="3">
      <t>チュウガッコウ</t>
    </rPh>
    <phoneticPr fontId="2"/>
  </si>
  <si>
    <t>小学校</t>
    <rPh sb="0" eb="3">
      <t>ショウガッコウ</t>
    </rPh>
    <phoneticPr fontId="2"/>
  </si>
  <si>
    <t>中等教育学校前期課程</t>
    <rPh sb="0" eb="2">
      <t>チュウトウ</t>
    </rPh>
    <rPh sb="2" eb="4">
      <t>キョウイク</t>
    </rPh>
    <rPh sb="4" eb="6">
      <t>ガッコウ</t>
    </rPh>
    <rPh sb="6" eb="8">
      <t>ゼンキ</t>
    </rPh>
    <rPh sb="8" eb="10">
      <t>カテイ</t>
    </rPh>
    <phoneticPr fontId="2"/>
  </si>
  <si>
    <t>中等教育学校後期課程</t>
    <rPh sb="0" eb="2">
      <t>チュウトウ</t>
    </rPh>
    <rPh sb="2" eb="4">
      <t>キョウイク</t>
    </rPh>
    <rPh sb="4" eb="6">
      <t>ガッコウ</t>
    </rPh>
    <rPh sb="6" eb="8">
      <t>コウキ</t>
    </rPh>
    <rPh sb="8" eb="10">
      <t>カテイ</t>
    </rPh>
    <phoneticPr fontId="2"/>
  </si>
  <si>
    <t>専修学校専門課程</t>
    <rPh sb="0" eb="2">
      <t>センシュウ</t>
    </rPh>
    <rPh sb="2" eb="4">
      <t>ガッコウ</t>
    </rPh>
    <rPh sb="4" eb="6">
      <t>センモン</t>
    </rPh>
    <rPh sb="6" eb="8">
      <t>カテイ</t>
    </rPh>
    <phoneticPr fontId="2"/>
  </si>
  <si>
    <t>専修学校一般課程</t>
    <rPh sb="0" eb="2">
      <t>センシュウ</t>
    </rPh>
    <rPh sb="2" eb="4">
      <t>ガッコウ</t>
    </rPh>
    <rPh sb="4" eb="6">
      <t>イッパン</t>
    </rPh>
    <rPh sb="6" eb="8">
      <t>カテイ</t>
    </rPh>
    <phoneticPr fontId="2"/>
  </si>
  <si>
    <t>各種学校</t>
    <rPh sb="0" eb="2">
      <t>カクシュ</t>
    </rPh>
    <rPh sb="2" eb="4">
      <t>ガッコウ</t>
    </rPh>
    <phoneticPr fontId="2"/>
  </si>
  <si>
    <r>
      <t>※</t>
    </r>
    <r>
      <rPr>
        <b/>
        <sz val="11"/>
        <color indexed="10"/>
        <rFont val="ＭＳ Ｐゴシック"/>
        <family val="3"/>
        <charset val="128"/>
      </rPr>
      <t>□</t>
    </r>
    <r>
      <rPr>
        <sz val="11"/>
        <rFont val="ＭＳ Ｐゴシック"/>
        <family val="3"/>
        <charset val="128"/>
      </rPr>
      <t>内には必要な数字・金額を直接記載ください。（</t>
    </r>
    <r>
      <rPr>
        <b/>
        <sz val="11"/>
        <color indexed="10"/>
        <rFont val="ＭＳ Ｐゴシック"/>
        <family val="3"/>
        <charset val="128"/>
      </rPr>
      <t>□</t>
    </r>
    <r>
      <rPr>
        <sz val="11"/>
        <rFont val="ＭＳ Ｐゴシック"/>
        <family val="3"/>
        <charset val="128"/>
      </rPr>
      <t>以外の欄は記入禁止箇所又は自動計算セルになります。）</t>
    </r>
    <rPh sb="2" eb="3">
      <t>ナイ</t>
    </rPh>
    <rPh sb="5" eb="7">
      <t>ヒツヨウ</t>
    </rPh>
    <rPh sb="8" eb="10">
      <t>スウジ</t>
    </rPh>
    <rPh sb="11" eb="13">
      <t>キンガク</t>
    </rPh>
    <rPh sb="14" eb="16">
      <t>チョクセツ</t>
    </rPh>
    <rPh sb="16" eb="18">
      <t>キサイ</t>
    </rPh>
    <rPh sb="25" eb="27">
      <t>イガイ</t>
    </rPh>
    <rPh sb="28" eb="29">
      <t>ラン</t>
    </rPh>
    <rPh sb="30" eb="32">
      <t>キニュウ</t>
    </rPh>
    <rPh sb="32" eb="34">
      <t>キンシ</t>
    </rPh>
    <rPh sb="34" eb="36">
      <t>カショ</t>
    </rPh>
    <rPh sb="36" eb="37">
      <t>マタ</t>
    </rPh>
    <rPh sb="38" eb="40">
      <t>ジドウ</t>
    </rPh>
    <rPh sb="40" eb="42">
      <t>ケイサン</t>
    </rPh>
    <phoneticPr fontId="2"/>
  </si>
  <si>
    <t>減免対象経費</t>
    <rPh sb="0" eb="2">
      <t>ゲンメン</t>
    </rPh>
    <rPh sb="2" eb="4">
      <t>タイショウ</t>
    </rPh>
    <rPh sb="4" eb="6">
      <t>ケイヒ</t>
    </rPh>
    <phoneticPr fontId="2"/>
  </si>
  <si>
    <t>納付すべき授業料等の額
（補助対象月数補正後）</t>
    <rPh sb="0" eb="2">
      <t>ノウフ</t>
    </rPh>
    <rPh sb="5" eb="7">
      <t>ジュギョウ</t>
    </rPh>
    <rPh sb="7" eb="9">
      <t>リョウトウ</t>
    </rPh>
    <rPh sb="10" eb="11">
      <t>ガク</t>
    </rPh>
    <rPh sb="13" eb="15">
      <t>ホジョ</t>
    </rPh>
    <rPh sb="15" eb="17">
      <t>タイショウ</t>
    </rPh>
    <rPh sb="17" eb="19">
      <t>ツキスウ</t>
    </rPh>
    <rPh sb="19" eb="21">
      <t>ホセイ</t>
    </rPh>
    <rPh sb="21" eb="22">
      <t>ゴ</t>
    </rPh>
    <phoneticPr fontId="2"/>
  </si>
  <si>
    <t>納付すべき授業料等の額
（補助対象月数補正後）</t>
    <rPh sb="0" eb="2">
      <t>ノウフ</t>
    </rPh>
    <rPh sb="13" eb="15">
      <t>ホジョ</t>
    </rPh>
    <rPh sb="15" eb="17">
      <t>タイショウ</t>
    </rPh>
    <rPh sb="17" eb="19">
      <t>ツキスウ</t>
    </rPh>
    <rPh sb="19" eb="21">
      <t>ホセイ</t>
    </rPh>
    <rPh sb="21" eb="22">
      <t>ゴ</t>
    </rPh>
    <phoneticPr fontId="2"/>
  </si>
  <si>
    <t>【H22総所得金額】</t>
    <rPh sb="4" eb="5">
      <t>ソウ</t>
    </rPh>
    <rPh sb="5" eb="7">
      <t>ショトク</t>
    </rPh>
    <rPh sb="7" eb="8">
      <t>キン</t>
    </rPh>
    <rPh sb="8" eb="9">
      <t>ガク</t>
    </rPh>
    <phoneticPr fontId="2"/>
  </si>
  <si>
    <t>【H22年課税総所得金額】</t>
    <rPh sb="4" eb="5">
      <t>ネン</t>
    </rPh>
    <rPh sb="5" eb="7">
      <t>カゼイ</t>
    </rPh>
    <rPh sb="7" eb="8">
      <t>ソウ</t>
    </rPh>
    <rPh sb="8" eb="10">
      <t>ショトク</t>
    </rPh>
    <rPh sb="10" eb="11">
      <t>キン</t>
    </rPh>
    <rPh sb="11" eb="12">
      <t>ガク</t>
    </rPh>
    <phoneticPr fontId="2"/>
  </si>
  <si>
    <t>人</t>
    <rPh sb="0" eb="1">
      <t>ニン</t>
    </rPh>
    <phoneticPr fontId="2"/>
  </si>
  <si>
    <t>【基準課税総所得金額】</t>
    <rPh sb="1" eb="3">
      <t>キジュン</t>
    </rPh>
    <rPh sb="3" eb="5">
      <t>カゼイ</t>
    </rPh>
    <rPh sb="5" eb="8">
      <t>ソウショトク</t>
    </rPh>
    <rPh sb="8" eb="9">
      <t>キン</t>
    </rPh>
    <rPh sb="9" eb="10">
      <t>ガク</t>
    </rPh>
    <phoneticPr fontId="2"/>
  </si>
  <si>
    <t>16歳以上19歳未満</t>
    <rPh sb="2" eb="5">
      <t>サイイジョウ</t>
    </rPh>
    <rPh sb="7" eb="8">
      <t>サイ</t>
    </rPh>
    <rPh sb="8" eb="10">
      <t>ミマン</t>
    </rPh>
    <phoneticPr fontId="2"/>
  </si>
  <si>
    <t>0歳以上16歳未満</t>
    <rPh sb="1" eb="2">
      <t>サイ</t>
    </rPh>
    <rPh sb="2" eb="4">
      <t>イジョウ</t>
    </rPh>
    <rPh sb="6" eb="9">
      <t>サイミマン</t>
    </rPh>
    <phoneticPr fontId="2"/>
  </si>
  <si>
    <t>【扶養親族数】</t>
    <rPh sb="1" eb="3">
      <t>フヨウ</t>
    </rPh>
    <rPh sb="3" eb="5">
      <t>シンゾク</t>
    </rPh>
    <rPh sb="5" eb="6">
      <t>スウ</t>
    </rPh>
    <phoneticPr fontId="2"/>
  </si>
  <si>
    <t>判定</t>
  </si>
  <si>
    <t>平成22年課税総所得金額 ＞ 基準課税総所得金額</t>
    <phoneticPr fontId="2"/>
  </si>
  <si>
    <t>判定式</t>
    <rPh sb="0" eb="2">
      <t>ハンテイ</t>
    </rPh>
    <rPh sb="2" eb="3">
      <t>シキ</t>
    </rPh>
    <phoneticPr fontId="2"/>
  </si>
  <si>
    <t>控除額
（就学支援金等）</t>
    <rPh sb="0" eb="2">
      <t>コウジョ</t>
    </rPh>
    <rPh sb="2" eb="3">
      <t>ガク</t>
    </rPh>
    <rPh sb="5" eb="7">
      <t>シュウガク</t>
    </rPh>
    <rPh sb="7" eb="9">
      <t>シエン</t>
    </rPh>
    <rPh sb="9" eb="10">
      <t>キン</t>
    </rPh>
    <rPh sb="10" eb="11">
      <t>トウ</t>
    </rPh>
    <phoneticPr fontId="2"/>
  </si>
  <si>
    <t>控除額（就学支援金等）</t>
    <rPh sb="0" eb="2">
      <t>コウジョ</t>
    </rPh>
    <rPh sb="2" eb="3">
      <t>ガク</t>
    </rPh>
    <rPh sb="4" eb="6">
      <t>シュウガク</t>
    </rPh>
    <rPh sb="6" eb="8">
      <t>シエン</t>
    </rPh>
    <rPh sb="8" eb="9">
      <t>キン</t>
    </rPh>
    <rPh sb="9" eb="10">
      <t>トウ</t>
    </rPh>
    <phoneticPr fontId="2"/>
  </si>
  <si>
    <t>※幼稚園、小学校、中学校及び高等学校に類する課程を有する外国人学校を除く</t>
    <rPh sb="1" eb="4">
      <t>ヨウチエン</t>
    </rPh>
    <rPh sb="5" eb="8">
      <t>ショウガッコウ</t>
    </rPh>
    <rPh sb="9" eb="12">
      <t>チュウガッコウ</t>
    </rPh>
    <rPh sb="12" eb="13">
      <t>オヨ</t>
    </rPh>
    <rPh sb="14" eb="16">
      <t>コウトウ</t>
    </rPh>
    <rPh sb="16" eb="18">
      <t>ガッコウ</t>
    </rPh>
    <rPh sb="19" eb="20">
      <t>ルイ</t>
    </rPh>
    <rPh sb="22" eb="24">
      <t>カテイ</t>
    </rPh>
    <rPh sb="25" eb="26">
      <t>ユウ</t>
    </rPh>
    <rPh sb="28" eb="30">
      <t>ガイコク</t>
    </rPh>
    <rPh sb="30" eb="31">
      <t>ジン</t>
    </rPh>
    <rPh sb="31" eb="33">
      <t>ガッコウ</t>
    </rPh>
    <rPh sb="34" eb="35">
      <t>ノゾ</t>
    </rPh>
    <phoneticPr fontId="2"/>
  </si>
  <si>
    <t>※小学校に類する課程を有する外国人学校</t>
    <rPh sb="1" eb="4">
      <t>ショウガッコウ</t>
    </rPh>
    <rPh sb="5" eb="6">
      <t>ルイ</t>
    </rPh>
    <rPh sb="8" eb="10">
      <t>カテイ</t>
    </rPh>
    <rPh sb="11" eb="12">
      <t>ユウ</t>
    </rPh>
    <rPh sb="14" eb="16">
      <t>ガイコク</t>
    </rPh>
    <rPh sb="16" eb="17">
      <t>ジン</t>
    </rPh>
    <rPh sb="17" eb="19">
      <t>ガッコウ</t>
    </rPh>
    <phoneticPr fontId="2"/>
  </si>
  <si>
    <t>各種・外国人・小学校</t>
    <rPh sb="0" eb="2">
      <t>カクシュ</t>
    </rPh>
    <rPh sb="3" eb="5">
      <t>ガイコク</t>
    </rPh>
    <rPh sb="5" eb="6">
      <t>ジン</t>
    </rPh>
    <rPh sb="7" eb="10">
      <t>ショウガッコウ</t>
    </rPh>
    <phoneticPr fontId="2"/>
  </si>
  <si>
    <t>※中学校に類する課程を有する外国人学校</t>
    <rPh sb="1" eb="4">
      <t>チュウガッコウ</t>
    </rPh>
    <rPh sb="5" eb="6">
      <t>ルイ</t>
    </rPh>
    <rPh sb="8" eb="10">
      <t>カテイ</t>
    </rPh>
    <rPh sb="11" eb="12">
      <t>ユウ</t>
    </rPh>
    <rPh sb="14" eb="16">
      <t>ガイコク</t>
    </rPh>
    <rPh sb="16" eb="17">
      <t>ジン</t>
    </rPh>
    <rPh sb="17" eb="19">
      <t>ガッコウ</t>
    </rPh>
    <phoneticPr fontId="2"/>
  </si>
  <si>
    <t>各種・外国人・中学校</t>
    <rPh sb="0" eb="2">
      <t>カクシュ</t>
    </rPh>
    <rPh sb="3" eb="5">
      <t>ガイコク</t>
    </rPh>
    <rPh sb="5" eb="6">
      <t>ジン</t>
    </rPh>
    <rPh sb="7" eb="10">
      <t>チュウガッコウ</t>
    </rPh>
    <phoneticPr fontId="2"/>
  </si>
  <si>
    <t>※高等学校に類する課程を有する外国人学校</t>
    <rPh sb="1" eb="3">
      <t>コウトウ</t>
    </rPh>
    <rPh sb="3" eb="5">
      <t>ガッコウ</t>
    </rPh>
    <rPh sb="6" eb="7">
      <t>ルイ</t>
    </rPh>
    <rPh sb="9" eb="11">
      <t>カテイ</t>
    </rPh>
    <rPh sb="12" eb="13">
      <t>ユウ</t>
    </rPh>
    <rPh sb="15" eb="17">
      <t>ガイコク</t>
    </rPh>
    <rPh sb="17" eb="18">
      <t>ジン</t>
    </rPh>
    <rPh sb="18" eb="20">
      <t>ガッコウ</t>
    </rPh>
    <phoneticPr fontId="2"/>
  </si>
  <si>
    <t>各種・外国人・高校</t>
    <rPh sb="0" eb="2">
      <t>カクシュ</t>
    </rPh>
    <rPh sb="3" eb="5">
      <t>ガイコク</t>
    </rPh>
    <rPh sb="5" eb="6">
      <t>ジン</t>
    </rPh>
    <rPh sb="7" eb="9">
      <t>コウコウ</t>
    </rPh>
    <phoneticPr fontId="2"/>
  </si>
  <si>
    <t>※控除する就学支援金等の額は補助対象期間に係る就学支援金等の額を記入ください。</t>
    <rPh sb="1" eb="3">
      <t>コウジョ</t>
    </rPh>
    <rPh sb="5" eb="7">
      <t>シュウガク</t>
    </rPh>
    <rPh sb="7" eb="9">
      <t>シエン</t>
    </rPh>
    <rPh sb="9" eb="10">
      <t>キン</t>
    </rPh>
    <rPh sb="10" eb="11">
      <t>トウ</t>
    </rPh>
    <rPh sb="12" eb="13">
      <t>ガク</t>
    </rPh>
    <rPh sb="14" eb="16">
      <t>ホジョ</t>
    </rPh>
    <rPh sb="16" eb="18">
      <t>タイショウ</t>
    </rPh>
    <rPh sb="18" eb="20">
      <t>キカン</t>
    </rPh>
    <rPh sb="21" eb="22">
      <t>カカ</t>
    </rPh>
    <rPh sb="23" eb="25">
      <t>シュウガク</t>
    </rPh>
    <rPh sb="25" eb="27">
      <t>シエン</t>
    </rPh>
    <rPh sb="27" eb="28">
      <t>キン</t>
    </rPh>
    <rPh sb="28" eb="29">
      <t>トウ</t>
    </rPh>
    <rPh sb="30" eb="31">
      <t>ガク</t>
    </rPh>
    <rPh sb="32" eb="34">
      <t>キニュウ</t>
    </rPh>
    <phoneticPr fontId="2"/>
  </si>
  <si>
    <r>
      <t xml:space="preserve">控除額
</t>
    </r>
    <r>
      <rPr>
        <sz val="9"/>
        <rFont val="ＭＳ Ｐゴシック"/>
        <family val="3"/>
        <charset val="128"/>
      </rPr>
      <t>（修学支援実証事業費補助金）</t>
    </r>
    <rPh sb="0" eb="2">
      <t>コウジョ</t>
    </rPh>
    <rPh sb="2" eb="3">
      <t>ガク</t>
    </rPh>
    <rPh sb="5" eb="7">
      <t>シュウガク</t>
    </rPh>
    <rPh sb="7" eb="9">
      <t>シエン</t>
    </rPh>
    <rPh sb="9" eb="11">
      <t>ジッショウ</t>
    </rPh>
    <rPh sb="11" eb="14">
      <t>ジギョウヒ</t>
    </rPh>
    <rPh sb="14" eb="17">
      <t>ホジョキン</t>
    </rPh>
    <phoneticPr fontId="2"/>
  </si>
  <si>
    <t>～</t>
    <phoneticPr fontId="2"/>
  </si>
  <si>
    <t>平成22年課税総所得金額 ＞ 基準課税総所得金額</t>
    <phoneticPr fontId="2"/>
  </si>
  <si>
    <t>～</t>
    <phoneticPr fontId="2"/>
  </si>
  <si>
    <t>～</t>
    <phoneticPr fontId="2"/>
  </si>
  <si>
    <t>／</t>
    <phoneticPr fontId="2"/>
  </si>
  <si>
    <t>～</t>
    <phoneticPr fontId="2"/>
  </si>
  <si>
    <t>～</t>
    <phoneticPr fontId="2"/>
  </si>
  <si>
    <t>／</t>
    <phoneticPr fontId="2"/>
  </si>
  <si>
    <t>※補助対象期間は、生徒等の在籍期間と減免事由該当期間の重複期間を基に算出・記入ください。（事務処理要領４頁参照）</t>
    <rPh sb="1" eb="3">
      <t>ホジョ</t>
    </rPh>
    <rPh sb="3" eb="5">
      <t>タイショウ</t>
    </rPh>
    <rPh sb="5" eb="7">
      <t>キカン</t>
    </rPh>
    <rPh sb="9" eb="11">
      <t>セイト</t>
    </rPh>
    <rPh sb="11" eb="12">
      <t>トウ</t>
    </rPh>
    <rPh sb="13" eb="15">
      <t>ザイセキ</t>
    </rPh>
    <rPh sb="15" eb="17">
      <t>キカン</t>
    </rPh>
    <rPh sb="18" eb="20">
      <t>ゲンメン</t>
    </rPh>
    <rPh sb="20" eb="22">
      <t>ジユウ</t>
    </rPh>
    <rPh sb="22" eb="24">
      <t>ガイトウ</t>
    </rPh>
    <rPh sb="24" eb="26">
      <t>キカン</t>
    </rPh>
    <rPh sb="27" eb="29">
      <t>チョウフク</t>
    </rPh>
    <rPh sb="29" eb="31">
      <t>キカン</t>
    </rPh>
    <rPh sb="32" eb="33">
      <t>モト</t>
    </rPh>
    <rPh sb="34" eb="36">
      <t>サンシュツ</t>
    </rPh>
    <rPh sb="37" eb="39">
      <t>キニュウ</t>
    </rPh>
    <phoneticPr fontId="2"/>
  </si>
  <si>
    <t>※補助対象月数は、補助対象期間に係る月数を記入ください。（事務処理要領４頁参照）</t>
    <rPh sb="1" eb="3">
      <t>ホジョ</t>
    </rPh>
    <rPh sb="3" eb="5">
      <t>タイショウ</t>
    </rPh>
    <rPh sb="5" eb="7">
      <t>ゲッスウ</t>
    </rPh>
    <rPh sb="16" eb="17">
      <t>カカ</t>
    </rPh>
    <rPh sb="21" eb="23">
      <t>キニュウ</t>
    </rPh>
    <phoneticPr fontId="2"/>
  </si>
  <si>
    <t>　　福島県</t>
    <phoneticPr fontId="2"/>
  </si>
  <si>
    <t>家計支持者の年収</t>
    <rPh sb="0" eb="2">
      <t>カケイ</t>
    </rPh>
    <rPh sb="2" eb="5">
      <t>シジシャ</t>
    </rPh>
    <rPh sb="6" eb="8">
      <t>ネンシュウ</t>
    </rPh>
    <phoneticPr fontId="2"/>
  </si>
  <si>
    <t>【計算額】</t>
    <rPh sb="1" eb="3">
      <t>ケイサン</t>
    </rPh>
    <rPh sb="3" eb="4">
      <t>ガク</t>
    </rPh>
    <phoneticPr fontId="2"/>
  </si>
  <si>
    <t>円</t>
    <rPh sb="0" eb="1">
      <t>エン</t>
    </rPh>
    <phoneticPr fontId="2"/>
  </si>
  <si>
    <t>【政令指定都市在住】</t>
    <rPh sb="1" eb="3">
      <t>セイレイ</t>
    </rPh>
    <rPh sb="3" eb="5">
      <t>シテイ</t>
    </rPh>
    <rPh sb="5" eb="7">
      <t>トシ</t>
    </rPh>
    <rPh sb="7" eb="9">
      <t>ザイジュウ</t>
    </rPh>
    <phoneticPr fontId="2"/>
  </si>
  <si>
    <t>○</t>
    <phoneticPr fontId="2"/>
  </si>
  <si>
    <t>年収５９０万円未満</t>
    <rPh sb="0" eb="2">
      <t>ネンシュウ</t>
    </rPh>
    <rPh sb="5" eb="7">
      <t>マンエン</t>
    </rPh>
    <rPh sb="7" eb="9">
      <t>ミマン</t>
    </rPh>
    <phoneticPr fontId="2"/>
  </si>
  <si>
    <r>
      <t xml:space="preserve">控除額
</t>
    </r>
    <r>
      <rPr>
        <sz val="9"/>
        <rFont val="ＭＳ Ｐゴシック"/>
        <family val="3"/>
        <charset val="128"/>
        <scheme val="minor"/>
      </rPr>
      <t>(授業料等減免）</t>
    </r>
    <rPh sb="0" eb="2">
      <t>コウジョ</t>
    </rPh>
    <rPh sb="2" eb="3">
      <t>ガク</t>
    </rPh>
    <rPh sb="5" eb="8">
      <t>ジュギョウリョウ</t>
    </rPh>
    <rPh sb="8" eb="9">
      <t>トウ</t>
    </rPh>
    <rPh sb="9" eb="11">
      <t>ゲンメン</t>
    </rPh>
    <phoneticPr fontId="2"/>
  </si>
  <si>
    <t>令和７年度生徒別補助金額算定表（小学校用）</t>
    <rPh sb="3" eb="5">
      <t>ネンド</t>
    </rPh>
    <rPh sb="5" eb="7">
      <t>セイト</t>
    </rPh>
    <rPh sb="7" eb="8">
      <t>ベツ</t>
    </rPh>
    <rPh sb="8" eb="11">
      <t>ホジョキン</t>
    </rPh>
    <rPh sb="11" eb="12">
      <t>ガク</t>
    </rPh>
    <rPh sb="12" eb="14">
      <t>サンテイ</t>
    </rPh>
    <rPh sb="14" eb="15">
      <t>ヒョウ</t>
    </rPh>
    <rPh sb="16" eb="19">
      <t>ショウガッコウ</t>
    </rPh>
    <rPh sb="19" eb="20">
      <t>ヨウ</t>
    </rPh>
    <phoneticPr fontId="2"/>
  </si>
  <si>
    <t>【R７年度課税標準額】</t>
    <rPh sb="3" eb="4">
      <t>ネン</t>
    </rPh>
    <rPh sb="4" eb="5">
      <t>ド</t>
    </rPh>
    <rPh sb="5" eb="7">
      <t>カゼイ</t>
    </rPh>
    <rPh sb="7" eb="9">
      <t>ヒョウジュン</t>
    </rPh>
    <rPh sb="9" eb="10">
      <t>ガク</t>
    </rPh>
    <phoneticPr fontId="2"/>
  </si>
  <si>
    <t>【R７年度市町村民税調整控除額】</t>
    <rPh sb="3" eb="4">
      <t>ネン</t>
    </rPh>
    <rPh sb="4" eb="5">
      <t>ド</t>
    </rPh>
    <rPh sb="5" eb="8">
      <t>シチョウソン</t>
    </rPh>
    <rPh sb="8" eb="9">
      <t>ミン</t>
    </rPh>
    <rPh sb="9" eb="10">
      <t>ゼイ</t>
    </rPh>
    <rPh sb="10" eb="12">
      <t>チョウセイ</t>
    </rPh>
    <rPh sb="12" eb="14">
      <t>コウジョ</t>
    </rPh>
    <rPh sb="14" eb="15">
      <t>ガク</t>
    </rPh>
    <phoneticPr fontId="2"/>
  </si>
  <si>
    <t>【R７総所得金額】</t>
    <rPh sb="3" eb="4">
      <t>ソウ</t>
    </rPh>
    <rPh sb="4" eb="6">
      <t>ショトク</t>
    </rPh>
    <rPh sb="6" eb="7">
      <t>キン</t>
    </rPh>
    <rPh sb="7" eb="8">
      <t>ガク</t>
    </rPh>
    <phoneticPr fontId="2"/>
  </si>
  <si>
    <t>【R７課税総所得金額】</t>
    <rPh sb="3" eb="5">
      <t>カゼイ</t>
    </rPh>
    <rPh sb="5" eb="6">
      <t>ソウ</t>
    </rPh>
    <rPh sb="6" eb="8">
      <t>ショトク</t>
    </rPh>
    <rPh sb="8" eb="9">
      <t>キン</t>
    </rPh>
    <rPh sb="9" eb="10">
      <t>ガク</t>
    </rPh>
    <phoneticPr fontId="2"/>
  </si>
  <si>
    <t>令和７年課税総所得金額 ≦ 基準課税総所得金額</t>
    <phoneticPr fontId="2"/>
  </si>
  <si>
    <t>令和７年度生徒別補助金額算定表（中学校用）</t>
    <rPh sb="3" eb="5">
      <t>ネンド</t>
    </rPh>
    <rPh sb="5" eb="7">
      <t>セイト</t>
    </rPh>
    <rPh sb="7" eb="8">
      <t>ベツ</t>
    </rPh>
    <rPh sb="8" eb="11">
      <t>ホジョキン</t>
    </rPh>
    <rPh sb="11" eb="12">
      <t>ガク</t>
    </rPh>
    <rPh sb="12" eb="14">
      <t>サンテイ</t>
    </rPh>
    <rPh sb="14" eb="15">
      <t>ヒョウ</t>
    </rPh>
    <rPh sb="16" eb="19">
      <t>チュウガッコウ</t>
    </rPh>
    <rPh sb="19" eb="20">
      <t>ヨウ</t>
    </rPh>
    <phoneticPr fontId="2"/>
  </si>
  <si>
    <t>令和７年総所得金額 ≦ 平成22年総所得金額 × 1/2</t>
    <phoneticPr fontId="2"/>
  </si>
  <si>
    <t>令和７年度生徒別補助金額算定表（中等教育学校前期課程用）</t>
    <rPh sb="3" eb="5">
      <t>ネンド</t>
    </rPh>
    <rPh sb="5" eb="7">
      <t>セイト</t>
    </rPh>
    <rPh sb="7" eb="8">
      <t>ベツ</t>
    </rPh>
    <rPh sb="8" eb="11">
      <t>ホジョキン</t>
    </rPh>
    <rPh sb="11" eb="12">
      <t>ガク</t>
    </rPh>
    <rPh sb="12" eb="14">
      <t>サンテイ</t>
    </rPh>
    <rPh sb="14" eb="15">
      <t>ヒョウ</t>
    </rPh>
    <rPh sb="16" eb="18">
      <t>チュウトウ</t>
    </rPh>
    <rPh sb="18" eb="20">
      <t>キョウイク</t>
    </rPh>
    <rPh sb="20" eb="22">
      <t>ガッコウ</t>
    </rPh>
    <rPh sb="22" eb="24">
      <t>ゼンキ</t>
    </rPh>
    <rPh sb="24" eb="26">
      <t>カテイ</t>
    </rPh>
    <rPh sb="26" eb="27">
      <t>ヨウ</t>
    </rPh>
    <phoneticPr fontId="2"/>
  </si>
  <si>
    <t>令和７年度生徒別補助金額算定表（高等学校用）</t>
    <rPh sb="3" eb="5">
      <t>ネンド</t>
    </rPh>
    <rPh sb="5" eb="7">
      <t>セイト</t>
    </rPh>
    <rPh sb="7" eb="8">
      <t>ベツ</t>
    </rPh>
    <rPh sb="8" eb="11">
      <t>ホジョキン</t>
    </rPh>
    <rPh sb="11" eb="12">
      <t>ガク</t>
    </rPh>
    <rPh sb="12" eb="14">
      <t>サンテイ</t>
    </rPh>
    <rPh sb="14" eb="15">
      <t>ヒョウ</t>
    </rPh>
    <rPh sb="16" eb="18">
      <t>コウトウ</t>
    </rPh>
    <rPh sb="18" eb="20">
      <t>ガッコウ</t>
    </rPh>
    <rPh sb="20" eb="21">
      <t>ヨウ</t>
    </rPh>
    <phoneticPr fontId="2"/>
  </si>
  <si>
    <t>令和７年度生徒別補助金額算定表（中等教育学校後期課程用）</t>
    <rPh sb="3" eb="5">
      <t>ネンド</t>
    </rPh>
    <rPh sb="5" eb="7">
      <t>セイト</t>
    </rPh>
    <rPh sb="7" eb="8">
      <t>ベツ</t>
    </rPh>
    <rPh sb="8" eb="11">
      <t>ホジョキン</t>
    </rPh>
    <rPh sb="11" eb="12">
      <t>ガク</t>
    </rPh>
    <rPh sb="12" eb="14">
      <t>サンテイ</t>
    </rPh>
    <rPh sb="14" eb="15">
      <t>ヒョウ</t>
    </rPh>
    <rPh sb="16" eb="18">
      <t>チュウトウ</t>
    </rPh>
    <rPh sb="18" eb="20">
      <t>キョウイク</t>
    </rPh>
    <rPh sb="20" eb="22">
      <t>ガッコウ</t>
    </rPh>
    <rPh sb="22" eb="24">
      <t>コウキ</t>
    </rPh>
    <rPh sb="24" eb="26">
      <t>カテイ</t>
    </rPh>
    <rPh sb="26" eb="27">
      <t>ヨウ</t>
    </rPh>
    <phoneticPr fontId="2"/>
  </si>
  <si>
    <t>令和７年度生徒別補助金額算定表（専修学校高等課程用）</t>
    <rPh sb="3" eb="5">
      <t>ネンド</t>
    </rPh>
    <rPh sb="5" eb="7">
      <t>セイト</t>
    </rPh>
    <rPh sb="7" eb="8">
      <t>ベツ</t>
    </rPh>
    <rPh sb="8" eb="11">
      <t>ホジョキン</t>
    </rPh>
    <rPh sb="11" eb="12">
      <t>ガク</t>
    </rPh>
    <rPh sb="12" eb="14">
      <t>サンテイ</t>
    </rPh>
    <rPh sb="14" eb="15">
      <t>ヒョウ</t>
    </rPh>
    <rPh sb="16" eb="18">
      <t>センシュウ</t>
    </rPh>
    <rPh sb="18" eb="20">
      <t>ガッコウ</t>
    </rPh>
    <rPh sb="20" eb="22">
      <t>コウトウ</t>
    </rPh>
    <rPh sb="22" eb="24">
      <t>カテイ</t>
    </rPh>
    <rPh sb="24" eb="25">
      <t>ヨウ</t>
    </rPh>
    <phoneticPr fontId="2"/>
  </si>
  <si>
    <t>令和７年度生徒別補助金額算定表（専修学校専門課程用）</t>
    <rPh sb="3" eb="5">
      <t>ネンド</t>
    </rPh>
    <rPh sb="5" eb="7">
      <t>セイト</t>
    </rPh>
    <rPh sb="7" eb="8">
      <t>ベツ</t>
    </rPh>
    <rPh sb="8" eb="11">
      <t>ホジョキン</t>
    </rPh>
    <rPh sb="11" eb="12">
      <t>ガク</t>
    </rPh>
    <rPh sb="12" eb="14">
      <t>サンテイ</t>
    </rPh>
    <rPh sb="14" eb="15">
      <t>ヒョウ</t>
    </rPh>
    <rPh sb="16" eb="18">
      <t>センシュウ</t>
    </rPh>
    <rPh sb="18" eb="20">
      <t>ガッコウ</t>
    </rPh>
    <rPh sb="20" eb="22">
      <t>センモン</t>
    </rPh>
    <rPh sb="22" eb="24">
      <t>カテイ</t>
    </rPh>
    <rPh sb="24" eb="25">
      <t>ヨウ</t>
    </rPh>
    <phoneticPr fontId="2"/>
  </si>
  <si>
    <t>令和７年総所得金額 ≦ 平成22年総所得金額 × 1/2</t>
    <rPh sb="0" eb="2">
      <t>レイワ</t>
    </rPh>
    <phoneticPr fontId="2"/>
  </si>
  <si>
    <t>令和７年課税総所得金額 ≦ 基準課税総所得金額</t>
    <rPh sb="0" eb="2">
      <t>レイワ</t>
    </rPh>
    <phoneticPr fontId="2"/>
  </si>
  <si>
    <t>令和７年度生徒別補助金額算定表（専修学校一般課程用）</t>
    <rPh sb="3" eb="5">
      <t>ネンド</t>
    </rPh>
    <rPh sb="5" eb="7">
      <t>セイト</t>
    </rPh>
    <rPh sb="7" eb="8">
      <t>ベツ</t>
    </rPh>
    <rPh sb="8" eb="11">
      <t>ホジョキン</t>
    </rPh>
    <rPh sb="11" eb="12">
      <t>ガク</t>
    </rPh>
    <rPh sb="12" eb="14">
      <t>サンテイ</t>
    </rPh>
    <rPh sb="14" eb="15">
      <t>ヒョウ</t>
    </rPh>
    <rPh sb="16" eb="18">
      <t>センシュウ</t>
    </rPh>
    <rPh sb="18" eb="20">
      <t>ガッコウ</t>
    </rPh>
    <rPh sb="20" eb="22">
      <t>イッパン</t>
    </rPh>
    <rPh sb="22" eb="24">
      <t>カテイ</t>
    </rPh>
    <rPh sb="24" eb="25">
      <t>ヨウ</t>
    </rPh>
    <phoneticPr fontId="2"/>
  </si>
  <si>
    <t>令和７年度生徒別補助金額算定表（各種学校用（※））</t>
    <rPh sb="3" eb="5">
      <t>ネンド</t>
    </rPh>
    <rPh sb="5" eb="7">
      <t>セイト</t>
    </rPh>
    <rPh sb="7" eb="8">
      <t>ベツ</t>
    </rPh>
    <rPh sb="8" eb="11">
      <t>ホジョキン</t>
    </rPh>
    <rPh sb="11" eb="12">
      <t>ガク</t>
    </rPh>
    <rPh sb="12" eb="14">
      <t>サンテイ</t>
    </rPh>
    <rPh sb="14" eb="15">
      <t>ヒョウ</t>
    </rPh>
    <rPh sb="16" eb="18">
      <t>カクシュ</t>
    </rPh>
    <rPh sb="18" eb="20">
      <t>ガッコウ</t>
    </rPh>
    <rPh sb="20" eb="21">
      <t>ヨウ</t>
    </rPh>
    <rPh sb="24" eb="25">
      <t>センヨウ</t>
    </rPh>
    <phoneticPr fontId="2"/>
  </si>
  <si>
    <t>令和７年度生徒別補助金額算定表（各種学校（※）用）</t>
    <rPh sb="3" eb="5">
      <t>ネンド</t>
    </rPh>
    <rPh sb="5" eb="7">
      <t>セイト</t>
    </rPh>
    <rPh sb="7" eb="8">
      <t>ベツ</t>
    </rPh>
    <rPh sb="8" eb="11">
      <t>ホジョキン</t>
    </rPh>
    <rPh sb="11" eb="12">
      <t>ガク</t>
    </rPh>
    <rPh sb="12" eb="14">
      <t>サンテイ</t>
    </rPh>
    <rPh sb="14" eb="15">
      <t>ヒョウ</t>
    </rPh>
    <rPh sb="16" eb="18">
      <t>カクシュ</t>
    </rPh>
    <rPh sb="18" eb="20">
      <t>ガッコウ</t>
    </rPh>
    <rPh sb="23" eb="24">
      <t>ヨウ</t>
    </rPh>
    <rPh sb="24" eb="25">
      <t>コヨウ</t>
    </rPh>
    <phoneticPr fontId="2"/>
  </si>
  <si>
    <t>※補助限度額Ｂ：令和7年度において当該生徒等が納付すべき授業料等の半額に相当する額</t>
    <rPh sb="11" eb="12">
      <t>ネン</t>
    </rPh>
    <phoneticPr fontId="2"/>
  </si>
  <si>
    <t>※補助限度額Ｂ：令和7年度において当該生徒等が納付すべき授業料等の半額に相当する額</t>
    <rPh sb="11" eb="13">
      <t>ネンド</t>
    </rPh>
    <rPh sb="12" eb="13">
      <t>ド</t>
    </rPh>
    <phoneticPr fontId="2"/>
  </si>
  <si>
    <t>※補助限度額Ａ：令和７年度における授業料等の全国平均単価と大阪府平均単価のいずれか低い方の額</t>
    <rPh sb="1" eb="3">
      <t>ホジョ</t>
    </rPh>
    <rPh sb="3" eb="5">
      <t>ゲンド</t>
    </rPh>
    <rPh sb="5" eb="6">
      <t>ガク</t>
    </rPh>
    <rPh sb="17" eb="20">
      <t>ジュギョウリョウ</t>
    </rPh>
    <rPh sb="20" eb="21">
      <t>トウ</t>
    </rPh>
    <rPh sb="22" eb="24">
      <t>ゼンコク</t>
    </rPh>
    <rPh sb="24" eb="26">
      <t>ヘイキン</t>
    </rPh>
    <rPh sb="26" eb="28">
      <t>タンカ</t>
    </rPh>
    <rPh sb="29" eb="32">
      <t>オオサカフ</t>
    </rPh>
    <rPh sb="32" eb="34">
      <t>ヘイキン</t>
    </rPh>
    <rPh sb="34" eb="36">
      <t>タンカ</t>
    </rPh>
    <rPh sb="41" eb="42">
      <t>ヒク</t>
    </rPh>
    <rPh sb="43" eb="44">
      <t>ホウ</t>
    </rPh>
    <rPh sb="45" eb="46">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</si>
</sst>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Red]\-#,##0\ "/>
  </numFmts>
  <fonts count="40">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color indexed="10"/>
      <name val="ＭＳ Ｐゴシック"/>
      <family val="3"/>
      <charset val="128"/>
    </font>
    <font>
      <b/>
      <sz val="11"/>
      <color indexed="10"/>
      <name val="ＭＳ Ｐゴシック"/>
      <family val="3"/>
      <charset val="128"/>
    </font>
    <font>
      <b/>
      <sz val="12"/>
      <name val="ＭＳ ゴシック"/>
      <family val="3"/>
      <charset val="128"/>
    </font>
    <font>
      <sz val="9"/>
      <color indexed="81"/>
      <name val="ＭＳ Ｐゴシック"/>
      <family val="3"/>
      <charset val="128"/>
    </font>
    <font>
      <sz val="11"/>
      <color indexed="81"/>
      <name val="ＭＳ Ｐゴシック"/>
      <family val="3"/>
      <charset val="128"/>
    </font>
    <font>
      <sz val="12"/>
      <color indexed="81"/>
      <name val="ＭＳ Ｐゴシック"/>
      <family val="3"/>
      <charset val="128"/>
    </font>
    <font>
      <sz val="12"/>
      <color indexed="10"/>
      <name val="ＭＳ Ｐゴシック"/>
      <family val="3"/>
      <charset val="128"/>
    </font>
    <font>
      <b/>
      <sz val="12"/>
      <color indexed="10"/>
      <name val="ＭＳ Ｐゴシック"/>
      <family val="3"/>
      <charset val="128"/>
    </font>
    <font>
      <b/>
      <sz val="12"/>
      <color indexed="12"/>
      <name val="ＭＳ Ｐゴシック"/>
      <family val="3"/>
      <charset val="128"/>
    </font>
    <font>
      <sz val="9"/>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2"/>
      <name val="ＭＳ Ｐゴシック"/>
      <family val="3"/>
      <charset val="128"/>
      <scheme val="minor"/>
    </font>
    <font>
      <u/>
      <sz val="11"/>
      <color rgb="FFFF0000"/>
      <name val="ＭＳ Ｐゴシック"/>
      <family val="3"/>
      <charset val="128"/>
      <scheme val="minor"/>
    </font>
    <font>
      <sz val="10"/>
      <color rgb="FFFF0000"/>
      <name val="ＭＳ Ｐゴシック"/>
      <family val="3"/>
      <charset val="128"/>
    </font>
    <font>
      <sz val="11"/>
      <color rgb="FF0000FF"/>
      <name val="ＭＳ Ｐゴシック"/>
      <family val="3"/>
      <charset val="128"/>
      <scheme val="minor"/>
    </font>
    <font>
      <sz val="11"/>
      <color rgb="FF0000FF"/>
      <name val="ＭＳ Ｐゴシック"/>
      <family val="3"/>
      <charset val="128"/>
    </font>
    <font>
      <b/>
      <sz val="11"/>
      <color rgb="FFFF0000"/>
      <name val="ＭＳ ゴシック"/>
      <family val="3"/>
      <charset val="128"/>
    </font>
    <font>
      <sz val="12"/>
      <name val="ＭＳ Ｐゴシック"/>
      <family val="3"/>
      <charset val="128"/>
      <scheme val="minor"/>
    </font>
    <font>
      <sz val="11"/>
      <color rgb="FF0000FF"/>
      <name val="ＭＳ ゴシック"/>
      <family val="3"/>
      <charset val="128"/>
    </font>
    <font>
      <b/>
      <sz val="26"/>
      <name val="ＭＳ Ｐゴシック"/>
      <family val="3"/>
      <charset val="128"/>
      <scheme val="minor"/>
    </font>
    <font>
      <b/>
      <sz val="11"/>
      <color rgb="FF0000FF"/>
      <name val="ＭＳ Ｐゴシック"/>
      <family val="3"/>
      <charset val="128"/>
      <scheme val="minor"/>
    </font>
    <font>
      <b/>
      <sz val="11"/>
      <color rgb="FF0000FF"/>
      <name val="ＭＳ Ｐゴシック"/>
      <family val="3"/>
      <charset val="128"/>
    </font>
    <font>
      <sz val="11"/>
      <color rgb="FFFF0000"/>
      <name val="ＭＳ Ｐゴシック"/>
      <family val="3"/>
      <charset val="128"/>
    </font>
    <font>
      <sz val="5"/>
      <name val="ＭＳ Ｐゴシック"/>
      <family val="3"/>
      <charset val="128"/>
      <scheme val="minor"/>
    </font>
    <font>
      <b/>
      <sz val="26"/>
      <color theme="1"/>
      <name val="ＭＳ Ｐゴシック"/>
      <family val="3"/>
      <charset val="128"/>
    </font>
    <font>
      <b/>
      <sz val="26"/>
      <color theme="1"/>
      <name val="ＭＳ Ｐゴシック"/>
      <family val="3"/>
      <charset val="128"/>
      <scheme val="minor"/>
    </font>
    <font>
      <sz val="11"/>
      <color indexed="81"/>
      <name val="MS P ゴシック"/>
      <family val="3"/>
      <charset val="128"/>
    </font>
    <font>
      <b/>
      <sz val="11"/>
      <color indexed="81"/>
      <name val="MS P ゴシック"/>
      <family val="3"/>
      <charset val="128"/>
    </font>
    <font>
      <b/>
      <sz val="11"/>
      <color indexed="10"/>
      <name val="ＭＳ ゴシック"/>
      <family val="3"/>
      <charset val="128"/>
    </font>
    <font>
      <sz val="9"/>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diagonal/>
    </border>
    <border>
      <left style="thin">
        <color indexed="64"/>
      </left>
      <right/>
      <top style="double">
        <color indexed="64"/>
      </top>
      <bottom style="thick">
        <color rgb="FFFF0000"/>
      </bottom>
      <diagonal/>
    </border>
    <border>
      <left/>
      <right/>
      <top style="double">
        <color indexed="64"/>
      </top>
      <bottom style="thick">
        <color rgb="FFFF0000"/>
      </bottom>
      <diagonal/>
    </border>
    <border>
      <left/>
      <right style="thick">
        <color rgb="FFFF0000"/>
      </right>
      <top style="double">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double">
        <color indexed="64"/>
      </bottom>
      <diagonal/>
    </border>
    <border>
      <left style="thick">
        <color rgb="FFFF0000"/>
      </left>
      <right/>
      <top style="double">
        <color indexed="64"/>
      </top>
      <bottom style="thick">
        <color rgb="FFFF0000"/>
      </bottom>
      <diagonal/>
    </border>
    <border>
      <left/>
      <right style="thin">
        <color indexed="64"/>
      </right>
      <top style="double">
        <color indexed="64"/>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double">
        <color indexed="64"/>
      </top>
      <bottom style="thin">
        <color indexed="64"/>
      </bottom>
      <diagonal/>
    </border>
    <border>
      <left style="thin">
        <color indexed="64"/>
      </left>
      <right style="thick">
        <color rgb="FFFF0000"/>
      </right>
      <top style="double">
        <color indexed="64"/>
      </top>
      <bottom style="thin">
        <color indexed="64"/>
      </bottom>
      <diagonal/>
    </border>
    <border>
      <left style="thick">
        <color rgb="FFFF0000"/>
      </left>
      <right style="thin">
        <color indexed="64"/>
      </right>
      <top style="double">
        <color indexed="64"/>
      </top>
      <bottom style="thick">
        <color rgb="FFFF0000"/>
      </bottom>
      <diagonal/>
    </border>
    <border>
      <left style="thin">
        <color indexed="64"/>
      </left>
      <right style="thin">
        <color indexed="64"/>
      </right>
      <top style="double">
        <color indexed="64"/>
      </top>
      <bottom style="thick">
        <color rgb="FFFF0000"/>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6">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Alignment="1">
      <alignment horizontal="left" vertical="center"/>
    </xf>
    <xf numFmtId="176" fontId="18" fillId="0" borderId="0" xfId="1" applyNumberFormat="1" applyFont="1" applyBorder="1" applyAlignment="1">
      <alignment horizontal="left" vertical="center"/>
    </xf>
    <xf numFmtId="176" fontId="17" fillId="0" borderId="0" xfId="0" applyNumberFormat="1" applyFont="1" applyBorder="1" applyAlignment="1">
      <alignment horizontal="left" vertical="center"/>
    </xf>
    <xf numFmtId="176" fontId="18" fillId="0" borderId="0" xfId="0" quotePrefix="1" applyNumberFormat="1" applyFont="1" applyBorder="1" applyAlignment="1">
      <alignment horizontal="left" vertical="center"/>
    </xf>
    <xf numFmtId="176" fontId="19" fillId="0" borderId="0" xfId="0" applyNumberFormat="1" applyFont="1" applyBorder="1" applyAlignment="1">
      <alignment horizontal="left" vertical="center"/>
    </xf>
    <xf numFmtId="176" fontId="18" fillId="0" borderId="0" xfId="0" applyNumberFormat="1" applyFont="1" applyBorder="1" applyAlignment="1">
      <alignment horizontal="left" vertical="center"/>
    </xf>
    <xf numFmtId="176" fontId="18" fillId="0" borderId="0" xfId="0" applyNumberFormat="1" applyFont="1" applyAlignment="1">
      <alignment horizontal="left" vertical="center"/>
    </xf>
    <xf numFmtId="176" fontId="18" fillId="2" borderId="1"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76" fontId="18" fillId="2" borderId="4" xfId="0" applyNumberFormat="1" applyFont="1" applyFill="1" applyBorder="1" applyAlignment="1">
      <alignment horizontal="center" vertical="center"/>
    </xf>
    <xf numFmtId="176" fontId="18" fillId="2" borderId="1" xfId="0" applyNumberFormat="1" applyFont="1" applyFill="1" applyBorder="1" applyAlignment="1">
      <alignment horizontal="right" vertical="center"/>
    </xf>
    <xf numFmtId="0" fontId="3" fillId="2" borderId="2" xfId="0" applyFont="1" applyFill="1" applyBorder="1" applyAlignment="1">
      <alignment horizontal="center" vertical="center"/>
    </xf>
    <xf numFmtId="0" fontId="3" fillId="2" borderId="4" xfId="0" applyFont="1" applyFill="1" applyBorder="1">
      <alignment vertical="center"/>
    </xf>
    <xf numFmtId="176" fontId="18" fillId="2" borderId="4" xfId="0" applyNumberFormat="1" applyFont="1" applyFill="1" applyBorder="1" applyAlignment="1">
      <alignment horizontal="left" vertical="center"/>
    </xf>
    <xf numFmtId="0" fontId="0" fillId="2" borderId="2" xfId="0" applyFill="1" applyBorder="1" applyAlignment="1">
      <alignment vertical="center"/>
    </xf>
    <xf numFmtId="0" fontId="3" fillId="2" borderId="2" xfId="0" applyFont="1" applyFill="1" applyBorder="1">
      <alignment vertical="center"/>
    </xf>
    <xf numFmtId="176" fontId="18" fillId="2" borderId="2" xfId="0" applyNumberFormat="1" applyFont="1" applyFill="1" applyBorder="1" applyAlignment="1">
      <alignment horizontal="left" vertical="center"/>
    </xf>
    <xf numFmtId="0" fontId="3" fillId="2" borderId="6" xfId="0" applyFont="1" applyFill="1" applyBorder="1">
      <alignment vertical="center"/>
    </xf>
    <xf numFmtId="0" fontId="3" fillId="3" borderId="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lignment vertical="center"/>
    </xf>
    <xf numFmtId="0" fontId="3" fillId="2" borderId="26" xfId="0" applyFont="1" applyFill="1" applyBorder="1">
      <alignment vertical="center"/>
    </xf>
    <xf numFmtId="176" fontId="18" fillId="2" borderId="28" xfId="0" applyNumberFormat="1" applyFont="1" applyFill="1" applyBorder="1" applyAlignment="1">
      <alignment horizontal="center" vertical="center"/>
    </xf>
    <xf numFmtId="0" fontId="3" fillId="2" borderId="29" xfId="0" applyFont="1" applyFill="1" applyBorder="1">
      <alignment vertical="center"/>
    </xf>
    <xf numFmtId="176" fontId="18" fillId="2" borderId="29" xfId="0" applyNumberFormat="1" applyFont="1" applyFill="1" applyBorder="1" applyAlignment="1">
      <alignment horizontal="center" vertical="center"/>
    </xf>
    <xf numFmtId="176" fontId="18" fillId="2" borderId="29" xfId="0" applyNumberFormat="1" applyFont="1" applyFill="1" applyBorder="1" applyAlignment="1">
      <alignment horizontal="left" vertical="center"/>
    </xf>
    <xf numFmtId="0" fontId="3" fillId="2" borderId="30" xfId="0" applyFont="1" applyFill="1" applyBorder="1">
      <alignment vertical="center"/>
    </xf>
    <xf numFmtId="176" fontId="18" fillId="2" borderId="7" xfId="0" applyNumberFormat="1" applyFont="1" applyFill="1" applyBorder="1" applyAlignment="1">
      <alignment horizontal="right" vertical="center"/>
    </xf>
    <xf numFmtId="176" fontId="18" fillId="2" borderId="31" xfId="0" applyNumberFormat="1" applyFont="1" applyFill="1" applyBorder="1" applyAlignment="1">
      <alignment horizontal="right" vertical="center"/>
    </xf>
    <xf numFmtId="0" fontId="3" fillId="2" borderId="8" xfId="0" applyFont="1" applyFill="1" applyBorder="1">
      <alignment vertical="center"/>
    </xf>
    <xf numFmtId="176" fontId="18" fillId="2" borderId="8" xfId="0" applyNumberFormat="1" applyFont="1" applyFill="1" applyBorder="1" applyAlignment="1">
      <alignment horizontal="left" vertical="center"/>
    </xf>
    <xf numFmtId="0" fontId="3" fillId="2" borderId="9" xfId="0" applyFont="1" applyFill="1" applyBorder="1">
      <alignment vertical="center"/>
    </xf>
    <xf numFmtId="12" fontId="18" fillId="2" borderId="2" xfId="0" applyNumberFormat="1" applyFont="1" applyFill="1" applyBorder="1" applyAlignment="1">
      <alignment horizontal="left" vertical="center"/>
    </xf>
    <xf numFmtId="0" fontId="0" fillId="2" borderId="6" xfId="0" applyFill="1" applyBorder="1" applyAlignment="1">
      <alignment horizontal="center" vertical="center"/>
    </xf>
    <xf numFmtId="176" fontId="18" fillId="2" borderId="7" xfId="0" applyNumberFormat="1" applyFont="1" applyFill="1" applyBorder="1" applyAlignment="1">
      <alignment horizontal="left" vertical="center"/>
    </xf>
    <xf numFmtId="0" fontId="8" fillId="0" borderId="0" xfId="0" applyFont="1" applyBorder="1">
      <alignment vertical="center"/>
    </xf>
    <xf numFmtId="176" fontId="20" fillId="0" borderId="0" xfId="0" applyNumberFormat="1" applyFont="1" applyBorder="1" applyAlignment="1">
      <alignment horizontal="left" vertical="center"/>
    </xf>
    <xf numFmtId="6" fontId="3" fillId="0" borderId="0" xfId="2" applyFont="1">
      <alignment vertical="center"/>
    </xf>
    <xf numFmtId="6" fontId="17" fillId="0" borderId="0" xfId="2" applyFont="1" applyBorder="1" applyAlignment="1">
      <alignment horizontal="left" vertical="center"/>
    </xf>
    <xf numFmtId="6" fontId="18" fillId="0" borderId="0" xfId="2" applyFont="1" applyBorder="1" applyAlignment="1">
      <alignment horizontal="left" vertical="center"/>
    </xf>
    <xf numFmtId="6" fontId="21" fillId="0" borderId="0" xfId="2" applyFont="1" applyBorder="1" applyAlignment="1">
      <alignment horizontal="left" vertical="center"/>
    </xf>
    <xf numFmtId="6" fontId="19" fillId="0" borderId="0" xfId="2" applyFont="1" applyBorder="1" applyAlignment="1">
      <alignment horizontal="left" vertical="center"/>
    </xf>
    <xf numFmtId="6" fontId="3" fillId="0" borderId="0" xfId="2" applyFont="1" applyBorder="1">
      <alignment vertical="center"/>
    </xf>
    <xf numFmtId="6" fontId="3" fillId="0" borderId="0" xfId="2" applyFont="1" applyBorder="1" applyAlignment="1">
      <alignment horizontal="center" vertical="center" shrinkToFit="1"/>
    </xf>
    <xf numFmtId="6" fontId="18" fillId="0" borderId="0" xfId="2" applyFont="1" applyBorder="1" applyAlignment="1">
      <alignment horizontal="center" vertical="center"/>
    </xf>
    <xf numFmtId="6" fontId="3" fillId="0" borderId="0" xfId="2" applyFont="1" applyAlignment="1">
      <alignment horizontal="center" vertical="center"/>
    </xf>
    <xf numFmtId="0" fontId="22"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176" fontId="18" fillId="0" borderId="0" xfId="2" applyNumberFormat="1" applyFont="1" applyBorder="1" applyAlignment="1">
      <alignment horizontal="center" vertical="center"/>
    </xf>
    <xf numFmtId="176" fontId="3" fillId="0" borderId="0" xfId="2" applyNumberFormat="1" applyFont="1" applyBorder="1" applyAlignment="1">
      <alignment horizontal="center" vertical="center" shrinkToFit="1"/>
    </xf>
    <xf numFmtId="176" fontId="5" fillId="0" borderId="0" xfId="0" applyNumberFormat="1" applyFont="1" applyBorder="1" applyAlignment="1">
      <alignment horizontal="center" vertical="center"/>
    </xf>
    <xf numFmtId="176" fontId="18" fillId="0" borderId="0" xfId="0" applyNumberFormat="1" applyFont="1" applyFill="1" applyBorder="1" applyAlignment="1">
      <alignment horizontal="left" vertical="center"/>
    </xf>
    <xf numFmtId="176" fontId="18"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vertical="center"/>
    </xf>
    <xf numFmtId="176" fontId="23"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3" fillId="0" borderId="0" xfId="0" applyFont="1" applyFill="1" applyBorder="1" applyAlignment="1">
      <alignment vertical="center"/>
    </xf>
    <xf numFmtId="176" fontId="18" fillId="2" borderId="2" xfId="0" applyNumberFormat="1" applyFont="1" applyFill="1" applyBorder="1" applyAlignment="1">
      <alignment horizontal="left" vertical="center"/>
    </xf>
    <xf numFmtId="176" fontId="18" fillId="2" borderId="29" xfId="0" applyNumberFormat="1" applyFont="1" applyFill="1" applyBorder="1" applyAlignment="1">
      <alignment horizontal="center" vertical="center"/>
    </xf>
    <xf numFmtId="176" fontId="18" fillId="2" borderId="1"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0" fontId="0" fillId="2" borderId="2" xfId="0" applyFill="1" applyBorder="1" applyAlignment="1">
      <alignment vertical="center"/>
    </xf>
    <xf numFmtId="0" fontId="0" fillId="2" borderId="26" xfId="0" applyFill="1" applyBorder="1" applyAlignment="1">
      <alignment vertical="center"/>
    </xf>
    <xf numFmtId="0" fontId="0" fillId="2" borderId="2" xfId="0" applyFill="1" applyBorder="1" applyAlignment="1">
      <alignment horizontal="right" vertical="center" shrinkToFit="1"/>
    </xf>
    <xf numFmtId="176" fontId="18" fillId="2" borderId="2" xfId="0" applyNumberFormat="1" applyFont="1" applyFill="1" applyBorder="1" applyAlignment="1">
      <alignment horizontal="center" vertical="center" shrinkToFit="1"/>
    </xf>
    <xf numFmtId="0" fontId="0" fillId="2" borderId="26" xfId="0" applyFill="1" applyBorder="1" applyAlignment="1">
      <alignment vertical="center" shrinkToFit="1"/>
    </xf>
    <xf numFmtId="0" fontId="0" fillId="2" borderId="2" xfId="0" applyFill="1" applyBorder="1" applyAlignment="1">
      <alignment horizontal="center" vertical="center" shrinkToFit="1"/>
    </xf>
    <xf numFmtId="0" fontId="3" fillId="0" borderId="10" xfId="0" applyFont="1" applyBorder="1" applyAlignment="1">
      <alignment horizontal="center" vertical="center"/>
    </xf>
    <xf numFmtId="0" fontId="25" fillId="0" borderId="10" xfId="0" applyFont="1" applyBorder="1" applyAlignment="1">
      <alignment horizontal="center" vertical="center"/>
    </xf>
    <xf numFmtId="0" fontId="3" fillId="0" borderId="10" xfId="0" applyFont="1" applyBorder="1">
      <alignment vertical="center"/>
    </xf>
    <xf numFmtId="176" fontId="18" fillId="2" borderId="2" xfId="0" applyNumberFormat="1" applyFont="1" applyFill="1" applyBorder="1" applyAlignment="1">
      <alignment horizontal="center" vertical="center" shrinkToFit="1"/>
    </xf>
    <xf numFmtId="0" fontId="0" fillId="2" borderId="2" xfId="0" applyFill="1" applyBorder="1" applyAlignment="1">
      <alignment horizontal="right" vertical="center" shrinkToFit="1"/>
    </xf>
    <xf numFmtId="0" fontId="0" fillId="2" borderId="2" xfId="0" applyFill="1" applyBorder="1" applyAlignment="1">
      <alignment horizontal="center" vertical="center" shrinkToFit="1"/>
    </xf>
    <xf numFmtId="0" fontId="3" fillId="3" borderId="6" xfId="0" applyFont="1" applyFill="1" applyBorder="1" applyAlignment="1">
      <alignment horizontal="center" vertical="center"/>
    </xf>
    <xf numFmtId="176" fontId="18" fillId="2" borderId="2" xfId="0" applyNumberFormat="1" applyFont="1" applyFill="1" applyBorder="1" applyAlignment="1">
      <alignment horizontal="left" vertical="center"/>
    </xf>
    <xf numFmtId="176" fontId="18" fillId="2" borderId="29"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12" fontId="18" fillId="2" borderId="2" xfId="0" applyNumberFormat="1" applyFont="1" applyFill="1" applyBorder="1" applyAlignment="1">
      <alignment horizontal="left" vertical="center"/>
    </xf>
    <xf numFmtId="6" fontId="18" fillId="0" borderId="0" xfId="2" applyFont="1" applyBorder="1" applyAlignment="1">
      <alignment horizontal="left" vertical="center"/>
    </xf>
    <xf numFmtId="176" fontId="18" fillId="2" borderId="1" xfId="0" applyNumberFormat="1" applyFont="1" applyFill="1" applyBorder="1" applyAlignment="1">
      <alignment horizontal="right" vertical="center"/>
    </xf>
    <xf numFmtId="0" fontId="3" fillId="2" borderId="2" xfId="0" applyFont="1" applyFill="1" applyBorder="1" applyAlignment="1">
      <alignment horizontal="center" vertical="center"/>
    </xf>
    <xf numFmtId="0" fontId="3" fillId="2" borderId="26" xfId="0" applyFont="1" applyFill="1" applyBorder="1" applyAlignment="1">
      <alignment horizontal="center" vertical="center"/>
    </xf>
    <xf numFmtId="176" fontId="18" fillId="2" borderId="4" xfId="0" applyNumberFormat="1" applyFont="1" applyFill="1" applyBorder="1" applyAlignment="1">
      <alignment horizontal="center" vertical="center"/>
    </xf>
    <xf numFmtId="0" fontId="0" fillId="2" borderId="2" xfId="0" applyFill="1" applyBorder="1" applyAlignment="1">
      <alignment vertical="center"/>
    </xf>
    <xf numFmtId="0" fontId="0" fillId="2" borderId="26" xfId="0" applyFill="1" applyBorder="1" applyAlignment="1">
      <alignment vertical="center"/>
    </xf>
    <xf numFmtId="176" fontId="26" fillId="0" borderId="0" xfId="0" applyNumberFormat="1" applyFont="1" applyBorder="1" applyAlignment="1">
      <alignment horizontal="left" vertical="center"/>
    </xf>
    <xf numFmtId="0" fontId="27" fillId="0" borderId="0" xfId="0" applyFont="1">
      <alignment vertical="center"/>
    </xf>
    <xf numFmtId="0" fontId="3" fillId="2" borderId="11" xfId="0" applyFont="1" applyFill="1" applyBorder="1">
      <alignment vertical="center"/>
    </xf>
    <xf numFmtId="176" fontId="18" fillId="2" borderId="2" xfId="0" applyNumberFormat="1" applyFont="1" applyFill="1" applyBorder="1" applyAlignment="1">
      <alignment horizontal="center" vertical="center" shrinkToFit="1"/>
    </xf>
    <xf numFmtId="0" fontId="0" fillId="2" borderId="2" xfId="0" applyFill="1" applyBorder="1" applyAlignment="1">
      <alignment horizontal="right" vertical="center" shrinkToFit="1"/>
    </xf>
    <xf numFmtId="0" fontId="0" fillId="2" borderId="2" xfId="0" applyFill="1" applyBorder="1" applyAlignment="1">
      <alignment horizontal="center" vertical="center" shrinkToFit="1"/>
    </xf>
    <xf numFmtId="0" fontId="3" fillId="3" borderId="6" xfId="0" applyFont="1" applyFill="1" applyBorder="1" applyAlignment="1">
      <alignment horizontal="center" vertical="center"/>
    </xf>
    <xf numFmtId="176" fontId="18" fillId="2" borderId="2" xfId="0" applyNumberFormat="1" applyFont="1" applyFill="1" applyBorder="1" applyAlignment="1">
      <alignment horizontal="left" vertical="center"/>
    </xf>
    <xf numFmtId="176" fontId="18" fillId="2" borderId="29"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12" fontId="18" fillId="2" borderId="2" xfId="0" applyNumberFormat="1" applyFont="1" applyFill="1" applyBorder="1" applyAlignment="1">
      <alignment horizontal="left" vertical="center"/>
    </xf>
    <xf numFmtId="6" fontId="18" fillId="0" borderId="0" xfId="2" applyFont="1" applyBorder="1" applyAlignment="1">
      <alignment horizontal="left" vertical="center"/>
    </xf>
    <xf numFmtId="176" fontId="18" fillId="2" borderId="1" xfId="0" applyNumberFormat="1" applyFont="1" applyFill="1" applyBorder="1" applyAlignment="1">
      <alignment horizontal="right" vertical="center"/>
    </xf>
    <xf numFmtId="0" fontId="3" fillId="2" borderId="2" xfId="0" applyFont="1" applyFill="1" applyBorder="1" applyAlignment="1">
      <alignment horizontal="center" vertical="center"/>
    </xf>
    <xf numFmtId="0" fontId="3" fillId="2" borderId="26" xfId="0" applyFont="1" applyFill="1" applyBorder="1" applyAlignment="1">
      <alignment horizontal="center" vertical="center"/>
    </xf>
    <xf numFmtId="176" fontId="18" fillId="2" borderId="4" xfId="0" applyNumberFormat="1" applyFont="1" applyFill="1" applyBorder="1" applyAlignment="1">
      <alignment horizontal="center" vertical="center"/>
    </xf>
    <xf numFmtId="0" fontId="0" fillId="2" borderId="2" xfId="0" applyFill="1" applyBorder="1" applyAlignment="1">
      <alignment vertical="center"/>
    </xf>
    <xf numFmtId="0" fontId="0" fillId="2" borderId="26" xfId="0" applyFill="1" applyBorder="1" applyAlignment="1">
      <alignment vertical="center"/>
    </xf>
    <xf numFmtId="176" fontId="16" fillId="0" borderId="0" xfId="0" applyNumberFormat="1" applyFont="1" applyBorder="1" applyAlignment="1">
      <alignment horizontal="left" vertical="center"/>
    </xf>
    <xf numFmtId="176" fontId="18" fillId="0" borderId="0" xfId="1" applyNumberFormat="1" applyFont="1" applyFill="1" applyBorder="1" applyAlignment="1">
      <alignment horizontal="left" vertical="center"/>
    </xf>
    <xf numFmtId="0" fontId="3" fillId="0" borderId="0" xfId="0" applyFont="1" applyFill="1" applyBorder="1">
      <alignment vertical="center"/>
    </xf>
    <xf numFmtId="176" fontId="32" fillId="0" borderId="0" xfId="0" applyNumberFormat="1" applyFont="1" applyFill="1" applyBorder="1" applyAlignment="1">
      <alignment vertical="center" wrapText="1"/>
    </xf>
    <xf numFmtId="176" fontId="18" fillId="0" borderId="0" xfId="0" applyNumberFormat="1" applyFont="1" applyFill="1" applyBorder="1" applyAlignment="1">
      <alignment vertical="center"/>
    </xf>
    <xf numFmtId="176" fontId="32"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2" xfId="0" applyNumberFormat="1" applyFont="1" applyFill="1" applyBorder="1" applyAlignment="1">
      <alignment horizontal="left" vertical="center"/>
    </xf>
    <xf numFmtId="176" fontId="18" fillId="2" borderId="26" xfId="0" applyNumberFormat="1" applyFont="1" applyFill="1" applyBorder="1" applyAlignment="1">
      <alignment horizontal="left" vertical="center"/>
    </xf>
    <xf numFmtId="0" fontId="37" fillId="0" borderId="10" xfId="0" applyFont="1" applyBorder="1" applyAlignment="1">
      <alignment horizontal="center" vertical="center"/>
    </xf>
    <xf numFmtId="6" fontId="18" fillId="0" borderId="0" xfId="2" applyFont="1" applyBorder="1" applyAlignment="1">
      <alignment horizontal="left" vertical="center"/>
    </xf>
    <xf numFmtId="0" fontId="1" fillId="0" borderId="0" xfId="0" applyFont="1" applyAlignment="1">
      <alignment vertical="center"/>
    </xf>
    <xf numFmtId="176" fontId="18" fillId="3" borderId="10" xfId="0" applyNumberFormat="1" applyFont="1" applyFill="1" applyBorder="1" applyAlignment="1">
      <alignment horizontal="center" vertical="center"/>
    </xf>
    <xf numFmtId="0" fontId="0" fillId="3" borderId="10" xfId="0" applyFill="1" applyBorder="1" applyAlignment="1">
      <alignment horizontal="center" vertical="center"/>
    </xf>
    <xf numFmtId="176" fontId="23" fillId="2" borderId="10" xfId="0" applyNumberFormat="1" applyFont="1" applyFill="1" applyBorder="1" applyAlignment="1">
      <alignment horizontal="right" vertical="center"/>
    </xf>
    <xf numFmtId="176" fontId="23" fillId="2" borderId="1" xfId="0" applyNumberFormat="1" applyFont="1" applyFill="1" applyBorder="1" applyAlignment="1">
      <alignment horizontal="right" vertical="center"/>
    </xf>
    <xf numFmtId="176" fontId="18" fillId="2" borderId="10"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176" fontId="29" fillId="2" borderId="1" xfId="0" applyNumberFormat="1" applyFont="1" applyFill="1" applyBorder="1" applyAlignment="1">
      <alignment horizontal="right" vertical="center"/>
    </xf>
    <xf numFmtId="176" fontId="29" fillId="2" borderId="2" xfId="0" applyNumberFormat="1" applyFont="1" applyFill="1" applyBorder="1" applyAlignment="1">
      <alignment horizontal="right" vertical="center"/>
    </xf>
    <xf numFmtId="176" fontId="18" fillId="3" borderId="1" xfId="0"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vertical="center"/>
    </xf>
    <xf numFmtId="176" fontId="18"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176" fontId="17" fillId="2" borderId="8" xfId="0" applyNumberFormat="1" applyFont="1" applyFill="1" applyBorder="1" applyAlignment="1">
      <alignment horizontal="right" vertical="center"/>
    </xf>
    <xf numFmtId="0" fontId="31" fillId="2" borderId="8" xfId="0" applyFont="1" applyFill="1" applyBorder="1" applyAlignment="1">
      <alignment horizontal="right" vertical="center"/>
    </xf>
    <xf numFmtId="176" fontId="18" fillId="3" borderId="6" xfId="0" applyNumberFormat="1" applyFont="1" applyFill="1" applyBorder="1" applyAlignment="1">
      <alignment horizontal="center" vertical="center"/>
    </xf>
    <xf numFmtId="12" fontId="18" fillId="2" borderId="2" xfId="0" applyNumberFormat="1" applyFont="1" applyFill="1" applyBorder="1" applyAlignment="1">
      <alignment horizontal="left" vertical="center"/>
    </xf>
    <xf numFmtId="0" fontId="0" fillId="2" borderId="6" xfId="0" applyFill="1" applyBorder="1" applyAlignment="1">
      <alignment vertical="center"/>
    </xf>
    <xf numFmtId="176" fontId="18" fillId="3" borderId="10" xfId="0" applyNumberFormat="1" applyFont="1" applyFill="1" applyBorder="1" applyAlignment="1">
      <alignment horizontal="center" vertical="center" wrapText="1"/>
    </xf>
    <xf numFmtId="176" fontId="18" fillId="2" borderId="46" xfId="0" applyNumberFormat="1" applyFont="1" applyFill="1" applyBorder="1" applyAlignment="1">
      <alignment horizontal="right" vertical="center"/>
    </xf>
    <xf numFmtId="176" fontId="18" fillId="2" borderId="44" xfId="0" applyNumberFormat="1" applyFont="1" applyFill="1" applyBorder="1" applyAlignment="1">
      <alignment horizontal="right" vertical="center"/>
    </xf>
    <xf numFmtId="176" fontId="18" fillId="2" borderId="45" xfId="0" applyNumberFormat="1" applyFont="1" applyFill="1" applyBorder="1" applyAlignment="1">
      <alignment horizontal="right" vertical="center"/>
    </xf>
    <xf numFmtId="176" fontId="23" fillId="2" borderId="22" xfId="0" applyNumberFormat="1" applyFont="1" applyFill="1" applyBorder="1" applyAlignment="1">
      <alignment horizontal="right" vertical="center"/>
    </xf>
    <xf numFmtId="0" fontId="24" fillId="2" borderId="22" xfId="0" applyFont="1" applyFill="1" applyBorder="1" applyAlignment="1">
      <alignment horizontal="right" vertical="center"/>
    </xf>
    <xf numFmtId="0" fontId="24" fillId="2" borderId="7" xfId="0" applyFont="1" applyFill="1" applyBorder="1" applyAlignment="1">
      <alignment horizontal="right" vertical="center"/>
    </xf>
    <xf numFmtId="176" fontId="23" fillId="2" borderId="17" xfId="0" applyNumberFormat="1" applyFont="1" applyFill="1" applyBorder="1" applyAlignment="1">
      <alignment horizontal="right" vertical="center"/>
    </xf>
    <xf numFmtId="176" fontId="23" fillId="2" borderId="23" xfId="0" applyNumberFormat="1" applyFont="1" applyFill="1" applyBorder="1" applyAlignment="1">
      <alignment horizontal="right" vertical="center"/>
    </xf>
    <xf numFmtId="0" fontId="24" fillId="2" borderId="10" xfId="0" applyFont="1" applyFill="1" applyBorder="1" applyAlignment="1">
      <alignment horizontal="right" vertical="center"/>
    </xf>
    <xf numFmtId="0" fontId="24" fillId="2" borderId="1" xfId="0" applyFont="1" applyFill="1" applyBorder="1" applyAlignment="1">
      <alignment horizontal="right" vertical="center"/>
    </xf>
    <xf numFmtId="0" fontId="0" fillId="3" borderId="1" xfId="0" applyFill="1" applyBorder="1" applyAlignment="1">
      <alignment horizontal="center" vertical="center"/>
    </xf>
    <xf numFmtId="176" fontId="18" fillId="2" borderId="24" xfId="0" applyNumberFormat="1" applyFont="1" applyFill="1" applyBorder="1" applyAlignment="1">
      <alignment horizontal="right" vertical="center"/>
    </xf>
    <xf numFmtId="176" fontId="18" fillId="2" borderId="19" xfId="0" applyNumberFormat="1" applyFont="1" applyFill="1" applyBorder="1" applyAlignment="1">
      <alignment horizontal="right" vertical="center"/>
    </xf>
    <xf numFmtId="176" fontId="18" fillId="2" borderId="19" xfId="0" applyNumberFormat="1" applyFont="1" applyFill="1" applyBorder="1" applyAlignment="1">
      <alignment horizontal="left" vertical="center"/>
    </xf>
    <xf numFmtId="0" fontId="0" fillId="2" borderId="20" xfId="0" applyFont="1" applyFill="1" applyBorder="1" applyAlignment="1">
      <alignment horizontal="left" vertical="center"/>
    </xf>
    <xf numFmtId="0" fontId="0" fillId="2" borderId="21" xfId="0" applyFill="1" applyBorder="1" applyAlignment="1">
      <alignment vertical="center"/>
    </xf>
    <xf numFmtId="176" fontId="23" fillId="2" borderId="18"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18" fillId="3" borderId="3"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6" fontId="18" fillId="2" borderId="43" xfId="0" applyNumberFormat="1" applyFont="1" applyFill="1" applyBorder="1" applyAlignment="1">
      <alignment horizontal="right" vertical="center"/>
    </xf>
    <xf numFmtId="176" fontId="18" fillId="3" borderId="40" xfId="0" applyNumberFormat="1" applyFont="1" applyFill="1" applyBorder="1" applyAlignment="1">
      <alignment horizontal="center" vertical="center"/>
    </xf>
    <xf numFmtId="176" fontId="18" fillId="3" borderId="13" xfId="0" applyNumberFormat="1" applyFont="1" applyFill="1" applyBorder="1" applyAlignment="1">
      <alignment horizontal="center" vertical="center"/>
    </xf>
    <xf numFmtId="176" fontId="18" fillId="3" borderId="14" xfId="0" applyNumberFormat="1" applyFont="1" applyFill="1" applyBorder="1" applyAlignment="1">
      <alignment horizontal="center" vertical="center"/>
    </xf>
    <xf numFmtId="176" fontId="18" fillId="2" borderId="13" xfId="0" applyNumberFormat="1" applyFont="1" applyFill="1" applyBorder="1" applyAlignment="1">
      <alignment horizontal="center" vertical="center"/>
    </xf>
    <xf numFmtId="176" fontId="18" fillId="3" borderId="41" xfId="0" applyNumberFormat="1" applyFont="1" applyFill="1" applyBorder="1" applyAlignment="1">
      <alignment horizontal="center" vertical="center"/>
    </xf>
    <xf numFmtId="176" fontId="18" fillId="3" borderId="29" xfId="0" applyNumberFormat="1" applyFont="1" applyFill="1" applyBorder="1" applyAlignment="1">
      <alignment horizontal="center" vertical="center"/>
    </xf>
    <xf numFmtId="176" fontId="18" fillId="3" borderId="42" xfId="0" applyNumberFormat="1" applyFont="1" applyFill="1" applyBorder="1" applyAlignment="1">
      <alignment horizontal="center" vertical="center"/>
    </xf>
    <xf numFmtId="176" fontId="18" fillId="2" borderId="29" xfId="0" applyNumberFormat="1" applyFont="1" applyFill="1" applyBorder="1" applyAlignment="1">
      <alignment horizontal="center" vertical="center"/>
    </xf>
    <xf numFmtId="176" fontId="18" fillId="3" borderId="19" xfId="0" applyNumberFormat="1" applyFont="1" applyFill="1" applyBorder="1" applyAlignment="1">
      <alignment horizontal="left" vertical="center"/>
    </xf>
    <xf numFmtId="176" fontId="18" fillId="3" borderId="20" xfId="0" applyNumberFormat="1" applyFont="1" applyFill="1" applyBorder="1" applyAlignment="1">
      <alignment horizontal="left" vertical="center"/>
    </xf>
    <xf numFmtId="0" fontId="0" fillId="3" borderId="21" xfId="0" applyFill="1" applyBorder="1" applyAlignment="1">
      <alignment vertical="center"/>
    </xf>
    <xf numFmtId="176" fontId="18" fillId="3" borderId="51" xfId="0" applyNumberFormat="1" applyFont="1" applyFill="1" applyBorder="1" applyAlignment="1">
      <alignment horizontal="center" vertical="center"/>
    </xf>
    <xf numFmtId="176" fontId="18" fillId="3" borderId="18" xfId="0" applyNumberFormat="1" applyFont="1" applyFill="1" applyBorder="1" applyAlignment="1">
      <alignment horizontal="center" vertical="center"/>
    </xf>
    <xf numFmtId="0" fontId="0" fillId="3" borderId="18" xfId="0" applyFill="1" applyBorder="1" applyAlignment="1">
      <alignment horizontal="center" vertical="center"/>
    </xf>
    <xf numFmtId="176" fontId="18" fillId="2" borderId="3" xfId="0" applyNumberFormat="1" applyFont="1" applyFill="1" applyBorder="1" applyAlignment="1">
      <alignment horizontal="left" vertical="center"/>
    </xf>
    <xf numFmtId="0" fontId="0" fillId="2" borderId="4" xfId="0" applyFill="1" applyBorder="1" applyAlignment="1">
      <alignment vertical="center"/>
    </xf>
    <xf numFmtId="0" fontId="0" fillId="2" borderId="27" xfId="0" applyFill="1" applyBorder="1" applyAlignment="1">
      <alignment vertical="center"/>
    </xf>
    <xf numFmtId="176" fontId="18" fillId="3" borderId="39" xfId="0" applyNumberFormat="1" applyFont="1" applyFill="1" applyBorder="1" applyAlignment="1">
      <alignment horizontal="center" vertical="center" shrinkToFit="1"/>
    </xf>
    <xf numFmtId="176" fontId="18" fillId="3" borderId="2" xfId="0" applyNumberFormat="1" applyFont="1" applyFill="1" applyBorder="1" applyAlignment="1">
      <alignment horizontal="center" vertical="center" shrinkToFit="1"/>
    </xf>
    <xf numFmtId="0" fontId="0" fillId="3" borderId="6" xfId="0" applyFill="1" applyBorder="1" applyAlignment="1">
      <alignment horizontal="center" vertical="center" shrinkToFit="1"/>
    </xf>
    <xf numFmtId="176" fontId="18" fillId="3" borderId="32" xfId="0" applyNumberFormat="1" applyFont="1" applyFill="1" applyBorder="1" applyAlignment="1">
      <alignment horizontal="center" vertical="center"/>
    </xf>
    <xf numFmtId="176" fontId="18" fillId="2" borderId="2" xfId="0" applyNumberFormat="1" applyFont="1" applyFill="1" applyBorder="1" applyAlignment="1">
      <alignment vertical="center"/>
    </xf>
    <xf numFmtId="0" fontId="0" fillId="2" borderId="2" xfId="0" applyFill="1" applyBorder="1" applyAlignment="1">
      <alignment vertical="center"/>
    </xf>
    <xf numFmtId="0" fontId="0" fillId="2" borderId="26" xfId="0" applyFill="1" applyBorder="1" applyAlignment="1">
      <alignment vertical="center"/>
    </xf>
    <xf numFmtId="176" fontId="18" fillId="2" borderId="1"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176" fontId="18" fillId="2" borderId="2" xfId="0" applyNumberFormat="1" applyFont="1" applyFill="1" applyBorder="1" applyAlignment="1">
      <alignment horizontal="right" vertical="center"/>
    </xf>
    <xf numFmtId="176" fontId="18" fillId="3" borderId="33" xfId="0" applyNumberFormat="1" applyFont="1" applyFill="1" applyBorder="1" applyAlignment="1">
      <alignment horizontal="center" vertical="center" shrinkToFit="1"/>
    </xf>
    <xf numFmtId="176" fontId="18" fillId="3" borderId="4" xfId="0" applyNumberFormat="1" applyFont="1" applyFill="1" applyBorder="1" applyAlignment="1">
      <alignment horizontal="center" vertical="center" shrinkToFit="1"/>
    </xf>
    <xf numFmtId="176" fontId="18" fillId="3" borderId="5" xfId="0" applyNumberFormat="1" applyFont="1" applyFill="1" applyBorder="1" applyAlignment="1">
      <alignment horizontal="center" vertical="center" shrinkToFit="1"/>
    </xf>
    <xf numFmtId="176" fontId="18" fillId="3" borderId="35" xfId="0" applyNumberFormat="1" applyFont="1" applyFill="1" applyBorder="1" applyAlignment="1">
      <alignment horizontal="center" vertical="center" shrinkToFit="1"/>
    </xf>
    <xf numFmtId="176" fontId="18" fillId="3" borderId="8" xfId="0" applyNumberFormat="1" applyFont="1" applyFill="1" applyBorder="1" applyAlignment="1">
      <alignment horizontal="center" vertical="center" shrinkToFit="1"/>
    </xf>
    <xf numFmtId="176" fontId="18" fillId="3" borderId="9" xfId="0" applyNumberFormat="1" applyFont="1" applyFill="1" applyBorder="1" applyAlignment="1">
      <alignment horizontal="center" vertical="center" shrinkToFit="1"/>
    </xf>
    <xf numFmtId="176" fontId="17" fillId="3" borderId="33" xfId="0" applyNumberFormat="1" applyFont="1" applyFill="1" applyBorder="1" applyAlignment="1">
      <alignment horizontal="center" vertical="center" shrinkToFit="1"/>
    </xf>
    <xf numFmtId="176" fontId="17" fillId="3" borderId="4" xfId="0" applyNumberFormat="1" applyFont="1" applyFill="1" applyBorder="1" applyAlignment="1">
      <alignment horizontal="center" vertical="center" shrinkToFit="1"/>
    </xf>
    <xf numFmtId="176" fontId="17" fillId="3" borderId="5" xfId="0" applyNumberFormat="1"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35"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76" fontId="18" fillId="2" borderId="1" xfId="0" applyNumberFormat="1" applyFont="1" applyFill="1" applyBorder="1" applyAlignment="1">
      <alignment horizontal="center" vertical="center" shrinkToFit="1"/>
    </xf>
    <xf numFmtId="176" fontId="18" fillId="2" borderId="2" xfId="0" applyNumberFormat="1" applyFont="1" applyFill="1" applyBorder="1" applyAlignment="1">
      <alignment horizontal="center" vertical="center" shrinkToFit="1"/>
    </xf>
    <xf numFmtId="177" fontId="0" fillId="2" borderId="2" xfId="0" applyNumberFormat="1" applyFill="1" applyBorder="1" applyAlignment="1">
      <alignment horizontal="right" vertical="center"/>
    </xf>
    <xf numFmtId="176" fontId="18" fillId="3" borderId="52"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0" fontId="0" fillId="3" borderId="25" xfId="0" applyFill="1" applyBorder="1" applyAlignment="1">
      <alignment horizontal="center" vertical="center"/>
    </xf>
    <xf numFmtId="176" fontId="18" fillId="3" borderId="16" xfId="0" applyNumberFormat="1" applyFont="1" applyFill="1" applyBorder="1" applyAlignment="1">
      <alignment horizontal="center" vertical="center"/>
    </xf>
    <xf numFmtId="0" fontId="0" fillId="3" borderId="15"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3" borderId="16" xfId="0" applyFont="1" applyFill="1" applyBorder="1" applyAlignment="1">
      <alignment horizontal="center" vertical="center"/>
    </xf>
    <xf numFmtId="0" fontId="0" fillId="2" borderId="53" xfId="0" applyFill="1" applyBorder="1" applyAlignment="1">
      <alignment vertical="center"/>
    </xf>
    <xf numFmtId="0" fontId="3" fillId="2" borderId="10" xfId="0" applyFont="1" applyFill="1" applyBorder="1" applyAlignment="1">
      <alignment vertical="center"/>
    </xf>
    <xf numFmtId="0" fontId="0" fillId="2" borderId="10" xfId="0" applyFill="1" applyBorder="1" applyAlignment="1">
      <alignment vertical="center"/>
    </xf>
    <xf numFmtId="0" fontId="0" fillId="2" borderId="50" xfId="0" applyFill="1" applyBorder="1" applyAlignment="1">
      <alignment vertical="center"/>
    </xf>
    <xf numFmtId="176" fontId="18" fillId="2" borderId="10" xfId="0" applyNumberFormat="1" applyFont="1" applyFill="1" applyBorder="1" applyAlignment="1">
      <alignment horizontal="left" vertical="center"/>
    </xf>
    <xf numFmtId="176" fontId="18" fillId="2" borderId="4" xfId="0" applyNumberFormat="1" applyFont="1" applyFill="1" applyBorder="1" applyAlignment="1">
      <alignment horizontal="center" vertical="center"/>
    </xf>
    <xf numFmtId="0" fontId="0" fillId="2" borderId="4" xfId="0"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6" xfId="0" applyFont="1" applyFill="1" applyBorder="1" applyAlignment="1">
      <alignment horizontal="left" vertical="center"/>
    </xf>
    <xf numFmtId="0" fontId="3" fillId="3" borderId="1" xfId="0" applyFont="1" applyFill="1" applyBorder="1" applyAlignment="1">
      <alignment horizontal="center" vertical="center"/>
    </xf>
    <xf numFmtId="176" fontId="33" fillId="0" borderId="0" xfId="0" applyNumberFormat="1" applyFont="1" applyBorder="1" applyAlignment="1">
      <alignment horizontal="center" vertical="center"/>
    </xf>
    <xf numFmtId="176" fontId="34" fillId="0" borderId="0" xfId="0" applyNumberFormat="1" applyFont="1" applyBorder="1" applyAlignment="1">
      <alignment horizontal="center" vertical="center"/>
    </xf>
    <xf numFmtId="176" fontId="18" fillId="3" borderId="47" xfId="0" applyNumberFormat="1" applyFont="1" applyFill="1" applyBorder="1" applyAlignment="1">
      <alignment horizontal="center" vertical="center"/>
    </xf>
    <xf numFmtId="176" fontId="18" fillId="3" borderId="48" xfId="0" applyNumberFormat="1" applyFont="1" applyFill="1" applyBorder="1" applyAlignment="1">
      <alignment horizontal="center" vertical="center"/>
    </xf>
    <xf numFmtId="0" fontId="0" fillId="3" borderId="48" xfId="0" applyFill="1" applyBorder="1" applyAlignment="1">
      <alignment horizontal="center" vertical="center"/>
    </xf>
    <xf numFmtId="176" fontId="18" fillId="2" borderId="38" xfId="0" applyNumberFormat="1" applyFont="1" applyFill="1" applyBorder="1" applyAlignment="1">
      <alignment horizontal="center" vertical="center"/>
    </xf>
    <xf numFmtId="176" fontId="18" fillId="2" borderId="36" xfId="0" applyNumberFormat="1" applyFont="1" applyFill="1" applyBorder="1" applyAlignment="1">
      <alignment horizontal="center" vertical="center"/>
    </xf>
    <xf numFmtId="0" fontId="0" fillId="2" borderId="37" xfId="0" applyFill="1" applyBorder="1" applyAlignment="1">
      <alignment horizontal="center" vertical="center"/>
    </xf>
    <xf numFmtId="176" fontId="18" fillId="2" borderId="48" xfId="0" applyNumberFormat="1" applyFont="1" applyFill="1" applyBorder="1" applyAlignment="1">
      <alignment horizontal="left" vertical="center"/>
    </xf>
    <xf numFmtId="0" fontId="0" fillId="2" borderId="48" xfId="0" applyFill="1" applyBorder="1" applyAlignment="1">
      <alignment vertical="center"/>
    </xf>
    <xf numFmtId="0" fontId="0" fillId="2" borderId="49" xfId="0" applyFill="1" applyBorder="1" applyAlignment="1">
      <alignment vertical="center"/>
    </xf>
    <xf numFmtId="176" fontId="16" fillId="2" borderId="2" xfId="0" applyNumberFormat="1" applyFont="1" applyFill="1" applyBorder="1" applyAlignment="1">
      <alignment horizontal="center" vertical="center"/>
    </xf>
    <xf numFmtId="0" fontId="0" fillId="2" borderId="2" xfId="0" applyFill="1" applyBorder="1" applyAlignment="1">
      <alignment horizontal="right" vertical="center" shrinkToFit="1"/>
    </xf>
    <xf numFmtId="0" fontId="0" fillId="2" borderId="2" xfId="0" applyFill="1" applyBorder="1" applyAlignment="1">
      <alignment vertical="center" shrinkToFit="1"/>
    </xf>
    <xf numFmtId="176" fontId="16" fillId="2" borderId="2" xfId="0" applyNumberFormat="1" applyFont="1" applyFill="1" applyBorder="1" applyAlignment="1">
      <alignment horizontal="center" vertical="center" shrinkToFit="1"/>
    </xf>
    <xf numFmtId="0" fontId="0" fillId="2" borderId="2" xfId="0" applyFill="1" applyBorder="1" applyAlignment="1">
      <alignment horizontal="center" vertical="center" shrinkToFit="1"/>
    </xf>
    <xf numFmtId="177" fontId="24" fillId="2" borderId="2" xfId="0" applyNumberFormat="1" applyFont="1" applyFill="1" applyBorder="1" applyAlignment="1">
      <alignment vertical="center" shrinkToFit="1"/>
    </xf>
    <xf numFmtId="176" fontId="29" fillId="2" borderId="10" xfId="0" applyNumberFormat="1" applyFont="1" applyFill="1" applyBorder="1" applyAlignment="1">
      <alignment horizontal="right" vertical="center"/>
    </xf>
    <xf numFmtId="0" fontId="30" fillId="2" borderId="10" xfId="0" applyFont="1" applyFill="1" applyBorder="1" applyAlignment="1">
      <alignment horizontal="right" vertical="center"/>
    </xf>
    <xf numFmtId="0" fontId="30" fillId="2" borderId="1" xfId="0" applyFont="1" applyFill="1" applyBorder="1" applyAlignment="1">
      <alignment horizontal="right" vertical="center"/>
    </xf>
    <xf numFmtId="0" fontId="0" fillId="2" borderId="2" xfId="0" applyFill="1" applyBorder="1" applyAlignment="1">
      <alignment horizontal="center" vertical="center"/>
    </xf>
    <xf numFmtId="176" fontId="18" fillId="3" borderId="54" xfId="0" applyNumberFormat="1" applyFont="1" applyFill="1" applyBorder="1" applyAlignment="1">
      <alignment horizontal="center" vertical="center"/>
    </xf>
    <xf numFmtId="176" fontId="18" fillId="3" borderId="55" xfId="0" applyNumberFormat="1" applyFont="1" applyFill="1" applyBorder="1" applyAlignment="1">
      <alignment horizontal="center" vertical="center"/>
    </xf>
    <xf numFmtId="0" fontId="0" fillId="3" borderId="55" xfId="0" applyFill="1" applyBorder="1" applyAlignment="1">
      <alignment horizontal="center" vertical="center"/>
    </xf>
    <xf numFmtId="0" fontId="0" fillId="2" borderId="29" xfId="0" applyFill="1" applyBorder="1" applyAlignment="1">
      <alignment horizontal="center" vertical="center"/>
    </xf>
    <xf numFmtId="176" fontId="33" fillId="0" borderId="0" xfId="0" applyNumberFormat="1" applyFont="1" applyBorder="1" applyAlignment="1">
      <alignment horizontal="center" vertical="center" shrinkToFit="1"/>
    </xf>
    <xf numFmtId="176" fontId="34" fillId="0" borderId="0" xfId="0" applyNumberFormat="1" applyFont="1" applyBorder="1" applyAlignment="1">
      <alignment horizontal="center" vertical="center" shrinkToFit="1"/>
    </xf>
    <xf numFmtId="176" fontId="18" fillId="2" borderId="38" xfId="0" applyNumberFormat="1" applyFont="1" applyFill="1" applyBorder="1" applyAlignment="1">
      <alignment horizontal="center" vertical="center" shrinkToFit="1"/>
    </xf>
    <xf numFmtId="176" fontId="18" fillId="2" borderId="36" xfId="0" applyNumberFormat="1" applyFont="1" applyFill="1" applyBorder="1" applyAlignment="1">
      <alignment horizontal="center" vertical="center" shrinkToFit="1"/>
    </xf>
    <xf numFmtId="0" fontId="0" fillId="2" borderId="37" xfId="0" applyFill="1" applyBorder="1" applyAlignment="1">
      <alignment horizontal="center" vertical="center" shrinkToFit="1"/>
    </xf>
    <xf numFmtId="176" fontId="18" fillId="2" borderId="56" xfId="0" applyNumberFormat="1" applyFont="1" applyFill="1" applyBorder="1" applyAlignment="1">
      <alignment horizontal="right" vertical="center"/>
    </xf>
    <xf numFmtId="176" fontId="18" fillId="2" borderId="57" xfId="0" applyNumberFormat="1" applyFont="1" applyFill="1" applyBorder="1" applyAlignment="1">
      <alignment horizontal="right" vertical="center"/>
    </xf>
    <xf numFmtId="176" fontId="18" fillId="2" borderId="58" xfId="0" applyNumberFormat="1" applyFont="1" applyFill="1" applyBorder="1" applyAlignment="1">
      <alignment horizontal="right" vertical="center"/>
    </xf>
    <xf numFmtId="176" fontId="23" fillId="2" borderId="7" xfId="0" applyNumberFormat="1" applyFont="1" applyFill="1" applyBorder="1" applyAlignment="1">
      <alignment horizontal="right" vertical="center"/>
    </xf>
    <xf numFmtId="0" fontId="24" fillId="2" borderId="18" xfId="0" applyFont="1" applyFill="1" applyBorder="1" applyAlignment="1">
      <alignment horizontal="right" vertical="center"/>
    </xf>
    <xf numFmtId="0" fontId="24" fillId="2" borderId="3" xfId="0" applyFont="1" applyFill="1" applyBorder="1" applyAlignment="1">
      <alignment horizontal="right" vertical="center"/>
    </xf>
    <xf numFmtId="176" fontId="28" fillId="0" borderId="0" xfId="0" applyNumberFormat="1" applyFont="1" applyBorder="1" applyAlignment="1">
      <alignment horizontal="center" vertical="center"/>
    </xf>
    <xf numFmtId="176" fontId="18" fillId="3" borderId="39" xfId="0" applyNumberFormat="1" applyFont="1" applyFill="1" applyBorder="1" applyAlignment="1">
      <alignment horizontal="center" vertical="center"/>
    </xf>
    <xf numFmtId="176" fontId="18" fillId="2" borderId="26" xfId="0" applyNumberFormat="1" applyFont="1" applyFill="1" applyBorder="1" applyAlignment="1">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AA71"/>
  <sheetViews>
    <sheetView view="pageBreakPreview" topLeftCell="A37"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105</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56</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238"/>
      <c r="R16" s="238"/>
      <c r="S16" s="23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41"/>
      <c r="R17" s="241"/>
      <c r="S17" s="241"/>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63" t="s">
        <v>33</v>
      </c>
      <c r="E19" s="164"/>
      <c r="F19" s="164"/>
      <c r="G19" s="165"/>
      <c r="H19" s="66"/>
      <c r="I19" s="19" t="s">
        <v>21</v>
      </c>
      <c r="J19" s="67"/>
      <c r="K19" s="19" t="s">
        <v>26</v>
      </c>
      <c r="L19" s="67"/>
      <c r="M19" s="19" t="s">
        <v>27</v>
      </c>
      <c r="N19" s="166" t="s">
        <v>28</v>
      </c>
      <c r="O19" s="166"/>
      <c r="P19" s="67"/>
      <c r="Q19" s="19" t="s">
        <v>21</v>
      </c>
      <c r="R19" s="67"/>
      <c r="S19" s="19" t="s">
        <v>26</v>
      </c>
      <c r="T19" s="67"/>
      <c r="U19" s="19" t="s">
        <v>27</v>
      </c>
      <c r="V19" s="64"/>
      <c r="W19" s="25"/>
      <c r="Z19" s="120" t="str">
        <f>IF(OR(K14="",S14=""),"",IF(J13&lt;304200,"ok","×"))</f>
        <v/>
      </c>
      <c r="AA19" s="76" t="s">
        <v>103</v>
      </c>
    </row>
    <row r="20" spans="3:27" ht="25.05" customHeight="1" thickTop="1" thickBot="1">
      <c r="D20" s="167" t="s">
        <v>35</v>
      </c>
      <c r="E20" s="168"/>
      <c r="F20" s="168"/>
      <c r="G20" s="169"/>
      <c r="H20" s="26"/>
      <c r="I20" s="27" t="s">
        <v>21</v>
      </c>
      <c r="J20" s="65"/>
      <c r="K20" s="27" t="s">
        <v>26</v>
      </c>
      <c r="L20" s="65"/>
      <c r="M20" s="27" t="s">
        <v>27</v>
      </c>
      <c r="N20" s="170" t="s">
        <v>28</v>
      </c>
      <c r="O20" s="170"/>
      <c r="P20" s="65"/>
      <c r="Q20" s="27" t="s">
        <v>21</v>
      </c>
      <c r="R20" s="65"/>
      <c r="S20" s="27" t="s">
        <v>26</v>
      </c>
      <c r="T20" s="65"/>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8">
        <f>ROUNDDOWN(P25*P26/12,0)</f>
        <v>0</v>
      </c>
      <c r="Q27" s="158"/>
      <c r="R27" s="159"/>
      <c r="S27" s="21" t="s">
        <v>2</v>
      </c>
      <c r="T27" s="125">
        <f>SUM(H27,L27,P27)</f>
        <v>0</v>
      </c>
      <c r="U27" s="150"/>
      <c r="V27" s="151"/>
      <c r="W27" s="21" t="s">
        <v>2</v>
      </c>
    </row>
    <row r="28" spans="3:27" ht="25.05" customHeight="1" thickTop="1" thickBot="1">
      <c r="D28" s="141" t="s">
        <v>86</v>
      </c>
      <c r="E28" s="123"/>
      <c r="F28" s="123"/>
      <c r="G28" s="152"/>
      <c r="H28" s="153"/>
      <c r="I28" s="153"/>
      <c r="J28" s="154"/>
      <c r="K28" s="25" t="s">
        <v>2</v>
      </c>
      <c r="L28" s="142"/>
      <c r="M28" s="143"/>
      <c r="N28" s="144"/>
      <c r="O28" s="19" t="s">
        <v>2</v>
      </c>
      <c r="P28" s="153"/>
      <c r="Q28" s="153"/>
      <c r="R28" s="15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40" t="s">
        <v>47</v>
      </c>
      <c r="F34" s="8"/>
      <c r="H34" s="8"/>
      <c r="J34" s="8"/>
      <c r="L34" s="8"/>
      <c r="N34" s="8"/>
      <c r="P34" s="8"/>
      <c r="R34" s="8"/>
      <c r="T34" s="8"/>
      <c r="V34" s="8"/>
    </row>
    <row r="35" spans="3:25" ht="25.05" customHeight="1">
      <c r="C35" s="1"/>
      <c r="D35" s="131" t="s">
        <v>10</v>
      </c>
      <c r="E35" s="134"/>
      <c r="F35" s="134"/>
      <c r="G35" s="22"/>
      <c r="H35" s="131" t="s">
        <v>11</v>
      </c>
      <c r="I35" s="134"/>
      <c r="J35" s="134"/>
      <c r="K35" s="138"/>
      <c r="L35" s="131" t="s">
        <v>12</v>
      </c>
      <c r="M35" s="134"/>
      <c r="N35" s="134"/>
      <c r="O35" s="138"/>
      <c r="P35" s="8"/>
      <c r="R35" s="8"/>
      <c r="T35" s="4"/>
      <c r="V35" s="4"/>
    </row>
    <row r="36" spans="3:25" ht="25.05" customHeight="1">
      <c r="C36" s="1"/>
      <c r="D36" s="125">
        <f>T30</f>
        <v>0</v>
      </c>
      <c r="E36" s="125"/>
      <c r="F36" s="126"/>
      <c r="G36" s="21" t="s">
        <v>2</v>
      </c>
      <c r="H36" s="14">
        <v>10</v>
      </c>
      <c r="I36" s="36" t="s">
        <v>19</v>
      </c>
      <c r="J36" s="139">
        <v>10</v>
      </c>
      <c r="K36" s="140"/>
      <c r="L36" s="125">
        <f>ROUNDDOWN(D36*H36/J36,0)</f>
        <v>0</v>
      </c>
      <c r="M36" s="125"/>
      <c r="N36" s="126"/>
      <c r="O36" s="21" t="s">
        <v>2</v>
      </c>
      <c r="P36" s="8"/>
      <c r="R36" s="8"/>
      <c r="T36" s="8"/>
      <c r="V36" s="8"/>
    </row>
    <row r="37" spans="3:25" ht="25.05" customHeight="1">
      <c r="C37" s="1"/>
      <c r="D37" s="8" t="s">
        <v>52</v>
      </c>
      <c r="F37" s="5"/>
      <c r="H37" s="5"/>
      <c r="J37" s="6"/>
      <c r="L37" s="8"/>
      <c r="N37" s="8"/>
      <c r="P37" s="8"/>
      <c r="R37" s="8"/>
      <c r="T37" s="8"/>
      <c r="V37" s="8"/>
    </row>
    <row r="38" spans="3:25" ht="25.05" customHeight="1">
      <c r="C38" s="1"/>
      <c r="D38" s="40" t="s">
        <v>48</v>
      </c>
      <c r="E38" s="8"/>
      <c r="F38" s="9"/>
      <c r="H38" s="8"/>
      <c r="J38" s="8"/>
      <c r="L38" s="8"/>
      <c r="N38" s="8"/>
      <c r="P38" s="8"/>
      <c r="R38" s="8"/>
      <c r="T38" s="8"/>
      <c r="V38" s="8"/>
    </row>
    <row r="39" spans="3:25" ht="25.05" customHeight="1">
      <c r="C39" s="1"/>
      <c r="D39" s="131" t="s">
        <v>12</v>
      </c>
      <c r="E39" s="134"/>
      <c r="F39" s="134"/>
      <c r="G39" s="135"/>
      <c r="H39" s="131" t="s">
        <v>14</v>
      </c>
      <c r="I39" s="135"/>
      <c r="J39" s="131" t="s">
        <v>13</v>
      </c>
      <c r="K39" s="134"/>
      <c r="L39" s="134"/>
      <c r="M39" s="135"/>
      <c r="N39" s="131" t="s">
        <v>15</v>
      </c>
      <c r="O39" s="134"/>
      <c r="P39" s="134"/>
      <c r="Q39" s="135"/>
      <c r="R39" s="123" t="s">
        <v>16</v>
      </c>
      <c r="S39" s="124"/>
      <c r="T39" s="124"/>
      <c r="U39" s="124"/>
      <c r="V39" s="9"/>
      <c r="W39" s="9"/>
    </row>
    <row r="40" spans="3:25" ht="25.05" customHeight="1">
      <c r="C40" s="1"/>
      <c r="D40" s="125">
        <f>L36</f>
        <v>0</v>
      </c>
      <c r="E40" s="125"/>
      <c r="F40" s="126"/>
      <c r="G40" s="21" t="s">
        <v>2</v>
      </c>
      <c r="H40" s="10" t="str">
        <f>IF(H15="","",H15)</f>
        <v/>
      </c>
      <c r="I40" s="37" t="s">
        <v>23</v>
      </c>
      <c r="J40" s="127">
        <v>839706</v>
      </c>
      <c r="K40" s="127"/>
      <c r="L40" s="128"/>
      <c r="M40" s="21" t="s">
        <v>2</v>
      </c>
      <c r="N40" s="125" t="str">
        <f>IF(H40="","",IF(H40=1,"－　　　　　　",IF(H40=2,"－　　　　　　",IF(H40=4,"－　　　　　　",IF(H40=3,ROUNDDOWN(T27*1/2,0),"－　　　　　　")))))</f>
        <v/>
      </c>
      <c r="O40" s="125"/>
      <c r="P40" s="126"/>
      <c r="Q40" s="21" t="s">
        <v>2</v>
      </c>
      <c r="R40" s="129">
        <f>IF(Y40="不認定",0,IF(D40&lt;L42,D40,L42))</f>
        <v>0</v>
      </c>
      <c r="S40" s="130"/>
      <c r="T40" s="130"/>
      <c r="U40" s="21" t="s">
        <v>2</v>
      </c>
      <c r="V40" s="9"/>
      <c r="W40" s="9"/>
      <c r="Y40" s="2" t="str">
        <f>IF(Z20=1,"不認定","")</f>
        <v/>
      </c>
    </row>
    <row r="41" spans="3:25" ht="25.05" customHeight="1">
      <c r="C41" s="1"/>
      <c r="D41" s="8"/>
      <c r="F41" s="8"/>
      <c r="H41" s="8"/>
      <c r="J41" s="131" t="s">
        <v>20</v>
      </c>
      <c r="K41" s="132"/>
      <c r="L41" s="132"/>
      <c r="M41" s="132"/>
      <c r="N41" s="132"/>
      <c r="O41" s="132"/>
      <c r="P41" s="132"/>
      <c r="Q41" s="133"/>
      <c r="R41" s="8"/>
      <c r="T41" s="8"/>
      <c r="V41" s="8"/>
    </row>
    <row r="42" spans="3:25" ht="25.05" customHeight="1">
      <c r="C42" s="1"/>
      <c r="D42" s="8"/>
      <c r="F42" s="8"/>
      <c r="H42" s="8"/>
      <c r="J42" s="38"/>
      <c r="K42" s="33"/>
      <c r="L42" s="136">
        <f>IF(J40&lt;N40,J40,N40)</f>
        <v>839706</v>
      </c>
      <c r="M42" s="137"/>
      <c r="N42" s="137"/>
      <c r="O42" s="33" t="s">
        <v>2</v>
      </c>
      <c r="P42" s="20"/>
      <c r="Q42" s="21"/>
      <c r="R42" s="8"/>
      <c r="T42" s="8"/>
      <c r="V42" s="8"/>
    </row>
    <row r="43" spans="3:25" ht="25.05" customHeight="1">
      <c r="C43" s="1"/>
      <c r="D43" s="8" t="s">
        <v>51</v>
      </c>
      <c r="F43" s="8"/>
      <c r="H43" s="8"/>
      <c r="J43" s="8"/>
      <c r="L43" s="8"/>
      <c r="N43" s="8"/>
      <c r="P43" s="8"/>
      <c r="R43" s="8"/>
      <c r="T43" s="8"/>
      <c r="V43" s="8"/>
    </row>
    <row r="44" spans="3:25" ht="25.05" customHeight="1">
      <c r="C44" s="1"/>
      <c r="D44" s="8" t="s">
        <v>125</v>
      </c>
      <c r="F44" s="8"/>
      <c r="H44" s="8"/>
      <c r="J44" s="8"/>
      <c r="L44" s="8"/>
      <c r="N44" s="8"/>
      <c r="P44" s="8"/>
      <c r="R44" s="8"/>
      <c r="T44" s="8"/>
      <c r="V44" s="8"/>
    </row>
    <row r="45" spans="3:25" ht="25.05" customHeight="1">
      <c r="C45" s="1"/>
      <c r="D45" s="110" t="s">
        <v>123</v>
      </c>
      <c r="F45" s="5"/>
      <c r="H45" s="8"/>
      <c r="J45" s="8"/>
      <c r="L45" s="8"/>
      <c r="N45" s="8"/>
      <c r="P45" s="8"/>
      <c r="R45" s="8"/>
      <c r="T45" s="8"/>
      <c r="V45" s="8"/>
    </row>
    <row r="46" spans="3:25" ht="25.05" customHeight="1">
      <c r="C46" s="1"/>
      <c r="D46" s="8"/>
      <c r="F46" s="8"/>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43"/>
      <c r="H51" s="43"/>
      <c r="J51" s="43"/>
      <c r="L51" s="43"/>
      <c r="N51" s="43"/>
      <c r="P51" s="44"/>
      <c r="R51" s="44"/>
      <c r="T51" s="44"/>
      <c r="V51" s="44"/>
    </row>
    <row r="52" spans="3:23" s="41" customFormat="1" ht="25.05" hidden="1" customHeight="1">
      <c r="D52" s="121" t="s">
        <v>14</v>
      </c>
      <c r="E52" s="122"/>
      <c r="F52" s="43"/>
      <c r="H52" s="43"/>
      <c r="J52" s="43"/>
      <c r="L52" s="43"/>
      <c r="N52" s="4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P16:S16"/>
    <mergeCell ref="T16:V16"/>
    <mergeCell ref="H17:K17"/>
    <mergeCell ref="L17:N17"/>
    <mergeCell ref="N18:O18"/>
    <mergeCell ref="P17:S17"/>
    <mergeCell ref="T17:V17"/>
    <mergeCell ref="H18:J18"/>
    <mergeCell ref="K18:L18"/>
    <mergeCell ref="P18:Q18"/>
    <mergeCell ref="T18:U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D16:G18"/>
    <mergeCell ref="H16:K16"/>
    <mergeCell ref="L16:N16"/>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5:F35"/>
    <mergeCell ref="H35:K35"/>
    <mergeCell ref="L35:O35"/>
    <mergeCell ref="D36:F36"/>
    <mergeCell ref="J36:K36"/>
    <mergeCell ref="L36:N36"/>
    <mergeCell ref="D30:G30"/>
    <mergeCell ref="H30:J30"/>
    <mergeCell ref="L30:N30"/>
    <mergeCell ref="D52:E52"/>
    <mergeCell ref="R39:U39"/>
    <mergeCell ref="D40:F40"/>
    <mergeCell ref="J40:L40"/>
    <mergeCell ref="N40:P40"/>
    <mergeCell ref="R40:T40"/>
    <mergeCell ref="J41:Q41"/>
    <mergeCell ref="D39:G39"/>
    <mergeCell ref="H39:I39"/>
    <mergeCell ref="J39:M39"/>
    <mergeCell ref="N39:Q39"/>
    <mergeCell ref="L42:N42"/>
  </mergeCells>
  <phoneticPr fontId="2"/>
  <dataValidations count="2">
    <dataValidation type="list" allowBlank="1" showInputMessage="1" showErrorMessage="1" sqref="H15" xr:uid="{00000000-0002-0000-0200-000000000000}">
      <formula1>$D$53:$D$56</formula1>
    </dataValidation>
    <dataValidation type="list" allowBlank="1" showInputMessage="1" showErrorMessage="1" sqref="T13" xr:uid="{00000000-0002-0000-0200-000001000000}">
      <formula1>$Z$13</formula1>
    </dataValidation>
  </dataValidations>
  <pageMargins left="0.78740157480314965" right="0" top="0.31496062992125984" bottom="0.19685039370078741" header="0.11811023622047245" footer="0.11811023622047245"/>
  <pageSetup paperSize="9" scale="74"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00CC"/>
  </sheetPr>
  <dimension ref="C1:AA71"/>
  <sheetViews>
    <sheetView view="pageBreakPreview" topLeftCell="A31"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122</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8"/>
      <c r="L3" s="8"/>
      <c r="N3" s="92" t="s">
        <v>79</v>
      </c>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80</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87" t="s">
        <v>21</v>
      </c>
      <c r="T6" s="83"/>
      <c r="U6" s="87" t="s">
        <v>22</v>
      </c>
      <c r="V6" s="83"/>
      <c r="W6" s="88"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89"/>
      <c r="K9" s="16" t="s">
        <v>26</v>
      </c>
      <c r="L9" s="89"/>
      <c r="M9" s="16" t="s">
        <v>27</v>
      </c>
      <c r="N9" s="221" t="s">
        <v>28</v>
      </c>
      <c r="O9" s="222"/>
      <c r="P9" s="89"/>
      <c r="Q9" s="16" t="s">
        <v>21</v>
      </c>
      <c r="R9" s="89"/>
      <c r="S9" s="16" t="s">
        <v>26</v>
      </c>
      <c r="T9" s="89"/>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264" t="s">
        <v>36</v>
      </c>
      <c r="E15" s="134"/>
      <c r="F15" s="134"/>
      <c r="G15" s="138"/>
      <c r="H15" s="66"/>
      <c r="I15" s="90" t="s">
        <v>23</v>
      </c>
      <c r="J15" s="184" t="s">
        <v>50</v>
      </c>
      <c r="K15" s="184"/>
      <c r="L15" s="184"/>
      <c r="M15" s="184"/>
      <c r="N15" s="184"/>
      <c r="O15" s="184"/>
      <c r="P15" s="184"/>
      <c r="Q15" s="184"/>
      <c r="R15" s="184"/>
      <c r="S15" s="184"/>
      <c r="T15" s="184"/>
      <c r="U15" s="184"/>
      <c r="V15" s="184"/>
      <c r="W15" s="265"/>
      <c r="Z15" s="74" t="s">
        <v>73</v>
      </c>
      <c r="AA15" s="74" t="s">
        <v>75</v>
      </c>
    </row>
    <row r="16" spans="3:27" ht="25.05" customHeight="1">
      <c r="C16" s="1"/>
      <c r="D16" s="196" t="s">
        <v>38</v>
      </c>
      <c r="E16" s="197"/>
      <c r="F16" s="197"/>
      <c r="G16" s="198"/>
      <c r="H16" s="205" t="s">
        <v>66</v>
      </c>
      <c r="I16" s="206"/>
      <c r="J16" s="206"/>
      <c r="K16" s="206"/>
      <c r="L16" s="207"/>
      <c r="M16" s="207"/>
      <c r="N16" s="207"/>
      <c r="O16" s="90" t="s">
        <v>2</v>
      </c>
      <c r="P16" s="238" t="s">
        <v>108</v>
      </c>
      <c r="Q16" s="188"/>
      <c r="R16" s="188"/>
      <c r="S16" s="188"/>
      <c r="T16" s="207"/>
      <c r="U16" s="207"/>
      <c r="V16" s="207"/>
      <c r="W16" s="91"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90" t="s">
        <v>2</v>
      </c>
      <c r="P17" s="241" t="s">
        <v>109</v>
      </c>
      <c r="Q17" s="206"/>
      <c r="R17" s="206"/>
      <c r="S17" s="206"/>
      <c r="T17" s="207"/>
      <c r="U17" s="207"/>
      <c r="V17" s="207"/>
      <c r="W17" s="91"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8" t="s">
        <v>2</v>
      </c>
      <c r="N18" s="239" t="s">
        <v>72</v>
      </c>
      <c r="O18" s="240"/>
      <c r="P18" s="206" t="s">
        <v>71</v>
      </c>
      <c r="Q18" s="242"/>
      <c r="R18" s="77"/>
      <c r="S18" s="77" t="s">
        <v>68</v>
      </c>
      <c r="T18" s="239" t="s">
        <v>70</v>
      </c>
      <c r="U18" s="239"/>
      <c r="V18" s="79"/>
      <c r="W18" s="72" t="s">
        <v>68</v>
      </c>
      <c r="Z18" s="75" t="str">
        <f>IF(OR(T17="",K18=""),"",IF(T17&lt;=K18,"ok","×"))</f>
        <v/>
      </c>
      <c r="AA18" s="76" t="s">
        <v>110</v>
      </c>
    </row>
    <row r="19" spans="3:27" ht="25.05" customHeight="1" thickBot="1">
      <c r="D19" s="163" t="s">
        <v>33</v>
      </c>
      <c r="E19" s="164"/>
      <c r="F19" s="164"/>
      <c r="G19" s="165"/>
      <c r="H19" s="66"/>
      <c r="I19" s="19" t="s">
        <v>21</v>
      </c>
      <c r="J19" s="83"/>
      <c r="K19" s="19" t="s">
        <v>26</v>
      </c>
      <c r="L19" s="83"/>
      <c r="M19" s="19" t="s">
        <v>27</v>
      </c>
      <c r="N19" s="166" t="s">
        <v>28</v>
      </c>
      <c r="O19" s="166"/>
      <c r="P19" s="83"/>
      <c r="Q19" s="19" t="s">
        <v>21</v>
      </c>
      <c r="R19" s="83"/>
      <c r="S19" s="19" t="s">
        <v>26</v>
      </c>
      <c r="T19" s="83"/>
      <c r="U19" s="19" t="s">
        <v>27</v>
      </c>
      <c r="V19" s="81"/>
      <c r="W19" s="25"/>
      <c r="Z19" s="120" t="str">
        <f>IF(OR(K14="",S14=""),"",IF(J13&lt;304200,"ok","×"))</f>
        <v/>
      </c>
      <c r="AA19" s="76" t="s">
        <v>103</v>
      </c>
    </row>
    <row r="20" spans="3:27" ht="25.05" customHeight="1" thickTop="1" thickBot="1">
      <c r="D20" s="167" t="s">
        <v>35</v>
      </c>
      <c r="E20" s="168"/>
      <c r="F20" s="168"/>
      <c r="G20" s="169"/>
      <c r="H20" s="26"/>
      <c r="I20" s="27" t="s">
        <v>21</v>
      </c>
      <c r="J20" s="82"/>
      <c r="K20" s="27" t="s">
        <v>26</v>
      </c>
      <c r="L20" s="82"/>
      <c r="M20" s="27" t="s">
        <v>27</v>
      </c>
      <c r="N20" s="170" t="s">
        <v>28</v>
      </c>
      <c r="O20" s="170"/>
      <c r="P20" s="82"/>
      <c r="Q20" s="27" t="s">
        <v>21</v>
      </c>
      <c r="R20" s="82"/>
      <c r="S20" s="27" t="s">
        <v>26</v>
      </c>
      <c r="T20" s="82"/>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c r="D28" s="123" t="s">
        <v>8</v>
      </c>
      <c r="E28" s="123"/>
      <c r="F28" s="123"/>
      <c r="G28" s="152"/>
      <c r="H28" s="153"/>
      <c r="I28" s="153"/>
      <c r="J28" s="154"/>
      <c r="K28" s="21" t="s">
        <v>2</v>
      </c>
      <c r="L28" s="153"/>
      <c r="M28" s="153"/>
      <c r="N28" s="154"/>
      <c r="O28" s="21" t="s">
        <v>2</v>
      </c>
      <c r="P28" s="153"/>
      <c r="Q28" s="153"/>
      <c r="R28" s="154"/>
      <c r="S28" s="21" t="s">
        <v>2</v>
      </c>
      <c r="T28" s="153"/>
      <c r="U28" s="153"/>
      <c r="V28" s="154"/>
      <c r="W28" s="21" t="s">
        <v>2</v>
      </c>
    </row>
    <row r="29" spans="3:27" ht="25.05" customHeight="1" thickBot="1">
      <c r="D29" s="141" t="s">
        <v>63</v>
      </c>
      <c r="E29" s="123"/>
      <c r="F29" s="123"/>
      <c r="G29" s="124"/>
      <c r="H29" s="148">
        <f>H27</f>
        <v>0</v>
      </c>
      <c r="I29" s="148"/>
      <c r="J29" s="149"/>
      <c r="K29" s="35" t="s">
        <v>2</v>
      </c>
      <c r="L29" s="148">
        <f>L27</f>
        <v>0</v>
      </c>
      <c r="M29" s="148"/>
      <c r="N29" s="149"/>
      <c r="O29" s="35" t="s">
        <v>2</v>
      </c>
      <c r="P29" s="148">
        <f>P27</f>
        <v>0</v>
      </c>
      <c r="Q29" s="148"/>
      <c r="R29" s="149"/>
      <c r="S29" s="35" t="s">
        <v>2</v>
      </c>
      <c r="T29" s="145">
        <f>SUM(H29,L29,P29)</f>
        <v>0</v>
      </c>
      <c r="U29" s="146"/>
      <c r="V29" s="147"/>
      <c r="W29" s="35" t="s">
        <v>2</v>
      </c>
    </row>
    <row r="30" spans="3:27" ht="31.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40" t="s">
        <v>47</v>
      </c>
      <c r="F34" s="8"/>
      <c r="H34" s="8"/>
      <c r="J34" s="8"/>
      <c r="L34" s="8"/>
      <c r="N34" s="8"/>
      <c r="P34" s="57"/>
      <c r="Q34" s="112"/>
      <c r="R34" s="57"/>
      <c r="S34" s="112"/>
      <c r="T34" s="57"/>
      <c r="U34" s="112"/>
      <c r="V34" s="57"/>
    </row>
    <row r="35" spans="3:25" ht="25.05" customHeight="1">
      <c r="C35" s="1"/>
      <c r="D35" s="131" t="s">
        <v>10</v>
      </c>
      <c r="E35" s="134"/>
      <c r="F35" s="134"/>
      <c r="G35" s="80"/>
      <c r="H35" s="131" t="s">
        <v>11</v>
      </c>
      <c r="I35" s="134"/>
      <c r="J35" s="134"/>
      <c r="K35" s="138"/>
      <c r="L35" s="131" t="s">
        <v>12</v>
      </c>
      <c r="M35" s="134"/>
      <c r="N35" s="134"/>
      <c r="O35" s="138"/>
      <c r="P35" s="57"/>
      <c r="Q35" s="112"/>
      <c r="R35" s="113"/>
      <c r="S35" s="113"/>
      <c r="T35" s="113"/>
      <c r="U35" s="113"/>
      <c r="V35" s="111"/>
    </row>
    <row r="36" spans="3:25" ht="25.05" customHeight="1">
      <c r="C36" s="1"/>
      <c r="D36" s="125">
        <f>T30</f>
        <v>0</v>
      </c>
      <c r="E36" s="125"/>
      <c r="F36" s="126"/>
      <c r="G36" s="21" t="s">
        <v>2</v>
      </c>
      <c r="H36" s="86">
        <v>2</v>
      </c>
      <c r="I36" s="84" t="s">
        <v>19</v>
      </c>
      <c r="J36" s="139">
        <v>3</v>
      </c>
      <c r="K36" s="140"/>
      <c r="L36" s="125">
        <f>ROUNDDOWN(D36*H36/J36,0)</f>
        <v>0</v>
      </c>
      <c r="M36" s="125"/>
      <c r="N36" s="126"/>
      <c r="O36" s="21" t="s">
        <v>2</v>
      </c>
      <c r="P36" s="57"/>
      <c r="Q36" s="112"/>
      <c r="R36" s="114"/>
      <c r="S36" s="114"/>
      <c r="T36" s="114"/>
      <c r="U36" s="112"/>
      <c r="V36" s="57"/>
    </row>
    <row r="37" spans="3:25" ht="25.05" customHeight="1">
      <c r="C37" s="1"/>
      <c r="D37" s="8" t="s">
        <v>52</v>
      </c>
      <c r="F37" s="5"/>
      <c r="H37" s="5"/>
      <c r="J37" s="6"/>
      <c r="L37" s="8"/>
      <c r="N37" s="8"/>
      <c r="P37" s="57"/>
      <c r="Q37" s="112"/>
      <c r="R37" s="57"/>
      <c r="S37" s="112"/>
      <c r="T37" s="57"/>
      <c r="U37" s="112"/>
      <c r="V37" s="57"/>
    </row>
    <row r="38" spans="3:25" ht="25.05" customHeight="1">
      <c r="C38" s="1"/>
      <c r="D38" s="40" t="s">
        <v>48</v>
      </c>
      <c r="E38" s="8"/>
      <c r="F38" s="9"/>
      <c r="H38" s="8"/>
      <c r="J38" s="8"/>
      <c r="L38" s="8"/>
      <c r="N38" s="8"/>
      <c r="P38" s="8"/>
      <c r="R38" s="8"/>
      <c r="T38" s="8"/>
      <c r="V38" s="8"/>
    </row>
    <row r="39" spans="3:25" ht="25.05" customHeight="1">
      <c r="C39" s="1"/>
      <c r="D39" s="131" t="s">
        <v>12</v>
      </c>
      <c r="E39" s="134"/>
      <c r="F39" s="134"/>
      <c r="G39" s="135"/>
      <c r="H39" s="131" t="s">
        <v>14</v>
      </c>
      <c r="I39" s="135"/>
      <c r="J39" s="131" t="s">
        <v>13</v>
      </c>
      <c r="K39" s="134"/>
      <c r="L39" s="134"/>
      <c r="M39" s="135"/>
      <c r="N39" s="131" t="s">
        <v>15</v>
      </c>
      <c r="O39" s="134"/>
      <c r="P39" s="134"/>
      <c r="Q39" s="135"/>
      <c r="R39" s="123" t="s">
        <v>16</v>
      </c>
      <c r="S39" s="124"/>
      <c r="T39" s="124"/>
      <c r="U39" s="124"/>
      <c r="V39" s="9"/>
      <c r="W39" s="9"/>
    </row>
    <row r="40" spans="3:25" ht="25.05" customHeight="1">
      <c r="C40" s="1"/>
      <c r="D40" s="125">
        <f>L36</f>
        <v>0</v>
      </c>
      <c r="E40" s="125"/>
      <c r="F40" s="126"/>
      <c r="G40" s="21" t="s">
        <v>2</v>
      </c>
      <c r="H40" s="66" t="str">
        <f>IF(H15="","",H15)</f>
        <v/>
      </c>
      <c r="I40" s="37" t="s">
        <v>23</v>
      </c>
      <c r="J40" s="125">
        <v>559804</v>
      </c>
      <c r="K40" s="125"/>
      <c r="L40" s="126"/>
      <c r="M40" s="21" t="s">
        <v>2</v>
      </c>
      <c r="N40" s="125" t="str">
        <f>IF(H40="","",IF(H40=1,"－　　　　　　",IF(H40=2,"－　　　　　　",IF(H40=4,"－　　　　　　",IF(H40=3,ROUNDDOWN(T27*1/2,0),"－　　　　　　")))))</f>
        <v/>
      </c>
      <c r="O40" s="125"/>
      <c r="P40" s="126"/>
      <c r="Q40" s="21" t="s">
        <v>2</v>
      </c>
      <c r="R40" s="244">
        <f>IF(Y40="不認定",0,IF(D40&lt;L42,D40,L42))</f>
        <v>0</v>
      </c>
      <c r="S40" s="245"/>
      <c r="T40" s="246"/>
      <c r="U40" s="21" t="s">
        <v>2</v>
      </c>
      <c r="V40" s="9"/>
      <c r="W40" s="9"/>
      <c r="Y40" s="2" t="str">
        <f>IF(Z20=1,"不認定","")</f>
        <v/>
      </c>
    </row>
    <row r="41" spans="3:25" ht="25.05" customHeight="1">
      <c r="C41" s="1"/>
      <c r="D41" s="8"/>
      <c r="F41" s="8"/>
      <c r="H41" s="8"/>
      <c r="J41" s="131" t="s">
        <v>20</v>
      </c>
      <c r="K41" s="132"/>
      <c r="L41" s="132"/>
      <c r="M41" s="132"/>
      <c r="N41" s="132"/>
      <c r="O41" s="132"/>
      <c r="P41" s="132"/>
      <c r="Q41" s="133"/>
      <c r="R41" s="8"/>
      <c r="T41" s="8"/>
      <c r="V41" s="8"/>
    </row>
    <row r="42" spans="3:25" ht="25.05" customHeight="1">
      <c r="C42" s="1"/>
      <c r="D42" s="8"/>
      <c r="F42" s="8"/>
      <c r="H42" s="8"/>
      <c r="J42" s="38"/>
      <c r="K42" s="33"/>
      <c r="L42" s="136">
        <f>IF(J40&lt;N40,J40,N40)</f>
        <v>559804</v>
      </c>
      <c r="M42" s="137"/>
      <c r="N42" s="137"/>
      <c r="O42" s="33" t="s">
        <v>2</v>
      </c>
      <c r="P42" s="81"/>
      <c r="Q42" s="21"/>
      <c r="R42" s="8"/>
      <c r="T42" s="8"/>
      <c r="V42" s="8"/>
    </row>
    <row r="43" spans="3:25" ht="25.05" customHeight="1">
      <c r="C43" s="1"/>
      <c r="D43" s="8" t="s">
        <v>51</v>
      </c>
      <c r="F43" s="8"/>
      <c r="H43" s="8"/>
      <c r="J43" s="8"/>
      <c r="L43" s="8"/>
      <c r="N43" s="8"/>
      <c r="P43" s="8"/>
      <c r="R43" s="8"/>
      <c r="T43" s="8"/>
      <c r="V43" s="8"/>
    </row>
    <row r="44" spans="3:25" ht="25.05" customHeight="1">
      <c r="C44" s="1"/>
      <c r="D44" s="8" t="s">
        <v>125</v>
      </c>
      <c r="F44" s="8"/>
      <c r="H44" s="8"/>
      <c r="J44" s="8"/>
      <c r="L44" s="8"/>
      <c r="N44" s="8"/>
      <c r="P44" s="8"/>
      <c r="R44" s="8"/>
      <c r="T44" s="8"/>
      <c r="V44" s="8"/>
    </row>
    <row r="45" spans="3:25" ht="25.05" customHeight="1">
      <c r="C45" s="1"/>
      <c r="D45" s="110" t="s">
        <v>124</v>
      </c>
      <c r="F45" s="5"/>
      <c r="H45" s="8"/>
      <c r="J45" s="8"/>
      <c r="L45" s="8"/>
      <c r="N45" s="8"/>
      <c r="P45" s="8"/>
      <c r="R45" s="8"/>
      <c r="T45" s="8"/>
      <c r="V45" s="8"/>
    </row>
    <row r="46" spans="3:25" ht="25.05" customHeight="1">
      <c r="C46" s="1"/>
      <c r="D46" s="8"/>
      <c r="F46" s="8"/>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85"/>
      <c r="H51" s="85"/>
      <c r="J51" s="85"/>
      <c r="L51" s="85"/>
      <c r="N51" s="85"/>
      <c r="P51" s="44"/>
      <c r="R51" s="44"/>
      <c r="T51" s="44"/>
      <c r="V51" s="44"/>
    </row>
    <row r="52" spans="3:23" s="41" customFormat="1" ht="25.05" hidden="1" customHeight="1">
      <c r="D52" s="121" t="s">
        <v>14</v>
      </c>
      <c r="E52" s="122"/>
      <c r="F52" s="85"/>
      <c r="H52" s="85"/>
      <c r="J52" s="85"/>
      <c r="L52" s="85"/>
      <c r="N52" s="85"/>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D52:E52"/>
    <mergeCell ref="D40:F40"/>
    <mergeCell ref="J40:L40"/>
    <mergeCell ref="N40:P40"/>
    <mergeCell ref="R40:T40"/>
    <mergeCell ref="J41:Q41"/>
    <mergeCell ref="L42:N42"/>
    <mergeCell ref="R39:U39"/>
    <mergeCell ref="D30:G30"/>
    <mergeCell ref="H30:J30"/>
    <mergeCell ref="L30:N30"/>
    <mergeCell ref="P30:R30"/>
    <mergeCell ref="T30:V30"/>
    <mergeCell ref="D35:F35"/>
    <mergeCell ref="H35:K35"/>
    <mergeCell ref="L35:O35"/>
    <mergeCell ref="D36:F36"/>
    <mergeCell ref="J36:K36"/>
    <mergeCell ref="L36:N36"/>
    <mergeCell ref="D39:G39"/>
    <mergeCell ref="H39:I39"/>
    <mergeCell ref="J39:M39"/>
    <mergeCell ref="N39:Q39"/>
    <mergeCell ref="D26:G26"/>
    <mergeCell ref="T26:W26"/>
    <mergeCell ref="D27:G27"/>
    <mergeCell ref="H27:J27"/>
    <mergeCell ref="L27:N27"/>
    <mergeCell ref="P27:R27"/>
    <mergeCell ref="T27:V27"/>
    <mergeCell ref="D29:G29"/>
    <mergeCell ref="H29:J29"/>
    <mergeCell ref="L29:N29"/>
    <mergeCell ref="P29:R29"/>
    <mergeCell ref="T29:V29"/>
    <mergeCell ref="D28:G28"/>
    <mergeCell ref="H28:J28"/>
    <mergeCell ref="L28:N28"/>
    <mergeCell ref="P28:R28"/>
    <mergeCell ref="T28:V28"/>
    <mergeCell ref="D24:G24"/>
    <mergeCell ref="H24:K24"/>
    <mergeCell ref="L24:O24"/>
    <mergeCell ref="T24:W24"/>
    <mergeCell ref="D25:G25"/>
    <mergeCell ref="H25:J25"/>
    <mergeCell ref="L25:N25"/>
    <mergeCell ref="P25:R25"/>
    <mergeCell ref="T25:V25"/>
    <mergeCell ref="P24:S24"/>
    <mergeCell ref="D19:G19"/>
    <mergeCell ref="N19:O19"/>
    <mergeCell ref="D16:G18"/>
    <mergeCell ref="H16:K16"/>
    <mergeCell ref="L16:N16"/>
    <mergeCell ref="H18:J18"/>
    <mergeCell ref="K18:L18"/>
    <mergeCell ref="N18:O18"/>
    <mergeCell ref="D20:G20"/>
    <mergeCell ref="N20:O20"/>
    <mergeCell ref="P18:Q18"/>
    <mergeCell ref="T18:U18"/>
    <mergeCell ref="R10:W10"/>
    <mergeCell ref="D11:G11"/>
    <mergeCell ref="H11:W11"/>
    <mergeCell ref="D12:G12"/>
    <mergeCell ref="H12:W12"/>
    <mergeCell ref="D15:G15"/>
    <mergeCell ref="J15:W15"/>
    <mergeCell ref="P10:Q10"/>
    <mergeCell ref="P16:S16"/>
    <mergeCell ref="T16:V16"/>
    <mergeCell ref="H17:K17"/>
    <mergeCell ref="L17:N17"/>
    <mergeCell ref="P17:S17"/>
    <mergeCell ref="T17:V17"/>
    <mergeCell ref="D13:G14"/>
    <mergeCell ref="H13:I13"/>
    <mergeCell ref="J13:L13"/>
    <mergeCell ref="P13:S13"/>
    <mergeCell ref="H14:J14"/>
    <mergeCell ref="K14:L14"/>
    <mergeCell ref="N14:R14"/>
    <mergeCell ref="S14:T14"/>
    <mergeCell ref="D8:G8"/>
    <mergeCell ref="H8:W8"/>
    <mergeCell ref="D9:G9"/>
    <mergeCell ref="N9:O9"/>
    <mergeCell ref="D10:G10"/>
    <mergeCell ref="H10:I10"/>
    <mergeCell ref="J10:O10"/>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C00-000000000000}">
      <formula1>$D$53:$D$56</formula1>
    </dataValidation>
    <dataValidation type="list" allowBlank="1" showInputMessage="1" showErrorMessage="1" sqref="T13" xr:uid="{00000000-0002-0000-0C00-000001000000}">
      <formula1>$Z$13</formula1>
    </dataValidation>
  </dataValidations>
  <pageMargins left="0.78740157480314965" right="0" top="0.31496062992125984" bottom="0.19685039370078741" header="0.11811023622047245" footer="0.11811023622047245"/>
  <pageSetup paperSize="9" scale="74"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00CC"/>
  </sheetPr>
  <dimension ref="C1:AA71"/>
  <sheetViews>
    <sheetView view="pageBreakPreview" topLeftCell="A31"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122</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8"/>
      <c r="L3" s="8"/>
      <c r="N3" s="92" t="s">
        <v>81</v>
      </c>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82</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87" t="s">
        <v>21</v>
      </c>
      <c r="T6" s="83"/>
      <c r="U6" s="87" t="s">
        <v>22</v>
      </c>
      <c r="V6" s="83"/>
      <c r="W6" s="88"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89"/>
      <c r="K9" s="16" t="s">
        <v>26</v>
      </c>
      <c r="L9" s="89"/>
      <c r="M9" s="16" t="s">
        <v>27</v>
      </c>
      <c r="N9" s="221" t="s">
        <v>28</v>
      </c>
      <c r="O9" s="222"/>
      <c r="P9" s="89"/>
      <c r="Q9" s="16" t="s">
        <v>21</v>
      </c>
      <c r="R9" s="89"/>
      <c r="S9" s="16" t="s">
        <v>26</v>
      </c>
      <c r="T9" s="89"/>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66"/>
      <c r="I15" s="90"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90" t="s">
        <v>2</v>
      </c>
      <c r="P16" s="238" t="s">
        <v>108</v>
      </c>
      <c r="Q16" s="188"/>
      <c r="R16" s="188"/>
      <c r="S16" s="188"/>
      <c r="T16" s="207"/>
      <c r="U16" s="207"/>
      <c r="V16" s="207"/>
      <c r="W16" s="91"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90" t="s">
        <v>2</v>
      </c>
      <c r="P17" s="241" t="s">
        <v>109</v>
      </c>
      <c r="Q17" s="206"/>
      <c r="R17" s="206"/>
      <c r="S17" s="206"/>
      <c r="T17" s="207"/>
      <c r="U17" s="207"/>
      <c r="V17" s="207"/>
      <c r="W17" s="91"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8" t="s">
        <v>2</v>
      </c>
      <c r="N18" s="239" t="s">
        <v>72</v>
      </c>
      <c r="O18" s="240"/>
      <c r="P18" s="206" t="s">
        <v>71</v>
      </c>
      <c r="Q18" s="242"/>
      <c r="R18" s="77"/>
      <c r="S18" s="77" t="s">
        <v>68</v>
      </c>
      <c r="T18" s="239" t="s">
        <v>70</v>
      </c>
      <c r="U18" s="239"/>
      <c r="V18" s="79"/>
      <c r="W18" s="72" t="s">
        <v>68</v>
      </c>
      <c r="Z18" s="75" t="str">
        <f>IF(OR(T17="",K18=""),"",IF(T17&lt;=K18,"ok","×"))</f>
        <v/>
      </c>
      <c r="AA18" s="76" t="s">
        <v>110</v>
      </c>
    </row>
    <row r="19" spans="3:27" ht="25.05" customHeight="1" thickBot="1">
      <c r="D19" s="163" t="s">
        <v>33</v>
      </c>
      <c r="E19" s="164"/>
      <c r="F19" s="164"/>
      <c r="G19" s="165"/>
      <c r="H19" s="66"/>
      <c r="I19" s="19" t="s">
        <v>21</v>
      </c>
      <c r="J19" s="83"/>
      <c r="K19" s="19" t="s">
        <v>26</v>
      </c>
      <c r="L19" s="83"/>
      <c r="M19" s="19" t="s">
        <v>27</v>
      </c>
      <c r="N19" s="166" t="s">
        <v>28</v>
      </c>
      <c r="O19" s="166"/>
      <c r="P19" s="83"/>
      <c r="Q19" s="19" t="s">
        <v>21</v>
      </c>
      <c r="R19" s="83"/>
      <c r="S19" s="19" t="s">
        <v>26</v>
      </c>
      <c r="T19" s="83"/>
      <c r="U19" s="19" t="s">
        <v>27</v>
      </c>
      <c r="V19" s="81"/>
      <c r="W19" s="25"/>
      <c r="Z19" s="120" t="str">
        <f>IF(OR(K14="",S14=""),"",IF(J13&lt;304200,"ok","×"))</f>
        <v/>
      </c>
      <c r="AA19" s="76" t="s">
        <v>103</v>
      </c>
    </row>
    <row r="20" spans="3:27" ht="25.05" customHeight="1" thickTop="1" thickBot="1">
      <c r="D20" s="167" t="s">
        <v>35</v>
      </c>
      <c r="E20" s="168"/>
      <c r="F20" s="168"/>
      <c r="G20" s="169"/>
      <c r="H20" s="26"/>
      <c r="I20" s="27" t="s">
        <v>21</v>
      </c>
      <c r="J20" s="82"/>
      <c r="K20" s="27" t="s">
        <v>26</v>
      </c>
      <c r="L20" s="82"/>
      <c r="M20" s="27" t="s">
        <v>27</v>
      </c>
      <c r="N20" s="170" t="s">
        <v>28</v>
      </c>
      <c r="O20" s="170"/>
      <c r="P20" s="82"/>
      <c r="Q20" s="27" t="s">
        <v>21</v>
      </c>
      <c r="R20" s="82"/>
      <c r="S20" s="27" t="s">
        <v>26</v>
      </c>
      <c r="T20" s="82"/>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c r="D28" s="123" t="s">
        <v>8</v>
      </c>
      <c r="E28" s="123"/>
      <c r="F28" s="123"/>
      <c r="G28" s="152"/>
      <c r="H28" s="153"/>
      <c r="I28" s="153"/>
      <c r="J28" s="154"/>
      <c r="K28" s="21" t="s">
        <v>2</v>
      </c>
      <c r="L28" s="153"/>
      <c r="M28" s="153"/>
      <c r="N28" s="154"/>
      <c r="O28" s="21" t="s">
        <v>2</v>
      </c>
      <c r="P28" s="153"/>
      <c r="Q28" s="153"/>
      <c r="R28" s="154"/>
      <c r="S28" s="21" t="s">
        <v>2</v>
      </c>
      <c r="T28" s="153"/>
      <c r="U28" s="153"/>
      <c r="V28" s="154"/>
      <c r="W28" s="21" t="s">
        <v>2</v>
      </c>
    </row>
    <row r="29" spans="3:27" ht="25.05" customHeight="1" thickBot="1">
      <c r="D29" s="141" t="s">
        <v>63</v>
      </c>
      <c r="E29" s="123"/>
      <c r="F29" s="123"/>
      <c r="G29" s="124"/>
      <c r="H29" s="148">
        <f>H27</f>
        <v>0</v>
      </c>
      <c r="I29" s="148"/>
      <c r="J29" s="149"/>
      <c r="K29" s="35" t="s">
        <v>2</v>
      </c>
      <c r="L29" s="148">
        <f>L27</f>
        <v>0</v>
      </c>
      <c r="M29" s="148"/>
      <c r="N29" s="149"/>
      <c r="O29" s="35" t="s">
        <v>2</v>
      </c>
      <c r="P29" s="148">
        <f>P27</f>
        <v>0</v>
      </c>
      <c r="Q29" s="148"/>
      <c r="R29" s="149"/>
      <c r="S29" s="35" t="s">
        <v>2</v>
      </c>
      <c r="T29" s="145">
        <f>SUM(H29,L29,P29)</f>
        <v>0</v>
      </c>
      <c r="U29" s="146"/>
      <c r="V29" s="147"/>
      <c r="W29" s="35" t="s">
        <v>2</v>
      </c>
    </row>
    <row r="30" spans="3:27" ht="30"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40" t="s">
        <v>47</v>
      </c>
      <c r="F34" s="8"/>
      <c r="H34" s="8"/>
      <c r="J34" s="8"/>
      <c r="L34" s="8"/>
      <c r="N34" s="8"/>
      <c r="P34" s="57"/>
      <c r="Q34" s="112"/>
      <c r="R34" s="57"/>
      <c r="S34" s="112"/>
      <c r="T34" s="57"/>
      <c r="U34" s="112"/>
      <c r="V34" s="57"/>
    </row>
    <row r="35" spans="3:25" ht="25.05" customHeight="1">
      <c r="C35" s="1"/>
      <c r="D35" s="131" t="s">
        <v>10</v>
      </c>
      <c r="E35" s="134"/>
      <c r="F35" s="134"/>
      <c r="G35" s="80"/>
      <c r="H35" s="131" t="s">
        <v>11</v>
      </c>
      <c r="I35" s="134"/>
      <c r="J35" s="134"/>
      <c r="K35" s="138"/>
      <c r="L35" s="131" t="s">
        <v>12</v>
      </c>
      <c r="M35" s="134"/>
      <c r="N35" s="134"/>
      <c r="O35" s="138"/>
      <c r="P35" s="57"/>
      <c r="Q35" s="112"/>
      <c r="R35" s="113"/>
      <c r="S35" s="113"/>
      <c r="T35" s="113"/>
      <c r="U35" s="113"/>
      <c r="V35" s="111"/>
    </row>
    <row r="36" spans="3:25" ht="25.05" customHeight="1">
      <c r="C36" s="1"/>
      <c r="D36" s="125">
        <f>T30</f>
        <v>0</v>
      </c>
      <c r="E36" s="125"/>
      <c r="F36" s="126"/>
      <c r="G36" s="21" t="s">
        <v>2</v>
      </c>
      <c r="H36" s="86">
        <v>2</v>
      </c>
      <c r="I36" s="84" t="s">
        <v>19</v>
      </c>
      <c r="J36" s="139">
        <v>3</v>
      </c>
      <c r="K36" s="140"/>
      <c r="L36" s="125">
        <f>ROUNDDOWN(D36*H36/J36,0)</f>
        <v>0</v>
      </c>
      <c r="M36" s="125"/>
      <c r="N36" s="126"/>
      <c r="O36" s="21" t="s">
        <v>2</v>
      </c>
      <c r="P36" s="57"/>
      <c r="Q36" s="112"/>
      <c r="R36" s="114"/>
      <c r="S36" s="114"/>
      <c r="T36" s="114"/>
      <c r="U36" s="112"/>
      <c r="V36" s="57"/>
    </row>
    <row r="37" spans="3:25" ht="25.05" customHeight="1">
      <c r="C37" s="1"/>
      <c r="D37" s="8" t="s">
        <v>52</v>
      </c>
      <c r="F37" s="5"/>
      <c r="H37" s="5"/>
      <c r="J37" s="6"/>
      <c r="L37" s="8"/>
      <c r="N37" s="8"/>
      <c r="P37" s="57"/>
      <c r="Q37" s="112"/>
      <c r="R37" s="57"/>
      <c r="S37" s="112"/>
      <c r="T37" s="57"/>
      <c r="U37" s="112"/>
      <c r="V37" s="57"/>
    </row>
    <row r="38" spans="3:25" ht="25.05" customHeight="1">
      <c r="C38" s="1"/>
      <c r="D38" s="40" t="s">
        <v>48</v>
      </c>
      <c r="E38" s="8"/>
      <c r="F38" s="9"/>
      <c r="H38" s="8"/>
      <c r="J38" s="8"/>
      <c r="L38" s="8"/>
      <c r="N38" s="8"/>
      <c r="P38" s="8"/>
      <c r="R38" s="8"/>
      <c r="T38" s="8"/>
      <c r="V38" s="8"/>
    </row>
    <row r="39" spans="3:25" ht="25.05" customHeight="1">
      <c r="C39" s="1"/>
      <c r="D39" s="131" t="s">
        <v>12</v>
      </c>
      <c r="E39" s="134"/>
      <c r="F39" s="134"/>
      <c r="G39" s="135"/>
      <c r="H39" s="131" t="s">
        <v>14</v>
      </c>
      <c r="I39" s="135"/>
      <c r="J39" s="131" t="s">
        <v>13</v>
      </c>
      <c r="K39" s="134"/>
      <c r="L39" s="134"/>
      <c r="M39" s="135"/>
      <c r="N39" s="131" t="s">
        <v>15</v>
      </c>
      <c r="O39" s="134"/>
      <c r="P39" s="134"/>
      <c r="Q39" s="135"/>
      <c r="R39" s="123" t="s">
        <v>16</v>
      </c>
      <c r="S39" s="124"/>
      <c r="T39" s="124"/>
      <c r="U39" s="124"/>
      <c r="V39" s="9"/>
      <c r="W39" s="9"/>
    </row>
    <row r="40" spans="3:25" ht="25.05" customHeight="1">
      <c r="C40" s="1"/>
      <c r="D40" s="125">
        <f>L36</f>
        <v>0</v>
      </c>
      <c r="E40" s="125"/>
      <c r="F40" s="126"/>
      <c r="G40" s="21" t="s">
        <v>2</v>
      </c>
      <c r="H40" s="66" t="str">
        <f>IF(H15="","",H15)</f>
        <v/>
      </c>
      <c r="I40" s="37" t="s">
        <v>23</v>
      </c>
      <c r="J40" s="125">
        <v>556643</v>
      </c>
      <c r="K40" s="125"/>
      <c r="L40" s="126"/>
      <c r="M40" s="21" t="s">
        <v>2</v>
      </c>
      <c r="N40" s="125" t="str">
        <f>IF(H40="","",IF(H40=1,"－　　　　　　",IF(H40=2,"－　　　　　　",IF(H40=4,"－　　　　　　",IF(H40=3,ROUNDDOWN(T27*1/2,0),"－　　　　　　")))))</f>
        <v/>
      </c>
      <c r="O40" s="125"/>
      <c r="P40" s="126"/>
      <c r="Q40" s="21" t="s">
        <v>2</v>
      </c>
      <c r="R40" s="244">
        <f>IF(Y40="不認定",0,IF(D40&lt;L42,D40,L42))</f>
        <v>0</v>
      </c>
      <c r="S40" s="245"/>
      <c r="T40" s="246"/>
      <c r="U40" s="21" t="s">
        <v>2</v>
      </c>
      <c r="V40" s="9"/>
      <c r="W40" s="9"/>
      <c r="Y40" s="2" t="str">
        <f>IF(Z20=1,"不認定","")</f>
        <v/>
      </c>
    </row>
    <row r="41" spans="3:25" ht="25.05" customHeight="1">
      <c r="C41" s="1"/>
      <c r="D41" s="8"/>
      <c r="F41" s="8"/>
      <c r="H41" s="8"/>
      <c r="J41" s="131" t="s">
        <v>20</v>
      </c>
      <c r="K41" s="132"/>
      <c r="L41" s="132"/>
      <c r="M41" s="132"/>
      <c r="N41" s="132"/>
      <c r="O41" s="132"/>
      <c r="P41" s="132"/>
      <c r="Q41" s="133"/>
      <c r="R41" s="8"/>
      <c r="T41" s="8"/>
      <c r="V41" s="8"/>
    </row>
    <row r="42" spans="3:25" ht="25.05" customHeight="1">
      <c r="C42" s="1"/>
      <c r="D42" s="8"/>
      <c r="F42" s="8"/>
      <c r="H42" s="8"/>
      <c r="J42" s="38"/>
      <c r="K42" s="33"/>
      <c r="L42" s="136">
        <f>IF(J40&lt;N40,J40,N40)</f>
        <v>556643</v>
      </c>
      <c r="M42" s="137"/>
      <c r="N42" s="137"/>
      <c r="O42" s="33" t="s">
        <v>2</v>
      </c>
      <c r="P42" s="81"/>
      <c r="Q42" s="21"/>
      <c r="R42" s="8"/>
      <c r="T42" s="8"/>
      <c r="V42" s="8"/>
    </row>
    <row r="43" spans="3:25" ht="25.05" customHeight="1">
      <c r="C43" s="1"/>
      <c r="D43" s="8" t="s">
        <v>51</v>
      </c>
      <c r="F43" s="8"/>
      <c r="H43" s="8"/>
      <c r="J43" s="8"/>
      <c r="L43" s="8"/>
      <c r="N43" s="8"/>
      <c r="P43" s="8"/>
      <c r="R43" s="8"/>
      <c r="T43" s="8"/>
      <c r="V43" s="8"/>
    </row>
    <row r="44" spans="3:25" ht="25.05" customHeight="1">
      <c r="C44" s="1"/>
      <c r="D44" s="8" t="s">
        <v>125</v>
      </c>
      <c r="F44" s="8"/>
      <c r="H44" s="8"/>
      <c r="J44" s="8"/>
      <c r="L44" s="8"/>
      <c r="N44" s="8"/>
      <c r="P44" s="8"/>
      <c r="R44" s="8"/>
      <c r="T44" s="8"/>
      <c r="V44" s="8"/>
    </row>
    <row r="45" spans="3:25" ht="25.05" customHeight="1">
      <c r="C45" s="1"/>
      <c r="D45" s="110" t="s">
        <v>124</v>
      </c>
      <c r="F45" s="5"/>
      <c r="H45" s="8"/>
      <c r="J45" s="8"/>
      <c r="L45" s="8"/>
      <c r="N45" s="8"/>
      <c r="P45" s="8"/>
      <c r="R45" s="8"/>
      <c r="T45" s="8"/>
      <c r="V45" s="8"/>
    </row>
    <row r="46" spans="3:25" ht="25.05" customHeight="1">
      <c r="C46" s="1"/>
      <c r="D46" s="8"/>
      <c r="F46" s="8"/>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85"/>
      <c r="H51" s="85"/>
      <c r="J51" s="85"/>
      <c r="L51" s="85"/>
      <c r="N51" s="85"/>
      <c r="P51" s="44"/>
      <c r="R51" s="44"/>
      <c r="T51" s="44"/>
      <c r="V51" s="44"/>
    </row>
    <row r="52" spans="3:23" s="41" customFormat="1" ht="25.05" hidden="1" customHeight="1">
      <c r="D52" s="121" t="s">
        <v>14</v>
      </c>
      <c r="E52" s="122"/>
      <c r="F52" s="85"/>
      <c r="H52" s="85"/>
      <c r="J52" s="85"/>
      <c r="L52" s="85"/>
      <c r="N52" s="85"/>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D52:E52"/>
    <mergeCell ref="D40:F40"/>
    <mergeCell ref="J40:L40"/>
    <mergeCell ref="N40:P40"/>
    <mergeCell ref="R40:T40"/>
    <mergeCell ref="J41:Q41"/>
    <mergeCell ref="L42:N42"/>
    <mergeCell ref="R39:U39"/>
    <mergeCell ref="D30:G30"/>
    <mergeCell ref="H30:J30"/>
    <mergeCell ref="L30:N30"/>
    <mergeCell ref="P30:R30"/>
    <mergeCell ref="T30:V30"/>
    <mergeCell ref="D35:F35"/>
    <mergeCell ref="H35:K35"/>
    <mergeCell ref="L35:O35"/>
    <mergeCell ref="D36:F36"/>
    <mergeCell ref="J36:K36"/>
    <mergeCell ref="L36:N36"/>
    <mergeCell ref="D39:G39"/>
    <mergeCell ref="H39:I39"/>
    <mergeCell ref="J39:M39"/>
    <mergeCell ref="N39:Q39"/>
    <mergeCell ref="D26:G26"/>
    <mergeCell ref="T26:W26"/>
    <mergeCell ref="D27:G27"/>
    <mergeCell ref="H27:J27"/>
    <mergeCell ref="L27:N27"/>
    <mergeCell ref="P27:R27"/>
    <mergeCell ref="T27:V27"/>
    <mergeCell ref="D29:G29"/>
    <mergeCell ref="H29:J29"/>
    <mergeCell ref="L29:N29"/>
    <mergeCell ref="P29:R29"/>
    <mergeCell ref="T29:V29"/>
    <mergeCell ref="D28:G28"/>
    <mergeCell ref="H28:J28"/>
    <mergeCell ref="L28:N28"/>
    <mergeCell ref="P28:R28"/>
    <mergeCell ref="T28:V28"/>
    <mergeCell ref="D24:G24"/>
    <mergeCell ref="H24:K24"/>
    <mergeCell ref="L24:O24"/>
    <mergeCell ref="T24:W24"/>
    <mergeCell ref="D25:G25"/>
    <mergeCell ref="H25:J25"/>
    <mergeCell ref="L25:N25"/>
    <mergeCell ref="P25:R25"/>
    <mergeCell ref="T25:V25"/>
    <mergeCell ref="P24:S24"/>
    <mergeCell ref="D19:G19"/>
    <mergeCell ref="N19:O19"/>
    <mergeCell ref="D16:G18"/>
    <mergeCell ref="H16:K16"/>
    <mergeCell ref="L16:N16"/>
    <mergeCell ref="H18:J18"/>
    <mergeCell ref="K18:L18"/>
    <mergeCell ref="N18:O18"/>
    <mergeCell ref="D20:G20"/>
    <mergeCell ref="N20:O20"/>
    <mergeCell ref="P18:Q18"/>
    <mergeCell ref="T18:U18"/>
    <mergeCell ref="R10:W10"/>
    <mergeCell ref="D11:G11"/>
    <mergeCell ref="H11:W11"/>
    <mergeCell ref="D12:G12"/>
    <mergeCell ref="H12:W12"/>
    <mergeCell ref="D15:G15"/>
    <mergeCell ref="J15:W15"/>
    <mergeCell ref="P10:Q10"/>
    <mergeCell ref="P16:S16"/>
    <mergeCell ref="T16:V16"/>
    <mergeCell ref="H17:K17"/>
    <mergeCell ref="L17:N17"/>
    <mergeCell ref="P17:S17"/>
    <mergeCell ref="T17:V17"/>
    <mergeCell ref="D13:G14"/>
    <mergeCell ref="H13:I13"/>
    <mergeCell ref="J13:L13"/>
    <mergeCell ref="P13:S13"/>
    <mergeCell ref="H14:J14"/>
    <mergeCell ref="K14:L14"/>
    <mergeCell ref="N14:R14"/>
    <mergeCell ref="S14:T14"/>
    <mergeCell ref="D8:G8"/>
    <mergeCell ref="H8:W8"/>
    <mergeCell ref="D9:G9"/>
    <mergeCell ref="N9:O9"/>
    <mergeCell ref="D10:G10"/>
    <mergeCell ref="H10:I10"/>
    <mergeCell ref="J10:O10"/>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D00-000000000000}">
      <formula1>$D$53:$D$56</formula1>
    </dataValidation>
    <dataValidation type="list" allowBlank="1" showInputMessage="1" showErrorMessage="1" sqref="T13" xr:uid="{00000000-0002-0000-0D00-000001000000}">
      <formula1>$Z$13</formula1>
    </dataValidation>
  </dataValidations>
  <pageMargins left="0.78740157480314965" right="0" top="0.31496062992125984" bottom="0.19685039370078741" header="0.11811023622047245" footer="0.11811023622047245"/>
  <pageSetup paperSize="9" scale="74"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00CC"/>
  </sheetPr>
  <dimension ref="C1:AA70"/>
  <sheetViews>
    <sheetView tabSelected="1" view="pageBreakPreview" topLeftCell="A25"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122</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8"/>
      <c r="L3" s="8"/>
      <c r="N3" s="92" t="s">
        <v>83</v>
      </c>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84</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87" t="s">
        <v>21</v>
      </c>
      <c r="T6" s="83"/>
      <c r="U6" s="87" t="s">
        <v>22</v>
      </c>
      <c r="V6" s="83"/>
      <c r="W6" s="88"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89"/>
      <c r="K9" s="16" t="s">
        <v>26</v>
      </c>
      <c r="L9" s="89"/>
      <c r="M9" s="16" t="s">
        <v>27</v>
      </c>
      <c r="N9" s="221" t="s">
        <v>28</v>
      </c>
      <c r="O9" s="222"/>
      <c r="P9" s="89"/>
      <c r="Q9" s="16" t="s">
        <v>21</v>
      </c>
      <c r="R9" s="89"/>
      <c r="S9" s="16" t="s">
        <v>26</v>
      </c>
      <c r="T9" s="89"/>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66"/>
      <c r="I15" s="90"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90" t="s">
        <v>2</v>
      </c>
      <c r="P16" s="238" t="s">
        <v>108</v>
      </c>
      <c r="Q16" s="188"/>
      <c r="R16" s="188"/>
      <c r="S16" s="188"/>
      <c r="T16" s="207"/>
      <c r="U16" s="207"/>
      <c r="V16" s="207"/>
      <c r="W16" s="91"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90" t="s">
        <v>2</v>
      </c>
      <c r="P17" s="241" t="s">
        <v>109</v>
      </c>
      <c r="Q17" s="206"/>
      <c r="R17" s="206"/>
      <c r="S17" s="206"/>
      <c r="T17" s="207"/>
      <c r="U17" s="207"/>
      <c r="V17" s="207"/>
      <c r="W17" s="91"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8" t="s">
        <v>2</v>
      </c>
      <c r="N18" s="239" t="s">
        <v>72</v>
      </c>
      <c r="O18" s="240"/>
      <c r="P18" s="206" t="s">
        <v>71</v>
      </c>
      <c r="Q18" s="242"/>
      <c r="R18" s="77"/>
      <c r="S18" s="77" t="s">
        <v>68</v>
      </c>
      <c r="T18" s="239" t="s">
        <v>70</v>
      </c>
      <c r="U18" s="239"/>
      <c r="V18" s="79"/>
      <c r="W18" s="72" t="s">
        <v>68</v>
      </c>
      <c r="Z18" s="75" t="str">
        <f>IF(OR(T17="",K18=""),"",IF(T17&lt;=K18,"ok","×"))</f>
        <v/>
      </c>
      <c r="AA18" s="76" t="s">
        <v>110</v>
      </c>
    </row>
    <row r="19" spans="3:27" ht="25.05" customHeight="1" thickBot="1">
      <c r="D19" s="183" t="s">
        <v>33</v>
      </c>
      <c r="E19" s="123"/>
      <c r="F19" s="123"/>
      <c r="G19" s="124"/>
      <c r="H19" s="66"/>
      <c r="I19" s="19" t="s">
        <v>21</v>
      </c>
      <c r="J19" s="83"/>
      <c r="K19" s="19" t="s">
        <v>26</v>
      </c>
      <c r="L19" s="83"/>
      <c r="M19" s="19" t="s">
        <v>27</v>
      </c>
      <c r="N19" s="188" t="s">
        <v>28</v>
      </c>
      <c r="O19" s="247"/>
      <c r="P19" s="83"/>
      <c r="Q19" s="19" t="s">
        <v>21</v>
      </c>
      <c r="R19" s="83"/>
      <c r="S19" s="19" t="s">
        <v>26</v>
      </c>
      <c r="T19" s="83"/>
      <c r="U19" s="19" t="s">
        <v>27</v>
      </c>
      <c r="V19" s="81"/>
      <c r="W19" s="25"/>
      <c r="Z19" s="75" t="str">
        <f>IF(OR(K14="",S14=""),"",IF(J13&lt;304200,"ok","×"))</f>
        <v/>
      </c>
      <c r="AA19" s="76" t="s">
        <v>103</v>
      </c>
    </row>
    <row r="20" spans="3:27" ht="25.05" customHeight="1" thickTop="1" thickBot="1">
      <c r="D20" s="248" t="s">
        <v>35</v>
      </c>
      <c r="E20" s="249"/>
      <c r="F20" s="249"/>
      <c r="G20" s="250"/>
      <c r="H20" s="26"/>
      <c r="I20" s="27" t="s">
        <v>21</v>
      </c>
      <c r="J20" s="82"/>
      <c r="K20" s="27" t="s">
        <v>26</v>
      </c>
      <c r="L20" s="82"/>
      <c r="M20" s="27" t="s">
        <v>27</v>
      </c>
      <c r="N20" s="170" t="s">
        <v>28</v>
      </c>
      <c r="O20" s="251"/>
      <c r="P20" s="82"/>
      <c r="Q20" s="27" t="s">
        <v>21</v>
      </c>
      <c r="R20" s="82"/>
      <c r="S20" s="27" t="s">
        <v>26</v>
      </c>
      <c r="T20" s="82"/>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23" t="s">
        <v>77</v>
      </c>
      <c r="E28" s="123"/>
      <c r="F28" s="123"/>
      <c r="G28" s="152"/>
      <c r="H28" s="142"/>
      <c r="I28" s="143"/>
      <c r="J28" s="144"/>
      <c r="K28" s="21" t="s">
        <v>2</v>
      </c>
      <c r="L28" s="142"/>
      <c r="M28" s="143"/>
      <c r="N28" s="144"/>
      <c r="O28" s="21" t="s">
        <v>2</v>
      </c>
      <c r="P28" s="142"/>
      <c r="Q28" s="143"/>
      <c r="R28" s="144"/>
      <c r="S28" s="21" t="s">
        <v>2</v>
      </c>
      <c r="T28" s="158">
        <f>SUM(H28,L28,P28)</f>
        <v>0</v>
      </c>
      <c r="U28" s="261"/>
      <c r="V28" s="262"/>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34.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85</v>
      </c>
      <c r="F33" s="8"/>
      <c r="H33" s="8"/>
      <c r="J33" s="8"/>
      <c r="L33" s="8"/>
      <c r="N33" s="8"/>
      <c r="P33" s="8"/>
      <c r="R33" s="8"/>
      <c r="T33" s="8"/>
      <c r="V33" s="8"/>
    </row>
    <row r="34" spans="3:25" ht="25.05" customHeight="1">
      <c r="D34" s="8" t="s">
        <v>43</v>
      </c>
      <c r="F34" s="8"/>
      <c r="H34" s="8"/>
      <c r="J34" s="8"/>
      <c r="L34" s="8"/>
      <c r="N34" s="8"/>
      <c r="P34" s="57"/>
      <c r="Q34" s="112"/>
      <c r="R34" s="57"/>
      <c r="S34" s="112"/>
      <c r="T34" s="57"/>
      <c r="U34" s="112"/>
      <c r="V34" s="57"/>
    </row>
    <row r="35" spans="3:25" ht="25.05" customHeight="1">
      <c r="D35" s="40" t="s">
        <v>47</v>
      </c>
      <c r="F35" s="8"/>
      <c r="H35" s="8"/>
      <c r="J35" s="8"/>
      <c r="L35" s="8"/>
      <c r="N35" s="8"/>
      <c r="P35" s="57"/>
      <c r="Q35" s="112"/>
      <c r="R35" s="114"/>
      <c r="S35" s="63"/>
      <c r="T35" s="114"/>
      <c r="U35" s="63"/>
      <c r="V35" s="57"/>
    </row>
    <row r="36" spans="3:25" ht="25.05" customHeight="1">
      <c r="C36" s="1"/>
      <c r="D36" s="131" t="s">
        <v>10</v>
      </c>
      <c r="E36" s="134"/>
      <c r="F36" s="134"/>
      <c r="G36" s="80"/>
      <c r="H36" s="131" t="s">
        <v>11</v>
      </c>
      <c r="I36" s="134"/>
      <c r="J36" s="134"/>
      <c r="K36" s="138"/>
      <c r="L36" s="131" t="s">
        <v>12</v>
      </c>
      <c r="M36" s="134"/>
      <c r="N36" s="134"/>
      <c r="O36" s="138"/>
      <c r="P36" s="57"/>
      <c r="Q36" s="112"/>
      <c r="R36" s="113"/>
      <c r="S36" s="113"/>
      <c r="T36" s="113"/>
      <c r="U36" s="115"/>
      <c r="V36" s="111"/>
    </row>
    <row r="37" spans="3:25" ht="25.05" customHeight="1">
      <c r="C37" s="1"/>
      <c r="D37" s="125">
        <f>T30</f>
        <v>0</v>
      </c>
      <c r="E37" s="125"/>
      <c r="F37" s="126"/>
      <c r="G37" s="21" t="s">
        <v>2</v>
      </c>
      <c r="H37" s="86">
        <v>2</v>
      </c>
      <c r="I37" s="84" t="s">
        <v>19</v>
      </c>
      <c r="J37" s="139">
        <v>3</v>
      </c>
      <c r="K37" s="140"/>
      <c r="L37" s="125">
        <f>ROUNDDOWN(D37*H37/J37,0)</f>
        <v>0</v>
      </c>
      <c r="M37" s="125"/>
      <c r="N37" s="126"/>
      <c r="O37" s="21" t="s">
        <v>2</v>
      </c>
      <c r="P37" s="57"/>
      <c r="Q37" s="112"/>
      <c r="R37" s="116"/>
      <c r="S37" s="116"/>
      <c r="T37" s="116"/>
      <c r="U37" s="112"/>
      <c r="V37" s="57"/>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66" t="str">
        <f>IF(H15="","",H15)</f>
        <v/>
      </c>
      <c r="I41" s="37" t="s">
        <v>23</v>
      </c>
      <c r="J41" s="125">
        <v>520307</v>
      </c>
      <c r="K41" s="125"/>
      <c r="L41" s="126"/>
      <c r="M41" s="21" t="s">
        <v>2</v>
      </c>
      <c r="N41" s="125" t="str">
        <f>IF(H41="","",IF(H41=1,"－　　　　　　",IF(H41=2,"－　　　　　　",IF(H41=4,"－　　　　　　",IF(H41=3,ROUNDDOWN(T27*1/2,0),"－　　　　　　")))))</f>
        <v/>
      </c>
      <c r="O41" s="125"/>
      <c r="P41" s="126"/>
      <c r="Q41" s="21" t="s">
        <v>2</v>
      </c>
      <c r="R41" s="244">
        <f>IF(Y40="不認定",0,IF(D40&lt;L42,D40,L42))</f>
        <v>0</v>
      </c>
      <c r="S41" s="245"/>
      <c r="T41" s="246"/>
      <c r="U41" s="21" t="s">
        <v>2</v>
      </c>
      <c r="V41" s="9"/>
      <c r="W41" s="9"/>
      <c r="Y41" s="2" t="str">
        <f>IF(Z20=1,"不認定","")</f>
        <v/>
      </c>
    </row>
    <row r="42" spans="3:25" ht="25.05" customHeight="1">
      <c r="C42" s="1"/>
      <c r="D42" s="8"/>
      <c r="F42" s="8"/>
      <c r="H42" s="8"/>
      <c r="J42" s="131" t="s">
        <v>20</v>
      </c>
      <c r="K42" s="132"/>
      <c r="L42" s="132"/>
      <c r="M42" s="132"/>
      <c r="N42" s="132"/>
      <c r="O42" s="132"/>
      <c r="P42" s="132"/>
      <c r="Q42" s="133"/>
      <c r="R42" s="8"/>
      <c r="T42" s="8"/>
      <c r="V42" s="8"/>
    </row>
    <row r="43" spans="3:25" ht="25.05" customHeight="1">
      <c r="C43" s="1"/>
      <c r="D43" s="8"/>
      <c r="F43" s="8"/>
      <c r="H43" s="8"/>
      <c r="J43" s="38"/>
      <c r="K43" s="33"/>
      <c r="L43" s="136">
        <f>IF(J41&lt;N41,J41,N41)</f>
        <v>520307</v>
      </c>
      <c r="M43" s="137"/>
      <c r="N43" s="137"/>
      <c r="O43" s="33" t="s">
        <v>2</v>
      </c>
      <c r="P43" s="81"/>
      <c r="Q43" s="21"/>
      <c r="R43" s="8"/>
      <c r="S43" s="93"/>
      <c r="T43" s="8"/>
      <c r="V43" s="8"/>
    </row>
    <row r="44" spans="3:25" ht="25.05" customHeight="1">
      <c r="C44" s="1"/>
      <c r="D44" s="8" t="s">
        <v>125</v>
      </c>
      <c r="F44" s="8"/>
      <c r="H44" s="8"/>
      <c r="J44" s="8"/>
      <c r="L44" s="8"/>
      <c r="N44" s="8"/>
      <c r="P44" s="8"/>
      <c r="R44" s="8"/>
      <c r="T44" s="8"/>
      <c r="V44" s="8"/>
    </row>
    <row r="45" spans="3:25" ht="25.05" customHeight="1">
      <c r="C45" s="1"/>
      <c r="D45" s="110" t="s">
        <v>124</v>
      </c>
      <c r="F45" s="8"/>
      <c r="H45" s="8"/>
      <c r="J45" s="8"/>
      <c r="L45" s="8"/>
      <c r="N45" s="8"/>
      <c r="P45" s="8"/>
      <c r="R45" s="8"/>
      <c r="T45" s="8"/>
      <c r="V45" s="8"/>
    </row>
    <row r="46" spans="3:25" ht="20.100000000000001" customHeight="1">
      <c r="C46" s="1"/>
      <c r="D46" s="8"/>
      <c r="F46" s="8"/>
      <c r="H46" s="8"/>
      <c r="J46" s="8"/>
      <c r="L46" s="8"/>
      <c r="N46" s="8"/>
      <c r="P46" s="8"/>
      <c r="R46" s="8"/>
      <c r="T46" s="7"/>
      <c r="V46" s="7"/>
    </row>
    <row r="47" spans="3:25" ht="11.1" customHeight="1">
      <c r="D47" s="8"/>
      <c r="F47" s="8"/>
      <c r="H47" s="8"/>
      <c r="J47" s="8"/>
      <c r="L47" s="8"/>
      <c r="N47" s="8"/>
      <c r="P47" s="8"/>
      <c r="R47" s="8"/>
      <c r="T47" s="8"/>
      <c r="V47" s="8"/>
    </row>
    <row r="48" spans="3:25" s="1" customFormat="1" ht="20.100000000000001" customHeight="1">
      <c r="D48" s="5"/>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41" customFormat="1" ht="20.100000000000001" customHeight="1">
      <c r="D50" s="42"/>
      <c r="F50" s="85"/>
      <c r="H50" s="85"/>
      <c r="J50" s="85"/>
      <c r="L50" s="85"/>
      <c r="N50" s="85"/>
      <c r="P50" s="44"/>
      <c r="R50" s="44"/>
      <c r="T50" s="44"/>
      <c r="V50" s="44"/>
    </row>
    <row r="51" spans="3:23" s="41" customFormat="1" ht="25.05" hidden="1" customHeight="1">
      <c r="D51" s="121" t="s">
        <v>14</v>
      </c>
      <c r="E51" s="122"/>
      <c r="F51" s="85"/>
      <c r="H51" s="85"/>
      <c r="J51" s="85"/>
      <c r="L51" s="85"/>
      <c r="N51" s="85"/>
      <c r="P51" s="45"/>
      <c r="R51" s="45"/>
      <c r="T51" s="45"/>
      <c r="V51" s="45"/>
    </row>
    <row r="52" spans="3:23" s="41" customFormat="1" ht="25.05" hidden="1" customHeight="1">
      <c r="D52" s="54">
        <v>1</v>
      </c>
      <c r="E52" s="49" t="s">
        <v>23</v>
      </c>
      <c r="F52" s="48"/>
      <c r="G52" s="49"/>
      <c r="H52" s="48"/>
      <c r="I52" s="49"/>
      <c r="J52" s="48"/>
      <c r="K52" s="49"/>
      <c r="L52" s="48"/>
      <c r="M52" s="49"/>
      <c r="N52" s="48"/>
      <c r="O52" s="49"/>
      <c r="P52" s="48"/>
      <c r="Q52" s="49"/>
      <c r="R52" s="48"/>
      <c r="S52" s="49"/>
      <c r="T52" s="48"/>
      <c r="U52" s="49"/>
      <c r="V52" s="48"/>
      <c r="W52" s="49"/>
    </row>
    <row r="53" spans="3:23" s="41" customFormat="1" ht="25.05" hidden="1" customHeight="1">
      <c r="C53" s="46"/>
      <c r="D53" s="55">
        <v>2</v>
      </c>
      <c r="E53" s="49" t="s">
        <v>23</v>
      </c>
      <c r="F53" s="47"/>
      <c r="G53" s="49"/>
      <c r="H53" s="47"/>
      <c r="I53" s="49"/>
      <c r="J53" s="47"/>
      <c r="K53" s="49"/>
      <c r="L53" s="47"/>
      <c r="M53" s="49"/>
      <c r="N53" s="47"/>
      <c r="O53" s="49"/>
      <c r="P53" s="47"/>
      <c r="Q53" s="49"/>
      <c r="R53" s="47"/>
      <c r="S53" s="49"/>
      <c r="T53" s="47"/>
      <c r="U53" s="49"/>
      <c r="V53" s="47"/>
      <c r="W53" s="49"/>
    </row>
    <row r="54" spans="3:23" s="1" customFormat="1" ht="25.05" hidden="1" customHeight="1">
      <c r="D54" s="56">
        <v>3</v>
      </c>
      <c r="E54" s="51" t="s">
        <v>23</v>
      </c>
      <c r="F54" s="50"/>
      <c r="G54" s="50"/>
      <c r="H54" s="50"/>
      <c r="I54" s="50"/>
      <c r="J54" s="50"/>
      <c r="K54" s="50"/>
      <c r="L54" s="50"/>
      <c r="M54" s="50"/>
      <c r="N54" s="50"/>
      <c r="O54" s="50"/>
      <c r="P54" s="50"/>
      <c r="Q54" s="50"/>
      <c r="R54" s="50"/>
      <c r="S54" s="50"/>
      <c r="T54" s="50"/>
      <c r="U54" s="50"/>
      <c r="V54" s="50"/>
      <c r="W54" s="50"/>
    </row>
    <row r="55" spans="3:23" s="1" customFormat="1" ht="25.05" hidden="1" customHeight="1">
      <c r="D55" s="56">
        <v>4</v>
      </c>
      <c r="E55" s="52" t="s">
        <v>23</v>
      </c>
      <c r="F55" s="53"/>
      <c r="G55" s="52"/>
      <c r="H55" s="53"/>
      <c r="I55" s="52"/>
      <c r="J55" s="53"/>
      <c r="K55" s="52"/>
      <c r="L55" s="53"/>
      <c r="M55" s="52"/>
      <c r="N55" s="53"/>
      <c r="O55" s="52"/>
      <c r="P55" s="53"/>
      <c r="Q55" s="52"/>
      <c r="R55" s="53"/>
      <c r="S55" s="52"/>
      <c r="T55" s="53"/>
      <c r="U55" s="52"/>
      <c r="V55" s="53"/>
      <c r="W55" s="52"/>
    </row>
    <row r="56" spans="3:23" ht="20.100000000000001" customHeight="1"/>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04">
    <mergeCell ref="D37:F37"/>
    <mergeCell ref="J37:K37"/>
    <mergeCell ref="L37:N37"/>
    <mergeCell ref="D36:F36"/>
    <mergeCell ref="H36:K36"/>
    <mergeCell ref="L36:O36"/>
    <mergeCell ref="D51:E51"/>
    <mergeCell ref="R40:U40"/>
    <mergeCell ref="D41:F41"/>
    <mergeCell ref="J41:L41"/>
    <mergeCell ref="N41:P41"/>
    <mergeCell ref="R41:T41"/>
    <mergeCell ref="J42:Q42"/>
    <mergeCell ref="D40:G40"/>
    <mergeCell ref="H40:I40"/>
    <mergeCell ref="J40:M40"/>
    <mergeCell ref="N40:Q40"/>
    <mergeCell ref="L43:N43"/>
    <mergeCell ref="D29:G29"/>
    <mergeCell ref="H29:J29"/>
    <mergeCell ref="L29:N29"/>
    <mergeCell ref="P29:R29"/>
    <mergeCell ref="T29:V29"/>
    <mergeCell ref="D28:G28"/>
    <mergeCell ref="H28:J28"/>
    <mergeCell ref="L28:N28"/>
    <mergeCell ref="D30:G30"/>
    <mergeCell ref="H30:J30"/>
    <mergeCell ref="L30:N30"/>
    <mergeCell ref="P30:R30"/>
    <mergeCell ref="T30:V30"/>
    <mergeCell ref="D26:G26"/>
    <mergeCell ref="T26:W26"/>
    <mergeCell ref="D27:G27"/>
    <mergeCell ref="H27:J27"/>
    <mergeCell ref="L27:N27"/>
    <mergeCell ref="P27:R27"/>
    <mergeCell ref="T27:V27"/>
    <mergeCell ref="P28:R28"/>
    <mergeCell ref="T28:V28"/>
    <mergeCell ref="D24:G24"/>
    <mergeCell ref="H24:K24"/>
    <mergeCell ref="L24:O24"/>
    <mergeCell ref="T24:W24"/>
    <mergeCell ref="D25:G25"/>
    <mergeCell ref="H25:J25"/>
    <mergeCell ref="L25:N25"/>
    <mergeCell ref="P25:R25"/>
    <mergeCell ref="T25:V25"/>
    <mergeCell ref="P24:S24"/>
    <mergeCell ref="D19:G19"/>
    <mergeCell ref="N19:O19"/>
    <mergeCell ref="D16:G18"/>
    <mergeCell ref="H16:K16"/>
    <mergeCell ref="L16:N16"/>
    <mergeCell ref="H18:J18"/>
    <mergeCell ref="K18:L18"/>
    <mergeCell ref="N18:O18"/>
    <mergeCell ref="D20:G20"/>
    <mergeCell ref="N20:O20"/>
    <mergeCell ref="P18:Q18"/>
    <mergeCell ref="T18:U18"/>
    <mergeCell ref="R10:W10"/>
    <mergeCell ref="D11:G11"/>
    <mergeCell ref="H11:W11"/>
    <mergeCell ref="D12:G12"/>
    <mergeCell ref="H12:W12"/>
    <mergeCell ref="D15:G15"/>
    <mergeCell ref="J15:W15"/>
    <mergeCell ref="P10:Q10"/>
    <mergeCell ref="P16:S16"/>
    <mergeCell ref="T16:V16"/>
    <mergeCell ref="H17:K17"/>
    <mergeCell ref="L17:N17"/>
    <mergeCell ref="P17:S17"/>
    <mergeCell ref="T17:V17"/>
    <mergeCell ref="D13:G14"/>
    <mergeCell ref="H13:I13"/>
    <mergeCell ref="J13:L13"/>
    <mergeCell ref="P13:S13"/>
    <mergeCell ref="H14:J14"/>
    <mergeCell ref="K14:L14"/>
    <mergeCell ref="N14:R14"/>
    <mergeCell ref="S14:T14"/>
    <mergeCell ref="D8:G8"/>
    <mergeCell ref="H8:W8"/>
    <mergeCell ref="D9:G9"/>
    <mergeCell ref="N9:O9"/>
    <mergeCell ref="D10:G10"/>
    <mergeCell ref="H10:I10"/>
    <mergeCell ref="J10:O10"/>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E00-000000000000}">
      <formula1>$D$52:$D$55</formula1>
    </dataValidation>
    <dataValidation type="list" allowBlank="1" showInputMessage="1" showErrorMessage="1" sqref="T13" xr:uid="{00000000-0002-0000-0E00-000001000000}">
      <formula1>$Z$13</formula1>
    </dataValidation>
  </dataValidations>
  <pageMargins left="0.78740157480314965" right="0" top="0.31496062992125984" bottom="0.19685039370078741" header="0.11811023622047245" footer="0.11811023622047245"/>
  <pageSetup paperSize="9" scale="73"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C1:AA71"/>
  <sheetViews>
    <sheetView view="pageBreakPreview" topLeftCell="A25"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111</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55</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188"/>
      <c r="R16" s="188"/>
      <c r="S16" s="18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06"/>
      <c r="R17" s="206"/>
      <c r="S17" s="206"/>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83" t="s">
        <v>33</v>
      </c>
      <c r="E19" s="123"/>
      <c r="F19" s="123"/>
      <c r="G19" s="124"/>
      <c r="H19" s="10"/>
      <c r="I19" s="19" t="s">
        <v>21</v>
      </c>
      <c r="J19" s="11"/>
      <c r="K19" s="19" t="s">
        <v>26</v>
      </c>
      <c r="L19" s="11"/>
      <c r="M19" s="19" t="s">
        <v>27</v>
      </c>
      <c r="N19" s="188" t="s">
        <v>28</v>
      </c>
      <c r="O19" s="247"/>
      <c r="P19" s="11"/>
      <c r="Q19" s="19" t="s">
        <v>21</v>
      </c>
      <c r="R19" s="11"/>
      <c r="S19" s="19" t="s">
        <v>26</v>
      </c>
      <c r="T19" s="11"/>
      <c r="U19" s="19" t="s">
        <v>27</v>
      </c>
      <c r="V19" s="20"/>
      <c r="W19" s="25"/>
      <c r="Z19" s="120" t="str">
        <f>IF(OR(K14="",S14=""),"",IF(J13&lt;304200,"ok","×"))</f>
        <v/>
      </c>
      <c r="AA19" s="76" t="s">
        <v>103</v>
      </c>
    </row>
    <row r="20" spans="3:27" ht="25.05" customHeight="1" thickTop="1" thickBot="1">
      <c r="D20" s="248" t="s">
        <v>35</v>
      </c>
      <c r="E20" s="249"/>
      <c r="F20" s="249"/>
      <c r="G20" s="250"/>
      <c r="H20" s="26"/>
      <c r="I20" s="27" t="s">
        <v>21</v>
      </c>
      <c r="J20" s="28"/>
      <c r="K20" s="27" t="s">
        <v>26</v>
      </c>
      <c r="L20" s="28"/>
      <c r="M20" s="27" t="s">
        <v>27</v>
      </c>
      <c r="N20" s="170" t="s">
        <v>28</v>
      </c>
      <c r="O20" s="251"/>
      <c r="P20" s="28"/>
      <c r="Q20" s="27" t="s">
        <v>21</v>
      </c>
      <c r="R20" s="28"/>
      <c r="S20" s="27" t="s">
        <v>26</v>
      </c>
      <c r="T20" s="28"/>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86</v>
      </c>
      <c r="E28" s="123"/>
      <c r="F28" s="123"/>
      <c r="G28" s="152"/>
      <c r="H28" s="142"/>
      <c r="I28" s="143"/>
      <c r="J28" s="144"/>
      <c r="K28" s="21" t="s">
        <v>2</v>
      </c>
      <c r="L28" s="142"/>
      <c r="M28" s="143"/>
      <c r="N28" s="144"/>
      <c r="O28" s="21" t="s">
        <v>2</v>
      </c>
      <c r="P28" s="142"/>
      <c r="Q28" s="143"/>
      <c r="R28" s="14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40" t="s">
        <v>47</v>
      </c>
      <c r="F34" s="8"/>
      <c r="H34" s="8"/>
      <c r="J34" s="8"/>
      <c r="L34" s="8"/>
      <c r="N34" s="8"/>
      <c r="P34" s="8"/>
      <c r="R34" s="8"/>
      <c r="T34" s="8"/>
      <c r="V34" s="8"/>
    </row>
    <row r="35" spans="3:25" ht="25.05" customHeight="1">
      <c r="C35" s="1"/>
      <c r="D35" s="131" t="s">
        <v>10</v>
      </c>
      <c r="E35" s="134"/>
      <c r="F35" s="134"/>
      <c r="G35" s="22"/>
      <c r="H35" s="131" t="s">
        <v>11</v>
      </c>
      <c r="I35" s="134"/>
      <c r="J35" s="134"/>
      <c r="K35" s="138"/>
      <c r="L35" s="131" t="s">
        <v>12</v>
      </c>
      <c r="M35" s="134"/>
      <c r="N35" s="134"/>
      <c r="O35" s="138"/>
      <c r="P35" s="8"/>
      <c r="R35" s="8"/>
      <c r="T35" s="4"/>
      <c r="V35" s="4"/>
    </row>
    <row r="36" spans="3:25" ht="25.05" customHeight="1">
      <c r="C36" s="1"/>
      <c r="D36" s="125">
        <f>T30</f>
        <v>0</v>
      </c>
      <c r="E36" s="125"/>
      <c r="F36" s="126"/>
      <c r="G36" s="21" t="s">
        <v>2</v>
      </c>
      <c r="H36" s="14">
        <v>10</v>
      </c>
      <c r="I36" s="36" t="s">
        <v>19</v>
      </c>
      <c r="J36" s="139">
        <v>10</v>
      </c>
      <c r="K36" s="140"/>
      <c r="L36" s="125">
        <f>ROUNDDOWN(D36*H36/J36,0)</f>
        <v>0</v>
      </c>
      <c r="M36" s="125"/>
      <c r="N36" s="126"/>
      <c r="O36" s="21" t="s">
        <v>2</v>
      </c>
      <c r="P36" s="8"/>
      <c r="R36" s="8"/>
      <c r="T36" s="8"/>
      <c r="V36" s="8"/>
    </row>
    <row r="37" spans="3:25" ht="25.05" customHeight="1">
      <c r="C37" s="1"/>
      <c r="D37" s="8" t="s">
        <v>52</v>
      </c>
      <c r="F37" s="5"/>
      <c r="H37" s="5"/>
      <c r="J37" s="6"/>
      <c r="L37" s="8"/>
      <c r="N37" s="8"/>
      <c r="P37" s="8"/>
      <c r="R37" s="8"/>
      <c r="T37" s="8"/>
      <c r="V37" s="8"/>
    </row>
    <row r="38" spans="3:25" ht="25.05" customHeight="1">
      <c r="C38" s="1"/>
      <c r="D38" s="40" t="s">
        <v>48</v>
      </c>
      <c r="E38" s="8"/>
      <c r="F38" s="9"/>
      <c r="H38" s="8"/>
      <c r="J38" s="8"/>
      <c r="L38" s="8"/>
      <c r="N38" s="8"/>
      <c r="P38" s="8"/>
      <c r="R38" s="8"/>
      <c r="T38" s="8"/>
      <c r="V38" s="8"/>
    </row>
    <row r="39" spans="3:25" ht="25.05" customHeight="1">
      <c r="C39" s="1"/>
      <c r="D39" s="131" t="s">
        <v>12</v>
      </c>
      <c r="E39" s="134"/>
      <c r="F39" s="134"/>
      <c r="G39" s="135"/>
      <c r="H39" s="131" t="s">
        <v>14</v>
      </c>
      <c r="I39" s="135"/>
      <c r="J39" s="131" t="s">
        <v>13</v>
      </c>
      <c r="K39" s="134"/>
      <c r="L39" s="134"/>
      <c r="M39" s="135"/>
      <c r="N39" s="131" t="s">
        <v>15</v>
      </c>
      <c r="O39" s="134"/>
      <c r="P39" s="134"/>
      <c r="Q39" s="135"/>
      <c r="R39" s="123" t="s">
        <v>16</v>
      </c>
      <c r="S39" s="124"/>
      <c r="T39" s="124"/>
      <c r="U39" s="124"/>
      <c r="V39" s="9"/>
      <c r="W39" s="9"/>
    </row>
    <row r="40" spans="3:25" ht="25.05" customHeight="1">
      <c r="C40" s="1"/>
      <c r="D40" s="125">
        <f>L36</f>
        <v>0</v>
      </c>
      <c r="E40" s="125"/>
      <c r="F40" s="126"/>
      <c r="G40" s="21" t="s">
        <v>2</v>
      </c>
      <c r="H40" s="10" t="str">
        <f>IF(H15="","",H15)</f>
        <v/>
      </c>
      <c r="I40" s="37" t="s">
        <v>23</v>
      </c>
      <c r="J40" s="127">
        <v>834964</v>
      </c>
      <c r="K40" s="127"/>
      <c r="L40" s="128"/>
      <c r="M40" s="21" t="s">
        <v>2</v>
      </c>
      <c r="N40" s="125" t="str">
        <f>IF(H40="","",IF(H40=1,"－　　　　　　",IF(H40=2,"－　　　　　　",IF(H40=4,"－　　　　　　",IF(H40=3,ROUNDDOWN(T27*1/2,0),"－　　　　　　")))))</f>
        <v/>
      </c>
      <c r="O40" s="125"/>
      <c r="P40" s="126"/>
      <c r="Q40" s="21" t="s">
        <v>2</v>
      </c>
      <c r="R40" s="244">
        <f>IF(Y40="不認定",0,IF(D40&lt;L42,D40,L42))</f>
        <v>0</v>
      </c>
      <c r="S40" s="245"/>
      <c r="T40" s="246"/>
      <c r="U40" s="21" t="s">
        <v>2</v>
      </c>
      <c r="V40" s="9"/>
      <c r="W40" s="9"/>
      <c r="Y40" s="2" t="str">
        <f>IF(Z20=1,"不認定","")</f>
        <v/>
      </c>
    </row>
    <row r="41" spans="3:25" ht="25.05" customHeight="1">
      <c r="C41" s="1"/>
      <c r="D41" s="8"/>
      <c r="F41" s="8"/>
      <c r="H41" s="8"/>
      <c r="J41" s="131" t="s">
        <v>20</v>
      </c>
      <c r="K41" s="132"/>
      <c r="L41" s="132"/>
      <c r="M41" s="132"/>
      <c r="N41" s="132"/>
      <c r="O41" s="132"/>
      <c r="P41" s="132"/>
      <c r="Q41" s="133"/>
      <c r="R41" s="8"/>
      <c r="T41" s="8"/>
      <c r="V41" s="8"/>
    </row>
    <row r="42" spans="3:25" ht="25.05" customHeight="1">
      <c r="C42" s="1"/>
      <c r="D42" s="8"/>
      <c r="F42" s="8"/>
      <c r="H42" s="8"/>
      <c r="J42" s="38"/>
      <c r="K42" s="33"/>
      <c r="L42" s="136">
        <f>IF(J40&lt;N40,J40,N40)</f>
        <v>834964</v>
      </c>
      <c r="M42" s="137"/>
      <c r="N42" s="137"/>
      <c r="O42" s="33" t="s">
        <v>2</v>
      </c>
      <c r="P42" s="20"/>
      <c r="Q42" s="21"/>
      <c r="R42" s="8"/>
      <c r="T42" s="8"/>
      <c r="V42" s="8"/>
    </row>
    <row r="43" spans="3:25" ht="25.05" customHeight="1">
      <c r="C43" s="1"/>
      <c r="D43" s="8" t="s">
        <v>51</v>
      </c>
      <c r="F43" s="8"/>
      <c r="H43" s="8"/>
      <c r="J43" s="8"/>
      <c r="L43" s="8"/>
      <c r="N43" s="8"/>
      <c r="P43" s="8"/>
      <c r="R43" s="8"/>
      <c r="T43" s="8"/>
      <c r="V43" s="8"/>
    </row>
    <row r="44" spans="3:25" ht="25.05" customHeight="1">
      <c r="C44" s="1"/>
      <c r="D44" s="8" t="s">
        <v>125</v>
      </c>
      <c r="F44" s="8"/>
      <c r="H44" s="8"/>
      <c r="J44" s="8"/>
      <c r="L44" s="8"/>
      <c r="N44" s="8"/>
      <c r="P44" s="8"/>
      <c r="R44" s="8"/>
      <c r="T44" s="8"/>
      <c r="V44" s="8"/>
    </row>
    <row r="45" spans="3:25" ht="25.05" customHeight="1">
      <c r="C45" s="1"/>
      <c r="D45" s="110" t="s">
        <v>123</v>
      </c>
      <c r="F45" s="5"/>
      <c r="H45" s="8"/>
      <c r="J45" s="8"/>
      <c r="L45" s="8"/>
      <c r="N45" s="8"/>
      <c r="P45" s="8"/>
      <c r="R45" s="8"/>
      <c r="T45" s="8"/>
      <c r="V45" s="8"/>
    </row>
    <row r="46" spans="3:25" ht="25.05" customHeight="1">
      <c r="C46" s="1"/>
      <c r="D46" s="8"/>
      <c r="F46" s="8"/>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43"/>
      <c r="H51" s="43"/>
      <c r="J51" s="43"/>
      <c r="L51" s="43"/>
      <c r="N51" s="43"/>
      <c r="P51" s="44"/>
      <c r="R51" s="44"/>
      <c r="T51" s="44"/>
      <c r="V51" s="44"/>
    </row>
    <row r="52" spans="3:23" s="41" customFormat="1" ht="25.05" hidden="1" customHeight="1">
      <c r="D52" s="121" t="s">
        <v>14</v>
      </c>
      <c r="E52" s="122"/>
      <c r="F52" s="43"/>
      <c r="H52" s="43"/>
      <c r="J52" s="43"/>
      <c r="L52" s="43"/>
      <c r="N52" s="4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T18:U18"/>
    <mergeCell ref="D16:G18"/>
    <mergeCell ref="H16:K16"/>
    <mergeCell ref="L16:N16"/>
    <mergeCell ref="P16:S16"/>
    <mergeCell ref="T16:V16"/>
    <mergeCell ref="H17:K17"/>
    <mergeCell ref="L17:N17"/>
    <mergeCell ref="P17:S17"/>
    <mergeCell ref="T17:V17"/>
    <mergeCell ref="H18:J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K18:L18"/>
    <mergeCell ref="N18:O18"/>
    <mergeCell ref="P18:Q18"/>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5:F35"/>
    <mergeCell ref="H35:K35"/>
    <mergeCell ref="L35:O35"/>
    <mergeCell ref="D36:F36"/>
    <mergeCell ref="J36:K36"/>
    <mergeCell ref="L36:N36"/>
    <mergeCell ref="D30:G30"/>
    <mergeCell ref="H30:J30"/>
    <mergeCell ref="L30:N30"/>
    <mergeCell ref="D52:E52"/>
    <mergeCell ref="R39:U39"/>
    <mergeCell ref="D40:F40"/>
    <mergeCell ref="J40:L40"/>
    <mergeCell ref="N40:P40"/>
    <mergeCell ref="R40:T40"/>
    <mergeCell ref="J41:Q41"/>
    <mergeCell ref="D39:G39"/>
    <mergeCell ref="H39:I39"/>
    <mergeCell ref="J39:M39"/>
    <mergeCell ref="N39:Q39"/>
    <mergeCell ref="L42:N42"/>
  </mergeCells>
  <phoneticPr fontId="2"/>
  <dataValidations count="2">
    <dataValidation type="list" allowBlank="1" showInputMessage="1" showErrorMessage="1" sqref="H15" xr:uid="{00000000-0002-0000-0300-000000000000}">
      <formula1>$D$53:$D$56</formula1>
    </dataValidation>
    <dataValidation type="list" allowBlank="1" showInputMessage="1" showErrorMessage="1" sqref="T13" xr:uid="{00000000-0002-0000-0300-000001000000}">
      <formula1>$Z$13</formula1>
    </dataValidation>
  </dataValidations>
  <pageMargins left="0.78740157480314965" right="0" top="0.31496062992125984" bottom="0.19685039370078741" header="0.11811023622047245" footer="0.11811023622047245"/>
  <pageSetup paperSize="9" scale="74"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1:AA71"/>
  <sheetViews>
    <sheetView view="pageBreakPreview" topLeftCell="A28" zoomScale="70" zoomScaleNormal="145" zoomScaleSheetLayoutView="70" workbookViewId="0">
      <selection activeCell="D45" sqref="D45"/>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52" t="s">
        <v>113</v>
      </c>
      <c r="E2" s="253"/>
      <c r="F2" s="253"/>
      <c r="G2" s="253"/>
      <c r="H2" s="253"/>
      <c r="I2" s="253"/>
      <c r="J2" s="253"/>
      <c r="K2" s="253"/>
      <c r="L2" s="253"/>
      <c r="M2" s="253"/>
      <c r="N2" s="253"/>
      <c r="O2" s="253"/>
      <c r="P2" s="253"/>
      <c r="Q2" s="253"/>
      <c r="R2" s="253"/>
      <c r="S2" s="253"/>
      <c r="T2" s="253"/>
      <c r="U2" s="253"/>
      <c r="V2" s="25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54" t="s">
        <v>57</v>
      </c>
      <c r="I5" s="255"/>
      <c r="J5" s="255"/>
      <c r="K5" s="256"/>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188"/>
      <c r="R16" s="188"/>
      <c r="S16" s="18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06"/>
      <c r="R17" s="206"/>
      <c r="S17" s="206"/>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83" t="s">
        <v>33</v>
      </c>
      <c r="E19" s="123"/>
      <c r="F19" s="123"/>
      <c r="G19" s="124"/>
      <c r="H19" s="10"/>
      <c r="I19" s="19" t="s">
        <v>21</v>
      </c>
      <c r="J19" s="11"/>
      <c r="K19" s="19" t="s">
        <v>26</v>
      </c>
      <c r="L19" s="11"/>
      <c r="M19" s="19" t="s">
        <v>27</v>
      </c>
      <c r="N19" s="188" t="s">
        <v>28</v>
      </c>
      <c r="O19" s="247"/>
      <c r="P19" s="11"/>
      <c r="Q19" s="19" t="s">
        <v>21</v>
      </c>
      <c r="R19" s="11"/>
      <c r="S19" s="19" t="s">
        <v>26</v>
      </c>
      <c r="T19" s="11"/>
      <c r="U19" s="19" t="s">
        <v>27</v>
      </c>
      <c r="V19" s="20"/>
      <c r="W19" s="25"/>
      <c r="Z19" s="120" t="str">
        <f>IF(OR(K14="",S14=""),"",IF(J13&lt;304200,"ok","×"))</f>
        <v/>
      </c>
      <c r="AA19" s="76" t="s">
        <v>103</v>
      </c>
    </row>
    <row r="20" spans="3:27" ht="25.05" customHeight="1" thickTop="1" thickBot="1">
      <c r="D20" s="248" t="s">
        <v>35</v>
      </c>
      <c r="E20" s="249"/>
      <c r="F20" s="249"/>
      <c r="G20" s="250"/>
      <c r="H20" s="26"/>
      <c r="I20" s="27" t="s">
        <v>21</v>
      </c>
      <c r="J20" s="28"/>
      <c r="K20" s="27" t="s">
        <v>26</v>
      </c>
      <c r="L20" s="28"/>
      <c r="M20" s="27" t="s">
        <v>27</v>
      </c>
      <c r="N20" s="170" t="s">
        <v>28</v>
      </c>
      <c r="O20" s="251"/>
      <c r="P20" s="28"/>
      <c r="Q20" s="27" t="s">
        <v>21</v>
      </c>
      <c r="R20" s="28"/>
      <c r="S20" s="27" t="s">
        <v>26</v>
      </c>
      <c r="T20" s="28"/>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86</v>
      </c>
      <c r="E28" s="123"/>
      <c r="F28" s="123"/>
      <c r="G28" s="152"/>
      <c r="H28" s="142"/>
      <c r="I28" s="143"/>
      <c r="J28" s="144"/>
      <c r="K28" s="21" t="s">
        <v>2</v>
      </c>
      <c r="L28" s="142"/>
      <c r="M28" s="143"/>
      <c r="N28" s="144"/>
      <c r="O28" s="21" t="s">
        <v>2</v>
      </c>
      <c r="P28" s="142"/>
      <c r="Q28" s="143"/>
      <c r="R28" s="14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40" t="s">
        <v>47</v>
      </c>
      <c r="F34" s="8"/>
      <c r="H34" s="8"/>
      <c r="J34" s="8"/>
      <c r="L34" s="8"/>
      <c r="N34" s="8"/>
      <c r="P34" s="8"/>
      <c r="R34" s="8"/>
      <c r="T34" s="8"/>
      <c r="V34" s="8"/>
    </row>
    <row r="35" spans="3:25" ht="25.05" customHeight="1">
      <c r="C35" s="1"/>
      <c r="D35" s="131" t="s">
        <v>10</v>
      </c>
      <c r="E35" s="134"/>
      <c r="F35" s="134"/>
      <c r="G35" s="22"/>
      <c r="H35" s="131" t="s">
        <v>11</v>
      </c>
      <c r="I35" s="134"/>
      <c r="J35" s="134"/>
      <c r="K35" s="138"/>
      <c r="L35" s="131" t="s">
        <v>12</v>
      </c>
      <c r="M35" s="134"/>
      <c r="N35" s="134"/>
      <c r="O35" s="138"/>
      <c r="P35" s="8"/>
      <c r="R35" s="8"/>
      <c r="T35" s="4"/>
      <c r="V35" s="4"/>
    </row>
    <row r="36" spans="3:25" ht="25.05" customHeight="1">
      <c r="C36" s="1"/>
      <c r="D36" s="125">
        <f>T30</f>
        <v>0</v>
      </c>
      <c r="E36" s="125"/>
      <c r="F36" s="126"/>
      <c r="G36" s="21" t="s">
        <v>2</v>
      </c>
      <c r="H36" s="14">
        <v>10</v>
      </c>
      <c r="I36" s="36" t="s">
        <v>19</v>
      </c>
      <c r="J36" s="139">
        <v>10</v>
      </c>
      <c r="K36" s="140"/>
      <c r="L36" s="125">
        <f>ROUNDDOWN(D36*H36/J36,0)</f>
        <v>0</v>
      </c>
      <c r="M36" s="125"/>
      <c r="N36" s="126"/>
      <c r="O36" s="21" t="s">
        <v>2</v>
      </c>
      <c r="P36" s="8"/>
      <c r="R36" s="8"/>
      <c r="T36" s="8"/>
      <c r="V36" s="8"/>
    </row>
    <row r="37" spans="3:25" ht="25.05" customHeight="1">
      <c r="C37" s="1"/>
      <c r="D37" s="8" t="s">
        <v>52</v>
      </c>
      <c r="F37" s="5"/>
      <c r="H37" s="5"/>
      <c r="J37" s="6"/>
      <c r="L37" s="8"/>
      <c r="N37" s="8"/>
      <c r="P37" s="8"/>
      <c r="R37" s="8"/>
      <c r="T37" s="8"/>
      <c r="V37" s="8"/>
    </row>
    <row r="38" spans="3:25" ht="25.05" customHeight="1">
      <c r="C38" s="1"/>
      <c r="D38" s="40" t="s">
        <v>48</v>
      </c>
      <c r="E38" s="8"/>
      <c r="F38" s="9"/>
      <c r="H38" s="8"/>
      <c r="J38" s="8"/>
      <c r="L38" s="8"/>
      <c r="N38" s="8"/>
      <c r="P38" s="8"/>
      <c r="R38" s="8"/>
      <c r="T38" s="8"/>
      <c r="V38" s="8"/>
    </row>
    <row r="39" spans="3:25" ht="25.05" customHeight="1">
      <c r="C39" s="1"/>
      <c r="D39" s="131" t="s">
        <v>12</v>
      </c>
      <c r="E39" s="134"/>
      <c r="F39" s="134"/>
      <c r="G39" s="135"/>
      <c r="H39" s="131" t="s">
        <v>14</v>
      </c>
      <c r="I39" s="135"/>
      <c r="J39" s="131" t="s">
        <v>13</v>
      </c>
      <c r="K39" s="134"/>
      <c r="L39" s="134"/>
      <c r="M39" s="135"/>
      <c r="N39" s="131" t="s">
        <v>15</v>
      </c>
      <c r="O39" s="134"/>
      <c r="P39" s="134"/>
      <c r="Q39" s="135"/>
      <c r="R39" s="123" t="s">
        <v>16</v>
      </c>
      <c r="S39" s="124"/>
      <c r="T39" s="124"/>
      <c r="U39" s="124"/>
      <c r="V39" s="9"/>
      <c r="W39" s="9"/>
    </row>
    <row r="40" spans="3:25" ht="25.05" customHeight="1">
      <c r="C40" s="1"/>
      <c r="D40" s="125">
        <f>L36</f>
        <v>0</v>
      </c>
      <c r="E40" s="125"/>
      <c r="F40" s="126"/>
      <c r="G40" s="21" t="s">
        <v>2</v>
      </c>
      <c r="H40" s="10" t="str">
        <f>IF(H15="","",H15)</f>
        <v/>
      </c>
      <c r="I40" s="37" t="s">
        <v>23</v>
      </c>
      <c r="J40" s="127">
        <v>1009694</v>
      </c>
      <c r="K40" s="127"/>
      <c r="L40" s="128"/>
      <c r="M40" s="21" t="s">
        <v>2</v>
      </c>
      <c r="N40" s="125" t="str">
        <f>IF(H40="","",IF(H40=1,"－　　　　　　",IF(H40=2,"－　　　　　　",IF(H40=4,"－　　　　　　",IF(H40=3,ROUNDDOWN(T27*1/2,0),"－　　　　　　")))))</f>
        <v/>
      </c>
      <c r="O40" s="125"/>
      <c r="P40" s="126"/>
      <c r="Q40" s="21" t="s">
        <v>2</v>
      </c>
      <c r="R40" s="244">
        <f>IF(Y40="不認定",0,IF(D40&lt;L42,D40,L42))</f>
        <v>0</v>
      </c>
      <c r="S40" s="245"/>
      <c r="T40" s="246"/>
      <c r="U40" s="21" t="s">
        <v>2</v>
      </c>
      <c r="V40" s="9"/>
      <c r="W40" s="9"/>
      <c r="Y40" s="2" t="str">
        <f>IF(Z20=1,"不認定","")</f>
        <v/>
      </c>
    </row>
    <row r="41" spans="3:25" ht="25.05" customHeight="1">
      <c r="C41" s="1"/>
      <c r="D41" s="8"/>
      <c r="F41" s="8"/>
      <c r="H41" s="8"/>
      <c r="J41" s="131" t="s">
        <v>20</v>
      </c>
      <c r="K41" s="132"/>
      <c r="L41" s="132"/>
      <c r="M41" s="132"/>
      <c r="N41" s="132"/>
      <c r="O41" s="132"/>
      <c r="P41" s="132"/>
      <c r="Q41" s="133"/>
      <c r="R41" s="8"/>
      <c r="T41" s="8"/>
      <c r="V41" s="8"/>
    </row>
    <row r="42" spans="3:25" ht="25.05" customHeight="1">
      <c r="C42" s="1"/>
      <c r="D42" s="8"/>
      <c r="F42" s="8"/>
      <c r="H42" s="8"/>
      <c r="J42" s="38"/>
      <c r="K42" s="33"/>
      <c r="L42" s="136">
        <f>IF(J40&lt;N40,J40,N40)</f>
        <v>1009694</v>
      </c>
      <c r="M42" s="137"/>
      <c r="N42" s="137"/>
      <c r="O42" s="33" t="s">
        <v>2</v>
      </c>
      <c r="P42" s="20"/>
      <c r="Q42" s="21"/>
      <c r="R42" s="8"/>
      <c r="T42" s="8"/>
      <c r="V42" s="8"/>
    </row>
    <row r="43" spans="3:25" ht="25.05" customHeight="1">
      <c r="C43" s="1"/>
      <c r="D43" s="8" t="s">
        <v>51</v>
      </c>
      <c r="F43" s="8"/>
      <c r="H43" s="8"/>
      <c r="J43" s="8"/>
      <c r="L43" s="8"/>
      <c r="N43" s="8"/>
      <c r="P43" s="8"/>
      <c r="R43" s="8"/>
      <c r="T43" s="8"/>
      <c r="V43" s="8"/>
    </row>
    <row r="44" spans="3:25" ht="25.05" customHeight="1">
      <c r="C44" s="1"/>
      <c r="D44" s="8" t="s">
        <v>125</v>
      </c>
      <c r="F44" s="8"/>
      <c r="H44" s="8"/>
      <c r="J44" s="8"/>
      <c r="L44" s="8"/>
      <c r="N44" s="8"/>
      <c r="P44" s="8"/>
      <c r="R44" s="8"/>
      <c r="T44" s="8"/>
      <c r="V44" s="8"/>
    </row>
    <row r="45" spans="3:25" ht="25.05" customHeight="1">
      <c r="C45" s="1"/>
      <c r="D45" s="110" t="s">
        <v>123</v>
      </c>
      <c r="F45" s="5"/>
      <c r="H45" s="8"/>
      <c r="J45" s="8"/>
      <c r="L45" s="8"/>
      <c r="N45" s="8"/>
      <c r="P45" s="8"/>
      <c r="R45" s="8"/>
      <c r="T45" s="8"/>
      <c r="V45" s="8"/>
    </row>
    <row r="46" spans="3:25" ht="25.05" customHeight="1">
      <c r="C46" s="1"/>
      <c r="D46" s="8"/>
      <c r="F46" s="8"/>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43"/>
      <c r="H51" s="43"/>
      <c r="J51" s="43"/>
      <c r="L51" s="43"/>
      <c r="N51" s="43"/>
      <c r="P51" s="44"/>
      <c r="R51" s="44"/>
      <c r="T51" s="44"/>
      <c r="V51" s="44"/>
    </row>
    <row r="52" spans="3:23" s="41" customFormat="1" ht="25.05" hidden="1" customHeight="1">
      <c r="D52" s="121" t="s">
        <v>14</v>
      </c>
      <c r="E52" s="122"/>
      <c r="F52" s="43"/>
      <c r="H52" s="43"/>
      <c r="J52" s="43"/>
      <c r="L52" s="43"/>
      <c r="N52" s="4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T18:U18"/>
    <mergeCell ref="D16:G18"/>
    <mergeCell ref="H16:K16"/>
    <mergeCell ref="L16:N16"/>
    <mergeCell ref="P16:S16"/>
    <mergeCell ref="T16:V16"/>
    <mergeCell ref="H17:K17"/>
    <mergeCell ref="L17:N17"/>
    <mergeCell ref="P17:S17"/>
    <mergeCell ref="T17:V17"/>
    <mergeCell ref="H18:J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K18:L18"/>
    <mergeCell ref="N18:O18"/>
    <mergeCell ref="P18:Q18"/>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5:F35"/>
    <mergeCell ref="H35:K35"/>
    <mergeCell ref="L35:O35"/>
    <mergeCell ref="D36:F36"/>
    <mergeCell ref="J36:K36"/>
    <mergeCell ref="L36:N36"/>
    <mergeCell ref="D30:G30"/>
    <mergeCell ref="H30:J30"/>
    <mergeCell ref="L30:N30"/>
    <mergeCell ref="D52:E52"/>
    <mergeCell ref="R39:U39"/>
    <mergeCell ref="D40:F40"/>
    <mergeCell ref="J40:L40"/>
    <mergeCell ref="N40:P40"/>
    <mergeCell ref="R40:T40"/>
    <mergeCell ref="J41:Q41"/>
    <mergeCell ref="D39:G39"/>
    <mergeCell ref="H39:I39"/>
    <mergeCell ref="J39:M39"/>
    <mergeCell ref="N39:Q39"/>
    <mergeCell ref="L42:N42"/>
  </mergeCells>
  <phoneticPr fontId="2"/>
  <dataValidations count="2">
    <dataValidation type="list" allowBlank="1" showInputMessage="1" showErrorMessage="1" sqref="H15" xr:uid="{00000000-0002-0000-0400-000000000000}">
      <formula1>$D$53:$D$56</formula1>
    </dataValidation>
    <dataValidation type="list" allowBlank="1" showInputMessage="1" showErrorMessage="1" sqref="T13" xr:uid="{00000000-0002-0000-0400-000001000000}">
      <formula1>$Z$13</formula1>
    </dataValidation>
  </dataValidations>
  <pageMargins left="0.78740157480314965" right="0" top="0.31496062992125984" bottom="0.19685039370078741" header="0.11811023622047245" footer="0.11811023622047245"/>
  <pageSetup paperSize="9" scale="74"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C1:AA72"/>
  <sheetViews>
    <sheetView view="pageBreakPreview" topLeftCell="A25" zoomScale="70" zoomScaleNormal="145" zoomScaleSheetLayoutView="70" workbookViewId="0">
      <selection activeCell="D46" sqref="D46"/>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114</v>
      </c>
      <c r="E2" s="263"/>
      <c r="F2" s="263"/>
      <c r="G2" s="263"/>
      <c r="H2" s="263"/>
      <c r="I2" s="263"/>
      <c r="J2" s="263"/>
      <c r="K2" s="263"/>
      <c r="L2" s="263"/>
      <c r="M2" s="263"/>
      <c r="N2" s="263"/>
      <c r="O2" s="263"/>
      <c r="P2" s="263"/>
      <c r="Q2" s="263"/>
      <c r="R2" s="263"/>
      <c r="S2" s="263"/>
      <c r="T2" s="263"/>
      <c r="U2" s="263"/>
      <c r="V2" s="26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37</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188"/>
      <c r="R16" s="188"/>
      <c r="S16" s="18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06"/>
      <c r="R17" s="206"/>
      <c r="S17" s="206"/>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83" t="s">
        <v>33</v>
      </c>
      <c r="E19" s="123"/>
      <c r="F19" s="123"/>
      <c r="G19" s="124"/>
      <c r="H19" s="10"/>
      <c r="I19" s="19" t="s">
        <v>21</v>
      </c>
      <c r="J19" s="11"/>
      <c r="K19" s="19" t="s">
        <v>26</v>
      </c>
      <c r="L19" s="11"/>
      <c r="M19" s="19" t="s">
        <v>27</v>
      </c>
      <c r="N19" s="188" t="s">
        <v>28</v>
      </c>
      <c r="O19" s="247"/>
      <c r="P19" s="11"/>
      <c r="Q19" s="19" t="s">
        <v>21</v>
      </c>
      <c r="R19" s="11"/>
      <c r="S19" s="19" t="s">
        <v>26</v>
      </c>
      <c r="T19" s="11"/>
      <c r="U19" s="19" t="s">
        <v>27</v>
      </c>
      <c r="V19" s="20"/>
      <c r="W19" s="25"/>
      <c r="Z19" s="120" t="str">
        <f>IF(OR(K14="",S14=""),"",IF(J13&lt;304200,"ok","×"))</f>
        <v/>
      </c>
      <c r="AA19" s="76" t="s">
        <v>103</v>
      </c>
    </row>
    <row r="20" spans="3:27" ht="25.05" customHeight="1" thickTop="1" thickBot="1">
      <c r="D20" s="248" t="s">
        <v>35</v>
      </c>
      <c r="E20" s="249"/>
      <c r="F20" s="249"/>
      <c r="G20" s="250"/>
      <c r="H20" s="26"/>
      <c r="I20" s="27" t="s">
        <v>21</v>
      </c>
      <c r="J20" s="28"/>
      <c r="K20" s="27" t="s">
        <v>26</v>
      </c>
      <c r="L20" s="28"/>
      <c r="M20" s="27" t="s">
        <v>27</v>
      </c>
      <c r="N20" s="170" t="s">
        <v>28</v>
      </c>
      <c r="O20" s="251"/>
      <c r="P20" s="28"/>
      <c r="Q20" s="27" t="s">
        <v>21</v>
      </c>
      <c r="R20" s="28"/>
      <c r="S20" s="27" t="s">
        <v>26</v>
      </c>
      <c r="T20" s="28"/>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76</v>
      </c>
      <c r="E28" s="123"/>
      <c r="F28" s="123"/>
      <c r="G28" s="152"/>
      <c r="H28" s="142"/>
      <c r="I28" s="143"/>
      <c r="J28" s="144"/>
      <c r="K28" s="21" t="s">
        <v>2</v>
      </c>
      <c r="L28" s="142"/>
      <c r="M28" s="143"/>
      <c r="N28" s="144"/>
      <c r="O28" s="21" t="s">
        <v>2</v>
      </c>
      <c r="P28" s="142"/>
      <c r="Q28" s="143"/>
      <c r="R28" s="144"/>
      <c r="S28" s="21" t="s">
        <v>2</v>
      </c>
      <c r="T28" s="158">
        <f>SUM(H28,L28,P28)</f>
        <v>0</v>
      </c>
      <c r="U28" s="261"/>
      <c r="V28" s="262"/>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5">
        <f>P27-P28</f>
        <v>0</v>
      </c>
      <c r="Q29" s="145"/>
      <c r="R29" s="260"/>
      <c r="S29" s="94"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257"/>
      <c r="Q30" s="258"/>
      <c r="R30" s="259"/>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42</v>
      </c>
      <c r="F33" s="8"/>
      <c r="H33" s="8"/>
      <c r="J33" s="8"/>
      <c r="L33" s="8"/>
      <c r="N33" s="8"/>
      <c r="P33" s="8"/>
      <c r="R33" s="8"/>
      <c r="T33" s="8"/>
      <c r="V33" s="8"/>
    </row>
    <row r="34" spans="3:25" ht="25.05" customHeight="1">
      <c r="D34" s="8" t="s">
        <v>43</v>
      </c>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22"/>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4">
        <v>10</v>
      </c>
      <c r="I37" s="36" t="s">
        <v>19</v>
      </c>
      <c r="J37" s="139">
        <v>10</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10" t="str">
        <f>IF(H15="","",H15)</f>
        <v/>
      </c>
      <c r="I41" s="37" t="s">
        <v>23</v>
      </c>
      <c r="J41" s="127">
        <v>780460</v>
      </c>
      <c r="K41" s="127"/>
      <c r="L41" s="128"/>
      <c r="M41" s="21" t="s">
        <v>2</v>
      </c>
      <c r="N41" s="125" t="str">
        <f>IF(H41="","",IF(H41=1,"－　　　　　　",IF(H41=2,"－　　　　　　",IF(H41=4,"－　　　　　　",IF(H41=3,ROUNDDOWN(T27*1/2,0),"－　　　　　　")))))</f>
        <v/>
      </c>
      <c r="O41" s="125"/>
      <c r="P41" s="126"/>
      <c r="Q41" s="21" t="s">
        <v>2</v>
      </c>
      <c r="R41" s="244">
        <f>IF(Y41="不認定",0,IF(D41&lt;L43,D41,L43))</f>
        <v>0</v>
      </c>
      <c r="S41" s="245"/>
      <c r="T41" s="246"/>
      <c r="U41" s="21" t="s">
        <v>2</v>
      </c>
      <c r="V41" s="9"/>
      <c r="W41" s="9"/>
      <c r="Y41" s="2" t="str">
        <f>IF(Z20=1,"不認定","")</f>
        <v/>
      </c>
    </row>
    <row r="42" spans="3:25" ht="25.05" customHeight="1">
      <c r="C42" s="1"/>
      <c r="D42" s="8"/>
      <c r="F42" s="8"/>
      <c r="H42" s="8"/>
      <c r="J42" s="131" t="s">
        <v>20</v>
      </c>
      <c r="K42" s="132"/>
      <c r="L42" s="132"/>
      <c r="M42" s="132"/>
      <c r="N42" s="132"/>
      <c r="O42" s="132"/>
      <c r="P42" s="132"/>
      <c r="Q42" s="133"/>
      <c r="R42" s="8"/>
      <c r="T42" s="8"/>
      <c r="V42" s="8"/>
    </row>
    <row r="43" spans="3:25" ht="25.05" customHeight="1">
      <c r="C43" s="1"/>
      <c r="D43" s="8"/>
      <c r="F43" s="8"/>
      <c r="H43" s="8"/>
      <c r="J43" s="38"/>
      <c r="K43" s="33"/>
      <c r="L43" s="136">
        <f>IF(J41&lt;N41,J41,N41)</f>
        <v>780460</v>
      </c>
      <c r="M43" s="137"/>
      <c r="N43" s="137"/>
      <c r="O43" s="33" t="s">
        <v>2</v>
      </c>
      <c r="P43" s="20"/>
      <c r="Q43" s="21"/>
      <c r="R43" s="8"/>
      <c r="T43" s="8"/>
      <c r="V43" s="8"/>
    </row>
    <row r="44" spans="3:25" ht="25.05" customHeight="1">
      <c r="C44" s="1"/>
      <c r="D44" s="8" t="s">
        <v>51</v>
      </c>
      <c r="F44" s="8"/>
      <c r="H44" s="8"/>
      <c r="J44" s="8"/>
      <c r="L44" s="8"/>
      <c r="N44" s="8"/>
      <c r="P44" s="8"/>
      <c r="R44" s="8"/>
      <c r="T44" s="8"/>
      <c r="V44" s="8"/>
    </row>
    <row r="45" spans="3:25" ht="25.05" customHeight="1">
      <c r="C45" s="1"/>
      <c r="D45" s="8" t="s">
        <v>125</v>
      </c>
      <c r="F45" s="8"/>
      <c r="H45" s="8"/>
      <c r="J45" s="8"/>
      <c r="L45" s="8"/>
      <c r="N45" s="8"/>
      <c r="P45" s="8"/>
      <c r="R45" s="8"/>
      <c r="T45" s="8"/>
      <c r="V45" s="8"/>
    </row>
    <row r="46" spans="3:25" ht="25.05" customHeight="1">
      <c r="C46" s="1"/>
      <c r="D46" s="110" t="s">
        <v>123</v>
      </c>
      <c r="F46" s="5"/>
      <c r="H46" s="8"/>
      <c r="J46" s="8"/>
      <c r="L46" s="8"/>
      <c r="N46" s="8"/>
      <c r="P46" s="8"/>
      <c r="R46" s="8"/>
      <c r="T46" s="8"/>
      <c r="V46" s="8"/>
    </row>
    <row r="47" spans="3:25" ht="25.05" customHeight="1">
      <c r="C47" s="1"/>
      <c r="D47" s="8"/>
      <c r="F47" s="8"/>
      <c r="H47" s="8"/>
      <c r="J47" s="8"/>
      <c r="L47" s="8"/>
      <c r="N47" s="8"/>
      <c r="P47" s="8"/>
      <c r="R47" s="8"/>
      <c r="T47" s="8"/>
      <c r="V47" s="8"/>
    </row>
    <row r="48" spans="3:25" ht="20.100000000000001" customHeight="1">
      <c r="C48" s="1"/>
      <c r="D48" s="8"/>
      <c r="F48" s="8"/>
      <c r="H48" s="8"/>
      <c r="J48" s="8"/>
      <c r="L48" s="8"/>
      <c r="N48" s="8"/>
      <c r="P48" s="8"/>
      <c r="R48" s="8"/>
      <c r="T48" s="7"/>
      <c r="V48" s="7"/>
    </row>
    <row r="49" spans="3:23" ht="11.1" customHeight="1">
      <c r="D49" s="8"/>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1" customFormat="1" ht="20.100000000000001" customHeight="1">
      <c r="D51" s="5"/>
      <c r="F51" s="8"/>
      <c r="H51" s="8"/>
      <c r="J51" s="8"/>
      <c r="L51" s="8"/>
      <c r="N51" s="8"/>
      <c r="P51" s="8"/>
      <c r="R51" s="8"/>
      <c r="T51" s="8"/>
      <c r="V51" s="8"/>
    </row>
    <row r="52" spans="3:23" s="41" customFormat="1" ht="20.100000000000001" customHeight="1">
      <c r="D52" s="42"/>
      <c r="F52" s="43"/>
      <c r="H52" s="43"/>
      <c r="J52" s="43"/>
      <c r="L52" s="43"/>
      <c r="N52" s="43"/>
      <c r="P52" s="44"/>
      <c r="R52" s="44"/>
      <c r="T52" s="44"/>
      <c r="V52" s="44"/>
    </row>
    <row r="53" spans="3:23" s="41" customFormat="1" ht="25.05" hidden="1" customHeight="1">
      <c r="D53" s="121" t="s">
        <v>14</v>
      </c>
      <c r="E53" s="122"/>
      <c r="F53" s="43"/>
      <c r="H53" s="43"/>
      <c r="J53" s="43"/>
      <c r="L53" s="43"/>
      <c r="N53" s="43"/>
      <c r="P53" s="45"/>
      <c r="R53" s="45"/>
      <c r="T53" s="45"/>
      <c r="V53" s="45"/>
    </row>
    <row r="54" spans="3:23" s="41" customFormat="1" ht="25.05" hidden="1" customHeight="1">
      <c r="D54" s="54">
        <v>1</v>
      </c>
      <c r="E54" s="49" t="s">
        <v>23</v>
      </c>
      <c r="F54" s="48"/>
      <c r="G54" s="49"/>
      <c r="H54" s="48"/>
      <c r="I54" s="49"/>
      <c r="J54" s="48"/>
      <c r="K54" s="49"/>
      <c r="L54" s="48"/>
      <c r="M54" s="49"/>
      <c r="N54" s="48"/>
      <c r="O54" s="49"/>
      <c r="P54" s="48"/>
      <c r="Q54" s="49"/>
      <c r="R54" s="48"/>
      <c r="S54" s="49"/>
      <c r="T54" s="48"/>
      <c r="U54" s="49"/>
      <c r="V54" s="48"/>
      <c r="W54" s="49"/>
    </row>
    <row r="55" spans="3:23" s="41" customFormat="1" ht="25.05" hidden="1" customHeight="1">
      <c r="C55" s="46"/>
      <c r="D55" s="55">
        <v>2</v>
      </c>
      <c r="E55" s="49" t="s">
        <v>23</v>
      </c>
      <c r="F55" s="47"/>
      <c r="G55" s="49"/>
      <c r="H55" s="47"/>
      <c r="I55" s="49"/>
      <c r="J55" s="47"/>
      <c r="K55" s="49"/>
      <c r="L55" s="47"/>
      <c r="M55" s="49"/>
      <c r="N55" s="47"/>
      <c r="O55" s="49"/>
      <c r="P55" s="47"/>
      <c r="Q55" s="49"/>
      <c r="R55" s="47"/>
      <c r="S55" s="49"/>
      <c r="T55" s="47"/>
      <c r="U55" s="49"/>
      <c r="V55" s="47"/>
      <c r="W55" s="49"/>
    </row>
    <row r="56" spans="3:23" s="1" customFormat="1" ht="25.05" hidden="1" customHeight="1">
      <c r="D56" s="56">
        <v>3</v>
      </c>
      <c r="E56" s="51" t="s">
        <v>23</v>
      </c>
      <c r="F56" s="50"/>
      <c r="G56" s="50"/>
      <c r="H56" s="50"/>
      <c r="I56" s="50"/>
      <c r="J56" s="50"/>
      <c r="K56" s="50"/>
      <c r="L56" s="50"/>
      <c r="M56" s="50"/>
      <c r="N56" s="50"/>
      <c r="O56" s="50"/>
      <c r="P56" s="50"/>
      <c r="Q56" s="50"/>
      <c r="R56" s="50"/>
      <c r="S56" s="50"/>
      <c r="T56" s="50"/>
      <c r="U56" s="50"/>
      <c r="V56" s="50"/>
      <c r="W56" s="50"/>
    </row>
    <row r="57" spans="3:23" s="1" customFormat="1" ht="25.05" hidden="1" customHeight="1">
      <c r="D57" s="56">
        <v>4</v>
      </c>
      <c r="E57" s="52" t="s">
        <v>23</v>
      </c>
      <c r="F57" s="53"/>
      <c r="G57" s="52"/>
      <c r="H57" s="53"/>
      <c r="I57" s="52"/>
      <c r="J57" s="53"/>
      <c r="K57" s="52"/>
      <c r="L57" s="53"/>
      <c r="M57" s="52"/>
      <c r="N57" s="53"/>
      <c r="O57" s="52"/>
      <c r="P57" s="53"/>
      <c r="Q57" s="52"/>
      <c r="R57" s="53"/>
      <c r="S57" s="52"/>
      <c r="T57" s="53"/>
      <c r="U57" s="52"/>
      <c r="V57" s="53"/>
      <c r="W57" s="52"/>
    </row>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sheetData>
  <mergeCells count="104">
    <mergeCell ref="T18:U18"/>
    <mergeCell ref="D16:G18"/>
    <mergeCell ref="H16:K16"/>
    <mergeCell ref="L16:N16"/>
    <mergeCell ref="P16:S16"/>
    <mergeCell ref="T16:V16"/>
    <mergeCell ref="H17:K17"/>
    <mergeCell ref="L17:N17"/>
    <mergeCell ref="P17:S17"/>
    <mergeCell ref="T17:V17"/>
    <mergeCell ref="H18:J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K18:L18"/>
    <mergeCell ref="N18:O18"/>
    <mergeCell ref="P18:Q18"/>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6:F36"/>
    <mergeCell ref="H36:K36"/>
    <mergeCell ref="L36:O36"/>
    <mergeCell ref="D37:F37"/>
    <mergeCell ref="J37:K37"/>
    <mergeCell ref="L37:N37"/>
    <mergeCell ref="D30:G30"/>
    <mergeCell ref="H30:J30"/>
    <mergeCell ref="L30:N30"/>
    <mergeCell ref="D53:E53"/>
    <mergeCell ref="R40:U40"/>
    <mergeCell ref="D41:F41"/>
    <mergeCell ref="J41:L41"/>
    <mergeCell ref="N41:P41"/>
    <mergeCell ref="R41:T41"/>
    <mergeCell ref="J42:Q42"/>
    <mergeCell ref="D40:G40"/>
    <mergeCell ref="H40:I40"/>
    <mergeCell ref="J40:M40"/>
    <mergeCell ref="N40:Q40"/>
    <mergeCell ref="L43:N43"/>
  </mergeCells>
  <phoneticPr fontId="2"/>
  <dataValidations count="2">
    <dataValidation type="list" allowBlank="1" showInputMessage="1" showErrorMessage="1" sqref="H15" xr:uid="{00000000-0002-0000-0500-000000000000}">
      <formula1>$D$54:$D$57</formula1>
    </dataValidation>
    <dataValidation type="list" allowBlank="1" showInputMessage="1" showErrorMessage="1" sqref="T13" xr:uid="{00000000-0002-0000-0500-000001000000}">
      <formula1>$Z$13</formula1>
    </dataValidation>
  </dataValidations>
  <pageMargins left="0.78740157480314965" right="0" top="0.31496062992125984" bottom="0.19685039370078741" header="0.11811023622047245" footer="0.11811023622047245"/>
  <pageSetup paperSize="9" scale="73"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C1:AA72"/>
  <sheetViews>
    <sheetView view="pageBreakPreview" topLeftCell="A31" zoomScale="70" zoomScaleNormal="145" zoomScaleSheetLayoutView="70" workbookViewId="0">
      <selection activeCell="D46" sqref="D46"/>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52" t="s">
        <v>115</v>
      </c>
      <c r="E2" s="253"/>
      <c r="F2" s="253"/>
      <c r="G2" s="253"/>
      <c r="H2" s="253"/>
      <c r="I2" s="253"/>
      <c r="J2" s="253"/>
      <c r="K2" s="253"/>
      <c r="L2" s="253"/>
      <c r="M2" s="253"/>
      <c r="N2" s="253"/>
      <c r="O2" s="253"/>
      <c r="P2" s="253"/>
      <c r="Q2" s="253"/>
      <c r="R2" s="253"/>
      <c r="S2" s="253"/>
      <c r="T2" s="253"/>
      <c r="U2" s="253"/>
      <c r="V2" s="25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54" t="s">
        <v>58</v>
      </c>
      <c r="I5" s="255"/>
      <c r="J5" s="255"/>
      <c r="K5" s="256"/>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188"/>
      <c r="R16" s="188"/>
      <c r="S16" s="18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06"/>
      <c r="R17" s="206"/>
      <c r="S17" s="206"/>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83" t="s">
        <v>33</v>
      </c>
      <c r="E19" s="123"/>
      <c r="F19" s="123"/>
      <c r="G19" s="124"/>
      <c r="H19" s="10"/>
      <c r="I19" s="19" t="s">
        <v>21</v>
      </c>
      <c r="J19" s="11"/>
      <c r="K19" s="19" t="s">
        <v>26</v>
      </c>
      <c r="L19" s="11"/>
      <c r="M19" s="19" t="s">
        <v>27</v>
      </c>
      <c r="N19" s="188" t="s">
        <v>28</v>
      </c>
      <c r="O19" s="247"/>
      <c r="P19" s="11"/>
      <c r="Q19" s="19" t="s">
        <v>21</v>
      </c>
      <c r="R19" s="11"/>
      <c r="S19" s="19" t="s">
        <v>26</v>
      </c>
      <c r="T19" s="11"/>
      <c r="U19" s="19" t="s">
        <v>27</v>
      </c>
      <c r="V19" s="20"/>
      <c r="W19" s="25"/>
      <c r="Z19" s="120" t="str">
        <f>IF(OR(K14="",S14=""),"",IF(J13&lt;304200,"ok","×"))</f>
        <v/>
      </c>
      <c r="AA19" s="76" t="s">
        <v>103</v>
      </c>
    </row>
    <row r="20" spans="3:27" ht="25.05" customHeight="1" thickTop="1" thickBot="1">
      <c r="D20" s="248" t="s">
        <v>35</v>
      </c>
      <c r="E20" s="249"/>
      <c r="F20" s="249"/>
      <c r="G20" s="250"/>
      <c r="H20" s="26"/>
      <c r="I20" s="27" t="s">
        <v>21</v>
      </c>
      <c r="J20" s="28"/>
      <c r="K20" s="27" t="s">
        <v>26</v>
      </c>
      <c r="L20" s="28"/>
      <c r="M20" s="27" t="s">
        <v>27</v>
      </c>
      <c r="N20" s="170" t="s">
        <v>28</v>
      </c>
      <c r="O20" s="251"/>
      <c r="P20" s="28"/>
      <c r="Q20" s="27" t="s">
        <v>21</v>
      </c>
      <c r="R20" s="28"/>
      <c r="S20" s="27" t="s">
        <v>26</v>
      </c>
      <c r="T20" s="28"/>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23" t="s">
        <v>77</v>
      </c>
      <c r="E28" s="123"/>
      <c r="F28" s="123"/>
      <c r="G28" s="152"/>
      <c r="H28" s="142"/>
      <c r="I28" s="143"/>
      <c r="J28" s="144"/>
      <c r="K28" s="21" t="s">
        <v>2</v>
      </c>
      <c r="L28" s="142"/>
      <c r="M28" s="143"/>
      <c r="N28" s="144"/>
      <c r="O28" s="21" t="s">
        <v>2</v>
      </c>
      <c r="P28" s="142"/>
      <c r="Q28" s="143"/>
      <c r="R28" s="144"/>
      <c r="S28" s="21" t="s">
        <v>2</v>
      </c>
      <c r="T28" s="158">
        <f>SUM(H28,L28,P28)</f>
        <v>0</v>
      </c>
      <c r="U28" s="261"/>
      <c r="V28" s="262"/>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42</v>
      </c>
      <c r="F33" s="8"/>
      <c r="H33" s="8"/>
      <c r="J33" s="8"/>
      <c r="L33" s="8"/>
      <c r="N33" s="8"/>
      <c r="P33" s="8"/>
      <c r="R33" s="8"/>
      <c r="T33" s="8"/>
      <c r="V33" s="8"/>
    </row>
    <row r="34" spans="3:25" ht="25.05" customHeight="1">
      <c r="D34" s="8" t="s">
        <v>43</v>
      </c>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22"/>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4">
        <v>10</v>
      </c>
      <c r="I37" s="36" t="s">
        <v>19</v>
      </c>
      <c r="J37" s="139">
        <v>10</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10" t="str">
        <f>IF(H15="","",H15)</f>
        <v/>
      </c>
      <c r="I41" s="37" t="s">
        <v>23</v>
      </c>
      <c r="J41" s="127">
        <v>1009694</v>
      </c>
      <c r="K41" s="127"/>
      <c r="L41" s="128"/>
      <c r="M41" s="21" t="s">
        <v>2</v>
      </c>
      <c r="N41" s="125" t="str">
        <f>IF(H41="","",IF(H41=1,"－　　　　　　",IF(H41=2,"－　　　　　　",IF(H41=4,"－　　　　　　",IF(H41=3,ROUNDDOWN(T27*1/2,0),"－　　　　　　")))))</f>
        <v/>
      </c>
      <c r="O41" s="125"/>
      <c r="P41" s="126"/>
      <c r="Q41" s="21" t="s">
        <v>2</v>
      </c>
      <c r="R41" s="244">
        <f>IF(Y41="不認定",0,IF(D41&lt;L43,D41,L43))</f>
        <v>0</v>
      </c>
      <c r="S41" s="245"/>
      <c r="T41" s="246"/>
      <c r="U41" s="21" t="s">
        <v>2</v>
      </c>
      <c r="V41" s="9"/>
      <c r="W41" s="9"/>
      <c r="Y41" s="2" t="str">
        <f>IF(Z20=1,"不認定","")</f>
        <v/>
      </c>
    </row>
    <row r="42" spans="3:25" ht="25.05" customHeight="1">
      <c r="C42" s="1"/>
      <c r="D42" s="8"/>
      <c r="F42" s="8"/>
      <c r="H42" s="8"/>
      <c r="J42" s="131" t="s">
        <v>20</v>
      </c>
      <c r="K42" s="132"/>
      <c r="L42" s="132"/>
      <c r="M42" s="132"/>
      <c r="N42" s="132"/>
      <c r="O42" s="132"/>
      <c r="P42" s="132"/>
      <c r="Q42" s="133"/>
      <c r="R42" s="8"/>
      <c r="T42" s="8"/>
      <c r="V42" s="8"/>
    </row>
    <row r="43" spans="3:25" ht="25.05" customHeight="1">
      <c r="C43" s="1"/>
      <c r="D43" s="8"/>
      <c r="F43" s="8"/>
      <c r="H43" s="8"/>
      <c r="J43" s="38"/>
      <c r="K43" s="33"/>
      <c r="L43" s="136">
        <f>IF(J41&lt;N41,J41,N41)</f>
        <v>1009694</v>
      </c>
      <c r="M43" s="137"/>
      <c r="N43" s="137"/>
      <c r="O43" s="33" t="s">
        <v>2</v>
      </c>
      <c r="P43" s="20"/>
      <c r="Q43" s="21"/>
      <c r="R43" s="8"/>
      <c r="T43" s="8"/>
      <c r="V43" s="8"/>
    </row>
    <row r="44" spans="3:25" ht="25.05" customHeight="1">
      <c r="C44" s="1"/>
      <c r="D44" s="8" t="s">
        <v>51</v>
      </c>
      <c r="F44" s="8"/>
      <c r="H44" s="8"/>
      <c r="J44" s="8"/>
      <c r="L44" s="8"/>
      <c r="N44" s="8"/>
      <c r="P44" s="8"/>
      <c r="R44" s="8"/>
      <c r="T44" s="8"/>
      <c r="V44" s="8"/>
    </row>
    <row r="45" spans="3:25" ht="25.05" customHeight="1">
      <c r="C45" s="1"/>
      <c r="D45" s="8" t="s">
        <v>125</v>
      </c>
      <c r="F45" s="8"/>
      <c r="H45" s="8"/>
      <c r="J45" s="8"/>
      <c r="L45" s="8"/>
      <c r="N45" s="8"/>
      <c r="P45" s="8"/>
      <c r="R45" s="8"/>
      <c r="T45" s="8"/>
      <c r="V45" s="8"/>
    </row>
    <row r="46" spans="3:25" ht="25.05" customHeight="1">
      <c r="C46" s="1"/>
      <c r="D46" s="110" t="s">
        <v>123</v>
      </c>
      <c r="F46" s="5"/>
      <c r="H46" s="8"/>
      <c r="J46" s="8"/>
      <c r="L46" s="8"/>
      <c r="N46" s="8"/>
      <c r="P46" s="8"/>
      <c r="R46" s="8"/>
      <c r="T46" s="8"/>
      <c r="V46" s="8"/>
    </row>
    <row r="47" spans="3:25" ht="25.05" customHeight="1">
      <c r="C47" s="1"/>
      <c r="D47" s="8"/>
      <c r="F47" s="8"/>
      <c r="H47" s="8"/>
      <c r="J47" s="8"/>
      <c r="L47" s="8"/>
      <c r="N47" s="8"/>
      <c r="P47" s="8"/>
      <c r="R47" s="8"/>
      <c r="T47" s="8"/>
      <c r="V47" s="8"/>
    </row>
    <row r="48" spans="3:25" ht="20.100000000000001" customHeight="1">
      <c r="C48" s="1"/>
      <c r="D48" s="8"/>
      <c r="F48" s="8"/>
      <c r="H48" s="8"/>
      <c r="J48" s="8"/>
      <c r="L48" s="8"/>
      <c r="N48" s="8"/>
      <c r="P48" s="8"/>
      <c r="R48" s="8"/>
      <c r="T48" s="7"/>
      <c r="V48" s="7"/>
    </row>
    <row r="49" spans="3:23" ht="11.1" customHeight="1">
      <c r="D49" s="8"/>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1" customFormat="1" ht="20.100000000000001" customHeight="1">
      <c r="D51" s="5"/>
      <c r="F51" s="8"/>
      <c r="H51" s="8"/>
      <c r="J51" s="8"/>
      <c r="L51" s="8"/>
      <c r="N51" s="8"/>
      <c r="P51" s="8"/>
      <c r="R51" s="8"/>
      <c r="T51" s="8"/>
      <c r="V51" s="8"/>
    </row>
    <row r="52" spans="3:23" s="41" customFormat="1" ht="20.100000000000001" customHeight="1">
      <c r="D52" s="42"/>
      <c r="F52" s="43"/>
      <c r="H52" s="43"/>
      <c r="J52" s="43"/>
      <c r="L52" s="43"/>
      <c r="N52" s="43"/>
      <c r="P52" s="44"/>
      <c r="R52" s="44"/>
      <c r="T52" s="44"/>
      <c r="V52" s="44"/>
    </row>
    <row r="53" spans="3:23" s="41" customFormat="1" ht="25.05" hidden="1" customHeight="1">
      <c r="D53" s="121" t="s">
        <v>14</v>
      </c>
      <c r="E53" s="122"/>
      <c r="F53" s="43"/>
      <c r="H53" s="43"/>
      <c r="J53" s="43"/>
      <c r="L53" s="43"/>
      <c r="N53" s="43"/>
      <c r="P53" s="45"/>
      <c r="R53" s="45"/>
      <c r="T53" s="45"/>
      <c r="V53" s="45"/>
    </row>
    <row r="54" spans="3:23" s="41" customFormat="1" ht="25.05" hidden="1" customHeight="1">
      <c r="D54" s="54">
        <v>1</v>
      </c>
      <c r="E54" s="49" t="s">
        <v>23</v>
      </c>
      <c r="F54" s="48"/>
      <c r="G54" s="49"/>
      <c r="H54" s="48"/>
      <c r="I54" s="49"/>
      <c r="J54" s="48"/>
      <c r="K54" s="49"/>
      <c r="L54" s="48"/>
      <c r="M54" s="49"/>
      <c r="N54" s="48"/>
      <c r="O54" s="49"/>
      <c r="P54" s="48"/>
      <c r="Q54" s="49"/>
      <c r="R54" s="48"/>
      <c r="S54" s="49"/>
      <c r="T54" s="48"/>
      <c r="U54" s="49"/>
      <c r="V54" s="48"/>
      <c r="W54" s="49"/>
    </row>
    <row r="55" spans="3:23" s="41" customFormat="1" ht="25.05" hidden="1" customHeight="1">
      <c r="C55" s="46"/>
      <c r="D55" s="55">
        <v>2</v>
      </c>
      <c r="E55" s="49" t="s">
        <v>23</v>
      </c>
      <c r="F55" s="47"/>
      <c r="G55" s="49"/>
      <c r="H55" s="47"/>
      <c r="I55" s="49"/>
      <c r="J55" s="47"/>
      <c r="K55" s="49"/>
      <c r="L55" s="47"/>
      <c r="M55" s="49"/>
      <c r="N55" s="47"/>
      <c r="O55" s="49"/>
      <c r="P55" s="47"/>
      <c r="Q55" s="49"/>
      <c r="R55" s="47"/>
      <c r="S55" s="49"/>
      <c r="T55" s="47"/>
      <c r="U55" s="49"/>
      <c r="V55" s="47"/>
      <c r="W55" s="49"/>
    </row>
    <row r="56" spans="3:23" s="1" customFormat="1" ht="25.05" hidden="1" customHeight="1">
      <c r="D56" s="56">
        <v>3</v>
      </c>
      <c r="E56" s="51" t="s">
        <v>23</v>
      </c>
      <c r="F56" s="50"/>
      <c r="G56" s="50"/>
      <c r="H56" s="50"/>
      <c r="I56" s="50"/>
      <c r="J56" s="50"/>
      <c r="K56" s="50"/>
      <c r="L56" s="50"/>
      <c r="M56" s="50"/>
      <c r="N56" s="50"/>
      <c r="O56" s="50"/>
      <c r="P56" s="50"/>
      <c r="Q56" s="50"/>
      <c r="R56" s="50"/>
      <c r="S56" s="50"/>
      <c r="T56" s="50"/>
      <c r="U56" s="50"/>
      <c r="V56" s="50"/>
      <c r="W56" s="50"/>
    </row>
    <row r="57" spans="3:23" s="1" customFormat="1" ht="25.05" hidden="1" customHeight="1">
      <c r="D57" s="56">
        <v>4</v>
      </c>
      <c r="E57" s="52" t="s">
        <v>23</v>
      </c>
      <c r="F57" s="53"/>
      <c r="G57" s="52"/>
      <c r="H57" s="53"/>
      <c r="I57" s="52"/>
      <c r="J57" s="53"/>
      <c r="K57" s="52"/>
      <c r="L57" s="53"/>
      <c r="M57" s="52"/>
      <c r="N57" s="53"/>
      <c r="O57" s="52"/>
      <c r="P57" s="53"/>
      <c r="Q57" s="52"/>
      <c r="R57" s="53"/>
      <c r="S57" s="52"/>
      <c r="T57" s="53"/>
      <c r="U57" s="52"/>
      <c r="V57" s="53"/>
      <c r="W57" s="52"/>
    </row>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sheetData>
  <mergeCells count="104">
    <mergeCell ref="T18:U18"/>
    <mergeCell ref="D16:G18"/>
    <mergeCell ref="H16:K16"/>
    <mergeCell ref="L16:N16"/>
    <mergeCell ref="P16:S16"/>
    <mergeCell ref="T16:V16"/>
    <mergeCell ref="H17:K17"/>
    <mergeCell ref="L17:N17"/>
    <mergeCell ref="P17:S17"/>
    <mergeCell ref="T17:V17"/>
    <mergeCell ref="H18:J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K18:L18"/>
    <mergeCell ref="N18:O18"/>
    <mergeCell ref="P18:Q18"/>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6:F36"/>
    <mergeCell ref="H36:K36"/>
    <mergeCell ref="L36:O36"/>
    <mergeCell ref="D37:F37"/>
    <mergeCell ref="J37:K37"/>
    <mergeCell ref="L37:N37"/>
    <mergeCell ref="D30:G30"/>
    <mergeCell ref="H30:J30"/>
    <mergeCell ref="L30:N30"/>
    <mergeCell ref="D53:E53"/>
    <mergeCell ref="R40:U40"/>
    <mergeCell ref="D41:F41"/>
    <mergeCell ref="J41:L41"/>
    <mergeCell ref="N41:P41"/>
    <mergeCell ref="R41:T41"/>
    <mergeCell ref="J42:Q42"/>
    <mergeCell ref="D40:G40"/>
    <mergeCell ref="H40:I40"/>
    <mergeCell ref="J40:M40"/>
    <mergeCell ref="N40:Q40"/>
    <mergeCell ref="L43:N43"/>
  </mergeCells>
  <phoneticPr fontId="2"/>
  <dataValidations count="2">
    <dataValidation type="list" allowBlank="1" showInputMessage="1" showErrorMessage="1" sqref="H15" xr:uid="{00000000-0002-0000-0600-000000000000}">
      <formula1>$D$54:$D$57</formula1>
    </dataValidation>
    <dataValidation type="list" allowBlank="1" showInputMessage="1" showErrorMessage="1" sqref="T13" xr:uid="{00000000-0002-0000-0600-000001000000}">
      <formula1>$Z$13</formula1>
    </dataValidation>
  </dataValidations>
  <pageMargins left="0.78740157480314965" right="0" top="0.31496062992125984" bottom="0.19685039370078741" header="0.11811023622047245" footer="0.11811023622047245"/>
  <pageSetup paperSize="9" scale="73"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C1:AA71"/>
  <sheetViews>
    <sheetView view="pageBreakPreview" topLeftCell="A34" zoomScale="70" zoomScaleNormal="145" zoomScaleSheetLayoutView="70" workbookViewId="0">
      <selection activeCell="D46" sqref="D46"/>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52" t="s">
        <v>116</v>
      </c>
      <c r="E2" s="253"/>
      <c r="F2" s="253"/>
      <c r="G2" s="253"/>
      <c r="H2" s="253"/>
      <c r="I2" s="253"/>
      <c r="J2" s="253"/>
      <c r="K2" s="253"/>
      <c r="L2" s="253"/>
      <c r="M2" s="253"/>
      <c r="N2" s="253"/>
      <c r="O2" s="253"/>
      <c r="P2" s="253"/>
      <c r="Q2" s="253"/>
      <c r="R2" s="253"/>
      <c r="S2" s="253"/>
      <c r="T2" s="253"/>
      <c r="U2" s="253"/>
      <c r="V2" s="25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34</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10"/>
      <c r="S6" s="15" t="s">
        <v>21</v>
      </c>
      <c r="T6" s="11"/>
      <c r="U6" s="15" t="s">
        <v>22</v>
      </c>
      <c r="V6" s="11"/>
      <c r="W6" s="23"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3"/>
      <c r="K9" s="16" t="s">
        <v>26</v>
      </c>
      <c r="L9" s="13"/>
      <c r="M9" s="16" t="s">
        <v>27</v>
      </c>
      <c r="N9" s="221" t="s">
        <v>28</v>
      </c>
      <c r="O9" s="222"/>
      <c r="P9" s="13"/>
      <c r="Q9" s="16" t="s">
        <v>21</v>
      </c>
      <c r="R9" s="13"/>
      <c r="S9" s="16" t="s">
        <v>26</v>
      </c>
      <c r="T9" s="13"/>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10"/>
      <c r="I15" s="1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68" t="s">
        <v>2</v>
      </c>
      <c r="P16" s="238" t="s">
        <v>108</v>
      </c>
      <c r="Q16" s="188"/>
      <c r="R16" s="188"/>
      <c r="S16" s="188"/>
      <c r="T16" s="207"/>
      <c r="U16" s="207"/>
      <c r="V16" s="207"/>
      <c r="W16" s="69" t="s">
        <v>2</v>
      </c>
      <c r="Z16" s="75" t="str">
        <f>IF(OR(L16="",T16=""),"",IF(AND(T16&lt;=L16*1/2,L16&gt;0),"ok","×"))</f>
        <v/>
      </c>
      <c r="AA16" s="76" t="s">
        <v>112</v>
      </c>
    </row>
    <row r="17" spans="3:27" ht="25.05" customHeight="1">
      <c r="C17" s="1"/>
      <c r="D17" s="199"/>
      <c r="E17" s="200"/>
      <c r="F17" s="200"/>
      <c r="G17" s="201"/>
      <c r="H17" s="205" t="s">
        <v>67</v>
      </c>
      <c r="I17" s="206"/>
      <c r="J17" s="206"/>
      <c r="K17" s="206"/>
      <c r="L17" s="207"/>
      <c r="M17" s="207"/>
      <c r="N17" s="207"/>
      <c r="O17" s="68" t="s">
        <v>2</v>
      </c>
      <c r="P17" s="241" t="s">
        <v>109</v>
      </c>
      <c r="Q17" s="206"/>
      <c r="R17" s="206"/>
      <c r="S17" s="206"/>
      <c r="T17" s="207"/>
      <c r="U17" s="207"/>
      <c r="V17" s="207"/>
      <c r="W17" s="69" t="s">
        <v>2</v>
      </c>
      <c r="Z17" s="75" t="str">
        <f>IF(OR(L17="",K18=""),"",IF(L17&gt;K18,"ok","×"))</f>
        <v/>
      </c>
      <c r="AA17" s="76" t="s">
        <v>74</v>
      </c>
    </row>
    <row r="18" spans="3:27" ht="25.05" customHeight="1">
      <c r="C18" s="1"/>
      <c r="D18" s="202"/>
      <c r="E18" s="203"/>
      <c r="F18" s="203"/>
      <c r="G18" s="204"/>
      <c r="H18" s="205" t="s">
        <v>69</v>
      </c>
      <c r="I18" s="242"/>
      <c r="J18" s="242"/>
      <c r="K18" s="243" t="str">
        <f>IF(OR(R18="",V18=""),"",980000+330000*R18+120000*V18)</f>
        <v/>
      </c>
      <c r="L18" s="243"/>
      <c r="M18" s="70" t="s">
        <v>2</v>
      </c>
      <c r="N18" s="239" t="s">
        <v>72</v>
      </c>
      <c r="O18" s="240"/>
      <c r="P18" s="206" t="s">
        <v>71</v>
      </c>
      <c r="Q18" s="242"/>
      <c r="R18" s="71"/>
      <c r="S18" s="71" t="s">
        <v>68</v>
      </c>
      <c r="T18" s="239" t="s">
        <v>70</v>
      </c>
      <c r="U18" s="239"/>
      <c r="V18" s="73"/>
      <c r="W18" s="72" t="s">
        <v>68</v>
      </c>
      <c r="Z18" s="75" t="str">
        <f>IF(OR(T17="",K18=""),"",IF(T17&lt;=K18,"ok","×"))</f>
        <v/>
      </c>
      <c r="AA18" s="76" t="s">
        <v>110</v>
      </c>
    </row>
    <row r="19" spans="3:27" ht="25.05" customHeight="1" thickBot="1">
      <c r="D19" s="183" t="s">
        <v>33</v>
      </c>
      <c r="E19" s="123"/>
      <c r="F19" s="123"/>
      <c r="G19" s="124"/>
      <c r="H19" s="10"/>
      <c r="I19" s="19" t="s">
        <v>21</v>
      </c>
      <c r="J19" s="11"/>
      <c r="K19" s="19" t="s">
        <v>26</v>
      </c>
      <c r="L19" s="11"/>
      <c r="M19" s="19" t="s">
        <v>27</v>
      </c>
      <c r="N19" s="188" t="s">
        <v>28</v>
      </c>
      <c r="O19" s="247"/>
      <c r="P19" s="11"/>
      <c r="Q19" s="19" t="s">
        <v>21</v>
      </c>
      <c r="R19" s="11"/>
      <c r="S19" s="19" t="s">
        <v>26</v>
      </c>
      <c r="T19" s="11"/>
      <c r="U19" s="19" t="s">
        <v>27</v>
      </c>
      <c r="V19" s="20"/>
      <c r="W19" s="25"/>
      <c r="Z19" s="120" t="str">
        <f>IF(OR(K14="",S14=""),"",IF(J13&lt;304200,"ok","×"))</f>
        <v/>
      </c>
      <c r="AA19" s="76" t="s">
        <v>103</v>
      </c>
    </row>
    <row r="20" spans="3:27" ht="25.05" customHeight="1" thickTop="1" thickBot="1">
      <c r="D20" s="248" t="s">
        <v>35</v>
      </c>
      <c r="E20" s="249"/>
      <c r="F20" s="249"/>
      <c r="G20" s="250"/>
      <c r="H20" s="26"/>
      <c r="I20" s="27" t="s">
        <v>21</v>
      </c>
      <c r="J20" s="28"/>
      <c r="K20" s="27" t="s">
        <v>26</v>
      </c>
      <c r="L20" s="28"/>
      <c r="M20" s="27" t="s">
        <v>27</v>
      </c>
      <c r="N20" s="170" t="s">
        <v>28</v>
      </c>
      <c r="O20" s="251"/>
      <c r="P20" s="28"/>
      <c r="Q20" s="27" t="s">
        <v>21</v>
      </c>
      <c r="R20" s="28"/>
      <c r="S20" s="27" t="s">
        <v>26</v>
      </c>
      <c r="T20" s="28"/>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23" t="s">
        <v>77</v>
      </c>
      <c r="E28" s="123"/>
      <c r="F28" s="123"/>
      <c r="G28" s="152"/>
      <c r="H28" s="142"/>
      <c r="I28" s="143"/>
      <c r="J28" s="144"/>
      <c r="K28" s="21" t="s">
        <v>2</v>
      </c>
      <c r="L28" s="142"/>
      <c r="M28" s="143"/>
      <c r="N28" s="144"/>
      <c r="O28" s="21" t="s">
        <v>2</v>
      </c>
      <c r="P28" s="142"/>
      <c r="Q28" s="143"/>
      <c r="R28" s="144"/>
      <c r="S28" s="21" t="s">
        <v>2</v>
      </c>
      <c r="T28" s="158">
        <f>SUM(H28,L28,P28)</f>
        <v>0</v>
      </c>
      <c r="U28" s="261"/>
      <c r="V28" s="262"/>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25">
        <f>SUM(H29,L29,P29)</f>
        <v>0</v>
      </c>
      <c r="U29" s="150"/>
      <c r="V29" s="151"/>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53</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42</v>
      </c>
      <c r="F33" s="8"/>
      <c r="H33" s="8"/>
      <c r="J33" s="8"/>
      <c r="L33" s="8"/>
      <c r="N33" s="8"/>
      <c r="P33" s="8"/>
      <c r="R33" s="8"/>
      <c r="T33" s="8"/>
      <c r="V33" s="8"/>
    </row>
    <row r="34" spans="3:25" ht="25.05" customHeight="1">
      <c r="D34" s="8" t="s">
        <v>43</v>
      </c>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22"/>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4">
        <v>10</v>
      </c>
      <c r="I37" s="36" t="s">
        <v>19</v>
      </c>
      <c r="J37" s="139">
        <v>10</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10" t="str">
        <f>IF(H15="","",H15)</f>
        <v/>
      </c>
      <c r="I41" s="37" t="s">
        <v>23</v>
      </c>
      <c r="J41" s="127">
        <v>780460</v>
      </c>
      <c r="K41" s="127"/>
      <c r="L41" s="128"/>
      <c r="M41" s="21" t="s">
        <v>2</v>
      </c>
      <c r="N41" s="125" t="str">
        <f>IF(H41="","",IF(H41=1,"－　　　　　　",IF(H41=2,"－　　　　　　",IF(H41=4,"－　　　　　　",IF(H41=3,ROUNDDOWN(T27*1/2,0),"－　　　　　　")))))</f>
        <v/>
      </c>
      <c r="O41" s="125"/>
      <c r="P41" s="126"/>
      <c r="Q41" s="21" t="s">
        <v>2</v>
      </c>
      <c r="R41" s="244">
        <f>IF(Y41="不認定",0,IF(D41&lt;L43,D41,L43))</f>
        <v>0</v>
      </c>
      <c r="S41" s="245"/>
      <c r="T41" s="246"/>
      <c r="U41" s="21" t="s">
        <v>2</v>
      </c>
      <c r="V41" s="9"/>
      <c r="W41" s="9"/>
      <c r="Y41" s="2" t="str">
        <f>IF(Z20=1,"不認定","")</f>
        <v/>
      </c>
    </row>
    <row r="42" spans="3:25" ht="25.05" customHeight="1">
      <c r="C42" s="1"/>
      <c r="D42" s="8"/>
      <c r="F42" s="8"/>
      <c r="H42" s="8"/>
      <c r="J42" s="131" t="s">
        <v>20</v>
      </c>
      <c r="K42" s="132"/>
      <c r="L42" s="132"/>
      <c r="M42" s="132"/>
      <c r="N42" s="132"/>
      <c r="O42" s="132"/>
      <c r="P42" s="132"/>
      <c r="Q42" s="133"/>
      <c r="R42" s="8"/>
      <c r="T42" s="8"/>
      <c r="V42" s="8"/>
    </row>
    <row r="43" spans="3:25" ht="25.05" customHeight="1">
      <c r="C43" s="1"/>
      <c r="D43" s="8"/>
      <c r="F43" s="8"/>
      <c r="H43" s="8"/>
      <c r="J43" s="38"/>
      <c r="K43" s="33"/>
      <c r="L43" s="136">
        <f>IF(J41&lt;N41,J41,N41)</f>
        <v>780460</v>
      </c>
      <c r="M43" s="137"/>
      <c r="N43" s="137"/>
      <c r="O43" s="33" t="s">
        <v>2</v>
      </c>
      <c r="P43" s="20"/>
      <c r="Q43" s="21"/>
      <c r="R43" s="8"/>
      <c r="T43" s="8"/>
      <c r="V43" s="8"/>
    </row>
    <row r="44" spans="3:25" ht="25.05" customHeight="1">
      <c r="C44" s="1"/>
      <c r="D44" s="8" t="s">
        <v>51</v>
      </c>
      <c r="F44" s="8"/>
      <c r="H44" s="8"/>
      <c r="J44" s="8"/>
      <c r="L44" s="8"/>
      <c r="N44" s="8"/>
      <c r="P44" s="8"/>
      <c r="R44" s="8"/>
      <c r="T44" s="8"/>
      <c r="V44" s="8"/>
    </row>
    <row r="45" spans="3:25" ht="25.05" customHeight="1">
      <c r="C45" s="1"/>
      <c r="D45" s="8" t="s">
        <v>125</v>
      </c>
      <c r="F45" s="8"/>
      <c r="H45" s="8"/>
      <c r="J45" s="8"/>
      <c r="L45" s="8"/>
      <c r="N45" s="8"/>
      <c r="P45" s="8"/>
      <c r="R45" s="8"/>
      <c r="T45" s="8"/>
      <c r="V45" s="8"/>
    </row>
    <row r="46" spans="3:25" ht="25.05" customHeight="1">
      <c r="C46" s="1"/>
      <c r="D46" s="110" t="s">
        <v>123</v>
      </c>
      <c r="F46" s="5"/>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43"/>
      <c r="H51" s="43"/>
      <c r="J51" s="43"/>
      <c r="L51" s="43"/>
      <c r="N51" s="43"/>
      <c r="P51" s="44"/>
      <c r="R51" s="44"/>
      <c r="T51" s="44"/>
      <c r="V51" s="44"/>
    </row>
    <row r="52" spans="3:23" s="41" customFormat="1" ht="25.05" hidden="1" customHeight="1">
      <c r="D52" s="121" t="s">
        <v>14</v>
      </c>
      <c r="E52" s="122"/>
      <c r="F52" s="43"/>
      <c r="H52" s="43"/>
      <c r="J52" s="43"/>
      <c r="L52" s="43"/>
      <c r="N52" s="4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4">
    <mergeCell ref="T18:U18"/>
    <mergeCell ref="D16:G18"/>
    <mergeCell ref="H16:K16"/>
    <mergeCell ref="L16:N16"/>
    <mergeCell ref="P16:S16"/>
    <mergeCell ref="T16:V16"/>
    <mergeCell ref="H17:K17"/>
    <mergeCell ref="L17:N17"/>
    <mergeCell ref="P17:S17"/>
    <mergeCell ref="T17:V17"/>
    <mergeCell ref="H18:J18"/>
    <mergeCell ref="D6:G6"/>
    <mergeCell ref="H6:M6"/>
    <mergeCell ref="N6:Q6"/>
    <mergeCell ref="D7:G7"/>
    <mergeCell ref="H7:I7"/>
    <mergeCell ref="J7:O7"/>
    <mergeCell ref="P7:Q7"/>
    <mergeCell ref="D2:V2"/>
    <mergeCell ref="D5:G5"/>
    <mergeCell ref="H5:K5"/>
    <mergeCell ref="L5:O5"/>
    <mergeCell ref="P5:W5"/>
    <mergeCell ref="D10:G10"/>
    <mergeCell ref="H10:I10"/>
    <mergeCell ref="J10:O10"/>
    <mergeCell ref="P10:Q10"/>
    <mergeCell ref="R10:W10"/>
    <mergeCell ref="R7:W7"/>
    <mergeCell ref="D8:G8"/>
    <mergeCell ref="H8:W8"/>
    <mergeCell ref="D9:G9"/>
    <mergeCell ref="N9:O9"/>
    <mergeCell ref="D19:G19"/>
    <mergeCell ref="N19:O19"/>
    <mergeCell ref="D20:G20"/>
    <mergeCell ref="N20:O20"/>
    <mergeCell ref="D24:G24"/>
    <mergeCell ref="H24:K24"/>
    <mergeCell ref="L24:O24"/>
    <mergeCell ref="D11:G11"/>
    <mergeCell ref="H11:W11"/>
    <mergeCell ref="D12:G12"/>
    <mergeCell ref="H12:W12"/>
    <mergeCell ref="D15:G15"/>
    <mergeCell ref="J15:W15"/>
    <mergeCell ref="H13:I13"/>
    <mergeCell ref="J13:L13"/>
    <mergeCell ref="P13:S13"/>
    <mergeCell ref="H14:J14"/>
    <mergeCell ref="K14:L14"/>
    <mergeCell ref="N14:R14"/>
    <mergeCell ref="S14:T14"/>
    <mergeCell ref="D13:G14"/>
    <mergeCell ref="K18:L18"/>
    <mergeCell ref="N18:O18"/>
    <mergeCell ref="P18:Q18"/>
    <mergeCell ref="D26:G26"/>
    <mergeCell ref="T26:W26"/>
    <mergeCell ref="D27:G27"/>
    <mergeCell ref="H27:J27"/>
    <mergeCell ref="L27:N27"/>
    <mergeCell ref="P27:R27"/>
    <mergeCell ref="T27:V27"/>
    <mergeCell ref="P24:S24"/>
    <mergeCell ref="T24:W24"/>
    <mergeCell ref="D25:G25"/>
    <mergeCell ref="H25:J25"/>
    <mergeCell ref="L25:N25"/>
    <mergeCell ref="P25:R25"/>
    <mergeCell ref="T25:V25"/>
    <mergeCell ref="P30:R30"/>
    <mergeCell ref="T30:V30"/>
    <mergeCell ref="D29:G29"/>
    <mergeCell ref="H29:J29"/>
    <mergeCell ref="L29:N29"/>
    <mergeCell ref="P29:R29"/>
    <mergeCell ref="T29:V29"/>
    <mergeCell ref="D28:G28"/>
    <mergeCell ref="H28:J28"/>
    <mergeCell ref="L28:N28"/>
    <mergeCell ref="P28:R28"/>
    <mergeCell ref="T28:V28"/>
    <mergeCell ref="D36:F36"/>
    <mergeCell ref="H36:K36"/>
    <mergeCell ref="L36:O36"/>
    <mergeCell ref="D37:F37"/>
    <mergeCell ref="J37:K37"/>
    <mergeCell ref="L37:N37"/>
    <mergeCell ref="D30:G30"/>
    <mergeCell ref="H30:J30"/>
    <mergeCell ref="L30:N30"/>
    <mergeCell ref="D52:E52"/>
    <mergeCell ref="R40:U40"/>
    <mergeCell ref="D41:F41"/>
    <mergeCell ref="J41:L41"/>
    <mergeCell ref="N41:P41"/>
    <mergeCell ref="R41:T41"/>
    <mergeCell ref="J42:Q42"/>
    <mergeCell ref="D40:G40"/>
    <mergeCell ref="H40:I40"/>
    <mergeCell ref="J40:M40"/>
    <mergeCell ref="N40:Q40"/>
    <mergeCell ref="L43:N43"/>
  </mergeCells>
  <phoneticPr fontId="2"/>
  <dataValidations count="2">
    <dataValidation type="list" allowBlank="1" showInputMessage="1" showErrorMessage="1" sqref="H15" xr:uid="{00000000-0002-0000-0700-000000000000}">
      <formula1>$D$53:$D$56</formula1>
    </dataValidation>
    <dataValidation type="list" allowBlank="1" showInputMessage="1" showErrorMessage="1" sqref="T13" xr:uid="{00000000-0002-0000-0700-000001000000}">
      <formula1>$Z$13</formula1>
    </dataValidation>
  </dataValidations>
  <pageMargins left="0.78740157480314965" right="0" top="0.31496062992125984" bottom="0.19685039370078741" header="0.11811023622047245" footer="0.11811023622047245"/>
  <pageSetup paperSize="9" scale="73"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C1:AA71"/>
  <sheetViews>
    <sheetView view="pageBreakPreview" topLeftCell="A34" zoomScale="70" zoomScaleNormal="145" zoomScaleSheetLayoutView="70" workbookViewId="0">
      <selection activeCell="D44" sqref="D44"/>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6.109375" style="2" customWidth="1"/>
    <col min="25" max="26" width="9" style="2"/>
    <col min="27" max="27" width="54.6640625" style="2" bestFit="1" customWidth="1"/>
    <col min="28" max="16384" width="9" style="2"/>
  </cols>
  <sheetData>
    <row r="1" spans="3:27">
      <c r="V1" s="3"/>
    </row>
    <row r="2" spans="3:27" ht="40.049999999999997" customHeight="1">
      <c r="C2" s="1"/>
      <c r="D2" s="252" t="s">
        <v>117</v>
      </c>
      <c r="E2" s="253"/>
      <c r="F2" s="253"/>
      <c r="G2" s="253"/>
      <c r="H2" s="253"/>
      <c r="I2" s="253"/>
      <c r="J2" s="253"/>
      <c r="K2" s="253"/>
      <c r="L2" s="253"/>
      <c r="M2" s="253"/>
      <c r="N2" s="253"/>
      <c r="O2" s="253"/>
      <c r="P2" s="253"/>
      <c r="Q2" s="253"/>
      <c r="R2" s="253"/>
      <c r="S2" s="253"/>
      <c r="T2" s="253"/>
      <c r="U2" s="253"/>
      <c r="V2" s="25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59</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105" t="s">
        <v>21</v>
      </c>
      <c r="T6" s="101"/>
      <c r="U6" s="105" t="s">
        <v>22</v>
      </c>
      <c r="V6" s="101"/>
      <c r="W6" s="106"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07"/>
      <c r="K9" s="16" t="s">
        <v>26</v>
      </c>
      <c r="L9" s="107"/>
      <c r="M9" s="16" t="s">
        <v>27</v>
      </c>
      <c r="N9" s="221" t="s">
        <v>87</v>
      </c>
      <c r="O9" s="222"/>
      <c r="P9" s="107"/>
      <c r="Q9" s="16" t="s">
        <v>21</v>
      </c>
      <c r="R9" s="107"/>
      <c r="S9" s="16" t="s">
        <v>26</v>
      </c>
      <c r="T9" s="107"/>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66"/>
      <c r="I15" s="10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108" t="s">
        <v>2</v>
      </c>
      <c r="P16" s="188" t="s">
        <v>108</v>
      </c>
      <c r="Q16" s="188"/>
      <c r="R16" s="188"/>
      <c r="S16" s="188"/>
      <c r="T16" s="207"/>
      <c r="U16" s="207"/>
      <c r="V16" s="207"/>
      <c r="W16" s="109" t="s">
        <v>2</v>
      </c>
      <c r="Z16" s="75" t="str">
        <f>IF(OR(L16="",T16=""),"",IF(AND(T16&lt;=L16*1/2,L16&gt;0),"ok","×"))</f>
        <v/>
      </c>
      <c r="AA16" s="76" t="s">
        <v>118</v>
      </c>
    </row>
    <row r="17" spans="3:27" ht="25.05" customHeight="1">
      <c r="C17" s="1"/>
      <c r="D17" s="199"/>
      <c r="E17" s="200"/>
      <c r="F17" s="200"/>
      <c r="G17" s="201"/>
      <c r="H17" s="205" t="s">
        <v>67</v>
      </c>
      <c r="I17" s="206"/>
      <c r="J17" s="206"/>
      <c r="K17" s="206"/>
      <c r="L17" s="207"/>
      <c r="M17" s="207"/>
      <c r="N17" s="207"/>
      <c r="O17" s="108" t="s">
        <v>2</v>
      </c>
      <c r="P17" s="206" t="s">
        <v>109</v>
      </c>
      <c r="Q17" s="206"/>
      <c r="R17" s="206"/>
      <c r="S17" s="206"/>
      <c r="T17" s="207"/>
      <c r="U17" s="207"/>
      <c r="V17" s="207"/>
      <c r="W17" s="109" t="s">
        <v>2</v>
      </c>
      <c r="Z17" s="75" t="str">
        <f>IF(OR(L17="",K18=""),"",IF(L17&gt;K18,"ok","×"))</f>
        <v/>
      </c>
      <c r="AA17" s="76" t="s">
        <v>88</v>
      </c>
    </row>
    <row r="18" spans="3:27" ht="25.05" customHeight="1">
      <c r="C18" s="1"/>
      <c r="D18" s="202"/>
      <c r="E18" s="203"/>
      <c r="F18" s="203"/>
      <c r="G18" s="204"/>
      <c r="H18" s="205" t="s">
        <v>69</v>
      </c>
      <c r="I18" s="242"/>
      <c r="J18" s="242"/>
      <c r="K18" s="243" t="str">
        <f>IF(OR(R18="",V18=""),"",980000+330000*R18+120000*V18)</f>
        <v/>
      </c>
      <c r="L18" s="243"/>
      <c r="M18" s="96" t="s">
        <v>2</v>
      </c>
      <c r="N18" s="239" t="s">
        <v>72</v>
      </c>
      <c r="O18" s="240"/>
      <c r="P18" s="206" t="s">
        <v>71</v>
      </c>
      <c r="Q18" s="242"/>
      <c r="R18" s="95"/>
      <c r="S18" s="95" t="s">
        <v>68</v>
      </c>
      <c r="T18" s="239" t="s">
        <v>70</v>
      </c>
      <c r="U18" s="239"/>
      <c r="V18" s="97"/>
      <c r="W18" s="72" t="s">
        <v>68</v>
      </c>
      <c r="Z18" s="75" t="str">
        <f>IF(OR(T17="",K18=""),"",IF(T17&lt;=K18,"ok","×"))</f>
        <v/>
      </c>
      <c r="AA18" s="76" t="s">
        <v>119</v>
      </c>
    </row>
    <row r="19" spans="3:27" ht="25.05" customHeight="1" thickBot="1">
      <c r="D19" s="183" t="s">
        <v>33</v>
      </c>
      <c r="E19" s="123"/>
      <c r="F19" s="123"/>
      <c r="G19" s="124"/>
      <c r="H19" s="66"/>
      <c r="I19" s="19" t="s">
        <v>21</v>
      </c>
      <c r="J19" s="101"/>
      <c r="K19" s="19" t="s">
        <v>26</v>
      </c>
      <c r="L19" s="101"/>
      <c r="M19" s="19" t="s">
        <v>27</v>
      </c>
      <c r="N19" s="188" t="s">
        <v>89</v>
      </c>
      <c r="O19" s="247"/>
      <c r="P19" s="101"/>
      <c r="Q19" s="19" t="s">
        <v>21</v>
      </c>
      <c r="R19" s="101"/>
      <c r="S19" s="19" t="s">
        <v>26</v>
      </c>
      <c r="T19" s="101"/>
      <c r="U19" s="19" t="s">
        <v>27</v>
      </c>
      <c r="V19" s="99"/>
      <c r="W19" s="25"/>
      <c r="Z19" s="120" t="str">
        <f>IF(OR(K14="",S14=""),"",IF(J13&lt;304200,"ok","×"))</f>
        <v/>
      </c>
      <c r="AA19" s="76" t="s">
        <v>103</v>
      </c>
    </row>
    <row r="20" spans="3:27" ht="25.05" customHeight="1" thickTop="1" thickBot="1">
      <c r="D20" s="248" t="s">
        <v>35</v>
      </c>
      <c r="E20" s="249"/>
      <c r="F20" s="249"/>
      <c r="G20" s="250"/>
      <c r="H20" s="26"/>
      <c r="I20" s="27" t="s">
        <v>21</v>
      </c>
      <c r="J20" s="100"/>
      <c r="K20" s="27" t="s">
        <v>26</v>
      </c>
      <c r="L20" s="100"/>
      <c r="M20" s="27" t="s">
        <v>27</v>
      </c>
      <c r="N20" s="170" t="s">
        <v>89</v>
      </c>
      <c r="O20" s="251"/>
      <c r="P20" s="100"/>
      <c r="Q20" s="27" t="s">
        <v>21</v>
      </c>
      <c r="R20" s="100"/>
      <c r="S20" s="27" t="s">
        <v>26</v>
      </c>
      <c r="T20" s="100"/>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65</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104</v>
      </c>
      <c r="E28" s="123"/>
      <c r="F28" s="123"/>
      <c r="G28" s="152"/>
      <c r="H28" s="142"/>
      <c r="I28" s="143"/>
      <c r="J28" s="144"/>
      <c r="K28" s="21" t="s">
        <v>2</v>
      </c>
      <c r="L28" s="142"/>
      <c r="M28" s="143"/>
      <c r="N28" s="144"/>
      <c r="O28" s="21" t="s">
        <v>2</v>
      </c>
      <c r="P28" s="142"/>
      <c r="Q28" s="143"/>
      <c r="R28" s="14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45">
        <f>SUM(H29,L29,P29)</f>
        <v>0</v>
      </c>
      <c r="U29" s="146"/>
      <c r="V29" s="147"/>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62</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8"/>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98"/>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04">
        <v>2</v>
      </c>
      <c r="I37" s="102" t="s">
        <v>19</v>
      </c>
      <c r="J37" s="139">
        <v>3</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66" t="str">
        <f>IF(H15="","",H15)</f>
        <v/>
      </c>
      <c r="I41" s="37" t="s">
        <v>23</v>
      </c>
      <c r="J41" s="153"/>
      <c r="K41" s="153"/>
      <c r="L41" s="154"/>
      <c r="M41" s="21" t="s">
        <v>2</v>
      </c>
      <c r="N41" s="125" t="str">
        <f>IF(H41="","",IF(H41=1,"－　　　　　　",IF(H41=2,"－　　　　　　",IF(H41=4,"－　　　　　　",IF(H41=3,ROUNDDOWN(T27*1/2,0),"－　　　　　　")))))</f>
        <v/>
      </c>
      <c r="O41" s="125"/>
      <c r="P41" s="126"/>
      <c r="Q41" s="21" t="s">
        <v>2</v>
      </c>
      <c r="R41" s="244">
        <f>IF(Y41="不認定",0,IF(N41="",D41,IF(D41&lt;N41,D41,N41)))</f>
        <v>0</v>
      </c>
      <c r="S41" s="245"/>
      <c r="T41" s="246"/>
      <c r="U41" s="21" t="s">
        <v>2</v>
      </c>
      <c r="V41" s="9"/>
      <c r="W41" s="9"/>
      <c r="Y41" s="2" t="str">
        <f>IF(Z20=1,"不認定","")</f>
        <v/>
      </c>
    </row>
    <row r="42" spans="3:25" ht="25.05" customHeight="1">
      <c r="C42" s="1"/>
      <c r="D42" s="8" t="s">
        <v>51</v>
      </c>
      <c r="F42" s="8"/>
      <c r="H42" s="8"/>
      <c r="J42" s="58"/>
      <c r="K42" s="59"/>
      <c r="L42" s="59"/>
      <c r="M42" s="59"/>
      <c r="N42" s="59"/>
      <c r="O42" s="59"/>
      <c r="P42" s="59"/>
      <c r="Q42" s="60"/>
      <c r="R42" s="8"/>
      <c r="T42" s="8"/>
      <c r="V42" s="8"/>
    </row>
    <row r="43" spans="3:25" ht="25.05" customHeight="1">
      <c r="C43" s="1"/>
      <c r="D43" s="8" t="s">
        <v>125</v>
      </c>
      <c r="F43" s="8"/>
      <c r="H43" s="8"/>
      <c r="J43" s="57"/>
      <c r="K43" s="63"/>
      <c r="L43" s="61"/>
      <c r="M43" s="62"/>
      <c r="N43" s="62"/>
      <c r="O43" s="63"/>
      <c r="P43" s="57"/>
      <c r="Q43" s="63"/>
      <c r="R43" s="8"/>
      <c r="T43" s="8"/>
      <c r="V43" s="8"/>
    </row>
    <row r="44" spans="3:25" ht="25.05" customHeight="1">
      <c r="C44" s="1"/>
      <c r="D44" s="110" t="s">
        <v>123</v>
      </c>
      <c r="F44" s="8"/>
      <c r="H44" s="8"/>
      <c r="J44" s="8"/>
      <c r="L44" s="8"/>
      <c r="N44" s="8"/>
      <c r="P44" s="8"/>
      <c r="R44" s="8"/>
      <c r="T44" s="8"/>
      <c r="V44" s="8"/>
    </row>
    <row r="45" spans="3:25" ht="25.05" customHeight="1">
      <c r="C45" s="1"/>
      <c r="F45" s="8"/>
      <c r="H45" s="8"/>
      <c r="J45" s="8"/>
      <c r="L45" s="8"/>
      <c r="N45" s="8"/>
      <c r="P45" s="8"/>
      <c r="R45" s="8"/>
      <c r="T45" s="8"/>
      <c r="V45" s="8"/>
    </row>
    <row r="46" spans="3:25" ht="25.05" customHeight="1">
      <c r="C46" s="1"/>
      <c r="F46" s="5"/>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103"/>
      <c r="H51" s="103"/>
      <c r="J51" s="103"/>
      <c r="L51" s="103"/>
      <c r="N51" s="103"/>
      <c r="P51" s="44"/>
      <c r="R51" s="44"/>
      <c r="T51" s="44"/>
      <c r="V51" s="44"/>
    </row>
    <row r="52" spans="3:23" s="41" customFormat="1" ht="25.05" hidden="1" customHeight="1">
      <c r="D52" s="121" t="s">
        <v>14</v>
      </c>
      <c r="E52" s="122"/>
      <c r="F52" s="103"/>
      <c r="H52" s="103"/>
      <c r="J52" s="103"/>
      <c r="L52" s="103"/>
      <c r="N52" s="10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2">
    <mergeCell ref="D52:E52"/>
    <mergeCell ref="D37:F37"/>
    <mergeCell ref="J37:K37"/>
    <mergeCell ref="L37:N37"/>
    <mergeCell ref="D40:G40"/>
    <mergeCell ref="H40:I40"/>
    <mergeCell ref="J40:M40"/>
    <mergeCell ref="N40:Q40"/>
    <mergeCell ref="R40:U40"/>
    <mergeCell ref="D41:F41"/>
    <mergeCell ref="J41:L41"/>
    <mergeCell ref="N41:P41"/>
    <mergeCell ref="R41:T41"/>
    <mergeCell ref="D29:G29"/>
    <mergeCell ref="H29:J29"/>
    <mergeCell ref="L29:N29"/>
    <mergeCell ref="P29:R29"/>
    <mergeCell ref="T29:V29"/>
    <mergeCell ref="H36:K36"/>
    <mergeCell ref="L36:O36"/>
    <mergeCell ref="D28:G28"/>
    <mergeCell ref="H28:J28"/>
    <mergeCell ref="L28:N28"/>
    <mergeCell ref="D30:G30"/>
    <mergeCell ref="H30:J30"/>
    <mergeCell ref="L30:N30"/>
    <mergeCell ref="P30:R30"/>
    <mergeCell ref="T30:V30"/>
    <mergeCell ref="D36:F36"/>
    <mergeCell ref="D26:G26"/>
    <mergeCell ref="T26:W26"/>
    <mergeCell ref="D27:G27"/>
    <mergeCell ref="H27:J27"/>
    <mergeCell ref="L27:N27"/>
    <mergeCell ref="P27:R27"/>
    <mergeCell ref="T27:V27"/>
    <mergeCell ref="P28:R28"/>
    <mergeCell ref="T28:V28"/>
    <mergeCell ref="D20:G20"/>
    <mergeCell ref="N20:O20"/>
    <mergeCell ref="D24:G24"/>
    <mergeCell ref="H24:K24"/>
    <mergeCell ref="L24:O24"/>
    <mergeCell ref="T24:W24"/>
    <mergeCell ref="D25:G25"/>
    <mergeCell ref="H25:J25"/>
    <mergeCell ref="L25:N25"/>
    <mergeCell ref="P25:R25"/>
    <mergeCell ref="T25:V25"/>
    <mergeCell ref="P24:S24"/>
    <mergeCell ref="K18:L18"/>
    <mergeCell ref="N18:O18"/>
    <mergeCell ref="P18:Q18"/>
    <mergeCell ref="T18:U18"/>
    <mergeCell ref="D19:G19"/>
    <mergeCell ref="N19:O19"/>
    <mergeCell ref="D16:G18"/>
    <mergeCell ref="H16:K16"/>
    <mergeCell ref="L16:N16"/>
    <mergeCell ref="P16:S16"/>
    <mergeCell ref="T16:V16"/>
    <mergeCell ref="H17:K17"/>
    <mergeCell ref="L17:N17"/>
    <mergeCell ref="P17:S17"/>
    <mergeCell ref="T17:V17"/>
    <mergeCell ref="H18:J18"/>
    <mergeCell ref="D15:G15"/>
    <mergeCell ref="J15:W15"/>
    <mergeCell ref="D9:G9"/>
    <mergeCell ref="N9:O9"/>
    <mergeCell ref="D10:G10"/>
    <mergeCell ref="H10:I10"/>
    <mergeCell ref="J10:O10"/>
    <mergeCell ref="P10:Q10"/>
    <mergeCell ref="R10:W10"/>
    <mergeCell ref="D11:G11"/>
    <mergeCell ref="H11:W11"/>
    <mergeCell ref="D12:G12"/>
    <mergeCell ref="H12:W12"/>
    <mergeCell ref="H13:I13"/>
    <mergeCell ref="J13:L13"/>
    <mergeCell ref="D13:G14"/>
    <mergeCell ref="P13:S13"/>
    <mergeCell ref="H14:J14"/>
    <mergeCell ref="K14:L14"/>
    <mergeCell ref="N14:R14"/>
    <mergeCell ref="S14:T14"/>
    <mergeCell ref="D8:G8"/>
    <mergeCell ref="H8:W8"/>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800-000000000000}">
      <formula1>$D$53:$D$56</formula1>
    </dataValidation>
    <dataValidation type="list" allowBlank="1" showInputMessage="1" showErrorMessage="1" sqref="T13" xr:uid="{00000000-0002-0000-0800-000001000000}">
      <formula1>$Z$13</formula1>
    </dataValidation>
  </dataValidations>
  <pageMargins left="0.78740157480314965" right="0" top="0.31496062992125984" bottom="0.19685039370078741" header="0.11811023622047245" footer="0.11811023622047245"/>
  <pageSetup paperSize="9" scale="76"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C1:AA71"/>
  <sheetViews>
    <sheetView view="pageBreakPreview" topLeftCell="A31" zoomScale="70" zoomScaleNormal="145" zoomScaleSheetLayoutView="70" workbookViewId="0">
      <selection activeCell="D44" sqref="D44"/>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7.109375" style="2" customWidth="1"/>
    <col min="25" max="26" width="9" style="2"/>
    <col min="27" max="27" width="54.6640625" style="2" bestFit="1" customWidth="1"/>
    <col min="28" max="16384" width="9" style="2"/>
  </cols>
  <sheetData>
    <row r="1" spans="3:27">
      <c r="V1" s="3"/>
    </row>
    <row r="2" spans="3:27" ht="40.049999999999997" customHeight="1">
      <c r="C2" s="1"/>
      <c r="D2" s="252" t="s">
        <v>120</v>
      </c>
      <c r="E2" s="253"/>
      <c r="F2" s="253"/>
      <c r="G2" s="253"/>
      <c r="H2" s="253"/>
      <c r="I2" s="253"/>
      <c r="J2" s="253"/>
      <c r="K2" s="253"/>
      <c r="L2" s="253"/>
      <c r="M2" s="253"/>
      <c r="N2" s="253"/>
      <c r="O2" s="253"/>
      <c r="P2" s="253"/>
      <c r="Q2" s="253"/>
      <c r="R2" s="253"/>
      <c r="S2" s="253"/>
      <c r="T2" s="253"/>
      <c r="U2" s="253"/>
      <c r="V2" s="253"/>
    </row>
    <row r="3" spans="3:27" ht="25.05" customHeight="1">
      <c r="C3" s="1"/>
      <c r="D3" s="8"/>
      <c r="F3" s="8"/>
      <c r="H3" s="8"/>
      <c r="J3" s="8"/>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60</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105" t="s">
        <v>21</v>
      </c>
      <c r="T6" s="101"/>
      <c r="U6" s="105" t="s">
        <v>22</v>
      </c>
      <c r="V6" s="101"/>
      <c r="W6" s="106"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07"/>
      <c r="K9" s="16" t="s">
        <v>26</v>
      </c>
      <c r="L9" s="107"/>
      <c r="M9" s="16" t="s">
        <v>27</v>
      </c>
      <c r="N9" s="221" t="s">
        <v>90</v>
      </c>
      <c r="O9" s="222"/>
      <c r="P9" s="107"/>
      <c r="Q9" s="16" t="s">
        <v>21</v>
      </c>
      <c r="R9" s="107"/>
      <c r="S9" s="16" t="s">
        <v>26</v>
      </c>
      <c r="T9" s="107"/>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66"/>
      <c r="I15" s="10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108" t="s">
        <v>2</v>
      </c>
      <c r="P16" s="188" t="s">
        <v>108</v>
      </c>
      <c r="Q16" s="188"/>
      <c r="R16" s="188"/>
      <c r="S16" s="188"/>
      <c r="T16" s="207"/>
      <c r="U16" s="207"/>
      <c r="V16" s="207"/>
      <c r="W16" s="109" t="s">
        <v>2</v>
      </c>
      <c r="Z16" s="75" t="str">
        <f>IF(OR(L16="",T16=""),"",IF(AND(T16&lt;=L16*1/2,L16&gt;0),"ok","×"))</f>
        <v/>
      </c>
      <c r="AA16" s="76" t="s">
        <v>118</v>
      </c>
    </row>
    <row r="17" spans="3:27" ht="25.05" customHeight="1">
      <c r="C17" s="1"/>
      <c r="D17" s="199"/>
      <c r="E17" s="200"/>
      <c r="F17" s="200"/>
      <c r="G17" s="201"/>
      <c r="H17" s="205" t="s">
        <v>67</v>
      </c>
      <c r="I17" s="206"/>
      <c r="J17" s="206"/>
      <c r="K17" s="206"/>
      <c r="L17" s="207"/>
      <c r="M17" s="207"/>
      <c r="N17" s="207"/>
      <c r="O17" s="108" t="s">
        <v>2</v>
      </c>
      <c r="P17" s="206" t="s">
        <v>109</v>
      </c>
      <c r="Q17" s="206"/>
      <c r="R17" s="206"/>
      <c r="S17" s="206"/>
      <c r="T17" s="207"/>
      <c r="U17" s="207"/>
      <c r="V17" s="207"/>
      <c r="W17" s="109" t="s">
        <v>2</v>
      </c>
      <c r="Z17" s="75" t="str">
        <f>IF(OR(L17="",K18=""),"",IF(L17&gt;K18,"ok","×"))</f>
        <v/>
      </c>
      <c r="AA17" s="76" t="s">
        <v>88</v>
      </c>
    </row>
    <row r="18" spans="3:27" ht="25.05" customHeight="1">
      <c r="C18" s="1"/>
      <c r="D18" s="202"/>
      <c r="E18" s="203"/>
      <c r="F18" s="203"/>
      <c r="G18" s="204"/>
      <c r="H18" s="205" t="s">
        <v>69</v>
      </c>
      <c r="I18" s="242"/>
      <c r="J18" s="242"/>
      <c r="K18" s="243" t="str">
        <f>IF(OR(R18="",V18=""),"",980000+330000*R18+120000*V18)</f>
        <v/>
      </c>
      <c r="L18" s="243"/>
      <c r="M18" s="96" t="s">
        <v>2</v>
      </c>
      <c r="N18" s="239" t="s">
        <v>72</v>
      </c>
      <c r="O18" s="240"/>
      <c r="P18" s="206" t="s">
        <v>71</v>
      </c>
      <c r="Q18" s="242"/>
      <c r="R18" s="95"/>
      <c r="S18" s="95" t="s">
        <v>68</v>
      </c>
      <c r="T18" s="239" t="s">
        <v>70</v>
      </c>
      <c r="U18" s="239"/>
      <c r="V18" s="97"/>
      <c r="W18" s="72" t="s">
        <v>68</v>
      </c>
      <c r="Z18" s="75" t="str">
        <f>IF(OR(T17="",K18=""),"",IF(T17&lt;=K18,"ok","×"))</f>
        <v/>
      </c>
      <c r="AA18" s="76" t="s">
        <v>119</v>
      </c>
    </row>
    <row r="19" spans="3:27" ht="25.05" customHeight="1" thickBot="1">
      <c r="D19" s="163" t="s">
        <v>33</v>
      </c>
      <c r="E19" s="164"/>
      <c r="F19" s="164"/>
      <c r="G19" s="165"/>
      <c r="H19" s="66"/>
      <c r="I19" s="19" t="s">
        <v>21</v>
      </c>
      <c r="J19" s="101"/>
      <c r="K19" s="19" t="s">
        <v>26</v>
      </c>
      <c r="L19" s="101"/>
      <c r="M19" s="19" t="s">
        <v>27</v>
      </c>
      <c r="N19" s="166" t="s">
        <v>87</v>
      </c>
      <c r="O19" s="166"/>
      <c r="P19" s="101"/>
      <c r="Q19" s="19" t="s">
        <v>21</v>
      </c>
      <c r="R19" s="101"/>
      <c r="S19" s="19" t="s">
        <v>26</v>
      </c>
      <c r="T19" s="101"/>
      <c r="U19" s="19" t="s">
        <v>27</v>
      </c>
      <c r="V19" s="99"/>
      <c r="W19" s="25"/>
      <c r="Z19" s="120" t="str">
        <f>IF(OR(K14="",S14=""),"",IF(J13&lt;304200,"ok","×"))</f>
        <v/>
      </c>
      <c r="AA19" s="76" t="s">
        <v>103</v>
      </c>
    </row>
    <row r="20" spans="3:27" ht="25.05" customHeight="1" thickTop="1" thickBot="1">
      <c r="D20" s="167" t="s">
        <v>35</v>
      </c>
      <c r="E20" s="168"/>
      <c r="F20" s="168"/>
      <c r="G20" s="169"/>
      <c r="H20" s="26"/>
      <c r="I20" s="27" t="s">
        <v>21</v>
      </c>
      <c r="J20" s="100"/>
      <c r="K20" s="27" t="s">
        <v>26</v>
      </c>
      <c r="L20" s="100"/>
      <c r="M20" s="27" t="s">
        <v>27</v>
      </c>
      <c r="N20" s="170" t="s">
        <v>87</v>
      </c>
      <c r="O20" s="170"/>
      <c r="P20" s="100"/>
      <c r="Q20" s="27" t="s">
        <v>21</v>
      </c>
      <c r="R20" s="100"/>
      <c r="S20" s="27" t="s">
        <v>26</v>
      </c>
      <c r="T20" s="100"/>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104</v>
      </c>
      <c r="E28" s="123"/>
      <c r="F28" s="123"/>
      <c r="G28" s="152"/>
      <c r="H28" s="142"/>
      <c r="I28" s="143"/>
      <c r="J28" s="144"/>
      <c r="K28" s="21" t="s">
        <v>2</v>
      </c>
      <c r="L28" s="142"/>
      <c r="M28" s="143"/>
      <c r="N28" s="144"/>
      <c r="O28" s="21" t="s">
        <v>2</v>
      </c>
      <c r="P28" s="142"/>
      <c r="Q28" s="143"/>
      <c r="R28" s="14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45">
        <f>SUM(H29,L29,P29)</f>
        <v>0</v>
      </c>
      <c r="U29" s="146"/>
      <c r="V29" s="147"/>
      <c r="W29" s="35" t="s">
        <v>2</v>
      </c>
    </row>
    <row r="30" spans="3:27" ht="25.0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62</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8"/>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98"/>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04">
        <v>2</v>
      </c>
      <c r="I37" s="102" t="s">
        <v>91</v>
      </c>
      <c r="J37" s="139">
        <v>3</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66" t="str">
        <f>IF(H15="","",H15)</f>
        <v/>
      </c>
      <c r="I41" s="37" t="s">
        <v>23</v>
      </c>
      <c r="J41" s="153"/>
      <c r="K41" s="153"/>
      <c r="L41" s="154"/>
      <c r="M41" s="21" t="s">
        <v>2</v>
      </c>
      <c r="N41" s="125" t="str">
        <f>IF(H41="","",IF(H41=1,"－　　　　　　",IF(H41=2,"－　　　　　　",IF(H41=4,"－　　　　　　",IF(H41=3,ROUNDDOWN(T27*1/2,0),"－　　　　　　")))))</f>
        <v/>
      </c>
      <c r="O41" s="125"/>
      <c r="P41" s="126"/>
      <c r="Q41" s="21" t="s">
        <v>2</v>
      </c>
      <c r="R41" s="244">
        <f>IF(Y41="不認定",0,IF(N41="",D41,IF(D41&lt;N41,D41,N41)))</f>
        <v>0</v>
      </c>
      <c r="S41" s="245"/>
      <c r="T41" s="246"/>
      <c r="U41" s="21" t="s">
        <v>2</v>
      </c>
      <c r="V41" s="9"/>
      <c r="W41" s="9"/>
      <c r="Y41" s="2" t="str">
        <f>IF(Z20=1,"不認定","")</f>
        <v/>
      </c>
    </row>
    <row r="42" spans="3:25" ht="25.05" customHeight="1">
      <c r="C42" s="1"/>
      <c r="D42" s="8" t="s">
        <v>51</v>
      </c>
      <c r="F42" s="8"/>
      <c r="H42" s="8"/>
      <c r="J42" s="58"/>
      <c r="K42" s="59"/>
      <c r="L42" s="59"/>
      <c r="M42" s="59"/>
      <c r="N42" s="59"/>
      <c r="O42" s="59"/>
      <c r="P42" s="59"/>
      <c r="Q42" s="60"/>
      <c r="R42" s="8"/>
      <c r="T42" s="8"/>
      <c r="V42" s="8"/>
    </row>
    <row r="43" spans="3:25" ht="25.05" customHeight="1">
      <c r="C43" s="1"/>
      <c r="D43" s="8" t="s">
        <v>125</v>
      </c>
      <c r="F43" s="8"/>
      <c r="H43" s="8"/>
      <c r="J43" s="57"/>
      <c r="K43" s="63"/>
      <c r="L43" s="61"/>
      <c r="M43" s="62"/>
      <c r="N43" s="62"/>
      <c r="O43" s="63"/>
      <c r="P43" s="57"/>
      <c r="Q43" s="63"/>
      <c r="R43" s="8"/>
      <c r="T43" s="8"/>
      <c r="V43" s="8"/>
    </row>
    <row r="44" spans="3:25" ht="25.05" customHeight="1">
      <c r="C44" s="1"/>
      <c r="D44" s="110" t="s">
        <v>123</v>
      </c>
      <c r="F44" s="8"/>
      <c r="H44" s="8"/>
      <c r="J44" s="8"/>
      <c r="L44" s="8"/>
      <c r="N44" s="8"/>
      <c r="P44" s="8"/>
      <c r="R44" s="8"/>
      <c r="T44" s="8"/>
      <c r="V44" s="8"/>
    </row>
    <row r="45" spans="3:25" ht="25.05" customHeight="1">
      <c r="C45" s="1"/>
      <c r="F45" s="8"/>
      <c r="H45" s="8"/>
      <c r="J45" s="8"/>
      <c r="L45" s="8"/>
      <c r="N45" s="8"/>
      <c r="P45" s="8"/>
      <c r="R45" s="8"/>
      <c r="T45" s="8"/>
      <c r="V45" s="8"/>
    </row>
    <row r="46" spans="3:25" ht="25.05" customHeight="1">
      <c r="C46" s="1"/>
      <c r="F46" s="5"/>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103"/>
      <c r="H51" s="103"/>
      <c r="J51" s="103"/>
      <c r="L51" s="103"/>
      <c r="N51" s="103"/>
      <c r="P51" s="44"/>
      <c r="R51" s="44"/>
      <c r="T51" s="44"/>
      <c r="V51" s="44"/>
    </row>
    <row r="52" spans="3:23" s="41" customFormat="1" ht="25.05" hidden="1" customHeight="1">
      <c r="D52" s="121" t="s">
        <v>14</v>
      </c>
      <c r="E52" s="122"/>
      <c r="F52" s="103"/>
      <c r="H52" s="103"/>
      <c r="J52" s="103"/>
      <c r="L52" s="103"/>
      <c r="N52" s="10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2">
    <mergeCell ref="D52:E52"/>
    <mergeCell ref="D37:F37"/>
    <mergeCell ref="J37:K37"/>
    <mergeCell ref="L37:N37"/>
    <mergeCell ref="D40:G40"/>
    <mergeCell ref="H40:I40"/>
    <mergeCell ref="J40:M40"/>
    <mergeCell ref="N40:Q40"/>
    <mergeCell ref="R40:U40"/>
    <mergeCell ref="D41:F41"/>
    <mergeCell ref="J41:L41"/>
    <mergeCell ref="N41:P41"/>
    <mergeCell ref="R41:T41"/>
    <mergeCell ref="D29:G29"/>
    <mergeCell ref="H29:J29"/>
    <mergeCell ref="L29:N29"/>
    <mergeCell ref="P29:R29"/>
    <mergeCell ref="T29:V29"/>
    <mergeCell ref="H36:K36"/>
    <mergeCell ref="L36:O36"/>
    <mergeCell ref="D28:G28"/>
    <mergeCell ref="H28:J28"/>
    <mergeCell ref="L28:N28"/>
    <mergeCell ref="D30:G30"/>
    <mergeCell ref="H30:J30"/>
    <mergeCell ref="L30:N30"/>
    <mergeCell ref="P30:R30"/>
    <mergeCell ref="T30:V30"/>
    <mergeCell ref="D36:F36"/>
    <mergeCell ref="D26:G26"/>
    <mergeCell ref="T26:W26"/>
    <mergeCell ref="D27:G27"/>
    <mergeCell ref="H27:J27"/>
    <mergeCell ref="L27:N27"/>
    <mergeCell ref="P27:R27"/>
    <mergeCell ref="T27:V27"/>
    <mergeCell ref="P28:R28"/>
    <mergeCell ref="T28:V28"/>
    <mergeCell ref="D20:G20"/>
    <mergeCell ref="N20:O20"/>
    <mergeCell ref="D24:G24"/>
    <mergeCell ref="H24:K24"/>
    <mergeCell ref="L24:O24"/>
    <mergeCell ref="T24:W24"/>
    <mergeCell ref="D25:G25"/>
    <mergeCell ref="H25:J25"/>
    <mergeCell ref="L25:N25"/>
    <mergeCell ref="P25:R25"/>
    <mergeCell ref="T25:V25"/>
    <mergeCell ref="P24:S24"/>
    <mergeCell ref="K18:L18"/>
    <mergeCell ref="N18:O18"/>
    <mergeCell ref="P18:Q18"/>
    <mergeCell ref="T18:U18"/>
    <mergeCell ref="D19:G19"/>
    <mergeCell ref="N19:O19"/>
    <mergeCell ref="D16:G18"/>
    <mergeCell ref="H16:K16"/>
    <mergeCell ref="L16:N16"/>
    <mergeCell ref="P16:S16"/>
    <mergeCell ref="T16:V16"/>
    <mergeCell ref="H17:K17"/>
    <mergeCell ref="L17:N17"/>
    <mergeCell ref="P17:S17"/>
    <mergeCell ref="T17:V17"/>
    <mergeCell ref="H18:J18"/>
    <mergeCell ref="D15:G15"/>
    <mergeCell ref="J15:W15"/>
    <mergeCell ref="D9:G9"/>
    <mergeCell ref="N9:O9"/>
    <mergeCell ref="D10:G10"/>
    <mergeCell ref="H10:I10"/>
    <mergeCell ref="J10:O10"/>
    <mergeCell ref="P10:Q10"/>
    <mergeCell ref="R10:W10"/>
    <mergeCell ref="D11:G11"/>
    <mergeCell ref="H11:W11"/>
    <mergeCell ref="D12:G12"/>
    <mergeCell ref="H12:W12"/>
    <mergeCell ref="H13:I13"/>
    <mergeCell ref="J13:L13"/>
    <mergeCell ref="D13:G14"/>
    <mergeCell ref="P13:S13"/>
    <mergeCell ref="H14:J14"/>
    <mergeCell ref="K14:L14"/>
    <mergeCell ref="N14:R14"/>
    <mergeCell ref="S14:T14"/>
    <mergeCell ref="D8:G8"/>
    <mergeCell ref="H8:W8"/>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900-000000000000}">
      <formula1>$D$53:$D$56</formula1>
    </dataValidation>
    <dataValidation type="list" allowBlank="1" showInputMessage="1" showErrorMessage="1" sqref="T13" xr:uid="{00000000-0002-0000-0900-000001000000}">
      <formula1>$Z$13</formula1>
    </dataValidation>
  </dataValidations>
  <pageMargins left="0.78740157480314965" right="0" top="0.31496062992125984" bottom="0.19685039370078741" header="0.11811023622047245" footer="0.11811023622047245"/>
  <pageSetup paperSize="9" scale="76"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C1:AA71"/>
  <sheetViews>
    <sheetView view="pageBreakPreview" topLeftCell="A28" zoomScale="70" zoomScaleNormal="145" zoomScaleSheetLayoutView="70" workbookViewId="0">
      <selection activeCell="D44" sqref="D44"/>
    </sheetView>
  </sheetViews>
  <sheetFormatPr defaultColWidth="9" defaultRowHeight="13.2"/>
  <cols>
    <col min="1" max="2" width="9" style="2"/>
    <col min="3" max="3" width="1.21875" style="2" customWidth="1"/>
    <col min="4" max="4" width="8.6640625" style="2" customWidth="1"/>
    <col min="5" max="5" width="2.6640625" style="2" customWidth="1"/>
    <col min="6" max="6" width="8.6640625" style="2" customWidth="1"/>
    <col min="7" max="7" width="2.6640625" style="2" customWidth="1"/>
    <col min="8" max="8" width="8.6640625" style="2" customWidth="1"/>
    <col min="9" max="9" width="2.6640625" style="2" customWidth="1"/>
    <col min="10" max="10" width="8.6640625" style="2" customWidth="1"/>
    <col min="11" max="11" width="2.6640625" style="2" customWidth="1"/>
    <col min="12" max="12" width="8.6640625" style="2" customWidth="1"/>
    <col min="13" max="13" width="2.6640625" style="2" customWidth="1"/>
    <col min="14" max="14" width="8.6640625" style="2" customWidth="1"/>
    <col min="15" max="15" width="2.6640625" style="2" customWidth="1"/>
    <col min="16" max="16" width="8.6640625" style="2" customWidth="1"/>
    <col min="17" max="17" width="2.6640625" style="2" customWidth="1"/>
    <col min="18" max="18" width="8.6640625" style="2" customWidth="1"/>
    <col min="19" max="19" width="2.6640625" style="2" customWidth="1"/>
    <col min="20" max="20" width="8.6640625" style="2" customWidth="1"/>
    <col min="21" max="21" width="2.6640625" style="2" customWidth="1"/>
    <col min="22" max="22" width="8.6640625" style="2" customWidth="1"/>
    <col min="23" max="23" width="2.6640625" style="2" customWidth="1"/>
    <col min="24" max="24" width="1.21875" style="2" customWidth="1"/>
    <col min="25" max="26" width="9" style="2"/>
    <col min="27" max="27" width="54.6640625" style="2" bestFit="1" customWidth="1"/>
    <col min="28" max="16384" width="9" style="2"/>
  </cols>
  <sheetData>
    <row r="1" spans="3:27">
      <c r="V1" s="3"/>
    </row>
    <row r="2" spans="3:27" ht="40.049999999999997" customHeight="1">
      <c r="C2" s="1"/>
      <c r="D2" s="227" t="s">
        <v>121</v>
      </c>
      <c r="E2" s="228"/>
      <c r="F2" s="228"/>
      <c r="G2" s="228"/>
      <c r="H2" s="228"/>
      <c r="I2" s="228"/>
      <c r="J2" s="228"/>
      <c r="K2" s="228"/>
      <c r="L2" s="228"/>
      <c r="M2" s="228"/>
      <c r="N2" s="228"/>
      <c r="O2" s="228"/>
      <c r="P2" s="228"/>
      <c r="Q2" s="228"/>
      <c r="R2" s="228"/>
      <c r="S2" s="228"/>
      <c r="T2" s="228"/>
      <c r="U2" s="228"/>
      <c r="V2" s="228"/>
    </row>
    <row r="3" spans="3:27" ht="25.05" customHeight="1">
      <c r="C3" s="1"/>
      <c r="D3" s="8"/>
      <c r="F3" s="8"/>
      <c r="H3" s="8"/>
      <c r="J3" s="92" t="s">
        <v>78</v>
      </c>
      <c r="L3" s="8"/>
      <c r="N3" s="8"/>
      <c r="P3" s="8"/>
      <c r="R3" s="8"/>
      <c r="T3" s="8"/>
      <c r="V3" s="8"/>
    </row>
    <row r="4" spans="3:27" ht="25.05" customHeight="1" thickBot="1">
      <c r="D4" s="39" t="s">
        <v>49</v>
      </c>
      <c r="E4" s="1"/>
      <c r="F4" s="1"/>
      <c r="G4" s="1"/>
      <c r="H4" s="1"/>
      <c r="I4" s="1"/>
      <c r="J4" s="1"/>
      <c r="K4" s="1"/>
      <c r="L4" s="1"/>
      <c r="M4" s="1"/>
      <c r="N4" s="1"/>
      <c r="O4" s="1"/>
      <c r="P4" s="1"/>
      <c r="Q4" s="1"/>
      <c r="R4" s="1"/>
      <c r="S4" s="1"/>
      <c r="T4" s="1"/>
      <c r="U4" s="1"/>
      <c r="V4" s="1"/>
      <c r="W4" s="1"/>
      <c r="X4" s="1"/>
    </row>
    <row r="5" spans="3:27" ht="25.05" customHeight="1" thickTop="1">
      <c r="C5" s="1"/>
      <c r="D5" s="229" t="s">
        <v>9</v>
      </c>
      <c r="E5" s="230"/>
      <c r="F5" s="230"/>
      <c r="G5" s="231"/>
      <c r="H5" s="232" t="s">
        <v>61</v>
      </c>
      <c r="I5" s="233"/>
      <c r="J5" s="233"/>
      <c r="K5" s="234"/>
      <c r="L5" s="230" t="s">
        <v>1</v>
      </c>
      <c r="M5" s="230"/>
      <c r="N5" s="230"/>
      <c r="O5" s="231"/>
      <c r="P5" s="235"/>
      <c r="Q5" s="236"/>
      <c r="R5" s="236"/>
      <c r="S5" s="236"/>
      <c r="T5" s="236"/>
      <c r="U5" s="236"/>
      <c r="V5" s="236"/>
      <c r="W5" s="237"/>
    </row>
    <row r="6" spans="3:27" ht="25.05" customHeight="1">
      <c r="C6" s="1"/>
      <c r="D6" s="183" t="s">
        <v>32</v>
      </c>
      <c r="E6" s="123"/>
      <c r="F6" s="123"/>
      <c r="G6" s="124"/>
      <c r="H6" s="223"/>
      <c r="I6" s="224"/>
      <c r="J6" s="224"/>
      <c r="K6" s="224"/>
      <c r="L6" s="224"/>
      <c r="M6" s="225"/>
      <c r="N6" s="123" t="s">
        <v>0</v>
      </c>
      <c r="O6" s="123"/>
      <c r="P6" s="123"/>
      <c r="Q6" s="124"/>
      <c r="R6" s="66"/>
      <c r="S6" s="105" t="s">
        <v>21</v>
      </c>
      <c r="T6" s="101"/>
      <c r="U6" s="105" t="s">
        <v>22</v>
      </c>
      <c r="V6" s="101"/>
      <c r="W6" s="106" t="s">
        <v>23</v>
      </c>
    </row>
    <row r="7" spans="3:27" ht="25.05" customHeight="1">
      <c r="C7" s="1"/>
      <c r="D7" s="183" t="s">
        <v>24</v>
      </c>
      <c r="E7" s="123"/>
      <c r="F7" s="123"/>
      <c r="G7" s="124"/>
      <c r="H7" s="131" t="s">
        <v>30</v>
      </c>
      <c r="I7" s="135"/>
      <c r="J7" s="217"/>
      <c r="K7" s="218"/>
      <c r="L7" s="218"/>
      <c r="M7" s="218"/>
      <c r="N7" s="218"/>
      <c r="O7" s="218"/>
      <c r="P7" s="226" t="s">
        <v>31</v>
      </c>
      <c r="Q7" s="135"/>
      <c r="R7" s="217"/>
      <c r="S7" s="218"/>
      <c r="T7" s="218"/>
      <c r="U7" s="218"/>
      <c r="V7" s="218"/>
      <c r="W7" s="219"/>
    </row>
    <row r="8" spans="3:27" ht="25.05" customHeight="1">
      <c r="D8" s="183" t="s">
        <v>41</v>
      </c>
      <c r="E8" s="123"/>
      <c r="F8" s="123"/>
      <c r="G8" s="124"/>
      <c r="H8" s="220"/>
      <c r="I8" s="218"/>
      <c r="J8" s="218"/>
      <c r="K8" s="218"/>
      <c r="L8" s="218"/>
      <c r="M8" s="218"/>
      <c r="N8" s="218"/>
      <c r="O8" s="218"/>
      <c r="P8" s="218"/>
      <c r="Q8" s="218"/>
      <c r="R8" s="218"/>
      <c r="S8" s="218"/>
      <c r="T8" s="218"/>
      <c r="U8" s="218"/>
      <c r="V8" s="218"/>
      <c r="W8" s="219"/>
    </row>
    <row r="9" spans="3:27" ht="25.05" customHeight="1" thickBot="1">
      <c r="D9" s="174" t="s">
        <v>25</v>
      </c>
      <c r="E9" s="175"/>
      <c r="F9" s="175"/>
      <c r="G9" s="176"/>
      <c r="H9" s="12"/>
      <c r="I9" s="16" t="s">
        <v>21</v>
      </c>
      <c r="J9" s="107"/>
      <c r="K9" s="16" t="s">
        <v>26</v>
      </c>
      <c r="L9" s="107"/>
      <c r="M9" s="16" t="s">
        <v>27</v>
      </c>
      <c r="N9" s="221" t="s">
        <v>89</v>
      </c>
      <c r="O9" s="222"/>
      <c r="P9" s="107"/>
      <c r="Q9" s="16" t="s">
        <v>21</v>
      </c>
      <c r="R9" s="107"/>
      <c r="S9" s="16" t="s">
        <v>26</v>
      </c>
      <c r="T9" s="107"/>
      <c r="U9" s="16" t="s">
        <v>27</v>
      </c>
      <c r="V9" s="17"/>
      <c r="W9" s="24"/>
    </row>
    <row r="10" spans="3:27" ht="25.05" customHeight="1" thickTop="1">
      <c r="D10" s="208" t="s">
        <v>29</v>
      </c>
      <c r="E10" s="209"/>
      <c r="F10" s="209"/>
      <c r="G10" s="210"/>
      <c r="H10" s="211" t="s">
        <v>30</v>
      </c>
      <c r="I10" s="212"/>
      <c r="J10" s="213"/>
      <c r="K10" s="214"/>
      <c r="L10" s="214"/>
      <c r="M10" s="214"/>
      <c r="N10" s="214"/>
      <c r="O10" s="214"/>
      <c r="P10" s="215" t="s">
        <v>31</v>
      </c>
      <c r="Q10" s="212"/>
      <c r="R10" s="213"/>
      <c r="S10" s="214"/>
      <c r="T10" s="214"/>
      <c r="U10" s="214"/>
      <c r="V10" s="214"/>
      <c r="W10" s="216"/>
    </row>
    <row r="11" spans="3:27" ht="25.05" customHeight="1">
      <c r="D11" s="174" t="s">
        <v>40</v>
      </c>
      <c r="E11" s="175"/>
      <c r="F11" s="175"/>
      <c r="G11" s="176"/>
      <c r="H11" s="177"/>
      <c r="I11" s="178"/>
      <c r="J11" s="178"/>
      <c r="K11" s="178"/>
      <c r="L11" s="178"/>
      <c r="M11" s="178"/>
      <c r="N11" s="178"/>
      <c r="O11" s="178"/>
      <c r="P11" s="178"/>
      <c r="Q11" s="178"/>
      <c r="R11" s="178"/>
      <c r="S11" s="178"/>
      <c r="T11" s="178"/>
      <c r="U11" s="178"/>
      <c r="V11" s="178"/>
      <c r="W11" s="179"/>
    </row>
    <row r="12" spans="3:27" ht="25.05" customHeight="1">
      <c r="D12" s="180" t="s">
        <v>39</v>
      </c>
      <c r="E12" s="181"/>
      <c r="F12" s="181"/>
      <c r="G12" s="182"/>
      <c r="H12" s="177" t="s">
        <v>97</v>
      </c>
      <c r="I12" s="178"/>
      <c r="J12" s="178"/>
      <c r="K12" s="178"/>
      <c r="L12" s="178"/>
      <c r="M12" s="178"/>
      <c r="N12" s="178"/>
      <c r="O12" s="178"/>
      <c r="P12" s="178"/>
      <c r="Q12" s="178"/>
      <c r="R12" s="178"/>
      <c r="S12" s="178"/>
      <c r="T12" s="178"/>
      <c r="U12" s="178"/>
      <c r="V12" s="178"/>
      <c r="W12" s="179"/>
    </row>
    <row r="13" spans="3:27" ht="25.05" customHeight="1">
      <c r="D13" s="190" t="s">
        <v>98</v>
      </c>
      <c r="E13" s="191"/>
      <c r="F13" s="191"/>
      <c r="G13" s="192"/>
      <c r="H13" s="187" t="s">
        <v>99</v>
      </c>
      <c r="I13" s="188"/>
      <c r="J13" s="189">
        <f>IF(T13="○",(K14*0.06)-(S14*3/4),(K14*0.06)-S14)</f>
        <v>0</v>
      </c>
      <c r="K13" s="189"/>
      <c r="L13" s="189"/>
      <c r="M13" s="118" t="s">
        <v>100</v>
      </c>
      <c r="N13" s="118"/>
      <c r="O13" s="118"/>
      <c r="P13" s="188" t="s">
        <v>101</v>
      </c>
      <c r="Q13" s="188"/>
      <c r="R13" s="188"/>
      <c r="S13" s="188"/>
      <c r="T13" s="117"/>
      <c r="U13" s="118"/>
      <c r="V13" s="118"/>
      <c r="W13" s="119"/>
      <c r="Z13" s="2" t="s">
        <v>102</v>
      </c>
    </row>
    <row r="14" spans="3:27" ht="25.05" customHeight="1">
      <c r="D14" s="193"/>
      <c r="E14" s="194"/>
      <c r="F14" s="194"/>
      <c r="G14" s="195"/>
      <c r="H14" s="187" t="s">
        <v>106</v>
      </c>
      <c r="I14" s="188"/>
      <c r="J14" s="188"/>
      <c r="K14" s="189"/>
      <c r="L14" s="189"/>
      <c r="M14" s="118" t="s">
        <v>100</v>
      </c>
      <c r="N14" s="188" t="s">
        <v>107</v>
      </c>
      <c r="O14" s="188"/>
      <c r="P14" s="188"/>
      <c r="Q14" s="188"/>
      <c r="R14" s="188"/>
      <c r="S14" s="189"/>
      <c r="T14" s="189"/>
      <c r="U14" s="118" t="s">
        <v>100</v>
      </c>
      <c r="V14" s="118"/>
      <c r="W14" s="119"/>
    </row>
    <row r="15" spans="3:27" ht="25.05" customHeight="1">
      <c r="D15" s="183" t="s">
        <v>36</v>
      </c>
      <c r="E15" s="123"/>
      <c r="F15" s="123"/>
      <c r="G15" s="124"/>
      <c r="H15" s="66"/>
      <c r="I15" s="108" t="s">
        <v>23</v>
      </c>
      <c r="J15" s="184" t="s">
        <v>50</v>
      </c>
      <c r="K15" s="185"/>
      <c r="L15" s="185"/>
      <c r="M15" s="185"/>
      <c r="N15" s="185"/>
      <c r="O15" s="185"/>
      <c r="P15" s="185"/>
      <c r="Q15" s="185"/>
      <c r="R15" s="185"/>
      <c r="S15" s="185"/>
      <c r="T15" s="185"/>
      <c r="U15" s="185"/>
      <c r="V15" s="185"/>
      <c r="W15" s="186"/>
      <c r="Z15" s="74" t="s">
        <v>73</v>
      </c>
      <c r="AA15" s="74" t="s">
        <v>75</v>
      </c>
    </row>
    <row r="16" spans="3:27" ht="25.05" customHeight="1">
      <c r="C16" s="1"/>
      <c r="D16" s="196" t="s">
        <v>38</v>
      </c>
      <c r="E16" s="197"/>
      <c r="F16" s="197"/>
      <c r="G16" s="198"/>
      <c r="H16" s="205" t="s">
        <v>66</v>
      </c>
      <c r="I16" s="206"/>
      <c r="J16" s="206"/>
      <c r="K16" s="206"/>
      <c r="L16" s="207"/>
      <c r="M16" s="207"/>
      <c r="N16" s="207"/>
      <c r="O16" s="108" t="s">
        <v>2</v>
      </c>
      <c r="P16" s="188" t="s">
        <v>108</v>
      </c>
      <c r="Q16" s="188"/>
      <c r="R16" s="188"/>
      <c r="S16" s="188"/>
      <c r="T16" s="207"/>
      <c r="U16" s="207"/>
      <c r="V16" s="207"/>
      <c r="W16" s="109" t="s">
        <v>2</v>
      </c>
      <c r="Z16" s="75" t="str">
        <f>IF(OR(L16="",T16=""),"",IF(AND(T16&lt;=L16*1/2,L16&gt;0),"ok","×"))</f>
        <v/>
      </c>
      <c r="AA16" s="76" t="s">
        <v>118</v>
      </c>
    </row>
    <row r="17" spans="3:27" ht="25.05" customHeight="1">
      <c r="C17" s="1"/>
      <c r="D17" s="199"/>
      <c r="E17" s="200"/>
      <c r="F17" s="200"/>
      <c r="G17" s="201"/>
      <c r="H17" s="205" t="s">
        <v>67</v>
      </c>
      <c r="I17" s="206"/>
      <c r="J17" s="206"/>
      <c r="K17" s="206"/>
      <c r="L17" s="207"/>
      <c r="M17" s="207"/>
      <c r="N17" s="207"/>
      <c r="O17" s="108" t="s">
        <v>2</v>
      </c>
      <c r="P17" s="206" t="s">
        <v>109</v>
      </c>
      <c r="Q17" s="206"/>
      <c r="R17" s="206"/>
      <c r="S17" s="206"/>
      <c r="T17" s="207"/>
      <c r="U17" s="207"/>
      <c r="V17" s="207"/>
      <c r="W17" s="109" t="s">
        <v>2</v>
      </c>
      <c r="Z17" s="75" t="str">
        <f>IF(OR(L17="",K18=""),"",IF(L17&gt;K18,"ok","×"))</f>
        <v/>
      </c>
      <c r="AA17" s="76" t="s">
        <v>88</v>
      </c>
    </row>
    <row r="18" spans="3:27" ht="25.05" customHeight="1">
      <c r="C18" s="1"/>
      <c r="D18" s="202"/>
      <c r="E18" s="203"/>
      <c r="F18" s="203"/>
      <c r="G18" s="204"/>
      <c r="H18" s="205" t="s">
        <v>69</v>
      </c>
      <c r="I18" s="242"/>
      <c r="J18" s="242"/>
      <c r="K18" s="243" t="str">
        <f>IF(OR(R18="",V18=""),"",980000+330000*R18+120000*V18)</f>
        <v/>
      </c>
      <c r="L18" s="243"/>
      <c r="M18" s="96" t="s">
        <v>2</v>
      </c>
      <c r="N18" s="239" t="s">
        <v>72</v>
      </c>
      <c r="O18" s="240"/>
      <c r="P18" s="206" t="s">
        <v>71</v>
      </c>
      <c r="Q18" s="242"/>
      <c r="R18" s="95"/>
      <c r="S18" s="95" t="s">
        <v>68</v>
      </c>
      <c r="T18" s="239" t="s">
        <v>70</v>
      </c>
      <c r="U18" s="239"/>
      <c r="V18" s="97"/>
      <c r="W18" s="72" t="s">
        <v>68</v>
      </c>
      <c r="Z18" s="75" t="str">
        <f>IF(OR(T17="",K18=""),"",IF(T17&lt;=K18,"ok","×"))</f>
        <v/>
      </c>
      <c r="AA18" s="76" t="s">
        <v>119</v>
      </c>
    </row>
    <row r="19" spans="3:27" ht="25.05" customHeight="1" thickBot="1">
      <c r="D19" s="183" t="s">
        <v>33</v>
      </c>
      <c r="E19" s="123"/>
      <c r="F19" s="123"/>
      <c r="G19" s="124"/>
      <c r="H19" s="66"/>
      <c r="I19" s="19" t="s">
        <v>21</v>
      </c>
      <c r="J19" s="101"/>
      <c r="K19" s="19" t="s">
        <v>26</v>
      </c>
      <c r="L19" s="101"/>
      <c r="M19" s="19" t="s">
        <v>27</v>
      </c>
      <c r="N19" s="188" t="s">
        <v>92</v>
      </c>
      <c r="O19" s="247"/>
      <c r="P19" s="101"/>
      <c r="Q19" s="19" t="s">
        <v>21</v>
      </c>
      <c r="R19" s="101"/>
      <c r="S19" s="19" t="s">
        <v>26</v>
      </c>
      <c r="T19" s="101"/>
      <c r="U19" s="19" t="s">
        <v>27</v>
      </c>
      <c r="V19" s="99"/>
      <c r="W19" s="25"/>
      <c r="Z19" s="120" t="str">
        <f>IF(OR(K14="",S14=""),"",IF(J13&lt;304200,"ok","×"))</f>
        <v/>
      </c>
      <c r="AA19" s="76" t="s">
        <v>103</v>
      </c>
    </row>
    <row r="20" spans="3:27" ht="25.05" customHeight="1" thickTop="1" thickBot="1">
      <c r="D20" s="248" t="s">
        <v>35</v>
      </c>
      <c r="E20" s="249"/>
      <c r="F20" s="249"/>
      <c r="G20" s="250"/>
      <c r="H20" s="26"/>
      <c r="I20" s="27" t="s">
        <v>21</v>
      </c>
      <c r="J20" s="100"/>
      <c r="K20" s="27" t="s">
        <v>26</v>
      </c>
      <c r="L20" s="100"/>
      <c r="M20" s="27" t="s">
        <v>27</v>
      </c>
      <c r="N20" s="170" t="s">
        <v>93</v>
      </c>
      <c r="O20" s="251"/>
      <c r="P20" s="100"/>
      <c r="Q20" s="27" t="s">
        <v>21</v>
      </c>
      <c r="R20" s="100"/>
      <c r="S20" s="27" t="s">
        <v>26</v>
      </c>
      <c r="T20" s="100"/>
      <c r="U20" s="27" t="s">
        <v>27</v>
      </c>
      <c r="V20" s="29"/>
      <c r="W20" s="30"/>
      <c r="Z20" s="2">
        <f>COUNTIF(Z16:Z19,"×")</f>
        <v>0</v>
      </c>
    </row>
    <row r="21" spans="3:27" ht="25.05" customHeight="1" thickTop="1">
      <c r="C21" s="1"/>
      <c r="D21" s="8" t="s">
        <v>54</v>
      </c>
      <c r="F21" s="8"/>
      <c r="H21" s="8"/>
      <c r="J21" s="8"/>
      <c r="L21" s="8"/>
      <c r="N21" s="8"/>
      <c r="P21" s="8"/>
      <c r="R21" s="8"/>
      <c r="T21" s="8"/>
      <c r="V21" s="8"/>
    </row>
    <row r="22" spans="3:27" ht="25.05" customHeight="1">
      <c r="D22" s="8" t="s">
        <v>95</v>
      </c>
      <c r="F22" s="8"/>
      <c r="H22" s="8"/>
      <c r="J22" s="8"/>
      <c r="L22" s="8"/>
      <c r="N22" s="8"/>
      <c r="P22" s="8"/>
      <c r="R22" s="8"/>
      <c r="T22" s="8"/>
      <c r="V22" s="8"/>
    </row>
    <row r="23" spans="3:27" ht="25.05" customHeight="1">
      <c r="C23" s="1"/>
      <c r="D23" s="40" t="s">
        <v>46</v>
      </c>
      <c r="F23" s="8"/>
      <c r="H23" s="8"/>
      <c r="J23" s="8"/>
      <c r="L23" s="8"/>
      <c r="N23" s="8"/>
      <c r="P23" s="8"/>
      <c r="R23" s="8"/>
      <c r="T23" s="8"/>
      <c r="V23" s="8"/>
    </row>
    <row r="24" spans="3:27" ht="25.05" customHeight="1" thickBot="1">
      <c r="C24" s="1"/>
      <c r="D24" s="171"/>
      <c r="E24" s="172"/>
      <c r="F24" s="172"/>
      <c r="G24" s="173"/>
      <c r="H24" s="160" t="s">
        <v>3</v>
      </c>
      <c r="I24" s="161"/>
      <c r="J24" s="161"/>
      <c r="K24" s="135"/>
      <c r="L24" s="160" t="s">
        <v>4</v>
      </c>
      <c r="M24" s="161"/>
      <c r="N24" s="161"/>
      <c r="O24" s="135"/>
      <c r="P24" s="160" t="s">
        <v>5</v>
      </c>
      <c r="Q24" s="161"/>
      <c r="R24" s="161"/>
      <c r="S24" s="135"/>
      <c r="T24" s="131" t="s">
        <v>6</v>
      </c>
      <c r="U24" s="134"/>
      <c r="V24" s="134"/>
      <c r="W24" s="135"/>
    </row>
    <row r="25" spans="3:27" ht="25.05" customHeight="1" thickTop="1" thickBot="1">
      <c r="C25" s="1"/>
      <c r="D25" s="123" t="s">
        <v>45</v>
      </c>
      <c r="E25" s="123"/>
      <c r="F25" s="123"/>
      <c r="G25" s="152"/>
      <c r="H25" s="142"/>
      <c r="I25" s="143"/>
      <c r="J25" s="144"/>
      <c r="K25" s="19" t="s">
        <v>2</v>
      </c>
      <c r="L25" s="142"/>
      <c r="M25" s="143"/>
      <c r="N25" s="144"/>
      <c r="O25" s="19" t="s">
        <v>2</v>
      </c>
      <c r="P25" s="162"/>
      <c r="Q25" s="143"/>
      <c r="R25" s="144"/>
      <c r="S25" s="21" t="s">
        <v>2</v>
      </c>
      <c r="T25" s="125">
        <f>SUM(H25,L25,P25)</f>
        <v>0</v>
      </c>
      <c r="U25" s="150"/>
      <c r="V25" s="151"/>
      <c r="W25" s="21" t="s">
        <v>2</v>
      </c>
    </row>
    <row r="26" spans="3:27" ht="25.05" customHeight="1" thickTop="1" thickBot="1">
      <c r="C26" s="1"/>
      <c r="D26" s="123" t="s">
        <v>7</v>
      </c>
      <c r="E26" s="123"/>
      <c r="F26" s="123"/>
      <c r="G26" s="124"/>
      <c r="H26" s="31">
        <v>12</v>
      </c>
      <c r="I26" s="33" t="s">
        <v>17</v>
      </c>
      <c r="J26" s="34" t="s">
        <v>18</v>
      </c>
      <c r="K26" s="19"/>
      <c r="L26" s="32"/>
      <c r="M26" s="33" t="s">
        <v>17</v>
      </c>
      <c r="N26" s="34" t="s">
        <v>18</v>
      </c>
      <c r="O26" s="19"/>
      <c r="P26" s="32"/>
      <c r="Q26" s="33" t="s">
        <v>17</v>
      </c>
      <c r="R26" s="34" t="s">
        <v>18</v>
      </c>
      <c r="S26" s="19"/>
      <c r="T26" s="155"/>
      <c r="U26" s="156"/>
      <c r="V26" s="156"/>
      <c r="W26" s="157"/>
    </row>
    <row r="27" spans="3:27" ht="34.5" customHeight="1" thickTop="1" thickBot="1">
      <c r="D27" s="141" t="s">
        <v>64</v>
      </c>
      <c r="E27" s="123"/>
      <c r="F27" s="123"/>
      <c r="G27" s="124"/>
      <c r="H27" s="158">
        <f>ROUNDDOWN(H25*H26/12,0)</f>
        <v>0</v>
      </c>
      <c r="I27" s="158"/>
      <c r="J27" s="159"/>
      <c r="K27" s="21" t="s">
        <v>2</v>
      </c>
      <c r="L27" s="145">
        <f>ROUNDDOWN(L25*L26/12,0)</f>
        <v>0</v>
      </c>
      <c r="M27" s="125"/>
      <c r="N27" s="126"/>
      <c r="O27" s="21" t="s">
        <v>2</v>
      </c>
      <c r="P27" s="145">
        <f>ROUNDDOWN(P25*P26/12,0)</f>
        <v>0</v>
      </c>
      <c r="Q27" s="125"/>
      <c r="R27" s="126"/>
      <c r="S27" s="21" t="s">
        <v>2</v>
      </c>
      <c r="T27" s="125">
        <f>SUM(H27,L27,P27)</f>
        <v>0</v>
      </c>
      <c r="U27" s="150"/>
      <c r="V27" s="151"/>
      <c r="W27" s="21" t="s">
        <v>2</v>
      </c>
    </row>
    <row r="28" spans="3:27" ht="25.05" customHeight="1" thickTop="1" thickBot="1">
      <c r="D28" s="141" t="s">
        <v>104</v>
      </c>
      <c r="E28" s="123"/>
      <c r="F28" s="123"/>
      <c r="G28" s="152"/>
      <c r="H28" s="142"/>
      <c r="I28" s="143"/>
      <c r="J28" s="144"/>
      <c r="K28" s="21" t="s">
        <v>2</v>
      </c>
      <c r="L28" s="142"/>
      <c r="M28" s="143"/>
      <c r="N28" s="144"/>
      <c r="O28" s="21" t="s">
        <v>2</v>
      </c>
      <c r="P28" s="142"/>
      <c r="Q28" s="143"/>
      <c r="R28" s="144"/>
      <c r="S28" s="21" t="s">
        <v>2</v>
      </c>
      <c r="T28" s="125">
        <f>SUM(H28,L28,P28)</f>
        <v>0</v>
      </c>
      <c r="U28" s="150"/>
      <c r="V28" s="151"/>
      <c r="W28" s="21" t="s">
        <v>2</v>
      </c>
    </row>
    <row r="29" spans="3:27" ht="25.05" customHeight="1" thickTop="1" thickBot="1">
      <c r="D29" s="141" t="s">
        <v>63</v>
      </c>
      <c r="E29" s="123"/>
      <c r="F29" s="123"/>
      <c r="G29" s="124"/>
      <c r="H29" s="148">
        <f>H27-H28</f>
        <v>0</v>
      </c>
      <c r="I29" s="148"/>
      <c r="J29" s="149"/>
      <c r="K29" s="35" t="s">
        <v>2</v>
      </c>
      <c r="L29" s="148">
        <f>L27-L28</f>
        <v>0</v>
      </c>
      <c r="M29" s="148"/>
      <c r="N29" s="149"/>
      <c r="O29" s="35" t="s">
        <v>2</v>
      </c>
      <c r="P29" s="148">
        <f>P27-P28</f>
        <v>0</v>
      </c>
      <c r="Q29" s="148"/>
      <c r="R29" s="149"/>
      <c r="S29" s="35" t="s">
        <v>2</v>
      </c>
      <c r="T29" s="145">
        <f>SUM(H29,L29,P29)</f>
        <v>0</v>
      </c>
      <c r="U29" s="146"/>
      <c r="V29" s="147"/>
      <c r="W29" s="35" t="s">
        <v>2</v>
      </c>
    </row>
    <row r="30" spans="3:27" ht="32.25" customHeight="1" thickTop="1" thickBot="1">
      <c r="D30" s="141" t="s">
        <v>44</v>
      </c>
      <c r="E30" s="123"/>
      <c r="F30" s="123"/>
      <c r="G30" s="124"/>
      <c r="H30" s="142"/>
      <c r="I30" s="143"/>
      <c r="J30" s="144"/>
      <c r="K30" s="35" t="s">
        <v>2</v>
      </c>
      <c r="L30" s="142"/>
      <c r="M30" s="143"/>
      <c r="N30" s="144"/>
      <c r="O30" s="35" t="s">
        <v>2</v>
      </c>
      <c r="P30" s="142"/>
      <c r="Q30" s="143"/>
      <c r="R30" s="144"/>
      <c r="S30" s="35" t="s">
        <v>2</v>
      </c>
      <c r="T30" s="145">
        <f>SUM(H30,L30,P30)</f>
        <v>0</v>
      </c>
      <c r="U30" s="146"/>
      <c r="V30" s="147"/>
      <c r="W30" s="35" t="s">
        <v>2</v>
      </c>
    </row>
    <row r="31" spans="3:27" ht="34.5" customHeight="1" thickTop="1">
      <c r="D31" s="8" t="s">
        <v>62</v>
      </c>
      <c r="F31" s="8"/>
      <c r="H31" s="8"/>
      <c r="J31" s="8"/>
      <c r="L31" s="8"/>
      <c r="N31" s="8"/>
      <c r="P31" s="8"/>
      <c r="R31" s="8"/>
      <c r="T31" s="8"/>
      <c r="V31" s="8"/>
    </row>
    <row r="32" spans="3:27" ht="25.05" customHeight="1">
      <c r="D32" s="8" t="s">
        <v>96</v>
      </c>
      <c r="F32" s="8"/>
      <c r="H32" s="8"/>
      <c r="J32" s="8"/>
      <c r="L32" s="8"/>
      <c r="N32" s="8"/>
      <c r="P32" s="8"/>
      <c r="R32" s="8"/>
      <c r="T32" s="8"/>
      <c r="V32" s="8"/>
    </row>
    <row r="33" spans="3:25" ht="25.05" customHeight="1">
      <c r="C33" s="1"/>
      <c r="D33" s="8" t="s">
        <v>43</v>
      </c>
      <c r="F33" s="8"/>
      <c r="H33" s="8"/>
      <c r="J33" s="8"/>
      <c r="L33" s="8"/>
      <c r="N33" s="8"/>
      <c r="P33" s="8"/>
      <c r="R33" s="8"/>
      <c r="T33" s="8"/>
      <c r="V33" s="8"/>
    </row>
    <row r="34" spans="3:25" ht="25.05" customHeight="1">
      <c r="D34" s="8"/>
      <c r="F34" s="8"/>
      <c r="H34" s="8"/>
      <c r="J34" s="8"/>
      <c r="L34" s="8"/>
      <c r="N34" s="8"/>
      <c r="P34" s="8"/>
      <c r="R34" s="8"/>
      <c r="T34" s="8"/>
      <c r="V34" s="8"/>
    </row>
    <row r="35" spans="3:25" ht="25.05" customHeight="1">
      <c r="D35" s="40" t="s">
        <v>47</v>
      </c>
      <c r="F35" s="8"/>
      <c r="H35" s="8"/>
      <c r="J35" s="8"/>
      <c r="L35" s="8"/>
      <c r="N35" s="8"/>
      <c r="P35" s="8"/>
      <c r="R35" s="8"/>
      <c r="T35" s="8"/>
      <c r="V35" s="8"/>
    </row>
    <row r="36" spans="3:25" ht="25.05" customHeight="1">
      <c r="C36" s="1"/>
      <c r="D36" s="131" t="s">
        <v>10</v>
      </c>
      <c r="E36" s="134"/>
      <c r="F36" s="134"/>
      <c r="G36" s="98"/>
      <c r="H36" s="131" t="s">
        <v>11</v>
      </c>
      <c r="I36" s="134"/>
      <c r="J36" s="134"/>
      <c r="K36" s="138"/>
      <c r="L36" s="131" t="s">
        <v>12</v>
      </c>
      <c r="M36" s="134"/>
      <c r="N36" s="134"/>
      <c r="O36" s="138"/>
      <c r="P36" s="8"/>
      <c r="R36" s="8"/>
      <c r="T36" s="4"/>
      <c r="V36" s="4"/>
    </row>
    <row r="37" spans="3:25" ht="25.05" customHeight="1">
      <c r="C37" s="1"/>
      <c r="D37" s="125">
        <f>T30</f>
        <v>0</v>
      </c>
      <c r="E37" s="125"/>
      <c r="F37" s="126"/>
      <c r="G37" s="21" t="s">
        <v>2</v>
      </c>
      <c r="H37" s="104">
        <v>2</v>
      </c>
      <c r="I37" s="102" t="s">
        <v>94</v>
      </c>
      <c r="J37" s="139">
        <v>3</v>
      </c>
      <c r="K37" s="140"/>
      <c r="L37" s="125">
        <f>ROUNDDOWN(D37*H37/J37,0)</f>
        <v>0</v>
      </c>
      <c r="M37" s="125"/>
      <c r="N37" s="126"/>
      <c r="O37" s="21" t="s">
        <v>2</v>
      </c>
      <c r="P37" s="8"/>
      <c r="R37" s="8"/>
      <c r="T37" s="8"/>
      <c r="V37" s="8"/>
    </row>
    <row r="38" spans="3:25" ht="25.05" customHeight="1">
      <c r="C38" s="1"/>
      <c r="D38" s="8" t="s">
        <v>52</v>
      </c>
      <c r="F38" s="5"/>
      <c r="H38" s="5"/>
      <c r="J38" s="6"/>
      <c r="L38" s="8"/>
      <c r="N38" s="8"/>
      <c r="P38" s="8"/>
      <c r="R38" s="8"/>
      <c r="T38" s="8"/>
      <c r="V38" s="8"/>
    </row>
    <row r="39" spans="3:25" ht="25.05" customHeight="1">
      <c r="C39" s="1"/>
      <c r="D39" s="40" t="s">
        <v>48</v>
      </c>
      <c r="E39" s="8"/>
      <c r="F39" s="9"/>
      <c r="H39" s="8"/>
      <c r="J39" s="8"/>
      <c r="L39" s="8"/>
      <c r="N39" s="8"/>
      <c r="P39" s="8"/>
      <c r="R39" s="8"/>
      <c r="T39" s="8"/>
      <c r="V39" s="8"/>
    </row>
    <row r="40" spans="3:25" ht="25.05" customHeight="1">
      <c r="C40" s="1"/>
      <c r="D40" s="131" t="s">
        <v>12</v>
      </c>
      <c r="E40" s="134"/>
      <c r="F40" s="134"/>
      <c r="G40" s="135"/>
      <c r="H40" s="131" t="s">
        <v>14</v>
      </c>
      <c r="I40" s="135"/>
      <c r="J40" s="131" t="s">
        <v>13</v>
      </c>
      <c r="K40" s="134"/>
      <c r="L40" s="134"/>
      <c r="M40" s="135"/>
      <c r="N40" s="131" t="s">
        <v>15</v>
      </c>
      <c r="O40" s="134"/>
      <c r="P40" s="134"/>
      <c r="Q40" s="135"/>
      <c r="R40" s="123" t="s">
        <v>16</v>
      </c>
      <c r="S40" s="124"/>
      <c r="T40" s="124"/>
      <c r="U40" s="124"/>
      <c r="V40" s="9"/>
      <c r="W40" s="9"/>
    </row>
    <row r="41" spans="3:25" ht="25.05" customHeight="1">
      <c r="C41" s="1"/>
      <c r="D41" s="125">
        <f>L37</f>
        <v>0</v>
      </c>
      <c r="E41" s="125"/>
      <c r="F41" s="126"/>
      <c r="G41" s="21" t="s">
        <v>2</v>
      </c>
      <c r="H41" s="66" t="str">
        <f>IF(H15="","",H15)</f>
        <v/>
      </c>
      <c r="I41" s="37" t="s">
        <v>23</v>
      </c>
      <c r="J41" s="153"/>
      <c r="K41" s="153"/>
      <c r="L41" s="154"/>
      <c r="M41" s="21" t="s">
        <v>2</v>
      </c>
      <c r="N41" s="125" t="str">
        <f>IF(H41="","",IF(H41=1,"－　　　　　　",IF(H41=2,"－　　　　　　",IF(H41=4,"－　　　　　　",IF(H41=3,ROUNDDOWN(T27*1/2,0),"－　　　　　　")))))</f>
        <v/>
      </c>
      <c r="O41" s="125"/>
      <c r="P41" s="126"/>
      <c r="Q41" s="21" t="s">
        <v>2</v>
      </c>
      <c r="R41" s="244">
        <f>IF(Y41="不認定",0,IF(N41="",D41,IF(D41&lt;N41,D41,N41)))</f>
        <v>0</v>
      </c>
      <c r="S41" s="245"/>
      <c r="T41" s="246"/>
      <c r="U41" s="21" t="s">
        <v>2</v>
      </c>
      <c r="V41" s="9"/>
      <c r="W41" s="9"/>
      <c r="Y41" s="2" t="str">
        <f>IF(Z20=1,"不認定","")</f>
        <v/>
      </c>
    </row>
    <row r="42" spans="3:25" ht="25.05" customHeight="1">
      <c r="C42" s="1"/>
      <c r="D42" s="8" t="s">
        <v>51</v>
      </c>
      <c r="F42" s="8"/>
      <c r="H42" s="8"/>
      <c r="J42" s="58"/>
      <c r="K42" s="59"/>
      <c r="L42" s="59"/>
      <c r="M42" s="59"/>
      <c r="N42" s="59"/>
      <c r="O42" s="59"/>
      <c r="P42" s="59"/>
      <c r="Q42" s="60"/>
      <c r="R42" s="8"/>
      <c r="T42" s="8"/>
      <c r="V42" s="8"/>
    </row>
    <row r="43" spans="3:25" ht="25.05" customHeight="1">
      <c r="C43" s="1"/>
      <c r="D43" s="8" t="s">
        <v>125</v>
      </c>
      <c r="F43" s="8"/>
      <c r="H43" s="8"/>
      <c r="J43" s="57"/>
      <c r="K43" s="63"/>
      <c r="L43" s="61"/>
      <c r="M43" s="62"/>
      <c r="N43" s="62"/>
      <c r="O43" s="63"/>
      <c r="P43" s="57"/>
      <c r="Q43" s="63"/>
      <c r="R43" s="8"/>
      <c r="T43" s="8"/>
      <c r="V43" s="8"/>
    </row>
    <row r="44" spans="3:25" ht="25.05" customHeight="1">
      <c r="C44" s="1"/>
      <c r="D44" s="110" t="s">
        <v>123</v>
      </c>
      <c r="F44" s="8"/>
      <c r="H44" s="8"/>
      <c r="J44" s="8"/>
      <c r="L44" s="8"/>
      <c r="N44" s="8"/>
      <c r="P44" s="8"/>
      <c r="R44" s="8"/>
      <c r="T44" s="8"/>
      <c r="V44" s="8"/>
    </row>
    <row r="45" spans="3:25" ht="25.05" customHeight="1">
      <c r="C45" s="1"/>
      <c r="F45" s="8"/>
      <c r="H45" s="8"/>
      <c r="J45" s="8"/>
      <c r="L45" s="8"/>
      <c r="N45" s="8"/>
      <c r="P45" s="8"/>
      <c r="R45" s="8"/>
      <c r="T45" s="8"/>
      <c r="V45" s="8"/>
    </row>
    <row r="46" spans="3:25" ht="25.05" customHeight="1">
      <c r="C46" s="1"/>
      <c r="F46" s="5"/>
      <c r="H46" s="8"/>
      <c r="J46" s="8"/>
      <c r="L46" s="8"/>
      <c r="N46" s="8"/>
      <c r="P46" s="8"/>
      <c r="R46" s="8"/>
      <c r="T46" s="8"/>
      <c r="V46" s="8"/>
    </row>
    <row r="47" spans="3:25" ht="20.100000000000001" customHeight="1">
      <c r="C47" s="1"/>
      <c r="D47" s="8"/>
      <c r="F47" s="8"/>
      <c r="H47" s="8"/>
      <c r="J47" s="8"/>
      <c r="L47" s="8"/>
      <c r="N47" s="8"/>
      <c r="P47" s="8"/>
      <c r="R47" s="8"/>
      <c r="T47" s="7"/>
      <c r="V47" s="7"/>
    </row>
    <row r="48" spans="3:25" ht="11.1" customHeight="1">
      <c r="D48" s="8"/>
      <c r="F48" s="8"/>
      <c r="H48" s="8"/>
      <c r="J48" s="8"/>
      <c r="L48" s="8"/>
      <c r="N48" s="8"/>
      <c r="P48" s="8"/>
      <c r="R48" s="8"/>
      <c r="T48" s="8"/>
      <c r="V48" s="8"/>
    </row>
    <row r="49" spans="3:23" s="1" customFormat="1" ht="20.100000000000001" customHeight="1">
      <c r="D49" s="5"/>
      <c r="F49" s="8"/>
      <c r="H49" s="8"/>
      <c r="J49" s="8"/>
      <c r="L49" s="8"/>
      <c r="N49" s="8"/>
      <c r="P49" s="8"/>
      <c r="R49" s="8"/>
      <c r="T49" s="8"/>
      <c r="V49" s="8"/>
    </row>
    <row r="50" spans="3:23" s="1" customFormat="1" ht="20.100000000000001" customHeight="1">
      <c r="D50" s="5"/>
      <c r="F50" s="8"/>
      <c r="H50" s="8"/>
      <c r="J50" s="8"/>
      <c r="L50" s="8"/>
      <c r="N50" s="8"/>
      <c r="P50" s="8"/>
      <c r="R50" s="8"/>
      <c r="T50" s="8"/>
      <c r="V50" s="8"/>
    </row>
    <row r="51" spans="3:23" s="41" customFormat="1" ht="20.100000000000001" customHeight="1">
      <c r="D51" s="42"/>
      <c r="F51" s="103"/>
      <c r="H51" s="103"/>
      <c r="J51" s="103"/>
      <c r="L51" s="103"/>
      <c r="N51" s="103"/>
      <c r="P51" s="44"/>
      <c r="R51" s="44"/>
      <c r="T51" s="44"/>
      <c r="V51" s="44"/>
    </row>
    <row r="52" spans="3:23" s="41" customFormat="1" ht="25.05" hidden="1" customHeight="1">
      <c r="D52" s="121" t="s">
        <v>14</v>
      </c>
      <c r="E52" s="122"/>
      <c r="F52" s="103"/>
      <c r="H52" s="103"/>
      <c r="J52" s="103"/>
      <c r="L52" s="103"/>
      <c r="N52" s="103"/>
      <c r="P52" s="45"/>
      <c r="R52" s="45"/>
      <c r="T52" s="45"/>
      <c r="V52" s="45"/>
    </row>
    <row r="53" spans="3:23" s="41" customFormat="1" ht="25.05" hidden="1" customHeight="1">
      <c r="D53" s="54">
        <v>1</v>
      </c>
      <c r="E53" s="49" t="s">
        <v>23</v>
      </c>
      <c r="F53" s="48"/>
      <c r="G53" s="49"/>
      <c r="H53" s="48"/>
      <c r="I53" s="49"/>
      <c r="J53" s="48"/>
      <c r="K53" s="49"/>
      <c r="L53" s="48"/>
      <c r="M53" s="49"/>
      <c r="N53" s="48"/>
      <c r="O53" s="49"/>
      <c r="P53" s="48"/>
      <c r="Q53" s="49"/>
      <c r="R53" s="48"/>
      <c r="S53" s="49"/>
      <c r="T53" s="48"/>
      <c r="U53" s="49"/>
      <c r="V53" s="48"/>
      <c r="W53" s="49"/>
    </row>
    <row r="54" spans="3:23" s="41" customFormat="1" ht="25.05" hidden="1" customHeight="1">
      <c r="C54" s="46"/>
      <c r="D54" s="55">
        <v>2</v>
      </c>
      <c r="E54" s="49" t="s">
        <v>23</v>
      </c>
      <c r="F54" s="47"/>
      <c r="G54" s="49"/>
      <c r="H54" s="47"/>
      <c r="I54" s="49"/>
      <c r="J54" s="47"/>
      <c r="K54" s="49"/>
      <c r="L54" s="47"/>
      <c r="M54" s="49"/>
      <c r="N54" s="47"/>
      <c r="O54" s="49"/>
      <c r="P54" s="47"/>
      <c r="Q54" s="49"/>
      <c r="R54" s="47"/>
      <c r="S54" s="49"/>
      <c r="T54" s="47"/>
      <c r="U54" s="49"/>
      <c r="V54" s="47"/>
      <c r="W54" s="49"/>
    </row>
    <row r="55" spans="3:23" s="1" customFormat="1" ht="25.05" hidden="1" customHeight="1">
      <c r="D55" s="56">
        <v>3</v>
      </c>
      <c r="E55" s="51" t="s">
        <v>23</v>
      </c>
      <c r="F55" s="50"/>
      <c r="G55" s="50"/>
      <c r="H55" s="50"/>
      <c r="I55" s="50"/>
      <c r="J55" s="50"/>
      <c r="K55" s="50"/>
      <c r="L55" s="50"/>
      <c r="M55" s="50"/>
      <c r="N55" s="50"/>
      <c r="O55" s="50"/>
      <c r="P55" s="50"/>
      <c r="Q55" s="50"/>
      <c r="R55" s="50"/>
      <c r="S55" s="50"/>
      <c r="T55" s="50"/>
      <c r="U55" s="50"/>
      <c r="V55" s="50"/>
      <c r="W55" s="50"/>
    </row>
    <row r="56" spans="3:23" s="1" customFormat="1" ht="25.05" hidden="1" customHeight="1">
      <c r="D56" s="56">
        <v>4</v>
      </c>
      <c r="E56" s="52" t="s">
        <v>23</v>
      </c>
      <c r="F56" s="53"/>
      <c r="G56" s="52"/>
      <c r="H56" s="53"/>
      <c r="I56" s="52"/>
      <c r="J56" s="53"/>
      <c r="K56" s="52"/>
      <c r="L56" s="53"/>
      <c r="M56" s="52"/>
      <c r="N56" s="53"/>
      <c r="O56" s="52"/>
      <c r="P56" s="53"/>
      <c r="Q56" s="52"/>
      <c r="R56" s="53"/>
      <c r="S56" s="52"/>
      <c r="T56" s="53"/>
      <c r="U56" s="52"/>
      <c r="V56" s="53"/>
      <c r="W56" s="52"/>
    </row>
    <row r="57" spans="3:23" ht="20.100000000000001" customHeight="1"/>
    <row r="58" spans="3:23" ht="20.100000000000001" customHeight="1"/>
    <row r="59" spans="3:23" ht="20.100000000000001" customHeight="1"/>
    <row r="60" spans="3:23" ht="20.100000000000001" customHeight="1"/>
    <row r="61" spans="3:23" ht="20.100000000000001" customHeight="1"/>
    <row r="62" spans="3:23" ht="20.100000000000001" customHeight="1"/>
    <row r="63" spans="3:23" ht="20.100000000000001" customHeight="1"/>
    <row r="64" spans="3: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102">
    <mergeCell ref="D52:E52"/>
    <mergeCell ref="D37:F37"/>
    <mergeCell ref="J37:K37"/>
    <mergeCell ref="L37:N37"/>
    <mergeCell ref="D40:G40"/>
    <mergeCell ref="H40:I40"/>
    <mergeCell ref="J40:M40"/>
    <mergeCell ref="N40:Q40"/>
    <mergeCell ref="R40:U40"/>
    <mergeCell ref="D41:F41"/>
    <mergeCell ref="J41:L41"/>
    <mergeCell ref="N41:P41"/>
    <mergeCell ref="R41:T41"/>
    <mergeCell ref="D29:G29"/>
    <mergeCell ref="H29:J29"/>
    <mergeCell ref="L29:N29"/>
    <mergeCell ref="P29:R29"/>
    <mergeCell ref="T29:V29"/>
    <mergeCell ref="H36:K36"/>
    <mergeCell ref="L36:O36"/>
    <mergeCell ref="D28:G28"/>
    <mergeCell ref="H28:J28"/>
    <mergeCell ref="L28:N28"/>
    <mergeCell ref="D30:G30"/>
    <mergeCell ref="H30:J30"/>
    <mergeCell ref="L30:N30"/>
    <mergeCell ref="P30:R30"/>
    <mergeCell ref="T30:V30"/>
    <mergeCell ref="D36:F36"/>
    <mergeCell ref="D26:G26"/>
    <mergeCell ref="T26:W26"/>
    <mergeCell ref="D27:G27"/>
    <mergeCell ref="H27:J27"/>
    <mergeCell ref="L27:N27"/>
    <mergeCell ref="P27:R27"/>
    <mergeCell ref="T27:V27"/>
    <mergeCell ref="P28:R28"/>
    <mergeCell ref="T28:V28"/>
    <mergeCell ref="D20:G20"/>
    <mergeCell ref="N20:O20"/>
    <mergeCell ref="D24:G24"/>
    <mergeCell ref="H24:K24"/>
    <mergeCell ref="L24:O24"/>
    <mergeCell ref="T24:W24"/>
    <mergeCell ref="D25:G25"/>
    <mergeCell ref="H25:J25"/>
    <mergeCell ref="L25:N25"/>
    <mergeCell ref="P25:R25"/>
    <mergeCell ref="T25:V25"/>
    <mergeCell ref="P24:S24"/>
    <mergeCell ref="K18:L18"/>
    <mergeCell ref="N18:O18"/>
    <mergeCell ref="P18:Q18"/>
    <mergeCell ref="T18:U18"/>
    <mergeCell ref="D19:G19"/>
    <mergeCell ref="N19:O19"/>
    <mergeCell ref="D16:G18"/>
    <mergeCell ref="H16:K16"/>
    <mergeCell ref="L16:N16"/>
    <mergeCell ref="P16:S16"/>
    <mergeCell ref="T16:V16"/>
    <mergeCell ref="H17:K17"/>
    <mergeCell ref="L17:N17"/>
    <mergeCell ref="P17:S17"/>
    <mergeCell ref="T17:V17"/>
    <mergeCell ref="H18:J18"/>
    <mergeCell ref="D15:G15"/>
    <mergeCell ref="J15:W15"/>
    <mergeCell ref="D9:G9"/>
    <mergeCell ref="N9:O9"/>
    <mergeCell ref="D10:G10"/>
    <mergeCell ref="H10:I10"/>
    <mergeCell ref="J10:O10"/>
    <mergeCell ref="P10:Q10"/>
    <mergeCell ref="R10:W10"/>
    <mergeCell ref="D11:G11"/>
    <mergeCell ref="H11:W11"/>
    <mergeCell ref="D12:G12"/>
    <mergeCell ref="H12:W12"/>
    <mergeCell ref="H13:I13"/>
    <mergeCell ref="J13:L13"/>
    <mergeCell ref="D13:G14"/>
    <mergeCell ref="P13:S13"/>
    <mergeCell ref="H14:J14"/>
    <mergeCell ref="K14:L14"/>
    <mergeCell ref="N14:R14"/>
    <mergeCell ref="S14:T14"/>
    <mergeCell ref="D8:G8"/>
    <mergeCell ref="H8:W8"/>
    <mergeCell ref="D2:V2"/>
    <mergeCell ref="D5:G5"/>
    <mergeCell ref="H5:K5"/>
    <mergeCell ref="L5:O5"/>
    <mergeCell ref="P5:W5"/>
    <mergeCell ref="D6:G6"/>
    <mergeCell ref="H6:M6"/>
    <mergeCell ref="N6:Q6"/>
    <mergeCell ref="D7:G7"/>
    <mergeCell ref="H7:I7"/>
    <mergeCell ref="J7:O7"/>
    <mergeCell ref="P7:Q7"/>
    <mergeCell ref="R7:W7"/>
  </mergeCells>
  <phoneticPr fontId="2"/>
  <dataValidations count="2">
    <dataValidation type="list" allowBlank="1" showInputMessage="1" showErrorMessage="1" sqref="H15" xr:uid="{00000000-0002-0000-0A00-000000000000}">
      <formula1>$D$53:$D$56</formula1>
    </dataValidation>
    <dataValidation type="list" allowBlank="1" showInputMessage="1" showErrorMessage="1" sqref="T13" xr:uid="{00000000-0002-0000-0A00-000001000000}">
      <formula1>$Z$13</formula1>
    </dataValidation>
  </dataValidations>
  <pageMargins left="0.78740157480314965" right="0" top="0.31496062992125984" bottom="0.19685039370078741" header="0.11811023622047245" footer="0.11811023622047245"/>
  <pageSetup paperSize="9" scale="7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小学校</vt:lpstr>
      <vt:lpstr>中学校</vt:lpstr>
      <vt:lpstr>中等教育学校前期課程</vt:lpstr>
      <vt:lpstr>高等学校</vt:lpstr>
      <vt:lpstr>中等教育学校後期課程</vt:lpstr>
      <vt:lpstr>専修学校高等課程</vt:lpstr>
      <vt:lpstr>専修学校専門課程</vt:lpstr>
      <vt:lpstr>専修学校一般課程</vt:lpstr>
      <vt:lpstr>各種学校</vt:lpstr>
      <vt:lpstr>各種・外国人・小学校</vt:lpstr>
      <vt:lpstr>各種・外国人・中学校</vt:lpstr>
      <vt:lpstr>各種・外国人・高校</vt:lpstr>
      <vt:lpstr>各種・外国人・高校!Print_Area</vt:lpstr>
      <vt:lpstr>各種・外国人・小学校!Print_Area</vt:lpstr>
      <vt:lpstr>各種・外国人・中学校!Print_Area</vt:lpstr>
      <vt:lpstr>各種学校!Print_Area</vt:lpstr>
      <vt:lpstr>高等学校!Print_Area</vt:lpstr>
      <vt:lpstr>小学校!Print_Area</vt:lpstr>
      <vt:lpstr>専修学校一般課程!Print_Area</vt:lpstr>
      <vt:lpstr>専修学校高等課程!Print_Area</vt:lpstr>
      <vt:lpstr>専修学校専門課程!Print_Area</vt:lpstr>
      <vt:lpstr>中学校!Print_Area</vt:lpstr>
      <vt:lpstr>中等教育学校後期課程!Print_Area</vt:lpstr>
      <vt:lpstr>中等教育学校前期課程!Print_Area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安田　航亮</cp:lastModifiedBy>
  <cp:lastPrinted>2024-09-26T02:43:58Z</cp:lastPrinted>
  <dcterms:created xsi:type="dcterms:W3CDTF">2003-12-04T10:12:17Z</dcterms:created>
  <dcterms:modified xsi:type="dcterms:W3CDTF">2025-10-02T10:54:11Z</dcterms:modified>
</cp:coreProperties>
</file>