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ukou-m\AppData\Local\Box\Box Edit\Documents\SAgeoclhrECWj6v6VD8ZHA==\"/>
    </mc:Choice>
  </mc:AlternateContent>
  <xr:revisionPtr revIDLastSave="0" documentId="13_ncr:1_{E4B2D347-6F74-41A8-BE2A-07FCBE8BAF9E}" xr6:coauthVersionLast="47" xr6:coauthVersionMax="47" xr10:uidLastSave="{00000000-0000-0000-0000-000000000000}"/>
  <bookViews>
    <workbookView xWindow="5655" yWindow="-16320" windowWidth="29040" windowHeight="15720" tabRatio="773" xr2:uid="{392975AF-5F5F-49D5-9847-354B5A859D51}"/>
  </bookViews>
  <sheets>
    <sheet name="参考資料１　経費区分内訳" sheetId="4" r:id="rId1"/>
    <sheet name="参考資料２　工事費調書" sheetId="1" r:id="rId2"/>
    <sheet name="参考資料１　経費区分内訳(記入例)" sheetId="5" r:id="rId3"/>
    <sheet name="参考資料２　工事費調書(記入例１)（単年事業）" sheetId="3" r:id="rId4"/>
    <sheet name="参考資料２　工事費調書 (記入例２) (継続事業)" sheetId="2" r:id="rId5"/>
  </sheets>
  <externalReferences>
    <externalReference r:id="rId6"/>
    <externalReference r:id="rId7"/>
  </externalReferences>
  <definedNames>
    <definedName name="_1回目提出">#REF!</definedName>
    <definedName name="_413教授医歯なし">#REF!</definedName>
    <definedName name="_413教授南関文系">#REF!</definedName>
    <definedName name="_413講師南関文系">#REF!</definedName>
    <definedName name="_413助教授南関文系">#REF!</definedName>
    <definedName name="_413助手南関文系">#REF!</definedName>
    <definedName name="_413新設大学教授">#REF!</definedName>
    <definedName name="_413新設大学講師">#REF!</definedName>
    <definedName name="_413新設大学助教授">#REF!</definedName>
    <definedName name="_413新設大学助手">#REF!</definedName>
    <definedName name="_413大学教授近畿医歯なし">#REF!</definedName>
    <definedName name="_413大学教授全国">#REF!</definedName>
    <definedName name="_413大学教授東北医歯なし">#REF!</definedName>
    <definedName name="_413大学教授北海道医歯なし">#REF!</definedName>
    <definedName name="_413大学講師近畿医歯なし">#REF!</definedName>
    <definedName name="_413大学講師全国">#REF!</definedName>
    <definedName name="_413大学講師東北医歯なし">#REF!</definedName>
    <definedName name="_413大学講師北海道医歯なし">#REF!</definedName>
    <definedName name="_413大学助教授近畿医歯なし">#REF!</definedName>
    <definedName name="_413大学助教授東北医歯なし">#REF!</definedName>
    <definedName name="_413大学助教授北海道医歯なし">#REF!</definedName>
    <definedName name="_413大学助手近畿医歯なし">#REF!</definedName>
    <definedName name="_413大学助手東北医歯なし">#REF!</definedName>
    <definedName name="_413大学助手北海道医歯なし">#REF!</definedName>
    <definedName name="■年度1■">[1]リスト!$L$3:$L$12</definedName>
    <definedName name="■年度2■">[1]リスト!#REF!</definedName>
    <definedName name="IDOU_GAKUSEI_W1_1">#REF!</definedName>
    <definedName name="IDOU_GAKUSEI_W1_2">#REF!</definedName>
    <definedName name="_xlnm.Print_Area" localSheetId="0">'参考資料１　経費区分内訳'!$A$2:$I$77</definedName>
    <definedName name="_xlnm.Print_Area" localSheetId="2">'参考資料１　経費区分内訳(記入例)'!$A$1:$I$76</definedName>
    <definedName name="_xlnm.Print_Area" localSheetId="1">'参考資料２　工事費調書'!$A$2:$K$57</definedName>
    <definedName name="_xlnm.Print_Area" localSheetId="4">'参考資料２　工事費調書 (記入例２) (継続事業)'!$A$2:$K$58</definedName>
    <definedName name="_xlnm.Print_Area" localSheetId="3">'参考資料２　工事費調書(記入例１)（単年事業）'!$A$2:$K$57</definedName>
    <definedName name="その他">#REF!</definedName>
    <definedName name="その他１">#REF!</definedName>
    <definedName name="その他支出">#REF!</definedName>
    <definedName name="その他支出１">#REF!</definedName>
    <definedName name="階数">#REF!</definedName>
    <definedName name="学校番号">#REF!</definedName>
    <definedName name="学生納付金">#REF!</definedName>
    <definedName name="学生納付金１">#REF!</definedName>
    <definedName name="学内LAN">#REF!</definedName>
    <definedName name="管理">#REF!</definedName>
    <definedName name="管理１">#REF!</definedName>
    <definedName name="寄付金">#REF!</definedName>
    <definedName name="寄付金１">#REF!</definedName>
    <definedName name="教育研究">#REF!</definedName>
    <definedName name="教育研究１">#REF!</definedName>
    <definedName name="教授データ">#REF!</definedName>
    <definedName name="月">[1]リスト!$N$3:$N$14</definedName>
    <definedName name="元号">#REF!</definedName>
    <definedName name="後">#REF!</definedName>
    <definedName name="構造">#REF!</definedName>
    <definedName name="高校県">#REF!</definedName>
    <definedName name="高校県平均">#REF!</definedName>
    <definedName name="高校地域">#REF!</definedName>
    <definedName name="高校地域規模">#REF!</definedName>
    <definedName name="高校地域規模平均">#REF!</definedName>
    <definedName name="高校地域男女">#REF!</definedName>
    <definedName name="高校地域男女平均">#REF!</definedName>
    <definedName name="高校地域平均">#REF!</definedName>
    <definedName name="雑">#REF!</definedName>
    <definedName name="雑１">#REF!</definedName>
    <definedName name="支出決算">#REF!</definedName>
    <definedName name="支出予算">#REF!</definedName>
    <definedName name="施設">#REF!</definedName>
    <definedName name="施設１">#REF!</definedName>
    <definedName name="資金支出">#REF!</definedName>
    <definedName name="資金支出１">#REF!</definedName>
    <definedName name="資金収入">#REF!</definedName>
    <definedName name="資金収入１">#REF!</definedName>
    <definedName name="資金調製">#REF!</definedName>
    <definedName name="資金調製１">#REF!</definedName>
    <definedName name="資産運用">#REF!</definedName>
    <definedName name="資産運用１">#REF!</definedName>
    <definedName name="資産運用支出">#REF!</definedName>
    <definedName name="資産運用支出１">#REF!</definedName>
    <definedName name="資産売却">#REF!</definedName>
    <definedName name="資産売却１">#REF!</definedName>
    <definedName name="事業">#REF!</definedName>
    <definedName name="事業１">#REF!</definedName>
    <definedName name="事業種">#REF!</definedName>
    <definedName name="次年度繰越">#REF!</definedName>
    <definedName name="次年度繰越１">#REF!</definedName>
    <definedName name="借入金">#REF!</definedName>
    <definedName name="借入金１">#REF!</definedName>
    <definedName name="借入金返済">#REF!</definedName>
    <definedName name="借入金返済１">#REF!</definedName>
    <definedName name="借入金利息">#REF!</definedName>
    <definedName name="借入金利息１">#REF!</definedName>
    <definedName name="手数料">#REF!</definedName>
    <definedName name="手数料１">#REF!</definedName>
    <definedName name="収入決算">#REF!</definedName>
    <definedName name="収入予算">#REF!</definedName>
    <definedName name="消費集計">#REF!</definedName>
    <definedName name="審査区分">#REF!</definedName>
    <definedName name="人件費">#REF!</definedName>
    <definedName name="人件費１">#REF!</definedName>
    <definedName name="水平耐力">#REF!</definedName>
    <definedName name="設備">#REF!</definedName>
    <definedName name="設備１">#REF!</definedName>
    <definedName name="選択">#REF!</definedName>
    <definedName name="前">#REF!</definedName>
    <definedName name="前受金">#REF!</definedName>
    <definedName name="前受金１">#REF!</definedName>
    <definedName name="前年度繰越">#REF!</definedName>
    <definedName name="前年度繰越１">#REF!</definedName>
    <definedName name="耐震指標">#REF!</definedName>
    <definedName name="耐震用元号">[1]リスト!$V$4:$V$6</definedName>
    <definedName name="貸借集計">#REF!</definedName>
    <definedName name="地域合計">#REF!</definedName>
    <definedName name="日">[1]リスト!$P$3:$P$33</definedName>
    <definedName name="年・回数">#REF!</definedName>
    <definedName name="年度">[1]リスト!#REF!</definedName>
    <definedName name="補助金">#REF!</definedName>
    <definedName name="補助金１">#REF!</definedName>
    <definedName name="補助種別">#REF!</definedName>
    <definedName name="法人番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5" l="1"/>
  <c r="I58" i="5"/>
  <c r="I75" i="5" s="1"/>
  <c r="I37" i="5"/>
  <c r="I30" i="5"/>
  <c r="I38" i="5" s="1"/>
  <c r="I18" i="5"/>
  <c r="I19" i="5" s="1"/>
  <c r="I12" i="5"/>
  <c r="G4" i="5"/>
  <c r="E4" i="5"/>
  <c r="C4" i="5"/>
  <c r="I75" i="4"/>
  <c r="I59" i="4"/>
  <c r="I76" i="4" s="1"/>
  <c r="I38" i="4"/>
  <c r="I31" i="4"/>
  <c r="I39" i="4" s="1"/>
  <c r="I19" i="4"/>
  <c r="I13" i="4"/>
  <c r="I20" i="4" s="1"/>
  <c r="I77" i="4" s="1"/>
  <c r="G5" i="4"/>
  <c r="E5" i="4"/>
  <c r="C5" i="4"/>
  <c r="I76" i="5" l="1"/>
  <c r="I55" i="3" l="1"/>
  <c r="H49" i="3"/>
  <c r="I46" i="3"/>
  <c r="H39" i="3"/>
  <c r="H38" i="3"/>
  <c r="I42" i="3" s="1"/>
  <c r="H32" i="3"/>
  <c r="I36" i="3" s="1"/>
  <c r="H26" i="3"/>
  <c r="H25" i="3"/>
  <c r="I30" i="3" s="1"/>
  <c r="H22" i="3"/>
  <c r="I23" i="3" s="1"/>
  <c r="I56" i="2"/>
  <c r="H50" i="2"/>
  <c r="I47" i="2"/>
  <c r="H40" i="2"/>
  <c r="H39" i="2"/>
  <c r="H33" i="2"/>
  <c r="I37" i="2" s="1"/>
  <c r="H27" i="2"/>
  <c r="H26" i="2"/>
  <c r="I31" i="2" s="1"/>
  <c r="H23" i="2"/>
  <c r="I24" i="2" s="1"/>
  <c r="I55" i="1"/>
  <c r="H49" i="1"/>
  <c r="I46" i="1"/>
  <c r="I42" i="1"/>
  <c r="I36" i="1"/>
  <c r="I30" i="1"/>
  <c r="H22" i="1"/>
  <c r="I23" i="1" s="1"/>
  <c r="I47" i="3" l="1"/>
  <c r="I50" i="3" s="1"/>
  <c r="I56" i="3" s="1"/>
  <c r="I57" i="3" s="1"/>
  <c r="I43" i="2"/>
  <c r="I48" i="2" s="1"/>
  <c r="I51" i="2" s="1"/>
  <c r="I57" i="2" s="1"/>
  <c r="I58" i="2" s="1"/>
  <c r="I47" i="1"/>
  <c r="I50" i="1" s="1"/>
  <c r="I56" i="1"/>
  <c r="I5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20" authorId="0" shapeId="0" xr:uid="{2639C1B6-9A61-45B8-A818-AB778569EA55}">
      <text>
        <r>
          <rPr>
            <b/>
            <sz val="9"/>
            <color indexed="81"/>
            <rFont val="MS P ゴシック"/>
            <family val="3"/>
            <charset val="128"/>
          </rPr>
          <t>一連の耐震改築工事を複数年度にわたって実施する場合は、当該年度の出来高割合を乗じる。
単年度事業は100%とする。</t>
        </r>
      </text>
    </comment>
  </commentList>
</comments>
</file>

<file path=xl/sharedStrings.xml><?xml version="1.0" encoding="utf-8"?>
<sst xmlns="http://schemas.openxmlformats.org/spreadsheetml/2006/main" count="339" uniqueCount="147">
  <si>
    <t>建　物　工　事　費　調　書</t>
    <rPh sb="0" eb="1">
      <t>ケン</t>
    </rPh>
    <rPh sb="2" eb="3">
      <t>モノ</t>
    </rPh>
    <rPh sb="4" eb="5">
      <t>コウ</t>
    </rPh>
    <rPh sb="6" eb="7">
      <t>コト</t>
    </rPh>
    <rPh sb="8" eb="9">
      <t>ヒ</t>
    </rPh>
    <rPh sb="10" eb="11">
      <t>チョウ</t>
    </rPh>
    <rPh sb="12" eb="13">
      <t>ショ</t>
    </rPh>
    <phoneticPr fontId="3"/>
  </si>
  <si>
    <t>　法人名</t>
    <rPh sb="1" eb="3">
      <t>ホウジン</t>
    </rPh>
    <rPh sb="3" eb="4">
      <t>メイ</t>
    </rPh>
    <phoneticPr fontId="3"/>
  </si>
  <si>
    <t>　学校名</t>
    <rPh sb="1" eb="3">
      <t>ガッコウ</t>
    </rPh>
    <rPh sb="3" eb="4">
      <t>メイ</t>
    </rPh>
    <phoneticPr fontId="3"/>
  </si>
  <si>
    <t>　事業名</t>
    <rPh sb="1" eb="3">
      <t>ジギョウ</t>
    </rPh>
    <rPh sb="3" eb="4">
      <t>メイ</t>
    </rPh>
    <phoneticPr fontId="3"/>
  </si>
  <si>
    <t>①　区　　　分</t>
    <rPh sb="2" eb="3">
      <t>ク</t>
    </rPh>
    <rPh sb="6" eb="7">
      <t>ブン</t>
    </rPh>
    <phoneticPr fontId="3"/>
  </si>
  <si>
    <t>②構造・階又は規格・規模</t>
    <rPh sb="1" eb="3">
      <t>コウゾウ</t>
    </rPh>
    <rPh sb="4" eb="5">
      <t>カイ</t>
    </rPh>
    <rPh sb="5" eb="6">
      <t>マタ</t>
    </rPh>
    <rPh sb="7" eb="9">
      <t>キカク</t>
    </rPh>
    <rPh sb="10" eb="12">
      <t>キボ</t>
    </rPh>
    <phoneticPr fontId="3"/>
  </si>
  <si>
    <t>③数　量</t>
    <rPh sb="1" eb="2">
      <t>カズ</t>
    </rPh>
    <rPh sb="3" eb="4">
      <t>リョウ</t>
    </rPh>
    <phoneticPr fontId="3"/>
  </si>
  <si>
    <t>④単　価</t>
    <rPh sb="1" eb="2">
      <t>タン</t>
    </rPh>
    <rPh sb="3" eb="4">
      <t>アタイ</t>
    </rPh>
    <phoneticPr fontId="3"/>
  </si>
  <si>
    <t>⑤金　額</t>
    <rPh sb="1" eb="2">
      <t>キン</t>
    </rPh>
    <rPh sb="3" eb="4">
      <t>ガク</t>
    </rPh>
    <phoneticPr fontId="3"/>
  </si>
  <si>
    <t>⑥　備　　　考</t>
    <rPh sb="2" eb="3">
      <t>ソナエ</t>
    </rPh>
    <rPh sb="6" eb="7">
      <t>コウ</t>
    </rPh>
    <phoneticPr fontId="3"/>
  </si>
  <si>
    <t>一</t>
    <rPh sb="0" eb="1">
      <t>イチ</t>
    </rPh>
    <phoneticPr fontId="3"/>
  </si>
  <si>
    <t>㎡</t>
    <phoneticPr fontId="3"/>
  </si>
  <si>
    <t>般</t>
    <rPh sb="0" eb="1">
      <t>パン</t>
    </rPh>
    <phoneticPr fontId="3"/>
  </si>
  <si>
    <t>建物種別単価</t>
    <rPh sb="0" eb="2">
      <t>タテモノ</t>
    </rPh>
    <rPh sb="2" eb="4">
      <t>シュベツ</t>
    </rPh>
    <rPh sb="4" eb="6">
      <t>タンカ</t>
    </rPh>
    <phoneticPr fontId="3"/>
  </si>
  <si>
    <t>工</t>
    <rPh sb="0" eb="1">
      <t>コウ</t>
    </rPh>
    <phoneticPr fontId="3"/>
  </si>
  <si>
    <t>地域別補正係数</t>
    <rPh sb="0" eb="3">
      <t>チイキベツ</t>
    </rPh>
    <rPh sb="3" eb="5">
      <t>ホセイ</t>
    </rPh>
    <rPh sb="5" eb="7">
      <t>ケイスウ</t>
    </rPh>
    <phoneticPr fontId="3"/>
  </si>
  <si>
    <t>出来高</t>
    <rPh sb="0" eb="3">
      <t>デキダカ</t>
    </rPh>
    <phoneticPr fontId="3"/>
  </si>
  <si>
    <t>事</t>
    <rPh sb="0" eb="1">
      <t>コト</t>
    </rPh>
    <phoneticPr fontId="3"/>
  </si>
  <si>
    <t>改修率</t>
    <rPh sb="0" eb="3">
      <t>カイシュウリツ</t>
    </rPh>
    <phoneticPr fontId="3"/>
  </si>
  <si>
    <t>費</t>
    <rPh sb="0" eb="1">
      <t>ヒ</t>
    </rPh>
    <phoneticPr fontId="3"/>
  </si>
  <si>
    <t>補正後単価</t>
    <rPh sb="0" eb="3">
      <t>ホセイゴ</t>
    </rPh>
    <rPh sb="3" eb="5">
      <t>タンカ</t>
    </rPh>
    <phoneticPr fontId="3"/>
  </si>
  <si>
    <t>一般工事費小計</t>
    <rPh sb="0" eb="2">
      <t>イッパン</t>
    </rPh>
    <rPh sb="2" eb="4">
      <t>コウジ</t>
    </rPh>
    <rPh sb="4" eb="5">
      <t>ヒ</t>
    </rPh>
    <rPh sb="5" eb="6">
      <t>ショウ</t>
    </rPh>
    <rPh sb="6" eb="7">
      <t>ケイ</t>
    </rPh>
    <phoneticPr fontId="3"/>
  </si>
  <si>
    <t>円</t>
    <rPh sb="0" eb="1">
      <t>エン</t>
    </rPh>
    <phoneticPr fontId="3"/>
  </si>
  <si>
    <r>
      <t>【建築】</t>
    </r>
    <r>
      <rPr>
        <sz val="8"/>
        <color rgb="FFFF0000"/>
        <rFont val="BIZ UDPゴシック"/>
        <family val="3"/>
        <charset val="128"/>
      </rPr>
      <t>※消費税・諸経費を含むこと　</t>
    </r>
    <rPh sb="1" eb="3">
      <t>ケンチク</t>
    </rPh>
    <phoneticPr fontId="3"/>
  </si>
  <si>
    <t>特</t>
    <rPh sb="0" eb="1">
      <t>トク</t>
    </rPh>
    <phoneticPr fontId="3"/>
  </si>
  <si>
    <t>建築小計</t>
    <rPh sb="0" eb="2">
      <t>ケンチク</t>
    </rPh>
    <rPh sb="2" eb="3">
      <t>ショウ</t>
    </rPh>
    <rPh sb="3" eb="4">
      <t>ケイ</t>
    </rPh>
    <phoneticPr fontId="3"/>
  </si>
  <si>
    <t>殊</t>
    <rPh sb="0" eb="1">
      <t>コト</t>
    </rPh>
    <phoneticPr fontId="3"/>
  </si>
  <si>
    <t>【電気】</t>
    <rPh sb="1" eb="3">
      <t>デンキ</t>
    </rPh>
    <phoneticPr fontId="3"/>
  </si>
  <si>
    <t>電気小計</t>
    <rPh sb="0" eb="2">
      <t>デンキ</t>
    </rPh>
    <rPh sb="2" eb="3">
      <t>ショウ</t>
    </rPh>
    <rPh sb="3" eb="4">
      <t>ケイ</t>
    </rPh>
    <phoneticPr fontId="3"/>
  </si>
  <si>
    <t>【機械】</t>
    <rPh sb="1" eb="3">
      <t>キカイ</t>
    </rPh>
    <phoneticPr fontId="3"/>
  </si>
  <si>
    <t>機械小計</t>
    <rPh sb="0" eb="2">
      <t>キカイ</t>
    </rPh>
    <rPh sb="2" eb="3">
      <t>ショウ</t>
    </rPh>
    <rPh sb="3" eb="4">
      <t>ケイ</t>
    </rPh>
    <phoneticPr fontId="3"/>
  </si>
  <si>
    <t>【その他】</t>
    <rPh sb="3" eb="4">
      <t>タ</t>
    </rPh>
    <phoneticPr fontId="3"/>
  </si>
  <si>
    <t>その他小計</t>
    <rPh sb="2" eb="3">
      <t>タ</t>
    </rPh>
    <rPh sb="3" eb="4">
      <t>ショウ</t>
    </rPh>
    <rPh sb="4" eb="5">
      <t>ケイ</t>
    </rPh>
    <phoneticPr fontId="3"/>
  </si>
  <si>
    <t>特殊工事費小計</t>
    <rPh sb="0" eb="2">
      <t>トクシュ</t>
    </rPh>
    <rPh sb="2" eb="5">
      <t>コウジヒ</t>
    </rPh>
    <rPh sb="5" eb="7">
      <t>ショウケイ</t>
    </rPh>
    <phoneticPr fontId="3"/>
  </si>
  <si>
    <t>新棟面積（㎡）</t>
    <rPh sb="0" eb="2">
      <t>シントウ</t>
    </rPh>
    <rPh sb="2" eb="4">
      <t>メンセキ</t>
    </rPh>
    <phoneticPr fontId="3"/>
  </si>
  <si>
    <t>圧縮率</t>
    <rPh sb="0" eb="3">
      <t>アッシュクリツ</t>
    </rPh>
    <phoneticPr fontId="3"/>
  </si>
  <si>
    <t>特殊工事費×圧縮率</t>
    <rPh sb="0" eb="2">
      <t>トクシュ</t>
    </rPh>
    <rPh sb="2" eb="5">
      <t>コウジヒ</t>
    </rPh>
    <rPh sb="6" eb="9">
      <t>アッシュクリツ</t>
    </rPh>
    <phoneticPr fontId="3"/>
  </si>
  <si>
    <t>【建物撤去費等】</t>
    <rPh sb="1" eb="3">
      <t>タテモノ</t>
    </rPh>
    <rPh sb="3" eb="5">
      <t>テッキョ</t>
    </rPh>
    <rPh sb="5" eb="6">
      <t>ヒ</t>
    </rPh>
    <rPh sb="6" eb="7">
      <t>ナド</t>
    </rPh>
    <phoneticPr fontId="3"/>
  </si>
  <si>
    <t>補助対象特殊工事費小計</t>
    <rPh sb="0" eb="2">
      <t>ホジョ</t>
    </rPh>
    <rPh sb="2" eb="4">
      <t>タイショウ</t>
    </rPh>
    <rPh sb="4" eb="8">
      <t>トクシュコウジ</t>
    </rPh>
    <rPh sb="8" eb="9">
      <t>ヒ</t>
    </rPh>
    <rPh sb="9" eb="10">
      <t>ショウ</t>
    </rPh>
    <rPh sb="10" eb="11">
      <t>ケイ</t>
    </rPh>
    <phoneticPr fontId="3"/>
  </si>
  <si>
    <t>建物工事費　小 計</t>
    <rPh sb="0" eb="2">
      <t>タテモノ</t>
    </rPh>
    <rPh sb="2" eb="5">
      <t>コウジヒ</t>
    </rPh>
    <rPh sb="6" eb="7">
      <t>ショウ</t>
    </rPh>
    <rPh sb="8" eb="9">
      <t>ケイ</t>
    </rPh>
    <phoneticPr fontId="3"/>
  </si>
  <si>
    <t>　文部科学学園</t>
    <rPh sb="1" eb="3">
      <t>モンブ</t>
    </rPh>
    <rPh sb="3" eb="5">
      <t>カガク</t>
    </rPh>
    <rPh sb="5" eb="7">
      <t>ガクエン</t>
    </rPh>
    <phoneticPr fontId="3"/>
  </si>
  <si>
    <t>　文部科学大学</t>
    <rPh sb="1" eb="3">
      <t>モンブ</t>
    </rPh>
    <rPh sb="3" eb="5">
      <t>カガク</t>
    </rPh>
    <rPh sb="5" eb="7">
      <t>ダイガク</t>
    </rPh>
    <phoneticPr fontId="3"/>
  </si>
  <si>
    <t>　校舎Ａ棟耐震改築事業（1期）</t>
    <rPh sb="1" eb="3">
      <t>コウシャ</t>
    </rPh>
    <rPh sb="4" eb="5">
      <t>トウ</t>
    </rPh>
    <rPh sb="5" eb="7">
      <t>タイシン</t>
    </rPh>
    <rPh sb="7" eb="9">
      <t>カイチク</t>
    </rPh>
    <rPh sb="9" eb="11">
      <t>ジギョウ</t>
    </rPh>
    <rPh sb="13" eb="14">
      <t>キ</t>
    </rPh>
    <phoneticPr fontId="3"/>
  </si>
  <si>
    <t>校舎Ａ棟</t>
    <rPh sb="0" eb="2">
      <t>コウシャ</t>
    </rPh>
    <rPh sb="3" eb="4">
      <t>トウ</t>
    </rPh>
    <phoneticPr fontId="3"/>
  </si>
  <si>
    <t>SRC3-1</t>
    <phoneticPr fontId="3"/>
  </si>
  <si>
    <t>大学校舎</t>
    <rPh sb="0" eb="2">
      <t>ダイガク</t>
    </rPh>
    <rPh sb="2" eb="4">
      <t>コウシャ</t>
    </rPh>
    <phoneticPr fontId="3"/>
  </si>
  <si>
    <t>東京</t>
    <rPh sb="0" eb="2">
      <t>トウキョウ</t>
    </rPh>
    <phoneticPr fontId="3"/>
  </si>
  <si>
    <t>補正単価（小規模）</t>
    <rPh sb="0" eb="2">
      <t>ホセイ</t>
    </rPh>
    <rPh sb="2" eb="4">
      <t>タンカ</t>
    </rPh>
    <rPh sb="5" eb="8">
      <t>ショウキボ</t>
    </rPh>
    <phoneticPr fontId="3"/>
  </si>
  <si>
    <t>事</t>
    <rPh sb="0" eb="1">
      <t>ジ</t>
    </rPh>
    <phoneticPr fontId="3"/>
  </si>
  <si>
    <t>R●年度出来高</t>
    <phoneticPr fontId="3"/>
  </si>
  <si>
    <t>　　　　　　（階高）</t>
    <rPh sb="7" eb="9">
      <t>カイダカ</t>
    </rPh>
    <phoneticPr fontId="3"/>
  </si>
  <si>
    <r>
      <t>【建築】</t>
    </r>
    <r>
      <rPr>
        <sz val="8"/>
        <color rgb="FFFF0000"/>
        <rFont val="BIZ UDPゴシック"/>
        <family val="3"/>
        <charset val="128"/>
      </rPr>
      <t>※消費税・諸経費を含むこと</t>
    </r>
    <rPh sb="1" eb="3">
      <t>ケンチク</t>
    </rPh>
    <phoneticPr fontId="3"/>
  </si>
  <si>
    <t>防音シート</t>
    <rPh sb="0" eb="2">
      <t>ボウオン</t>
    </rPh>
    <phoneticPr fontId="3"/>
  </si>
  <si>
    <t>ボーリング</t>
    <phoneticPr fontId="3"/>
  </si>
  <si>
    <t>66φ20m×3本</t>
    <rPh sb="8" eb="9">
      <t>ホン</t>
    </rPh>
    <phoneticPr fontId="3"/>
  </si>
  <si>
    <t>式</t>
    <rPh sb="0" eb="1">
      <t>シキ</t>
    </rPh>
    <phoneticPr fontId="3"/>
  </si>
  <si>
    <t>29.9×20m×3本</t>
    <rPh sb="10" eb="11">
      <t>ホン</t>
    </rPh>
    <phoneticPr fontId="3"/>
  </si>
  <si>
    <t>山留め</t>
    <rPh sb="0" eb="1">
      <t>ヤマ</t>
    </rPh>
    <rPh sb="1" eb="2">
      <t>ド</t>
    </rPh>
    <phoneticPr fontId="3"/>
  </si>
  <si>
    <t>鋼矢板工法</t>
    <rPh sb="0" eb="1">
      <t>コウ</t>
    </rPh>
    <rPh sb="1" eb="3">
      <t>ヤイタ</t>
    </rPh>
    <rPh sb="3" eb="5">
      <t>コウホウ</t>
    </rPh>
    <phoneticPr fontId="3"/>
  </si>
  <si>
    <t>軟弱地盤のため　物価資料</t>
    <rPh sb="0" eb="2">
      <t>ナンジャク</t>
    </rPh>
    <rPh sb="2" eb="4">
      <t>ジバン</t>
    </rPh>
    <rPh sb="8" eb="10">
      <t>ブッカ</t>
    </rPh>
    <rPh sb="10" eb="12">
      <t>シリョウ</t>
    </rPh>
    <phoneticPr fontId="3"/>
  </si>
  <si>
    <t>杭工事</t>
    <rPh sb="0" eb="1">
      <t>クイ</t>
    </rPh>
    <rPh sb="1" eb="3">
      <t>コウジ</t>
    </rPh>
    <phoneticPr fontId="3"/>
  </si>
  <si>
    <t>不用土処分</t>
    <rPh sb="0" eb="3">
      <t>フヨウド</t>
    </rPh>
    <rPh sb="3" eb="5">
      <t>ショブン</t>
    </rPh>
    <phoneticPr fontId="3"/>
  </si>
  <si>
    <t>ｹｰﾌﾞﾙﾗｯｸ</t>
    <phoneticPr fontId="3"/>
  </si>
  <si>
    <t>W=500 2段</t>
    <rPh sb="7" eb="8">
      <t>ダン</t>
    </rPh>
    <phoneticPr fontId="3"/>
  </si>
  <si>
    <t>m</t>
    <phoneticPr fontId="3"/>
  </si>
  <si>
    <t>消火ﾎﾟﾝﾌﾟ設備</t>
    <rPh sb="0" eb="2">
      <t>ショウカ</t>
    </rPh>
    <rPh sb="7" eb="9">
      <t>セツビ</t>
    </rPh>
    <phoneticPr fontId="3"/>
  </si>
  <si>
    <t>箇所</t>
    <rPh sb="0" eb="2">
      <t>カショ</t>
    </rPh>
    <phoneticPr fontId="3"/>
  </si>
  <si>
    <t>ｴﾚﾍﾞｰﾀ</t>
    <phoneticPr fontId="3"/>
  </si>
  <si>
    <t>一般用 11人用 750kg 60m/分</t>
    <rPh sb="0" eb="2">
      <t>イッパン</t>
    </rPh>
    <rPh sb="2" eb="3">
      <t>ヨウ</t>
    </rPh>
    <rPh sb="6" eb="7">
      <t>ニン</t>
    </rPh>
    <rPh sb="7" eb="8">
      <t>ヨウ</t>
    </rPh>
    <rPh sb="19" eb="20">
      <t>フン</t>
    </rPh>
    <phoneticPr fontId="3"/>
  </si>
  <si>
    <t>台</t>
    <rPh sb="0" eb="1">
      <t>ダイ</t>
    </rPh>
    <phoneticPr fontId="3"/>
  </si>
  <si>
    <t>連結椅子</t>
    <rPh sb="0" eb="2">
      <t>レンケツ</t>
    </rPh>
    <rPh sb="2" eb="4">
      <t>イス</t>
    </rPh>
    <phoneticPr fontId="3"/>
  </si>
  <si>
    <t>固定式</t>
    <rPh sb="0" eb="3">
      <t>コテイシキ</t>
    </rPh>
    <phoneticPr fontId="3"/>
  </si>
  <si>
    <t>　校舎Ａ棟耐震改築事業</t>
    <rPh sb="1" eb="3">
      <t>コウシャ</t>
    </rPh>
    <rPh sb="4" eb="5">
      <t>トウ</t>
    </rPh>
    <rPh sb="5" eb="7">
      <t>タイシン</t>
    </rPh>
    <rPh sb="7" eb="9">
      <t>カイチク</t>
    </rPh>
    <rPh sb="9" eb="11">
      <t>ジギョウ</t>
    </rPh>
    <phoneticPr fontId="3"/>
  </si>
  <si>
    <t>RC3-1</t>
    <phoneticPr fontId="3"/>
  </si>
  <si>
    <t>校舎・大学</t>
    <rPh sb="0" eb="2">
      <t>コウシャ</t>
    </rPh>
    <rPh sb="3" eb="5">
      <t>ダイガク</t>
    </rPh>
    <phoneticPr fontId="3"/>
  </si>
  <si>
    <t>北海道</t>
    <rPh sb="0" eb="3">
      <t>ホッカイドウ</t>
    </rPh>
    <phoneticPr fontId="3"/>
  </si>
  <si>
    <t>R○年度</t>
    <rPh sb="2" eb="4">
      <t>ネンド</t>
    </rPh>
    <phoneticPr fontId="3"/>
  </si>
  <si>
    <t>既存建物撤去</t>
    <rPh sb="0" eb="2">
      <t>キゾン</t>
    </rPh>
    <rPh sb="2" eb="4">
      <t>タテモノ</t>
    </rPh>
    <rPh sb="4" eb="6">
      <t>テッキョ</t>
    </rPh>
    <phoneticPr fontId="3"/>
  </si>
  <si>
    <t>RC、地上３階建て</t>
    <rPh sb="3" eb="5">
      <t>チジョウ</t>
    </rPh>
    <rPh sb="6" eb="7">
      <t>カイ</t>
    </rPh>
    <rPh sb="7" eb="8">
      <t>ダ</t>
    </rPh>
    <phoneticPr fontId="3"/>
  </si>
  <si>
    <t>耐震診断費・実施設計費・工事費の内訳</t>
    <rPh sb="0" eb="2">
      <t>タイシン</t>
    </rPh>
    <rPh sb="2" eb="4">
      <t>シンダン</t>
    </rPh>
    <rPh sb="4" eb="5">
      <t>ヒ</t>
    </rPh>
    <rPh sb="12" eb="15">
      <t>コウジヒ</t>
    </rPh>
    <phoneticPr fontId="3"/>
  </si>
  <si>
    <t>法人番号</t>
    <rPh sb="0" eb="4">
      <t>ホウジンバンゴウ</t>
    </rPh>
    <phoneticPr fontId="3"/>
  </si>
  <si>
    <t>法人名</t>
    <rPh sb="0" eb="3">
      <t>ホウジンメイ</t>
    </rPh>
    <phoneticPr fontId="3"/>
  </si>
  <si>
    <t>事業名</t>
    <rPh sb="0" eb="3">
      <t>ジギョウメイ</t>
    </rPh>
    <phoneticPr fontId="3"/>
  </si>
  <si>
    <t>耐震診断費</t>
    <rPh sb="0" eb="2">
      <t>タイシン</t>
    </rPh>
    <rPh sb="2" eb="4">
      <t>シンダン</t>
    </rPh>
    <rPh sb="4" eb="5">
      <t>ヒ</t>
    </rPh>
    <phoneticPr fontId="3"/>
  </si>
  <si>
    <t>内　　　　　　　　　容</t>
    <rPh sb="0" eb="1">
      <t>ウチ</t>
    </rPh>
    <rPh sb="10" eb="11">
      <t>カタチ</t>
    </rPh>
    <phoneticPr fontId="3"/>
  </si>
  <si>
    <t>数　量</t>
    <rPh sb="0" eb="1">
      <t>カズ</t>
    </rPh>
    <rPh sb="2" eb="3">
      <t>リョウ</t>
    </rPh>
    <phoneticPr fontId="3"/>
  </si>
  <si>
    <t>金　額　（円）</t>
    <phoneticPr fontId="3"/>
  </si>
  <si>
    <t>補助対象</t>
    <rPh sb="0" eb="2">
      <t>ホジョ</t>
    </rPh>
    <rPh sb="2" eb="4">
      <t>タイショウ</t>
    </rPh>
    <phoneticPr fontId="3"/>
  </si>
  <si>
    <t>補助対象耐震診断費計（＝①）</t>
    <rPh sb="4" eb="6">
      <t>タイシン</t>
    </rPh>
    <rPh sb="6" eb="8">
      <t>シンダン</t>
    </rPh>
    <rPh sb="8" eb="9">
      <t>ヒ</t>
    </rPh>
    <rPh sb="9" eb="10">
      <t>ケイ</t>
    </rPh>
    <phoneticPr fontId="3"/>
  </si>
  <si>
    <t>補助対象外</t>
    <rPh sb="0" eb="2">
      <t>ホジョ</t>
    </rPh>
    <rPh sb="2" eb="5">
      <t>タイショウガイ</t>
    </rPh>
    <phoneticPr fontId="3"/>
  </si>
  <si>
    <t>補助対象外耐震診断費計（＝②）</t>
    <rPh sb="0" eb="2">
      <t>ホジョ</t>
    </rPh>
    <rPh sb="2" eb="5">
      <t>タイショウガイ</t>
    </rPh>
    <rPh sb="5" eb="7">
      <t>タイシン</t>
    </rPh>
    <rPh sb="7" eb="9">
      <t>シンダン</t>
    </rPh>
    <rPh sb="9" eb="10">
      <t>ヒ</t>
    </rPh>
    <rPh sb="10" eb="11">
      <t>ケイ</t>
    </rPh>
    <phoneticPr fontId="3"/>
  </si>
  <si>
    <t>耐震診断費計（＝③）</t>
    <rPh sb="0" eb="2">
      <t>タイシン</t>
    </rPh>
    <rPh sb="2" eb="4">
      <t>シンダン</t>
    </rPh>
    <rPh sb="4" eb="5">
      <t>ヒ</t>
    </rPh>
    <rPh sb="5" eb="6">
      <t>ケイ</t>
    </rPh>
    <phoneticPr fontId="3"/>
  </si>
  <si>
    <t>実施設計費等</t>
    <rPh sb="0" eb="2">
      <t>ジッシ</t>
    </rPh>
    <rPh sb="2" eb="4">
      <t>セッケイ</t>
    </rPh>
    <rPh sb="4" eb="5">
      <t>ヒ</t>
    </rPh>
    <rPh sb="5" eb="6">
      <t>トウ</t>
    </rPh>
    <phoneticPr fontId="3"/>
  </si>
  <si>
    <t>補助対象実施設計費計（＝④）</t>
    <phoneticPr fontId="3"/>
  </si>
  <si>
    <t>補助対象外実施設計費計（＝⑤）</t>
    <rPh sb="0" eb="2">
      <t>ホジョ</t>
    </rPh>
    <rPh sb="2" eb="5">
      <t>タイショウガイ</t>
    </rPh>
    <rPh sb="5" eb="7">
      <t>ジッシ</t>
    </rPh>
    <rPh sb="7" eb="9">
      <t>セッケイ</t>
    </rPh>
    <rPh sb="9" eb="10">
      <t>ヒ</t>
    </rPh>
    <rPh sb="10" eb="11">
      <t>ケイ</t>
    </rPh>
    <phoneticPr fontId="3"/>
  </si>
  <si>
    <t>実施設計費計（＝⑥）</t>
    <phoneticPr fontId="3"/>
  </si>
  <si>
    <t>工事費</t>
    <rPh sb="0" eb="3">
      <t>コウジヒ</t>
    </rPh>
    <phoneticPr fontId="3"/>
  </si>
  <si>
    <t>工事明細</t>
    <rPh sb="0" eb="2">
      <t>コウジ</t>
    </rPh>
    <rPh sb="2" eb="4">
      <t>メイサイ</t>
    </rPh>
    <phoneticPr fontId="3"/>
  </si>
  <si>
    <t>内　　容　・　目　　的</t>
    <rPh sb="0" eb="1">
      <t>ウチ</t>
    </rPh>
    <rPh sb="3" eb="4">
      <t>カタチ</t>
    </rPh>
    <phoneticPr fontId="3"/>
  </si>
  <si>
    <t>数　　量</t>
    <rPh sb="0" eb="1">
      <t>カズ</t>
    </rPh>
    <rPh sb="3" eb="4">
      <t>リョウ</t>
    </rPh>
    <phoneticPr fontId="3"/>
  </si>
  <si>
    <t>補助対象工事費計（＝⑦）</t>
    <rPh sb="0" eb="2">
      <t>ホジョ</t>
    </rPh>
    <rPh sb="2" eb="4">
      <t>タイショウ</t>
    </rPh>
    <rPh sb="4" eb="7">
      <t>コウジヒ</t>
    </rPh>
    <rPh sb="7" eb="8">
      <t>ケイ</t>
    </rPh>
    <phoneticPr fontId="3"/>
  </si>
  <si>
    <t>補助対象外工事費計（＝⑧）</t>
    <rPh sb="0" eb="2">
      <t>ホジョ</t>
    </rPh>
    <rPh sb="2" eb="5">
      <t>タイショウガイ</t>
    </rPh>
    <rPh sb="5" eb="7">
      <t>コウジ</t>
    </rPh>
    <rPh sb="7" eb="8">
      <t>ヒ</t>
    </rPh>
    <rPh sb="8" eb="9">
      <t>ケイ</t>
    </rPh>
    <phoneticPr fontId="3"/>
  </si>
  <si>
    <t>耐震化工事費計（= ⑨）</t>
    <rPh sb="0" eb="3">
      <t>タイシンカ</t>
    </rPh>
    <phoneticPr fontId="3"/>
  </si>
  <si>
    <t>金額合計（事業経費＝ ⑫）</t>
    <rPh sb="0" eb="2">
      <t>キンガク</t>
    </rPh>
    <rPh sb="2" eb="4">
      <t>ゴウケイ</t>
    </rPh>
    <rPh sb="5" eb="7">
      <t>ジギョウ</t>
    </rPh>
    <rPh sb="7" eb="9">
      <t>ケイヒ</t>
    </rPh>
    <phoneticPr fontId="3"/>
  </si>
  <si>
    <t>【共通教育Ａ棟耐震診断業務】</t>
    <rPh sb="1" eb="3">
      <t>キョウツウ</t>
    </rPh>
    <rPh sb="3" eb="5">
      <t>キョウイク</t>
    </rPh>
    <rPh sb="6" eb="7">
      <t>トウ</t>
    </rPh>
    <rPh sb="7" eb="9">
      <t>タイシン</t>
    </rPh>
    <rPh sb="9" eb="11">
      <t>シンダン</t>
    </rPh>
    <rPh sb="11" eb="13">
      <t>ギョウム</t>
    </rPh>
    <phoneticPr fontId="3"/>
  </si>
  <si>
    <t>１式</t>
    <rPh sb="1" eb="2">
      <t>シキ</t>
    </rPh>
    <phoneticPr fontId="3"/>
  </si>
  <si>
    <t>　耐震診断費×大学按分率（※１）＝2,304,500円×55.6%＝1,281,302円</t>
    <rPh sb="1" eb="3">
      <t>タイシン</t>
    </rPh>
    <rPh sb="3" eb="5">
      <t>シンダン</t>
    </rPh>
    <rPh sb="5" eb="6">
      <t>ヒ</t>
    </rPh>
    <rPh sb="7" eb="9">
      <t>ダイガク</t>
    </rPh>
    <rPh sb="9" eb="11">
      <t>アンブン</t>
    </rPh>
    <rPh sb="11" eb="12">
      <t>リツ</t>
    </rPh>
    <rPh sb="26" eb="27">
      <t>エン</t>
    </rPh>
    <rPh sb="43" eb="44">
      <t>エン</t>
    </rPh>
    <phoneticPr fontId="3"/>
  </si>
  <si>
    <t>　※1　共通教育A棟は大学と高校で共用している。</t>
    <rPh sb="4" eb="6">
      <t>キョウツウ</t>
    </rPh>
    <rPh sb="6" eb="8">
      <t>キョウイク</t>
    </rPh>
    <rPh sb="9" eb="10">
      <t>トウ</t>
    </rPh>
    <rPh sb="11" eb="13">
      <t>ダイガク</t>
    </rPh>
    <rPh sb="14" eb="16">
      <t>コウコウ</t>
    </rPh>
    <rPh sb="17" eb="19">
      <t>キョウヨウ</t>
    </rPh>
    <phoneticPr fontId="3"/>
  </si>
  <si>
    <t>　　　　按分率（大学）： 55.6%＝3,889㎡（既存建物面積（大学分））÷7,000㎡（既存建物面積全体）</t>
    <rPh sb="4" eb="6">
      <t>アンブン</t>
    </rPh>
    <rPh sb="6" eb="7">
      <t>リツ</t>
    </rPh>
    <rPh sb="8" eb="10">
      <t>ダイガク</t>
    </rPh>
    <rPh sb="26" eb="28">
      <t>キゾン</t>
    </rPh>
    <rPh sb="28" eb="30">
      <t>タテモノ</t>
    </rPh>
    <rPh sb="30" eb="32">
      <t>メンセキ</t>
    </rPh>
    <rPh sb="33" eb="35">
      <t>ダイガク</t>
    </rPh>
    <rPh sb="35" eb="36">
      <t>ブン</t>
    </rPh>
    <rPh sb="46" eb="48">
      <t>キゾン</t>
    </rPh>
    <rPh sb="48" eb="50">
      <t>タテモノ</t>
    </rPh>
    <rPh sb="50" eb="52">
      <t>メンセキ</t>
    </rPh>
    <rPh sb="52" eb="54">
      <t>ゼンタイ</t>
    </rPh>
    <phoneticPr fontId="3"/>
  </si>
  <si>
    <t>　2,304,500円－1,281,302円＝1,023,198円</t>
    <rPh sb="10" eb="11">
      <t>エン</t>
    </rPh>
    <rPh sb="21" eb="22">
      <t>エン</t>
    </rPh>
    <rPh sb="32" eb="33">
      <t>エン</t>
    </rPh>
    <phoneticPr fontId="3"/>
  </si>
  <si>
    <t>【新Ａ棟実施設計業務】</t>
    <rPh sb="1" eb="2">
      <t>シン</t>
    </rPh>
    <rPh sb="3" eb="4">
      <t>トウ</t>
    </rPh>
    <rPh sb="4" eb="6">
      <t>ジッシ</t>
    </rPh>
    <rPh sb="6" eb="8">
      <t>セッケイ</t>
    </rPh>
    <rPh sb="8" eb="10">
      <t>ギョウム</t>
    </rPh>
    <phoneticPr fontId="3"/>
  </si>
  <si>
    <t>　実施設計費×按分率（※1）＝23,535,815円×55.6%＝13,085,913円</t>
    <rPh sb="1" eb="3">
      <t>ジッシ</t>
    </rPh>
    <rPh sb="3" eb="5">
      <t>セッケイ</t>
    </rPh>
    <rPh sb="5" eb="6">
      <t>ヒ</t>
    </rPh>
    <rPh sb="7" eb="9">
      <t>アンブン</t>
    </rPh>
    <rPh sb="9" eb="10">
      <t>リツ</t>
    </rPh>
    <rPh sb="25" eb="26">
      <t>エン</t>
    </rPh>
    <rPh sb="43" eb="44">
      <t>エン</t>
    </rPh>
    <phoneticPr fontId="3"/>
  </si>
  <si>
    <t>　13,085,913円×圧縮率（※2）＝13,085,913円×71.2%＝9,317,170円</t>
    <rPh sb="11" eb="12">
      <t>エン</t>
    </rPh>
    <rPh sb="13" eb="15">
      <t>アッシュク</t>
    </rPh>
    <rPh sb="15" eb="16">
      <t>リツ</t>
    </rPh>
    <rPh sb="31" eb="32">
      <t>エン</t>
    </rPh>
    <rPh sb="48" eb="49">
      <t>エン</t>
    </rPh>
    <phoneticPr fontId="3"/>
  </si>
  <si>
    <t>【新Ａ棟工事監理業務】</t>
    <rPh sb="1" eb="2">
      <t>シン</t>
    </rPh>
    <rPh sb="3" eb="4">
      <t>トウ</t>
    </rPh>
    <rPh sb="4" eb="6">
      <t>コウジ</t>
    </rPh>
    <rPh sb="6" eb="8">
      <t>カンリ</t>
    </rPh>
    <rPh sb="8" eb="10">
      <t>ギョウム</t>
    </rPh>
    <phoneticPr fontId="3"/>
  </si>
  <si>
    <t>　工事管理費×按分率（※1）＝7,298,185円×55.6%＝4,057,791円</t>
    <rPh sb="1" eb="3">
      <t>コウジ</t>
    </rPh>
    <rPh sb="3" eb="5">
      <t>カンリ</t>
    </rPh>
    <rPh sb="5" eb="6">
      <t>ヒ</t>
    </rPh>
    <rPh sb="7" eb="9">
      <t>アンブン</t>
    </rPh>
    <rPh sb="9" eb="10">
      <t>リツ</t>
    </rPh>
    <rPh sb="24" eb="25">
      <t>エン</t>
    </rPh>
    <rPh sb="41" eb="42">
      <t>エン</t>
    </rPh>
    <phoneticPr fontId="3"/>
  </si>
  <si>
    <t>　4,057,791円×圧縮率（※2）＝4,057,791円×71.2%＝2,889,147円</t>
    <rPh sb="10" eb="11">
      <t>エン</t>
    </rPh>
    <rPh sb="12" eb="14">
      <t>アッシュク</t>
    </rPh>
    <rPh sb="14" eb="15">
      <t>リツ</t>
    </rPh>
    <rPh sb="29" eb="30">
      <t>エン</t>
    </rPh>
    <rPh sb="46" eb="47">
      <t>エン</t>
    </rPh>
    <phoneticPr fontId="3"/>
  </si>
  <si>
    <t>　※2　圧縮率（補助対象）：71.2% = 補助対象面積3,889㎡÷新棟面積5,460㎡</t>
    <rPh sb="4" eb="6">
      <t>アッシュク</t>
    </rPh>
    <rPh sb="6" eb="7">
      <t>リツ</t>
    </rPh>
    <rPh sb="8" eb="10">
      <t>ホジョ</t>
    </rPh>
    <rPh sb="10" eb="12">
      <t>タイショウ</t>
    </rPh>
    <rPh sb="22" eb="24">
      <t>ホジョ</t>
    </rPh>
    <rPh sb="24" eb="26">
      <t>タイショウ</t>
    </rPh>
    <rPh sb="26" eb="28">
      <t>メンセキ</t>
    </rPh>
    <rPh sb="35" eb="37">
      <t>シントウ</t>
    </rPh>
    <rPh sb="37" eb="39">
      <t>メンセキ</t>
    </rPh>
    <phoneticPr fontId="3"/>
  </si>
  <si>
    <t>　23,535,815円－9,317,170円＝14,218,645円</t>
    <rPh sb="11" eb="12">
      <t>エン</t>
    </rPh>
    <rPh sb="22" eb="23">
      <t>エン</t>
    </rPh>
    <rPh sb="34" eb="35">
      <t>エン</t>
    </rPh>
    <phoneticPr fontId="3"/>
  </si>
  <si>
    <t>　7,298,185円－2,889,147円＝4,409,038円</t>
    <rPh sb="10" eb="11">
      <t>エン</t>
    </rPh>
    <rPh sb="21" eb="22">
      <t>エン</t>
    </rPh>
    <rPh sb="32" eb="33">
      <t>エン</t>
    </rPh>
    <phoneticPr fontId="3"/>
  </si>
  <si>
    <t>建築工事</t>
    <rPh sb="0" eb="2">
      <t>ケンチク</t>
    </rPh>
    <rPh sb="2" eb="4">
      <t>コウジ</t>
    </rPh>
    <phoneticPr fontId="3"/>
  </si>
  <si>
    <t>建築工事費×按分率（※1）＝1,054,990,224円×55.6%＝586,574,565円</t>
    <rPh sb="0" eb="2">
      <t>ケンチク</t>
    </rPh>
    <rPh sb="2" eb="4">
      <t>コウジ</t>
    </rPh>
    <rPh sb="4" eb="5">
      <t>ヒ</t>
    </rPh>
    <rPh sb="6" eb="8">
      <t>アンブン</t>
    </rPh>
    <rPh sb="8" eb="9">
      <t>リツ</t>
    </rPh>
    <rPh sb="27" eb="28">
      <t>エン</t>
    </rPh>
    <rPh sb="46" eb="47">
      <t>エン</t>
    </rPh>
    <phoneticPr fontId="3"/>
  </si>
  <si>
    <t>※消費税・諸経費を含むこと</t>
    <rPh sb="1" eb="4">
      <t>ショウヒゼイ</t>
    </rPh>
    <rPh sb="5" eb="8">
      <t>ショケイヒ</t>
    </rPh>
    <rPh sb="9" eb="10">
      <t>フク</t>
    </rPh>
    <phoneticPr fontId="3"/>
  </si>
  <si>
    <t>586,574,565円×圧縮率（※2）＝586,574,565円×71.2%＝417,641,090円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3"/>
  </si>
  <si>
    <t>電気工事</t>
    <rPh sb="0" eb="2">
      <t>デンキ</t>
    </rPh>
    <rPh sb="2" eb="4">
      <t>コウジ</t>
    </rPh>
    <phoneticPr fontId="3"/>
  </si>
  <si>
    <t>電気工事費×按分率（※1）＝395,097,696円×55.6%＝219,674,319円</t>
    <rPh sb="0" eb="2">
      <t>デンキ</t>
    </rPh>
    <rPh sb="2" eb="4">
      <t>コウジ</t>
    </rPh>
    <rPh sb="4" eb="5">
      <t>ヒ</t>
    </rPh>
    <rPh sb="6" eb="8">
      <t>アンブン</t>
    </rPh>
    <rPh sb="8" eb="9">
      <t>リツ</t>
    </rPh>
    <rPh sb="25" eb="26">
      <t>エン</t>
    </rPh>
    <rPh sb="44" eb="45">
      <t>エン</t>
    </rPh>
    <phoneticPr fontId="3"/>
  </si>
  <si>
    <t>219,674,319円×圧縮率（※2）＝219,674,319円×71.2%＝156,408,115円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3"/>
  </si>
  <si>
    <t>空調設備工事</t>
    <rPh sb="0" eb="2">
      <t>クウチョウ</t>
    </rPh>
    <rPh sb="2" eb="4">
      <t>セツビ</t>
    </rPh>
    <rPh sb="4" eb="6">
      <t>コウジ</t>
    </rPh>
    <phoneticPr fontId="3"/>
  </si>
  <si>
    <t>空調設備工事費×按分率（※1）＝462,744,576円×55.6%＝257,285,984円</t>
    <rPh sb="0" eb="2">
      <t>クウチョウ</t>
    </rPh>
    <rPh sb="2" eb="4">
      <t>セツビ</t>
    </rPh>
    <rPh sb="4" eb="6">
      <t>コウジ</t>
    </rPh>
    <rPh sb="6" eb="7">
      <t>ヒ</t>
    </rPh>
    <rPh sb="8" eb="10">
      <t>アンブン</t>
    </rPh>
    <rPh sb="10" eb="11">
      <t>リツ</t>
    </rPh>
    <rPh sb="27" eb="28">
      <t>エン</t>
    </rPh>
    <rPh sb="46" eb="47">
      <t>エン</t>
    </rPh>
    <phoneticPr fontId="3"/>
  </si>
  <si>
    <t>257,285,984円×圧縮率（※2）＝257,285,984円×71.2%＝183,187,621円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3"/>
  </si>
  <si>
    <t>衛生設備工事</t>
    <rPh sb="0" eb="2">
      <t>エイセイ</t>
    </rPh>
    <rPh sb="2" eb="4">
      <t>セツビ</t>
    </rPh>
    <rPh sb="4" eb="6">
      <t>コウジ</t>
    </rPh>
    <phoneticPr fontId="3"/>
  </si>
  <si>
    <t>衛生設備工事費×按分率（※1）＝120,468,384円×55.6%＝66,980,422円</t>
    <rPh sb="0" eb="2">
      <t>エイセイ</t>
    </rPh>
    <rPh sb="2" eb="4">
      <t>セツビ</t>
    </rPh>
    <rPh sb="4" eb="6">
      <t>コウジ</t>
    </rPh>
    <rPh sb="6" eb="7">
      <t>ヒ</t>
    </rPh>
    <rPh sb="8" eb="10">
      <t>アンブン</t>
    </rPh>
    <rPh sb="10" eb="11">
      <t>リツ</t>
    </rPh>
    <rPh sb="27" eb="28">
      <t>エン</t>
    </rPh>
    <rPh sb="45" eb="46">
      <t>エン</t>
    </rPh>
    <phoneticPr fontId="3"/>
  </si>
  <si>
    <t>66,980,422円×圧縮率（※2）＝66,980,422円×71.2%＝47,690,060円</t>
    <rPh sb="10" eb="11">
      <t>エン</t>
    </rPh>
    <rPh sb="12" eb="14">
      <t>アッシュク</t>
    </rPh>
    <rPh sb="14" eb="15">
      <t>リツ</t>
    </rPh>
    <rPh sb="30" eb="31">
      <t>エン</t>
    </rPh>
    <rPh sb="48" eb="49">
      <t>エン</t>
    </rPh>
    <phoneticPr fontId="3"/>
  </si>
  <si>
    <t>昇降機設備工事</t>
    <rPh sb="0" eb="3">
      <t>ショウコウキ</t>
    </rPh>
    <rPh sb="3" eb="5">
      <t>セツビ</t>
    </rPh>
    <rPh sb="5" eb="7">
      <t>コウジ</t>
    </rPh>
    <phoneticPr fontId="3"/>
  </si>
  <si>
    <t>昇降機設備工事費×按分率（※1）＝13,650,336円×55.6%＝7,589,587円</t>
    <rPh sb="0" eb="3">
      <t>ショウコウキ</t>
    </rPh>
    <rPh sb="3" eb="5">
      <t>セツビ</t>
    </rPh>
    <rPh sb="5" eb="7">
      <t>コウジ</t>
    </rPh>
    <rPh sb="7" eb="8">
      <t>ヒ</t>
    </rPh>
    <rPh sb="9" eb="11">
      <t>アンブン</t>
    </rPh>
    <rPh sb="11" eb="12">
      <t>リツ</t>
    </rPh>
    <rPh sb="27" eb="28">
      <t>エン</t>
    </rPh>
    <rPh sb="44" eb="45">
      <t>エン</t>
    </rPh>
    <phoneticPr fontId="3"/>
  </si>
  <si>
    <t>7,589,587円×圧縮率（※2）＝7,589,587円×71.2%＝5,403,786円</t>
    <rPh sb="9" eb="10">
      <t>エン</t>
    </rPh>
    <rPh sb="11" eb="13">
      <t>アッシュク</t>
    </rPh>
    <rPh sb="13" eb="14">
      <t>リツ</t>
    </rPh>
    <rPh sb="28" eb="29">
      <t>エン</t>
    </rPh>
    <rPh sb="45" eb="46">
      <t>エン</t>
    </rPh>
    <phoneticPr fontId="3"/>
  </si>
  <si>
    <t>建物工事費算定額を超える額</t>
    <rPh sb="0" eb="2">
      <t>タテモノ</t>
    </rPh>
    <rPh sb="2" eb="5">
      <t>コウジヒ</t>
    </rPh>
    <rPh sb="5" eb="8">
      <t>サンテイガク</t>
    </rPh>
    <rPh sb="9" eb="10">
      <t>コ</t>
    </rPh>
    <rPh sb="12" eb="13">
      <t>ガク</t>
    </rPh>
    <phoneticPr fontId="3"/>
  </si>
  <si>
    <t>1,054,990,224円－417,641,090円＝637,349,134円</t>
    <rPh sb="13" eb="14">
      <t>エン</t>
    </rPh>
    <rPh sb="26" eb="27">
      <t>エン</t>
    </rPh>
    <rPh sb="39" eb="40">
      <t>エン</t>
    </rPh>
    <phoneticPr fontId="3"/>
  </si>
  <si>
    <t>395,097,696円－156,408,115円＝238,689,581円</t>
    <rPh sb="11" eb="12">
      <t>エン</t>
    </rPh>
    <rPh sb="24" eb="25">
      <t>エン</t>
    </rPh>
    <rPh sb="37" eb="38">
      <t>エン</t>
    </rPh>
    <phoneticPr fontId="3"/>
  </si>
  <si>
    <t>462,744,576円－183,187,621円＝279,556,955円</t>
    <rPh sb="11" eb="12">
      <t>エン</t>
    </rPh>
    <rPh sb="24" eb="25">
      <t>エン</t>
    </rPh>
    <rPh sb="37" eb="38">
      <t>エン</t>
    </rPh>
    <phoneticPr fontId="3"/>
  </si>
  <si>
    <t>120,468,384円－47,690,060円＝72,778,324円</t>
    <rPh sb="11" eb="12">
      <t>エン</t>
    </rPh>
    <rPh sb="23" eb="24">
      <t>エン</t>
    </rPh>
    <rPh sb="35" eb="36">
      <t>エン</t>
    </rPh>
    <phoneticPr fontId="3"/>
  </si>
  <si>
    <t>13,650,336円－5,403,786円＝8,246,550円</t>
    <rPh sb="10" eb="11">
      <t>エン</t>
    </rPh>
    <rPh sb="21" eb="22">
      <t>エン</t>
    </rPh>
    <rPh sb="32" eb="33">
      <t>エン</t>
    </rPh>
    <phoneticPr fontId="3"/>
  </si>
  <si>
    <t>屋外施設工事（対象外）</t>
    <rPh sb="0" eb="2">
      <t>オクガイ</t>
    </rPh>
    <rPh sb="2" eb="4">
      <t>シセツ</t>
    </rPh>
    <rPh sb="4" eb="6">
      <t>コウジ</t>
    </rPh>
    <rPh sb="7" eb="10">
      <t>タイショウガイ</t>
    </rPh>
    <phoneticPr fontId="3"/>
  </si>
  <si>
    <t>参考資料２</t>
    <rPh sb="0" eb="2">
      <t>サンコウ</t>
    </rPh>
    <rPh sb="2" eb="4">
      <t>シリョウ</t>
    </rPh>
    <phoneticPr fontId="3"/>
  </si>
  <si>
    <t>参考資料１（耐震改築）（記入例）</t>
    <rPh sb="0" eb="2">
      <t>サンコウ</t>
    </rPh>
    <rPh sb="2" eb="4">
      <t>シリョウ</t>
    </rPh>
    <rPh sb="8" eb="10">
      <t>カイチク</t>
    </rPh>
    <rPh sb="12" eb="15">
      <t>キニュウレイ</t>
    </rPh>
    <phoneticPr fontId="3"/>
  </si>
  <si>
    <t>参考資料２（耐震改築）（記入例１）</t>
    <rPh sb="0" eb="2">
      <t>サンコウ</t>
    </rPh>
    <rPh sb="2" eb="4">
      <t>シリョウ</t>
    </rPh>
    <rPh sb="8" eb="10">
      <t>カイチク</t>
    </rPh>
    <rPh sb="12" eb="15">
      <t>キニュウレイ</t>
    </rPh>
    <phoneticPr fontId="3"/>
  </si>
  <si>
    <t>参考資料２（耐震改築）（記入例２）</t>
    <rPh sb="0" eb="2">
      <t>サンコウ</t>
    </rPh>
    <rPh sb="2" eb="4">
      <t>シリョウ</t>
    </rPh>
    <rPh sb="8" eb="10">
      <t>カイチク</t>
    </rPh>
    <rPh sb="12" eb="15">
      <t>キニュウレイ</t>
    </rPh>
    <phoneticPr fontId="3"/>
  </si>
  <si>
    <t>参考資料１（耐震改築）</t>
    <rPh sb="0" eb="2">
      <t>サンコウ</t>
    </rPh>
    <rPh sb="2" eb="4">
      <t>シリョウ</t>
    </rPh>
    <rPh sb="8" eb="10">
      <t>カイチク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</si>
</sst>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);[Red]\(#,##0\)"/>
    <numFmt numFmtId="177" formatCode="#,##0_ "/>
    <numFmt numFmtId="178" formatCode="#,##0.0_ "/>
    <numFmt numFmtId="179" formatCode="&quot;¥&quot;#,##0_);[Red]\(&quot;¥&quot;#,##0\)"/>
    <numFmt numFmtId="180" formatCode="#,##0.0;[Red]\-#,##0.0"/>
    <numFmt numFmtId="181" formatCode="0_);[Red]\(0\)"/>
    <numFmt numFmtId="182" formatCode="0.0%"/>
    <numFmt numFmtId="183" formatCode="#,##0.0_ &quot;千円/㎡&quot;"/>
    <numFmt numFmtId="184" formatCode="#,##0.0_ &quot;%&quot;"/>
    <numFmt numFmtId="185" formatCode="0.0"/>
    <numFmt numFmtId="186" formatCode="#,##0;&quot;△ &quot;#,##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9"/>
      <color indexed="9"/>
      <name val="BIZ UDPゴシック"/>
      <family val="3"/>
      <charset val="128"/>
    </font>
    <font>
      <sz val="9"/>
      <name val="BIZ UDPゴシック"/>
      <family val="3"/>
      <charset val="128"/>
    </font>
    <font>
      <sz val="8"/>
      <color indexed="9"/>
      <name val="BIZ UDPゴシック"/>
      <family val="3"/>
      <charset val="128"/>
    </font>
    <font>
      <sz val="8"/>
      <color indexed="12"/>
      <name val="BIZ UDPゴシック"/>
      <family val="3"/>
      <charset val="128"/>
    </font>
    <font>
      <sz val="8"/>
      <color rgb="FF0000FF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12"/>
      <color rgb="FF0000FF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3"/>
        <bgColor indexed="64"/>
      </patternFill>
    </fill>
    <fill>
      <patternFill patternType="gray125">
        <fgColor indexed="2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0">
    <xf numFmtId="0" fontId="0" fillId="0" borderId="0" xfId="0">
      <alignment vertical="center"/>
    </xf>
    <xf numFmtId="0" fontId="2" fillId="2" borderId="0" xfId="0" applyFont="1" applyFill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177" fontId="5" fillId="2" borderId="0" xfId="0" applyNumberFormat="1" applyFont="1" applyFill="1">
      <alignment vertical="center"/>
    </xf>
    <xf numFmtId="177" fontId="5" fillId="2" borderId="0" xfId="0" applyNumberFormat="1" applyFont="1" applyFill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>
      <alignment vertical="center"/>
    </xf>
    <xf numFmtId="177" fontId="5" fillId="2" borderId="4" xfId="0" applyNumberFormat="1" applyFont="1" applyFill="1" applyBorder="1">
      <alignment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>
      <alignment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>
      <alignment vertical="center"/>
    </xf>
    <xf numFmtId="0" fontId="7" fillId="2" borderId="0" xfId="0" applyFont="1" applyFill="1">
      <alignment vertical="center"/>
    </xf>
    <xf numFmtId="177" fontId="7" fillId="2" borderId="0" xfId="0" applyNumberFormat="1" applyFont="1" applyFill="1">
      <alignment vertical="center"/>
    </xf>
    <xf numFmtId="0" fontId="8" fillId="4" borderId="14" xfId="0" applyFont="1" applyFill="1" applyBorder="1" applyAlignment="1">
      <alignment horizontal="center" vertical="center"/>
    </xf>
    <xf numFmtId="177" fontId="8" fillId="4" borderId="14" xfId="0" applyNumberFormat="1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center" vertical="center"/>
    </xf>
    <xf numFmtId="177" fontId="8" fillId="5" borderId="0" xfId="0" applyNumberFormat="1" applyFont="1" applyFill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2" borderId="19" xfId="0" applyFont="1" applyFill="1" applyBorder="1" applyProtection="1">
      <alignment vertical="center"/>
      <protection locked="0"/>
    </xf>
    <xf numFmtId="0" fontId="5" fillId="2" borderId="20" xfId="0" applyFont="1" applyFill="1" applyBorder="1" applyProtection="1">
      <alignment vertical="center"/>
      <protection locked="0"/>
    </xf>
    <xf numFmtId="177" fontId="5" fillId="2" borderId="20" xfId="0" applyNumberFormat="1" applyFont="1" applyFill="1" applyBorder="1" applyProtection="1">
      <alignment vertical="center"/>
      <protection locked="0"/>
    </xf>
    <xf numFmtId="0" fontId="5" fillId="2" borderId="21" xfId="0" applyFont="1" applyFill="1" applyBorder="1" applyProtection="1">
      <alignment vertical="center"/>
      <protection locked="0"/>
    </xf>
    <xf numFmtId="0" fontId="5" fillId="6" borderId="16" xfId="0" applyFont="1" applyFill="1" applyBorder="1" applyAlignment="1">
      <alignment horizontal="center" vertical="center"/>
    </xf>
    <xf numFmtId="0" fontId="5" fillId="2" borderId="22" xfId="0" applyFont="1" applyFill="1" applyBorder="1" applyProtection="1">
      <alignment vertical="center"/>
      <protection locked="0"/>
    </xf>
    <xf numFmtId="0" fontId="5" fillId="2" borderId="23" xfId="0" applyFont="1" applyFill="1" applyBorder="1" applyProtection="1">
      <alignment vertical="center"/>
      <protection locked="0"/>
    </xf>
    <xf numFmtId="177" fontId="5" fillId="7" borderId="23" xfId="0" applyNumberFormat="1" applyFont="1" applyFill="1" applyBorder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177" fontId="5" fillId="2" borderId="0" xfId="0" applyNumberFormat="1" applyFont="1" applyFill="1" applyProtection="1">
      <alignment vertical="center"/>
      <protection locked="0"/>
    </xf>
    <xf numFmtId="0" fontId="5" fillId="2" borderId="17" xfId="0" applyFont="1" applyFill="1" applyBorder="1" applyProtection="1">
      <alignment vertical="center"/>
      <protection locked="0"/>
    </xf>
    <xf numFmtId="0" fontId="5" fillId="2" borderId="4" xfId="0" applyFont="1" applyFill="1" applyBorder="1" applyProtection="1">
      <alignment vertical="center"/>
      <protection locked="0"/>
    </xf>
    <xf numFmtId="0" fontId="5" fillId="2" borderId="24" xfId="0" applyFont="1" applyFill="1" applyBorder="1">
      <alignment vertical="center"/>
    </xf>
    <xf numFmtId="0" fontId="5" fillId="2" borderId="10" xfId="0" applyFont="1" applyFill="1" applyBorder="1" applyProtection="1">
      <alignment vertical="center"/>
      <protection locked="0"/>
    </xf>
    <xf numFmtId="0" fontId="5" fillId="2" borderId="25" xfId="0" applyFont="1" applyFill="1" applyBorder="1" applyProtection="1">
      <alignment vertical="center"/>
      <protection locked="0"/>
    </xf>
    <xf numFmtId="177" fontId="5" fillId="2" borderId="25" xfId="0" applyNumberFormat="1" applyFont="1" applyFill="1" applyBorder="1" applyProtection="1">
      <alignment vertical="center"/>
      <protection locked="0"/>
    </xf>
    <xf numFmtId="0" fontId="5" fillId="2" borderId="26" xfId="0" applyFont="1" applyFill="1" applyBorder="1" applyProtection="1">
      <alignment vertical="center"/>
      <protection locked="0"/>
    </xf>
    <xf numFmtId="0" fontId="5" fillId="2" borderId="4" xfId="0" applyFont="1" applyFill="1" applyBorder="1">
      <alignment vertical="center"/>
    </xf>
    <xf numFmtId="9" fontId="5" fillId="2" borderId="23" xfId="2" applyFont="1" applyFill="1" applyBorder="1" applyProtection="1">
      <alignment vertical="center"/>
      <protection locked="0"/>
    </xf>
    <xf numFmtId="0" fontId="5" fillId="2" borderId="27" xfId="0" applyFont="1" applyFill="1" applyBorder="1" applyProtection="1">
      <alignment vertical="center"/>
      <protection locked="0"/>
    </xf>
    <xf numFmtId="9" fontId="5" fillId="2" borderId="27" xfId="2" applyFont="1" applyFill="1" applyBorder="1" applyProtection="1">
      <alignment vertical="center"/>
      <protection locked="0"/>
    </xf>
    <xf numFmtId="0" fontId="5" fillId="2" borderId="5" xfId="0" applyFont="1" applyFill="1" applyBorder="1">
      <alignment vertical="center"/>
    </xf>
    <xf numFmtId="0" fontId="5" fillId="2" borderId="7" xfId="0" applyFont="1" applyFill="1" applyBorder="1" applyProtection="1">
      <alignment vertical="center"/>
      <protection locked="0"/>
    </xf>
    <xf numFmtId="0" fontId="5" fillId="2" borderId="7" xfId="0" applyFont="1" applyFill="1" applyBorder="1" applyAlignment="1" applyProtection="1">
      <alignment horizontal="right" vertical="center"/>
      <protection locked="0"/>
    </xf>
    <xf numFmtId="177" fontId="5" fillId="2" borderId="7" xfId="0" applyNumberFormat="1" applyFont="1" applyFill="1" applyBorder="1" applyProtection="1">
      <alignment vertical="center"/>
      <protection locked="0"/>
    </xf>
    <xf numFmtId="0" fontId="5" fillId="2" borderId="28" xfId="0" applyFont="1" applyFill="1" applyBorder="1">
      <alignment vertical="center"/>
    </xf>
    <xf numFmtId="0" fontId="5" fillId="2" borderId="22" xfId="0" applyFont="1" applyFill="1" applyBorder="1">
      <alignment vertical="center"/>
    </xf>
    <xf numFmtId="178" fontId="5" fillId="2" borderId="23" xfId="0" applyNumberFormat="1" applyFont="1" applyFill="1" applyBorder="1">
      <alignment vertical="center"/>
    </xf>
    <xf numFmtId="177" fontId="5" fillId="2" borderId="23" xfId="0" applyNumberFormat="1" applyFont="1" applyFill="1" applyBorder="1" applyProtection="1">
      <alignment vertical="center"/>
      <protection locked="0"/>
    </xf>
    <xf numFmtId="0" fontId="5" fillId="2" borderId="29" xfId="0" applyFont="1" applyFill="1" applyBorder="1" applyProtection="1">
      <alignment vertical="center"/>
      <protection locked="0"/>
    </xf>
    <xf numFmtId="0" fontId="5" fillId="6" borderId="30" xfId="0" applyFont="1" applyFill="1" applyBorder="1" applyAlignment="1">
      <alignment horizontal="center" vertical="center"/>
    </xf>
    <xf numFmtId="0" fontId="5" fillId="6" borderId="31" xfId="0" applyFont="1" applyFill="1" applyBorder="1">
      <alignment vertical="center"/>
    </xf>
    <xf numFmtId="0" fontId="5" fillId="6" borderId="27" xfId="0" applyFont="1" applyFill="1" applyBorder="1">
      <alignment vertical="center"/>
    </xf>
    <xf numFmtId="177" fontId="9" fillId="6" borderId="27" xfId="0" applyNumberFormat="1" applyFont="1" applyFill="1" applyBorder="1">
      <alignment vertical="center"/>
    </xf>
    <xf numFmtId="0" fontId="10" fillId="6" borderId="32" xfId="0" applyFont="1" applyFill="1" applyBorder="1">
      <alignment vertical="center"/>
    </xf>
    <xf numFmtId="0" fontId="5" fillId="6" borderId="33" xfId="0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5" fillId="2" borderId="3" xfId="0" applyFont="1" applyFill="1" applyBorder="1">
      <alignment vertical="center"/>
    </xf>
    <xf numFmtId="177" fontId="5" fillId="2" borderId="3" xfId="0" applyNumberFormat="1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6" borderId="35" xfId="0" applyFont="1" applyFill="1" applyBorder="1" applyAlignment="1">
      <alignment horizontal="center" vertical="center"/>
    </xf>
    <xf numFmtId="0" fontId="5" fillId="2" borderId="5" xfId="0" applyFont="1" applyFill="1" applyBorder="1" applyProtection="1">
      <alignment vertical="center"/>
      <protection locked="0"/>
    </xf>
    <xf numFmtId="0" fontId="5" fillId="2" borderId="36" xfId="0" applyFont="1" applyFill="1" applyBorder="1" applyProtection="1">
      <alignment vertical="center"/>
      <protection locked="0"/>
    </xf>
    <xf numFmtId="179" fontId="5" fillId="2" borderId="37" xfId="1" applyNumberFormat="1" applyFont="1" applyFill="1" applyBorder="1" applyAlignment="1" applyProtection="1">
      <alignment vertical="center"/>
      <protection locked="0"/>
    </xf>
    <xf numFmtId="0" fontId="5" fillId="2" borderId="38" xfId="0" applyFont="1" applyFill="1" applyBorder="1" applyProtection="1">
      <alignment vertical="center"/>
      <protection locked="0"/>
    </xf>
    <xf numFmtId="180" fontId="5" fillId="2" borderId="36" xfId="1" applyNumberFormat="1" applyFont="1" applyFill="1" applyBorder="1" applyAlignment="1" applyProtection="1">
      <alignment vertical="center"/>
      <protection locked="0"/>
    </xf>
    <xf numFmtId="177" fontId="5" fillId="2" borderId="36" xfId="0" applyNumberFormat="1" applyFont="1" applyFill="1" applyBorder="1" applyProtection="1">
      <alignment vertical="center"/>
      <protection locked="0"/>
    </xf>
    <xf numFmtId="181" fontId="5" fillId="2" borderId="37" xfId="0" applyNumberFormat="1" applyFont="1" applyFill="1" applyBorder="1">
      <alignment vertical="center"/>
    </xf>
    <xf numFmtId="181" fontId="5" fillId="2" borderId="37" xfId="0" applyNumberFormat="1" applyFont="1" applyFill="1" applyBorder="1" applyProtection="1">
      <alignment vertical="center"/>
      <protection locked="0"/>
    </xf>
    <xf numFmtId="0" fontId="5" fillId="2" borderId="28" xfId="0" applyFont="1" applyFill="1" applyBorder="1" applyProtection="1">
      <alignment vertical="center"/>
      <protection locked="0"/>
    </xf>
    <xf numFmtId="179" fontId="5" fillId="2" borderId="37" xfId="1" applyNumberFormat="1" applyFont="1" applyFill="1" applyBorder="1" applyProtection="1">
      <alignment vertical="center"/>
      <protection locked="0"/>
    </xf>
    <xf numFmtId="180" fontId="5" fillId="2" borderId="36" xfId="1" applyNumberFormat="1" applyFont="1" applyFill="1" applyBorder="1" applyProtection="1">
      <alignment vertical="center"/>
      <protection locked="0"/>
    </xf>
    <xf numFmtId="177" fontId="9" fillId="2" borderId="39" xfId="0" applyNumberFormat="1" applyFont="1" applyFill="1" applyBorder="1" applyAlignment="1">
      <alignment horizontal="right" vertical="center"/>
    </xf>
    <xf numFmtId="177" fontId="9" fillId="2" borderId="40" xfId="0" applyNumberFormat="1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5" fillId="2" borderId="7" xfId="0" applyFont="1" applyFill="1" applyBorder="1">
      <alignment vertical="center"/>
    </xf>
    <xf numFmtId="38" fontId="5" fillId="2" borderId="7" xfId="1" applyFont="1" applyFill="1" applyBorder="1" applyProtection="1">
      <alignment vertical="center"/>
    </xf>
    <xf numFmtId="177" fontId="5" fillId="2" borderId="7" xfId="0" applyNumberFormat="1" applyFont="1" applyFill="1" applyBorder="1">
      <alignment vertical="center"/>
    </xf>
    <xf numFmtId="38" fontId="5" fillId="2" borderId="38" xfId="1" applyFont="1" applyFill="1" applyBorder="1" applyAlignment="1" applyProtection="1">
      <alignment vertical="center"/>
      <protection locked="0"/>
    </xf>
    <xf numFmtId="179" fontId="5" fillId="2" borderId="36" xfId="0" applyNumberFormat="1" applyFont="1" applyFill="1" applyBorder="1" applyProtection="1">
      <alignment vertical="center"/>
      <protection locked="0"/>
    </xf>
    <xf numFmtId="181" fontId="5" fillId="2" borderId="36" xfId="0" applyNumberFormat="1" applyFont="1" applyFill="1" applyBorder="1" applyProtection="1">
      <alignment vertical="center"/>
      <protection locked="0"/>
    </xf>
    <xf numFmtId="0" fontId="5" fillId="2" borderId="41" xfId="0" applyFont="1" applyFill="1" applyBorder="1" applyProtection="1">
      <alignment vertical="center"/>
      <protection locked="0"/>
    </xf>
    <xf numFmtId="0" fontId="5" fillId="2" borderId="24" xfId="0" applyFont="1" applyFill="1" applyBorder="1" applyProtection="1">
      <alignment vertical="center"/>
      <protection locked="0"/>
    </xf>
    <xf numFmtId="0" fontId="5" fillId="2" borderId="39" xfId="0" applyFont="1" applyFill="1" applyBorder="1" applyProtection="1">
      <alignment vertical="center"/>
      <protection locked="0"/>
    </xf>
    <xf numFmtId="179" fontId="5" fillId="2" borderId="40" xfId="1" applyNumberFormat="1" applyFont="1" applyFill="1" applyBorder="1" applyProtection="1">
      <alignment vertical="center"/>
      <protection locked="0"/>
    </xf>
    <xf numFmtId="0" fontId="5" fillId="2" borderId="42" xfId="0" applyFont="1" applyFill="1" applyBorder="1" applyProtection="1">
      <alignment vertical="center"/>
      <protection locked="0"/>
    </xf>
    <xf numFmtId="180" fontId="5" fillId="2" borderId="39" xfId="1" applyNumberFormat="1" applyFont="1" applyFill="1" applyBorder="1" applyProtection="1">
      <alignment vertical="center"/>
      <protection locked="0"/>
    </xf>
    <xf numFmtId="0" fontId="5" fillId="2" borderId="17" xfId="0" applyFont="1" applyFill="1" applyBorder="1">
      <alignment vertical="center"/>
    </xf>
    <xf numFmtId="38" fontId="5" fillId="2" borderId="36" xfId="1" applyFont="1" applyFill="1" applyBorder="1" applyAlignment="1" applyProtection="1">
      <alignment vertical="center"/>
      <protection locked="0"/>
    </xf>
    <xf numFmtId="38" fontId="5" fillId="2" borderId="39" xfId="1" applyFont="1" applyFill="1" applyBorder="1" applyProtection="1">
      <alignment vertical="center"/>
      <protection locked="0"/>
    </xf>
    <xf numFmtId="0" fontId="5" fillId="2" borderId="26" xfId="0" applyFont="1" applyFill="1" applyBorder="1">
      <alignment vertical="center"/>
    </xf>
    <xf numFmtId="181" fontId="5" fillId="2" borderId="40" xfId="0" applyNumberFormat="1" applyFont="1" applyFill="1" applyBorder="1" applyProtection="1">
      <alignment vertical="center"/>
      <protection locked="0"/>
    </xf>
    <xf numFmtId="0" fontId="5" fillId="2" borderId="8" xfId="0" applyFont="1" applyFill="1" applyBorder="1" applyProtection="1">
      <alignment vertical="center"/>
      <protection locked="0"/>
    </xf>
    <xf numFmtId="0" fontId="5" fillId="2" borderId="43" xfId="0" applyFont="1" applyFill="1" applyBorder="1" applyProtection="1">
      <alignment vertical="center"/>
      <protection locked="0"/>
    </xf>
    <xf numFmtId="179" fontId="5" fillId="2" borderId="44" xfId="1" applyNumberFormat="1" applyFont="1" applyFill="1" applyBorder="1" applyProtection="1">
      <alignment vertical="center"/>
      <protection locked="0"/>
    </xf>
    <xf numFmtId="0" fontId="5" fillId="2" borderId="45" xfId="0" applyFont="1" applyFill="1" applyBorder="1" applyProtection="1">
      <alignment vertical="center"/>
      <protection locked="0"/>
    </xf>
    <xf numFmtId="38" fontId="5" fillId="2" borderId="43" xfId="1" applyFont="1" applyFill="1" applyBorder="1" applyProtection="1">
      <alignment vertical="center"/>
      <protection locked="0"/>
    </xf>
    <xf numFmtId="177" fontId="9" fillId="2" borderId="43" xfId="0" applyNumberFormat="1" applyFont="1" applyFill="1" applyBorder="1" applyAlignment="1">
      <alignment horizontal="right" vertical="center"/>
    </xf>
    <xf numFmtId="177" fontId="9" fillId="2" borderId="44" xfId="0" applyNumberFormat="1" applyFont="1" applyFill="1" applyBorder="1">
      <alignment vertical="center"/>
    </xf>
    <xf numFmtId="0" fontId="5" fillId="2" borderId="46" xfId="0" applyFont="1" applyFill="1" applyBorder="1">
      <alignment vertical="center"/>
    </xf>
    <xf numFmtId="0" fontId="5" fillId="8" borderId="31" xfId="0" applyFont="1" applyFill="1" applyBorder="1">
      <alignment vertical="center"/>
    </xf>
    <xf numFmtId="0" fontId="5" fillId="8" borderId="27" xfId="0" applyFont="1" applyFill="1" applyBorder="1">
      <alignment vertical="center"/>
    </xf>
    <xf numFmtId="38" fontId="5" fillId="8" borderId="27" xfId="1" applyFont="1" applyFill="1" applyBorder="1" applyProtection="1">
      <alignment vertical="center"/>
    </xf>
    <xf numFmtId="177" fontId="9" fillId="8" borderId="27" xfId="0" applyNumberFormat="1" applyFont="1" applyFill="1" applyBorder="1" applyAlignment="1">
      <alignment horizontal="right" vertical="center"/>
    </xf>
    <xf numFmtId="177" fontId="9" fillId="8" borderId="27" xfId="0" applyNumberFormat="1" applyFont="1" applyFill="1" applyBorder="1">
      <alignment vertical="center"/>
    </xf>
    <xf numFmtId="0" fontId="10" fillId="8" borderId="32" xfId="0" applyFont="1" applyFill="1" applyBorder="1">
      <alignment vertical="center"/>
    </xf>
    <xf numFmtId="0" fontId="5" fillId="2" borderId="19" xfId="0" applyFont="1" applyFill="1" applyBorder="1">
      <alignment vertical="center"/>
    </xf>
    <xf numFmtId="0" fontId="5" fillId="2" borderId="20" xfId="0" applyFont="1" applyFill="1" applyBorder="1">
      <alignment vertical="center"/>
    </xf>
    <xf numFmtId="38" fontId="5" fillId="2" borderId="20" xfId="1" applyFont="1" applyFill="1" applyBorder="1" applyProtection="1">
      <alignment vertical="center"/>
    </xf>
    <xf numFmtId="0" fontId="5" fillId="2" borderId="47" xfId="0" applyFont="1" applyFill="1" applyBorder="1">
      <alignment vertical="center"/>
    </xf>
    <xf numFmtId="180" fontId="5" fillId="2" borderId="36" xfId="1" applyNumberFormat="1" applyFont="1" applyFill="1" applyBorder="1" applyProtection="1">
      <alignment vertical="center"/>
    </xf>
    <xf numFmtId="0" fontId="5" fillId="2" borderId="48" xfId="0" applyFont="1" applyFill="1" applyBorder="1" applyAlignment="1">
      <alignment horizontal="right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182" fontId="5" fillId="2" borderId="36" xfId="0" applyNumberFormat="1" applyFont="1" applyFill="1" applyBorder="1" applyAlignment="1">
      <alignment horizontal="right" vertical="center"/>
    </xf>
    <xf numFmtId="0" fontId="5" fillId="6" borderId="51" xfId="0" applyFont="1" applyFill="1" applyBorder="1" applyAlignment="1">
      <alignment horizontal="center" vertical="center"/>
    </xf>
    <xf numFmtId="0" fontId="5" fillId="6" borderId="52" xfId="0" applyFont="1" applyFill="1" applyBorder="1">
      <alignment vertical="center"/>
    </xf>
    <xf numFmtId="0" fontId="5" fillId="6" borderId="53" xfId="0" applyFont="1" applyFill="1" applyBorder="1">
      <alignment vertical="center"/>
    </xf>
    <xf numFmtId="177" fontId="9" fillId="6" borderId="53" xfId="0" applyNumberFormat="1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183" fontId="9" fillId="2" borderId="0" xfId="0" applyNumberFormat="1" applyFont="1" applyFill="1">
      <alignment vertical="center"/>
    </xf>
    <xf numFmtId="184" fontId="9" fillId="2" borderId="0" xfId="0" applyNumberFormat="1" applyFont="1" applyFill="1">
      <alignment vertical="center"/>
    </xf>
    <xf numFmtId="0" fontId="4" fillId="2" borderId="0" xfId="0" applyFont="1" applyFill="1" applyAlignment="1">
      <alignment horizontal="center" vertical="center"/>
    </xf>
    <xf numFmtId="177" fontId="4" fillId="2" borderId="0" xfId="0" applyNumberFormat="1" applyFont="1" applyFill="1">
      <alignment vertical="center"/>
    </xf>
    <xf numFmtId="0" fontId="5" fillId="2" borderId="1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10" xfId="0" applyFont="1" applyFill="1" applyBorder="1">
      <alignment vertical="center"/>
    </xf>
    <xf numFmtId="177" fontId="5" fillId="2" borderId="20" xfId="0" applyNumberFormat="1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25" xfId="0" applyFont="1" applyFill="1" applyBorder="1">
      <alignment vertical="center"/>
    </xf>
    <xf numFmtId="177" fontId="5" fillId="2" borderId="25" xfId="0" applyNumberFormat="1" applyFont="1" applyFill="1" applyBorder="1">
      <alignment vertical="center"/>
    </xf>
    <xf numFmtId="9" fontId="5" fillId="2" borderId="0" xfId="2" applyFont="1" applyFill="1" applyBorder="1">
      <alignment vertical="center"/>
    </xf>
    <xf numFmtId="0" fontId="5" fillId="7" borderId="4" xfId="0" applyFont="1" applyFill="1" applyBorder="1">
      <alignment vertical="center"/>
    </xf>
    <xf numFmtId="10" fontId="5" fillId="7" borderId="0" xfId="0" applyNumberFormat="1" applyFont="1" applyFill="1">
      <alignment vertical="center"/>
    </xf>
    <xf numFmtId="0" fontId="5" fillId="2" borderId="7" xfId="0" applyFont="1" applyFill="1" applyBorder="1" applyAlignment="1">
      <alignment horizontal="right" vertical="center"/>
    </xf>
    <xf numFmtId="0" fontId="5" fillId="2" borderId="23" xfId="0" applyFont="1" applyFill="1" applyBorder="1">
      <alignment vertical="center"/>
    </xf>
    <xf numFmtId="178" fontId="5" fillId="7" borderId="23" xfId="0" applyNumberFormat="1" applyFont="1" applyFill="1" applyBorder="1">
      <alignment vertical="center"/>
    </xf>
    <xf numFmtId="177" fontId="5" fillId="2" borderId="23" xfId="0" applyNumberFormat="1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36" xfId="0" applyFont="1" applyFill="1" applyBorder="1">
      <alignment vertical="center"/>
    </xf>
    <xf numFmtId="38" fontId="5" fillId="2" borderId="37" xfId="1" applyFont="1" applyFill="1" applyBorder="1">
      <alignment vertical="center"/>
    </xf>
    <xf numFmtId="0" fontId="5" fillId="2" borderId="38" xfId="0" applyFont="1" applyFill="1" applyBorder="1">
      <alignment vertical="center"/>
    </xf>
    <xf numFmtId="180" fontId="5" fillId="2" borderId="36" xfId="1" applyNumberFormat="1" applyFont="1" applyFill="1" applyBorder="1">
      <alignment vertical="center"/>
    </xf>
    <xf numFmtId="177" fontId="5" fillId="2" borderId="36" xfId="0" applyNumberFormat="1" applyFont="1" applyFill="1" applyBorder="1">
      <alignment vertical="center"/>
    </xf>
    <xf numFmtId="177" fontId="5" fillId="2" borderId="37" xfId="0" applyNumberFormat="1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177" fontId="5" fillId="2" borderId="36" xfId="0" applyNumberFormat="1" applyFont="1" applyFill="1" applyBorder="1" applyAlignment="1">
      <alignment horizontal="right" vertical="center"/>
    </xf>
    <xf numFmtId="0" fontId="5" fillId="2" borderId="37" xfId="0" applyFont="1" applyFill="1" applyBorder="1" applyAlignment="1">
      <alignment horizontal="center" vertical="center"/>
    </xf>
    <xf numFmtId="38" fontId="5" fillId="2" borderId="7" xfId="1" applyFont="1" applyFill="1" applyBorder="1">
      <alignment vertical="center"/>
    </xf>
    <xf numFmtId="0" fontId="5" fillId="2" borderId="5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1" xfId="0" applyFont="1" applyFill="1" applyBorder="1">
      <alignment vertical="center"/>
    </xf>
    <xf numFmtId="0" fontId="5" fillId="2" borderId="39" xfId="0" applyFont="1" applyFill="1" applyBorder="1">
      <alignment vertical="center"/>
    </xf>
    <xf numFmtId="38" fontId="5" fillId="2" borderId="40" xfId="1" applyFont="1" applyFill="1" applyBorder="1">
      <alignment vertical="center"/>
    </xf>
    <xf numFmtId="0" fontId="5" fillId="2" borderId="42" xfId="0" applyFont="1" applyFill="1" applyBorder="1">
      <alignment vertical="center"/>
    </xf>
    <xf numFmtId="180" fontId="5" fillId="2" borderId="39" xfId="1" applyNumberFormat="1" applyFont="1" applyFill="1" applyBorder="1">
      <alignment vertical="center"/>
    </xf>
    <xf numFmtId="38" fontId="5" fillId="2" borderId="36" xfId="1" applyFont="1" applyFill="1" applyBorder="1">
      <alignment vertical="center"/>
    </xf>
    <xf numFmtId="38" fontId="5" fillId="2" borderId="39" xfId="1" applyFont="1" applyFill="1" applyBorder="1">
      <alignment vertical="center"/>
    </xf>
    <xf numFmtId="177" fontId="5" fillId="2" borderId="40" xfId="0" applyNumberFormat="1" applyFont="1" applyFill="1" applyBorder="1">
      <alignment vertical="center"/>
    </xf>
    <xf numFmtId="0" fontId="5" fillId="2" borderId="43" xfId="0" applyFont="1" applyFill="1" applyBorder="1">
      <alignment vertical="center"/>
    </xf>
    <xf numFmtId="38" fontId="5" fillId="2" borderId="44" xfId="1" applyFont="1" applyFill="1" applyBorder="1">
      <alignment vertical="center"/>
    </xf>
    <xf numFmtId="0" fontId="5" fillId="2" borderId="45" xfId="0" applyFont="1" applyFill="1" applyBorder="1">
      <alignment vertical="center"/>
    </xf>
    <xf numFmtId="38" fontId="5" fillId="2" borderId="43" xfId="1" applyFont="1" applyFill="1" applyBorder="1">
      <alignment vertical="center"/>
    </xf>
    <xf numFmtId="38" fontId="5" fillId="8" borderId="27" xfId="1" applyFont="1" applyFill="1" applyBorder="1">
      <alignment vertical="center"/>
    </xf>
    <xf numFmtId="0" fontId="5" fillId="8" borderId="57" xfId="0" applyFont="1" applyFill="1" applyBorder="1">
      <alignment vertical="center"/>
    </xf>
    <xf numFmtId="38" fontId="5" fillId="2" borderId="20" xfId="1" applyFont="1" applyFill="1" applyBorder="1">
      <alignment vertical="center"/>
    </xf>
    <xf numFmtId="10" fontId="5" fillId="2" borderId="36" xfId="0" applyNumberFormat="1" applyFont="1" applyFill="1" applyBorder="1" applyAlignment="1">
      <alignment horizontal="right" vertical="center"/>
    </xf>
    <xf numFmtId="0" fontId="5" fillId="6" borderId="58" xfId="0" applyFont="1" applyFill="1" applyBorder="1">
      <alignment vertical="center"/>
    </xf>
    <xf numFmtId="0" fontId="5" fillId="2" borderId="23" xfId="0" applyFont="1" applyFill="1" applyBorder="1" applyAlignment="1">
      <alignment horizontal="center" vertical="center"/>
    </xf>
    <xf numFmtId="177" fontId="5" fillId="7" borderId="23" xfId="0" applyNumberFormat="1" applyFont="1" applyFill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185" fontId="5" fillId="2" borderId="10" xfId="0" applyNumberFormat="1" applyFont="1" applyFill="1" applyBorder="1">
      <alignment vertical="center"/>
    </xf>
    <xf numFmtId="9" fontId="5" fillId="2" borderId="23" xfId="2" applyFont="1" applyFill="1" applyBorder="1">
      <alignment vertical="center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textRotation="255" shrinkToFit="1"/>
    </xf>
    <xf numFmtId="0" fontId="2" fillId="0" borderId="0" xfId="0" applyFont="1" applyAlignment="1">
      <alignment horizontal="centerContinuous" vertical="center"/>
    </xf>
    <xf numFmtId="176" fontId="1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3" borderId="59" xfId="0" applyFont="1" applyFill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3" borderId="61" xfId="0" applyFont="1" applyFill="1" applyBorder="1" applyAlignment="1">
      <alignment horizontal="center" vertical="center" wrapText="1" justifyLastLine="1"/>
    </xf>
    <xf numFmtId="176" fontId="4" fillId="3" borderId="64" xfId="0" applyNumberFormat="1" applyFont="1" applyFill="1" applyBorder="1" applyAlignment="1">
      <alignment horizontal="center" vertical="center" justifyLastLine="1"/>
    </xf>
    <xf numFmtId="0" fontId="4" fillId="0" borderId="66" xfId="0" applyFont="1" applyBorder="1" applyAlignment="1">
      <alignment horizontal="center" vertical="center"/>
    </xf>
    <xf numFmtId="176" fontId="13" fillId="0" borderId="68" xfId="0" applyNumberFormat="1" applyFont="1" applyBorder="1" applyAlignment="1">
      <alignment horizontal="right" vertical="center" shrinkToFit="1"/>
    </xf>
    <xf numFmtId="0" fontId="4" fillId="0" borderId="69" xfId="0" applyFont="1" applyBorder="1" applyAlignment="1">
      <alignment horizontal="center" vertical="center"/>
    </xf>
    <xf numFmtId="176" fontId="13" fillId="0" borderId="71" xfId="0" applyNumberFormat="1" applyFont="1" applyBorder="1" applyAlignment="1">
      <alignment horizontal="right" vertical="center" shrinkToFit="1"/>
    </xf>
    <xf numFmtId="0" fontId="4" fillId="3" borderId="31" xfId="0" applyFont="1" applyFill="1" applyBorder="1">
      <alignment vertical="center"/>
    </xf>
    <xf numFmtId="0" fontId="4" fillId="3" borderId="27" xfId="0" applyFont="1" applyFill="1" applyBorder="1">
      <alignment vertical="center"/>
    </xf>
    <xf numFmtId="176" fontId="13" fillId="0" borderId="73" xfId="0" applyNumberFormat="1" applyFont="1" applyBorder="1" applyAlignment="1">
      <alignment horizontal="right" vertical="center" shrinkToFit="1"/>
    </xf>
    <xf numFmtId="176" fontId="13" fillId="0" borderId="17" xfId="0" applyNumberFormat="1" applyFont="1" applyBorder="1" applyAlignment="1">
      <alignment horizontal="right" vertical="center"/>
    </xf>
    <xf numFmtId="0" fontId="4" fillId="0" borderId="69" xfId="0" applyFont="1" applyBorder="1">
      <alignment vertical="center"/>
    </xf>
    <xf numFmtId="0" fontId="4" fillId="0" borderId="72" xfId="0" applyFont="1" applyBorder="1">
      <alignment vertical="center"/>
    </xf>
    <xf numFmtId="176" fontId="13" fillId="0" borderId="75" xfId="0" applyNumberFormat="1" applyFont="1" applyBorder="1" applyAlignment="1">
      <alignment horizontal="right" vertical="center" shrinkToFit="1"/>
    </xf>
    <xf numFmtId="0" fontId="4" fillId="3" borderId="4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52" xfId="0" applyFont="1" applyFill="1" applyBorder="1" applyAlignment="1">
      <alignment horizontal="center" vertical="center" textRotation="255" shrinkToFit="1"/>
    </xf>
    <xf numFmtId="0" fontId="4" fillId="3" borderId="53" xfId="0" applyFont="1" applyFill="1" applyBorder="1">
      <alignment vertical="center"/>
    </xf>
    <xf numFmtId="0" fontId="4" fillId="3" borderId="77" xfId="0" applyFont="1" applyFill="1" applyBorder="1" applyAlignment="1">
      <alignment horizontal="right" vertical="center"/>
    </xf>
    <xf numFmtId="176" fontId="13" fillId="0" borderId="58" xfId="0" applyNumberFormat="1" applyFont="1" applyBorder="1" applyAlignment="1">
      <alignment horizontal="right" vertical="center" shrinkToFit="1"/>
    </xf>
    <xf numFmtId="0" fontId="4" fillId="3" borderId="22" xfId="0" applyFont="1" applyFill="1" applyBorder="1" applyAlignment="1">
      <alignment horizontal="center" vertical="center" wrapText="1" justifyLastLine="1"/>
    </xf>
    <xf numFmtId="176" fontId="4" fillId="3" borderId="75" xfId="0" applyNumberFormat="1" applyFont="1" applyFill="1" applyBorder="1" applyAlignment="1">
      <alignment horizontal="center" vertical="center" justifyLastLine="1"/>
    </xf>
    <xf numFmtId="176" fontId="13" fillId="0" borderId="29" xfId="0" applyNumberFormat="1" applyFont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textRotation="255" shrinkToFit="1"/>
    </xf>
    <xf numFmtId="0" fontId="4" fillId="3" borderId="20" xfId="0" applyFont="1" applyFill="1" applyBorder="1">
      <alignment vertical="center"/>
    </xf>
    <xf numFmtId="0" fontId="4" fillId="3" borderId="67" xfId="0" applyFont="1" applyFill="1" applyBorder="1" applyAlignment="1">
      <alignment horizontal="right" vertical="center"/>
    </xf>
    <xf numFmtId="0" fontId="4" fillId="3" borderId="80" xfId="0" applyFont="1" applyFill="1" applyBorder="1" applyAlignment="1">
      <alignment horizontal="center" vertical="center" wrapText="1" justifyLastLine="1"/>
    </xf>
    <xf numFmtId="176" fontId="4" fillId="3" borderId="81" xfId="0" applyNumberFormat="1" applyFont="1" applyFill="1" applyBorder="1" applyAlignment="1">
      <alignment horizontal="center" vertical="center" justifyLastLine="1"/>
    </xf>
    <xf numFmtId="0" fontId="4" fillId="0" borderId="19" xfId="0" applyFont="1" applyBorder="1">
      <alignment vertical="center"/>
    </xf>
    <xf numFmtId="177" fontId="4" fillId="0" borderId="67" xfId="0" applyNumberFormat="1" applyFont="1" applyBorder="1">
      <alignment vertical="center"/>
    </xf>
    <xf numFmtId="0" fontId="5" fillId="0" borderId="4" xfId="0" applyFont="1" applyBorder="1">
      <alignment vertical="center"/>
    </xf>
    <xf numFmtId="0" fontId="4" fillId="0" borderId="4" xfId="0" applyFont="1" applyBorder="1">
      <alignment vertical="center"/>
    </xf>
    <xf numFmtId="177" fontId="4" fillId="0" borderId="70" xfId="0" applyNumberFormat="1" applyFont="1" applyBorder="1">
      <alignment vertical="center"/>
    </xf>
    <xf numFmtId="186" fontId="13" fillId="0" borderId="71" xfId="0" applyNumberFormat="1" applyFont="1" applyBorder="1" applyAlignment="1">
      <alignment horizontal="right" vertical="center" shrinkToFit="1"/>
    </xf>
    <xf numFmtId="0" fontId="4" fillId="3" borderId="83" xfId="0" applyFont="1" applyFill="1" applyBorder="1">
      <alignment vertical="center"/>
    </xf>
    <xf numFmtId="0" fontId="4" fillId="3" borderId="84" xfId="0" applyFont="1" applyFill="1" applyBorder="1">
      <alignment vertical="center"/>
    </xf>
    <xf numFmtId="0" fontId="4" fillId="3" borderId="85" xfId="0" applyFont="1" applyFill="1" applyBorder="1">
      <alignment vertical="center"/>
    </xf>
    <xf numFmtId="176" fontId="13" fillId="0" borderId="86" xfId="0" applyNumberFormat="1" applyFont="1" applyBorder="1" applyAlignment="1">
      <alignment horizontal="right" vertical="center" shrinkToFit="1"/>
    </xf>
    <xf numFmtId="177" fontId="4" fillId="0" borderId="70" xfId="0" applyNumberFormat="1" applyFont="1" applyBorder="1" applyAlignment="1">
      <alignment horizontal="center" vertical="center"/>
    </xf>
    <xf numFmtId="177" fontId="4" fillId="0" borderId="74" xfId="0" applyNumberFormat="1" applyFont="1" applyBorder="1">
      <alignment vertical="center"/>
    </xf>
    <xf numFmtId="0" fontId="4" fillId="3" borderId="67" xfId="0" applyFont="1" applyFill="1" applyBorder="1">
      <alignment vertical="center"/>
    </xf>
    <xf numFmtId="176" fontId="13" fillId="0" borderId="17" xfId="0" applyNumberFormat="1" applyFont="1" applyBorder="1" applyAlignment="1">
      <alignment horizontal="right" vertical="center" shrinkToFit="1"/>
    </xf>
    <xf numFmtId="0" fontId="4" fillId="3" borderId="87" xfId="0" applyFont="1" applyFill="1" applyBorder="1" applyAlignment="1">
      <alignment vertical="distributed" textRotation="255" justifyLastLine="1"/>
    </xf>
    <xf numFmtId="176" fontId="13" fillId="0" borderId="88" xfId="0" applyNumberFormat="1" applyFont="1" applyBorder="1" applyAlignment="1">
      <alignment horizontal="right" vertical="center" shrinkToFit="1"/>
    </xf>
    <xf numFmtId="0" fontId="4" fillId="0" borderId="11" xfId="0" applyFont="1" applyBorder="1">
      <alignment vertical="center"/>
    </xf>
    <xf numFmtId="0" fontId="4" fillId="0" borderId="89" xfId="0" applyFont="1" applyBorder="1" applyAlignment="1">
      <alignment horizontal="right" vertical="center"/>
    </xf>
    <xf numFmtId="176" fontId="13" fillId="0" borderId="90" xfId="0" applyNumberFormat="1" applyFont="1" applyBorder="1" applyAlignment="1">
      <alignment horizontal="right" vertical="center" justifyLastLine="1" shrinkToFit="1"/>
    </xf>
    <xf numFmtId="176" fontId="4" fillId="0" borderId="0" xfId="0" applyNumberFormat="1" applyFont="1" applyAlignment="1">
      <alignment vertical="center" shrinkToFit="1"/>
    </xf>
    <xf numFmtId="0" fontId="15" fillId="0" borderId="59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176" fontId="16" fillId="0" borderId="68" xfId="0" applyNumberFormat="1" applyFont="1" applyBorder="1" applyAlignment="1">
      <alignment horizontal="right" vertical="center" shrinkToFit="1"/>
    </xf>
    <xf numFmtId="0" fontId="15" fillId="0" borderId="69" xfId="0" applyFont="1" applyBorder="1" applyAlignment="1">
      <alignment horizontal="center" vertical="center"/>
    </xf>
    <xf numFmtId="176" fontId="16" fillId="0" borderId="71" xfId="0" applyNumberFormat="1" applyFont="1" applyBorder="1" applyAlignment="1">
      <alignment horizontal="right" vertical="center" shrinkToFit="1"/>
    </xf>
    <xf numFmtId="176" fontId="16" fillId="0" borderId="73" xfId="0" applyNumberFormat="1" applyFont="1" applyBorder="1" applyAlignment="1">
      <alignment horizontal="right" vertical="center" shrinkToFit="1"/>
    </xf>
    <xf numFmtId="176" fontId="16" fillId="0" borderId="17" xfId="0" applyNumberFormat="1" applyFont="1" applyBorder="1" applyAlignment="1">
      <alignment horizontal="right" vertical="center"/>
    </xf>
    <xf numFmtId="0" fontId="15" fillId="0" borderId="69" xfId="0" applyFont="1" applyBorder="1">
      <alignment vertical="center"/>
    </xf>
    <xf numFmtId="0" fontId="15" fillId="0" borderId="72" xfId="0" applyFont="1" applyBorder="1">
      <alignment vertical="center"/>
    </xf>
    <xf numFmtId="176" fontId="16" fillId="0" borderId="75" xfId="0" applyNumberFormat="1" applyFont="1" applyBorder="1" applyAlignment="1">
      <alignment horizontal="right" vertical="center" shrinkToFit="1"/>
    </xf>
    <xf numFmtId="176" fontId="16" fillId="0" borderId="58" xfId="0" applyNumberFormat="1" applyFont="1" applyBorder="1" applyAlignment="1">
      <alignment horizontal="right" vertical="center" shrinkToFit="1"/>
    </xf>
    <xf numFmtId="176" fontId="16" fillId="0" borderId="29" xfId="0" applyNumberFormat="1" applyFont="1" applyBorder="1" applyAlignment="1">
      <alignment horizontal="right" vertical="center"/>
    </xf>
    <xf numFmtId="0" fontId="15" fillId="0" borderId="19" xfId="0" applyFont="1" applyBorder="1">
      <alignment vertical="center"/>
    </xf>
    <xf numFmtId="0" fontId="11" fillId="0" borderId="4" xfId="0" applyFont="1" applyBorder="1">
      <alignment vertical="center"/>
    </xf>
    <xf numFmtId="0" fontId="15" fillId="0" borderId="4" xfId="0" applyFont="1" applyBorder="1">
      <alignment vertical="center"/>
    </xf>
    <xf numFmtId="177" fontId="15" fillId="0" borderId="70" xfId="0" applyNumberFormat="1" applyFont="1" applyBorder="1">
      <alignment vertical="center"/>
    </xf>
    <xf numFmtId="186" fontId="16" fillId="0" borderId="71" xfId="0" applyNumberFormat="1" applyFont="1" applyBorder="1" applyAlignment="1">
      <alignment horizontal="right" vertical="center" shrinkToFit="1"/>
    </xf>
    <xf numFmtId="176" fontId="16" fillId="0" borderId="86" xfId="0" applyNumberFormat="1" applyFont="1" applyBorder="1" applyAlignment="1">
      <alignment horizontal="right" vertical="center" shrinkToFit="1"/>
    </xf>
    <xf numFmtId="177" fontId="15" fillId="0" borderId="70" xfId="0" applyNumberFormat="1" applyFont="1" applyBorder="1" applyAlignment="1">
      <alignment horizontal="center" vertical="center"/>
    </xf>
    <xf numFmtId="176" fontId="16" fillId="0" borderId="17" xfId="0" applyNumberFormat="1" applyFont="1" applyBorder="1" applyAlignment="1">
      <alignment horizontal="right" vertical="center" shrinkToFit="1"/>
    </xf>
    <xf numFmtId="176" fontId="16" fillId="0" borderId="88" xfId="0" applyNumberFormat="1" applyFont="1" applyBorder="1" applyAlignment="1">
      <alignment horizontal="right" vertical="center" shrinkToFit="1"/>
    </xf>
    <xf numFmtId="176" fontId="16" fillId="0" borderId="90" xfId="0" applyNumberFormat="1" applyFont="1" applyBorder="1" applyAlignment="1">
      <alignment horizontal="right" vertical="center" justifyLastLine="1" shrinkToFit="1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70" xfId="0" applyFont="1" applyBorder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74" xfId="0" applyFont="1" applyBorder="1" applyAlignment="1">
      <alignment horizontal="left" vertical="center"/>
    </xf>
    <xf numFmtId="0" fontId="4" fillId="3" borderId="0" xfId="0" applyFont="1" applyFill="1" applyAlignment="1">
      <alignment horizontal="right" vertical="center"/>
    </xf>
    <xf numFmtId="0" fontId="4" fillId="3" borderId="70" xfId="0" applyFont="1" applyFill="1" applyBorder="1" applyAlignment="1">
      <alignment horizontal="right" vertical="center"/>
    </xf>
    <xf numFmtId="0" fontId="4" fillId="0" borderId="54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0" fontId="4" fillId="3" borderId="85" xfId="0" applyFont="1" applyFill="1" applyBorder="1" applyAlignment="1">
      <alignment horizontal="right" vertical="center"/>
    </xf>
    <xf numFmtId="0" fontId="4" fillId="3" borderId="83" xfId="0" applyFont="1" applyFill="1" applyBorder="1" applyAlignment="1">
      <alignment horizontal="right" vertical="center"/>
    </xf>
    <xf numFmtId="0" fontId="4" fillId="3" borderId="69" xfId="0" applyFont="1" applyFill="1" applyBorder="1" applyAlignment="1">
      <alignment horizontal="center" vertical="center" textRotation="255" shrinkToFit="1"/>
    </xf>
    <xf numFmtId="0" fontId="4" fillId="3" borderId="4" xfId="0" applyFont="1" applyFill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70" xfId="0" applyFont="1" applyBorder="1" applyAlignment="1">
      <alignment horizontal="left" vertical="center" shrinkToFit="1"/>
    </xf>
    <xf numFmtId="0" fontId="4" fillId="3" borderId="79" xfId="0" applyFont="1" applyFill="1" applyBorder="1" applyAlignment="1">
      <alignment horizontal="center" vertical="distributed" textRotation="255" justifyLastLine="1"/>
    </xf>
    <xf numFmtId="0" fontId="4" fillId="3" borderId="35" xfId="0" applyFont="1" applyFill="1" applyBorder="1" applyAlignment="1">
      <alignment horizontal="center" vertical="distributed" textRotation="255" justifyLastLine="1"/>
    </xf>
    <xf numFmtId="0" fontId="4" fillId="3" borderId="61" xfId="0" applyFont="1" applyFill="1" applyBorder="1" applyAlignment="1">
      <alignment horizontal="distributed" vertical="center" justifyLastLine="1"/>
    </xf>
    <xf numFmtId="0" fontId="4" fillId="3" borderId="63" xfId="0" applyFont="1" applyFill="1" applyBorder="1" applyAlignment="1">
      <alignment horizontal="distributed" vertical="center" justifyLastLine="1"/>
    </xf>
    <xf numFmtId="0" fontId="4" fillId="3" borderId="61" xfId="0" applyFont="1" applyFill="1" applyBorder="1" applyAlignment="1">
      <alignment horizontal="center" vertical="center" justifyLastLine="1"/>
    </xf>
    <xf numFmtId="0" fontId="4" fillId="3" borderId="62" xfId="0" applyFont="1" applyFill="1" applyBorder="1" applyAlignment="1">
      <alignment horizontal="center" vertical="center" justifyLastLine="1"/>
    </xf>
    <xf numFmtId="0" fontId="4" fillId="3" borderId="63" xfId="0" applyFont="1" applyFill="1" applyBorder="1" applyAlignment="1">
      <alignment horizontal="center" vertical="center" justifyLastLine="1"/>
    </xf>
    <xf numFmtId="0" fontId="4" fillId="3" borderId="66" xfId="0" applyFont="1" applyFill="1" applyBorder="1" applyAlignment="1">
      <alignment horizontal="center" vertical="center" textRotation="255" shrinkToFit="1"/>
    </xf>
    <xf numFmtId="0" fontId="4" fillId="3" borderId="82" xfId="0" applyFont="1" applyFill="1" applyBorder="1" applyAlignment="1">
      <alignment horizontal="center" vertical="center" textRotation="255" shrinkToFit="1"/>
    </xf>
    <xf numFmtId="0" fontId="4" fillId="3" borderId="27" xfId="0" applyFont="1" applyFill="1" applyBorder="1" applyAlignment="1">
      <alignment horizontal="right" vertical="center"/>
    </xf>
    <xf numFmtId="0" fontId="4" fillId="3" borderId="57" xfId="0" applyFont="1" applyFill="1" applyBorder="1" applyAlignment="1">
      <alignment horizontal="right" vertical="center"/>
    </xf>
    <xf numFmtId="0" fontId="4" fillId="3" borderId="72" xfId="0" applyFont="1" applyFill="1" applyBorder="1" applyAlignment="1">
      <alignment horizontal="center" vertical="center" textRotation="255" shrinkToFit="1"/>
    </xf>
    <xf numFmtId="0" fontId="4" fillId="3" borderId="78" xfId="0" applyFont="1" applyFill="1" applyBorder="1" applyAlignment="1">
      <alignment horizontal="center" vertical="distributed" textRotation="255" justifyLastLine="1"/>
    </xf>
    <xf numFmtId="0" fontId="4" fillId="3" borderId="65" xfId="0" applyFont="1" applyFill="1" applyBorder="1" applyAlignment="1">
      <alignment horizontal="center" vertical="distributed" textRotation="255" justifyLastLine="1"/>
    </xf>
    <xf numFmtId="0" fontId="4" fillId="3" borderId="18" xfId="0" applyFont="1" applyFill="1" applyBorder="1" applyAlignment="1">
      <alignment horizontal="center" vertical="distributed" textRotation="255" justifyLastLine="1"/>
    </xf>
    <xf numFmtId="0" fontId="4" fillId="3" borderId="22" xfId="0" applyFont="1" applyFill="1" applyBorder="1" applyAlignment="1">
      <alignment horizontal="center" vertical="center" justifyLastLine="1"/>
    </xf>
    <xf numFmtId="0" fontId="4" fillId="3" borderId="23" xfId="0" applyFont="1" applyFill="1" applyBorder="1" applyAlignment="1">
      <alignment horizontal="center" vertical="center" justifyLastLine="1"/>
    </xf>
    <xf numFmtId="0" fontId="4" fillId="3" borderId="74" xfId="0" applyFont="1" applyFill="1" applyBorder="1" applyAlignment="1">
      <alignment horizontal="center" vertical="center" justifyLastLine="1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3" borderId="59" xfId="0" applyFont="1" applyFill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distributed" textRotation="255" justifyLastLine="1"/>
    </xf>
    <xf numFmtId="0" fontId="4" fillId="3" borderId="76" xfId="0" applyFont="1" applyFill="1" applyBorder="1" applyAlignment="1">
      <alignment horizontal="center" vertical="distributed" textRotation="255" justifyLastLine="1"/>
    </xf>
    <xf numFmtId="177" fontId="6" fillId="10" borderId="55" xfId="0" applyNumberFormat="1" applyFont="1" applyFill="1" applyBorder="1">
      <alignment vertical="center"/>
    </xf>
    <xf numFmtId="0" fontId="4" fillId="0" borderId="56" xfId="0" applyFont="1" applyBorder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right" vertical="center"/>
    </xf>
    <xf numFmtId="38" fontId="5" fillId="2" borderId="49" xfId="1" applyFont="1" applyFill="1" applyBorder="1" applyAlignment="1" applyProtection="1">
      <alignment horizontal="center" vertical="center"/>
    </xf>
    <xf numFmtId="38" fontId="5" fillId="2" borderId="50" xfId="1" applyFont="1" applyFill="1" applyBorder="1" applyAlignment="1" applyProtection="1">
      <alignment horizontal="center" vertical="center"/>
    </xf>
    <xf numFmtId="177" fontId="9" fillId="8" borderId="27" xfId="0" applyNumberFormat="1" applyFont="1" applyFill="1" applyBorder="1" applyAlignment="1">
      <alignment horizontal="right" vertical="center"/>
    </xf>
    <xf numFmtId="0" fontId="9" fillId="6" borderId="53" xfId="0" applyFont="1" applyFill="1" applyBorder="1" applyAlignment="1">
      <alignment horizontal="right" vertical="center"/>
    </xf>
    <xf numFmtId="177" fontId="6" fillId="9" borderId="54" xfId="0" applyNumberFormat="1" applyFont="1" applyFill="1" applyBorder="1" applyAlignment="1">
      <alignment horizontal="center" vertical="center"/>
    </xf>
    <xf numFmtId="177" fontId="6" fillId="9" borderId="55" xfId="0" applyNumberFormat="1" applyFont="1" applyFill="1" applyBorder="1" applyAlignment="1">
      <alignment horizontal="center" vertical="center"/>
    </xf>
    <xf numFmtId="0" fontId="15" fillId="0" borderId="4" xfId="0" applyFont="1" applyBorder="1">
      <alignment vertical="center"/>
    </xf>
    <xf numFmtId="0" fontId="15" fillId="0" borderId="0" xfId="0" applyFont="1">
      <alignment vertical="center"/>
    </xf>
    <xf numFmtId="0" fontId="15" fillId="0" borderId="70" xfId="0" applyFont="1" applyBorder="1">
      <alignment vertical="center"/>
    </xf>
    <xf numFmtId="0" fontId="15" fillId="0" borderId="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70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70" xfId="0" applyFont="1" applyBorder="1" applyAlignment="1">
      <alignment horizontal="left" vertical="center" shrinkToFit="1"/>
    </xf>
    <xf numFmtId="0" fontId="15" fillId="0" borderId="22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5" fillId="0" borderId="74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67" xfId="0" applyFont="1" applyBorder="1" applyAlignment="1">
      <alignment horizontal="left" vertical="center"/>
    </xf>
    <xf numFmtId="0" fontId="15" fillId="0" borderId="59" xfId="0" applyFont="1" applyBorder="1" applyAlignment="1">
      <alignment horizontal="center" vertical="center"/>
    </xf>
    <xf numFmtId="177" fontId="5" fillId="2" borderId="37" xfId="0" applyNumberFormat="1" applyFont="1" applyFill="1" applyBorder="1">
      <alignment vertical="center"/>
    </xf>
    <xf numFmtId="0" fontId="4" fillId="0" borderId="28" xfId="0" applyFont="1" applyBorder="1">
      <alignment vertical="center"/>
    </xf>
    <xf numFmtId="38" fontId="5" fillId="2" borderId="37" xfId="1" applyFont="1" applyFill="1" applyBorder="1" applyAlignment="1">
      <alignment horizontal="center" vertical="center"/>
    </xf>
    <xf numFmtId="38" fontId="5" fillId="2" borderId="38" xfId="1" applyFont="1" applyFill="1" applyBorder="1" applyAlignment="1">
      <alignment horizontal="center" vertical="center"/>
    </xf>
    <xf numFmtId="38" fontId="5" fillId="2" borderId="49" xfId="1" applyFont="1" applyFill="1" applyBorder="1" applyAlignment="1">
      <alignment horizontal="center" vertical="center"/>
    </xf>
    <xf numFmtId="38" fontId="5" fillId="2" borderId="50" xfId="1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344209</xdr:colOff>
      <xdr:row>0</xdr:row>
      <xdr:rowOff>81616</xdr:rowOff>
    </xdr:from>
    <xdr:to>
      <xdr:col>8</xdr:col>
      <xdr:colOff>266328</xdr:colOff>
      <xdr:row>0</xdr:row>
      <xdr:rowOff>462616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8E1C76-ED08-4AA5-B566-9E4995702457}"/>
            </a:ext>
          </a:extLst>
        </xdr:cNvPr>
        <xdr:cNvSpPr txBox="1"/>
      </xdr:nvSpPr>
      <xdr:spPr>
        <a:xfrm>
          <a:off x="994150" y="81616"/>
          <a:ext cx="6981825" cy="38100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本資料は、提出資料ではありません。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</xdr:colOff>
      <xdr:row>23</xdr:row>
      <xdr:rowOff>167640</xdr:rowOff>
    </xdr:from>
    <xdr:to>
      <xdr:col>11</xdr:col>
      <xdr:colOff>353465</xdr:colOff>
      <xdr:row>25</xdr:row>
      <xdr:rowOff>16038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09BF85AB-9C34-4BE3-878A-CAC0D470022B}"/>
            </a:ext>
          </a:extLst>
        </xdr:cNvPr>
        <xdr:cNvSpPr txBox="1">
          <a:spLocks noChangeArrowheads="1"/>
        </xdr:cNvSpPr>
      </xdr:nvSpPr>
      <xdr:spPr bwMode="auto">
        <a:xfrm>
          <a:off x="5393055" y="4174490"/>
          <a:ext cx="2072410" cy="232573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↓単価根拠とともに、必要理由も記入。</a:t>
          </a:r>
        </a:p>
      </xdr:txBody>
    </xdr:sp>
    <xdr:clientData/>
  </xdr:twoCellAnchor>
  <xdr:twoCellAnchor>
    <xdr:from>
      <xdr:col>8</xdr:col>
      <xdr:colOff>0</xdr:colOff>
      <xdr:row>23</xdr:row>
      <xdr:rowOff>190499</xdr:rowOff>
    </xdr:from>
    <xdr:to>
      <xdr:col>10</xdr:col>
      <xdr:colOff>1905</xdr:colOff>
      <xdr:row>46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1938F0B-C28D-4305-B6B8-72CA33FA15B3}"/>
            </a:ext>
          </a:extLst>
        </xdr:cNvPr>
        <xdr:cNvSpPr>
          <a:spLocks noChangeArrowheads="1"/>
        </xdr:cNvSpPr>
      </xdr:nvSpPr>
      <xdr:spPr bwMode="auto">
        <a:xfrm>
          <a:off x="5314950" y="4200524"/>
          <a:ext cx="1659255" cy="41910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95250</xdr:colOff>
      <xdr:row>0</xdr:row>
      <xdr:rowOff>142875</xdr:rowOff>
    </xdr:from>
    <xdr:to>
      <xdr:col>10</xdr:col>
      <xdr:colOff>95250</xdr:colOff>
      <xdr:row>0</xdr:row>
      <xdr:rowOff>523875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5C7B6B-BF4C-1258-539C-D2BA61A7E683}"/>
            </a:ext>
          </a:extLst>
        </xdr:cNvPr>
        <xdr:cNvSpPr txBox="1"/>
      </xdr:nvSpPr>
      <xdr:spPr>
        <a:xfrm>
          <a:off x="95250" y="142875"/>
          <a:ext cx="6972300" cy="38100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本資料は、提出資料ではありません。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324969</xdr:colOff>
      <xdr:row>7</xdr:row>
      <xdr:rowOff>20732</xdr:rowOff>
    </xdr:from>
    <xdr:to>
      <xdr:col>6</xdr:col>
      <xdr:colOff>1333499</xdr:colOff>
      <xdr:row>11</xdr:row>
      <xdr:rowOff>13111</xdr:rowOff>
    </xdr:to>
    <xdr:sp macro="" textlink="">
      <xdr:nvSpPr>
        <xdr:cNvPr id="2" name="Rectangle 34">
          <a:extLst>
            <a:ext uri="{FF2B5EF4-FFF2-40B4-BE49-F238E27FC236}">
              <a16:creationId xmlns:a16="http://schemas.microsoft.com/office/drawing/2014/main" id="{29769B7F-F060-4489-A028-AC1A52864BEB}"/>
            </a:ext>
          </a:extLst>
        </xdr:cNvPr>
        <xdr:cNvSpPr>
          <a:spLocks noChangeArrowheads="1"/>
        </xdr:cNvSpPr>
      </xdr:nvSpPr>
      <xdr:spPr bwMode="auto">
        <a:xfrm>
          <a:off x="648819" y="1582832"/>
          <a:ext cx="6066305" cy="903604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829235</xdr:colOff>
      <xdr:row>5</xdr:row>
      <xdr:rowOff>74743</xdr:rowOff>
    </xdr:from>
    <xdr:to>
      <xdr:col>4</xdr:col>
      <xdr:colOff>972896</xdr:colOff>
      <xdr:row>7</xdr:row>
      <xdr:rowOff>20732</xdr:rowOff>
    </xdr:to>
    <xdr:cxnSp macro="">
      <xdr:nvCxnSpPr>
        <xdr:cNvPr id="3" name="AutoShape 36">
          <a:extLst>
            <a:ext uri="{FF2B5EF4-FFF2-40B4-BE49-F238E27FC236}">
              <a16:creationId xmlns:a16="http://schemas.microsoft.com/office/drawing/2014/main" id="{B02063BE-3B1D-4DDC-9063-D42A85B34B9C}"/>
            </a:ext>
          </a:extLst>
        </xdr:cNvPr>
        <xdr:cNvCxnSpPr>
          <a:cxnSpLocks noChangeShapeType="1"/>
          <a:stCxn id="4" idx="1"/>
          <a:endCxn id="2" idx="0"/>
        </xdr:cNvCxnSpPr>
      </xdr:nvCxnSpPr>
      <xdr:spPr bwMode="auto">
        <a:xfrm flipH="1">
          <a:off x="3674035" y="1179643"/>
          <a:ext cx="146836" cy="403189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969086</xdr:colOff>
      <xdr:row>4</xdr:row>
      <xdr:rowOff>22412</xdr:rowOff>
    </xdr:from>
    <xdr:to>
      <xdr:col>6</xdr:col>
      <xdr:colOff>552900</xdr:colOff>
      <xdr:row>6</xdr:row>
      <xdr:rowOff>74855</xdr:rowOff>
    </xdr:to>
    <xdr:sp macro="" textlink="">
      <xdr:nvSpPr>
        <xdr:cNvPr id="4" name="Text Box 35">
          <a:extLst>
            <a:ext uri="{FF2B5EF4-FFF2-40B4-BE49-F238E27FC236}">
              <a16:creationId xmlns:a16="http://schemas.microsoft.com/office/drawing/2014/main" id="{9ECCD1D9-DF60-4E8F-9DA1-2A2DD4273A5C}"/>
            </a:ext>
          </a:extLst>
        </xdr:cNvPr>
        <xdr:cNvSpPr txBox="1">
          <a:spLocks noChangeArrowheads="1"/>
        </xdr:cNvSpPr>
      </xdr:nvSpPr>
      <xdr:spPr bwMode="auto">
        <a:xfrm>
          <a:off x="3817061" y="959037"/>
          <a:ext cx="2117464" cy="44931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>
              <a:solidFill>
                <a:srgbClr val="FF0000"/>
              </a:solidFill>
            </a:rPr>
            <a:t>補助対象内外の算定根拠は、整理しておくこと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</xdr:colOff>
      <xdr:row>23</xdr:row>
      <xdr:rowOff>180975</xdr:rowOff>
    </xdr:from>
    <xdr:to>
      <xdr:col>11</xdr:col>
      <xdr:colOff>88670</xdr:colOff>
      <xdr:row>25</xdr:row>
      <xdr:rowOff>29373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8D17673C-EB82-44C6-8F3E-50FF374B0CFE}"/>
            </a:ext>
          </a:extLst>
        </xdr:cNvPr>
        <xdr:cNvSpPr txBox="1">
          <a:spLocks noChangeArrowheads="1"/>
        </xdr:cNvSpPr>
      </xdr:nvSpPr>
      <xdr:spPr bwMode="auto">
        <a:xfrm>
          <a:off x="5342890" y="4140200"/>
          <a:ext cx="1886355" cy="22939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↓単価根拠とともに、必要理由も記入。</a:t>
          </a:r>
        </a:p>
      </xdr:txBody>
    </xdr:sp>
    <xdr:clientData/>
  </xdr:twoCellAnchor>
  <xdr:twoCellAnchor>
    <xdr:from>
      <xdr:col>7</xdr:col>
      <xdr:colOff>781049</xdr:colOff>
      <xdr:row>23</xdr:row>
      <xdr:rowOff>190499</xdr:rowOff>
    </xdr:from>
    <xdr:to>
      <xdr:col>9</xdr:col>
      <xdr:colOff>666750</xdr:colOff>
      <xdr:row>46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B8571C5-6D42-47F4-B44B-F871D1BE7E76}"/>
            </a:ext>
          </a:extLst>
        </xdr:cNvPr>
        <xdr:cNvSpPr>
          <a:spLocks noChangeArrowheads="1"/>
        </xdr:cNvSpPr>
      </xdr:nvSpPr>
      <xdr:spPr bwMode="auto">
        <a:xfrm>
          <a:off x="5286374" y="4152899"/>
          <a:ext cx="1714501" cy="41910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1207769</xdr:colOff>
      <xdr:row>17</xdr:row>
      <xdr:rowOff>16474</xdr:rowOff>
    </xdr:from>
    <xdr:to>
      <xdr:col>7</xdr:col>
      <xdr:colOff>102869</xdr:colOff>
      <xdr:row>18</xdr:row>
      <xdr:rowOff>0</xdr:rowOff>
    </xdr:to>
    <xdr:sp macro="" textlink="">
      <xdr:nvSpPr>
        <xdr:cNvPr id="4" name="Rectangle 34">
          <a:extLst>
            <a:ext uri="{FF2B5EF4-FFF2-40B4-BE49-F238E27FC236}">
              <a16:creationId xmlns:a16="http://schemas.microsoft.com/office/drawing/2014/main" id="{379513D5-0D8A-42BC-91EC-E3D9D11D0CE4}"/>
            </a:ext>
          </a:extLst>
        </xdr:cNvPr>
        <xdr:cNvSpPr>
          <a:spLocks noChangeArrowheads="1"/>
        </xdr:cNvSpPr>
      </xdr:nvSpPr>
      <xdr:spPr bwMode="auto">
        <a:xfrm>
          <a:off x="1572894" y="2835874"/>
          <a:ext cx="3038475" cy="174026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313372</xdr:colOff>
      <xdr:row>18</xdr:row>
      <xdr:rowOff>0</xdr:rowOff>
    </xdr:from>
    <xdr:to>
      <xdr:col>4</xdr:col>
      <xdr:colOff>436245</xdr:colOff>
      <xdr:row>21</xdr:row>
      <xdr:rowOff>65723</xdr:rowOff>
    </xdr:to>
    <xdr:cxnSp macro="">
      <xdr:nvCxnSpPr>
        <xdr:cNvPr id="5" name="AutoShape 36">
          <a:extLst>
            <a:ext uri="{FF2B5EF4-FFF2-40B4-BE49-F238E27FC236}">
              <a16:creationId xmlns:a16="http://schemas.microsoft.com/office/drawing/2014/main" id="{157C6639-626C-42C1-995E-F0050E26AE5B}"/>
            </a:ext>
          </a:extLst>
        </xdr:cNvPr>
        <xdr:cNvCxnSpPr>
          <a:cxnSpLocks noChangeShapeType="1"/>
          <a:stCxn id="6" idx="1"/>
          <a:endCxn id="4" idx="2"/>
        </xdr:cNvCxnSpPr>
      </xdr:nvCxnSpPr>
      <xdr:spPr bwMode="auto">
        <a:xfrm flipH="1" flipV="1">
          <a:off x="3097847" y="3009900"/>
          <a:ext cx="119698" cy="640398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436245</xdr:colOff>
      <xdr:row>20</xdr:row>
      <xdr:rowOff>28575</xdr:rowOff>
    </xdr:from>
    <xdr:to>
      <xdr:col>7</xdr:col>
      <xdr:colOff>0</xdr:colOff>
      <xdr:row>22</xdr:row>
      <xdr:rowOff>102870</xdr:rowOff>
    </xdr:to>
    <xdr:sp macro="" textlink="">
      <xdr:nvSpPr>
        <xdr:cNvPr id="6" name="Text Box 35">
          <a:extLst>
            <a:ext uri="{FF2B5EF4-FFF2-40B4-BE49-F238E27FC236}">
              <a16:creationId xmlns:a16="http://schemas.microsoft.com/office/drawing/2014/main" id="{030D9521-0FBE-4A01-8265-C64F5016A7B1}"/>
            </a:ext>
          </a:extLst>
        </xdr:cNvPr>
        <xdr:cNvSpPr txBox="1">
          <a:spLocks noChangeArrowheads="1"/>
        </xdr:cNvSpPr>
      </xdr:nvSpPr>
      <xdr:spPr bwMode="auto">
        <a:xfrm>
          <a:off x="3217545" y="3416300"/>
          <a:ext cx="1287780" cy="461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>
              <a:solidFill>
                <a:srgbClr val="FF0000"/>
              </a:solidFill>
            </a:rPr>
            <a:t>都道府県名又は地区名と該当する計数を記入（作成要領</a:t>
          </a:r>
          <a:r>
            <a:rPr lang="en-US" altLang="ja-JP">
              <a:solidFill>
                <a:srgbClr val="FF0000"/>
              </a:solidFill>
            </a:rPr>
            <a:t>P38</a:t>
          </a:r>
          <a:r>
            <a:rPr lang="ja-JP" altLang="en-US">
              <a:solidFill>
                <a:srgbClr val="FF0000"/>
              </a:solidFill>
            </a:rPr>
            <a:t>）</a:t>
          </a:r>
        </a:p>
      </xdr:txBody>
    </xdr:sp>
    <xdr:clientData/>
  </xdr:twoCellAnchor>
  <xdr:twoCellAnchor>
    <xdr:from>
      <xdr:col>3</xdr:col>
      <xdr:colOff>28575</xdr:colOff>
      <xdr:row>15</xdr:row>
      <xdr:rowOff>161925</xdr:rowOff>
    </xdr:from>
    <xdr:to>
      <xdr:col>7</xdr:col>
      <xdr:colOff>129540</xdr:colOff>
      <xdr:row>17</xdr:row>
      <xdr:rowOff>2576</xdr:rowOff>
    </xdr:to>
    <xdr:sp macro="" textlink="">
      <xdr:nvSpPr>
        <xdr:cNvPr id="7" name="Rectangle 34">
          <a:extLst>
            <a:ext uri="{FF2B5EF4-FFF2-40B4-BE49-F238E27FC236}">
              <a16:creationId xmlns:a16="http://schemas.microsoft.com/office/drawing/2014/main" id="{FBF8770F-E828-425B-BF43-1AE46953E090}"/>
            </a:ext>
          </a:extLst>
        </xdr:cNvPr>
        <xdr:cNvSpPr>
          <a:spLocks noChangeArrowheads="1"/>
        </xdr:cNvSpPr>
      </xdr:nvSpPr>
      <xdr:spPr bwMode="auto">
        <a:xfrm>
          <a:off x="1616075" y="2597150"/>
          <a:ext cx="3015615" cy="224826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346710</xdr:colOff>
      <xdr:row>13</xdr:row>
      <xdr:rowOff>132398</xdr:rowOff>
    </xdr:from>
    <xdr:to>
      <xdr:col>7</xdr:col>
      <xdr:colOff>77153</xdr:colOff>
      <xdr:row>15</xdr:row>
      <xdr:rowOff>163830</xdr:rowOff>
    </xdr:to>
    <xdr:cxnSp macro="">
      <xdr:nvCxnSpPr>
        <xdr:cNvPr id="8" name="AutoShape 36">
          <a:extLst>
            <a:ext uri="{FF2B5EF4-FFF2-40B4-BE49-F238E27FC236}">
              <a16:creationId xmlns:a16="http://schemas.microsoft.com/office/drawing/2014/main" id="{891E9998-8513-45EB-A684-6C3B45A00DAF}"/>
            </a:ext>
          </a:extLst>
        </xdr:cNvPr>
        <xdr:cNvCxnSpPr>
          <a:cxnSpLocks noChangeShapeType="1"/>
          <a:stCxn id="9" idx="1"/>
          <a:endCxn id="7" idx="0"/>
        </xdr:cNvCxnSpPr>
      </xdr:nvCxnSpPr>
      <xdr:spPr bwMode="auto">
        <a:xfrm flipH="1">
          <a:off x="3131185" y="2189798"/>
          <a:ext cx="1451293" cy="409257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77153</xdr:colOff>
      <xdr:row>12</xdr:row>
      <xdr:rowOff>133350</xdr:rowOff>
    </xdr:from>
    <xdr:to>
      <xdr:col>8</xdr:col>
      <xdr:colOff>659130</xdr:colOff>
      <xdr:row>14</xdr:row>
      <xdr:rowOff>169545</xdr:rowOff>
    </xdr:to>
    <xdr:sp macro="" textlink="">
      <xdr:nvSpPr>
        <xdr:cNvPr id="9" name="Text Box 35">
          <a:extLst>
            <a:ext uri="{FF2B5EF4-FFF2-40B4-BE49-F238E27FC236}">
              <a16:creationId xmlns:a16="http://schemas.microsoft.com/office/drawing/2014/main" id="{E62555BD-1CA2-4FDF-AA98-55AF3B3FB9A6}"/>
            </a:ext>
          </a:extLst>
        </xdr:cNvPr>
        <xdr:cNvSpPr txBox="1">
          <a:spLocks noChangeArrowheads="1"/>
        </xdr:cNvSpPr>
      </xdr:nvSpPr>
      <xdr:spPr bwMode="auto">
        <a:xfrm>
          <a:off x="4582478" y="1962150"/>
          <a:ext cx="1407477" cy="4552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>
              <a:solidFill>
                <a:srgbClr val="FF0000"/>
              </a:solidFill>
            </a:rPr>
            <a:t>対象区分や学校・施設等を記入（作成要領</a:t>
          </a:r>
          <a:r>
            <a:rPr lang="en-US" altLang="ja-JP">
              <a:solidFill>
                <a:srgbClr val="FF0000"/>
              </a:solidFill>
            </a:rPr>
            <a:t>P38</a:t>
          </a:r>
          <a:r>
            <a:rPr lang="ja-JP" altLang="en-US">
              <a:solidFill>
                <a:srgbClr val="FF0000"/>
              </a:solidFill>
            </a:rPr>
            <a:t>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</xdr:colOff>
      <xdr:row>25</xdr:row>
      <xdr:rowOff>15240</xdr:rowOff>
    </xdr:from>
    <xdr:to>
      <xdr:col>11</xdr:col>
      <xdr:colOff>103910</xdr:colOff>
      <xdr:row>26</xdr:row>
      <xdr:rowOff>54138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C202A231-8666-4A5C-AFE8-C06267DBCC18}"/>
            </a:ext>
          </a:extLst>
        </xdr:cNvPr>
        <xdr:cNvSpPr txBox="1">
          <a:spLocks noChangeArrowheads="1"/>
        </xdr:cNvSpPr>
      </xdr:nvSpPr>
      <xdr:spPr bwMode="auto">
        <a:xfrm>
          <a:off x="5333365" y="4355465"/>
          <a:ext cx="1898420" cy="232573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↓単価根拠とともに、必要理由も記入。</a:t>
          </a:r>
        </a:p>
      </xdr:txBody>
    </xdr:sp>
    <xdr:clientData/>
  </xdr:twoCellAnchor>
  <xdr:twoCellAnchor>
    <xdr:from>
      <xdr:col>7</xdr:col>
      <xdr:colOff>781049</xdr:colOff>
      <xdr:row>24</xdr:row>
      <xdr:rowOff>190499</xdr:rowOff>
    </xdr:from>
    <xdr:to>
      <xdr:col>9</xdr:col>
      <xdr:colOff>666750</xdr:colOff>
      <xdr:row>47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357985C-B85F-4E18-8CF3-62E56A4A893A}"/>
            </a:ext>
          </a:extLst>
        </xdr:cNvPr>
        <xdr:cNvSpPr>
          <a:spLocks noChangeArrowheads="1"/>
        </xdr:cNvSpPr>
      </xdr:nvSpPr>
      <xdr:spPr bwMode="auto">
        <a:xfrm>
          <a:off x="5267324" y="4343399"/>
          <a:ext cx="1714501" cy="41910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24</xdr:row>
      <xdr:rowOff>180975</xdr:rowOff>
    </xdr:from>
    <xdr:to>
      <xdr:col>7</xdr:col>
      <xdr:colOff>828675</xdr:colOff>
      <xdr:row>46</xdr:row>
      <xdr:rowOff>19050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14F2B30-3307-E62F-8F6C-1CAA038CAA11}"/>
            </a:ext>
          </a:extLst>
        </xdr:cNvPr>
        <xdr:cNvSpPr/>
      </xdr:nvSpPr>
      <xdr:spPr>
        <a:xfrm>
          <a:off x="381000" y="4495800"/>
          <a:ext cx="4933950" cy="4029075"/>
        </a:xfrm>
        <a:prstGeom prst="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828676</xdr:colOff>
      <xdr:row>46</xdr:row>
      <xdr:rowOff>180975</xdr:rowOff>
    </xdr:from>
    <xdr:to>
      <xdr:col>5</xdr:col>
      <xdr:colOff>149226</xdr:colOff>
      <xdr:row>50</xdr:row>
      <xdr:rowOff>152400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92F2735-89F0-5690-5C28-A3A7A0A07A67}"/>
            </a:ext>
          </a:extLst>
        </xdr:cNvPr>
        <xdr:cNvSpPr/>
      </xdr:nvSpPr>
      <xdr:spPr>
        <a:xfrm>
          <a:off x="1190626" y="8686800"/>
          <a:ext cx="2368550" cy="733425"/>
        </a:xfrm>
        <a:prstGeom prst="borderCallout1">
          <a:avLst>
            <a:gd name="adj1" fmla="val 1867"/>
            <a:gd name="adj2" fmla="val -128"/>
            <a:gd name="adj3" fmla="val -21983"/>
            <a:gd name="adj4" fmla="val -3060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特殊工事費は、当該事業の年度内に支出する範囲を適切に計上すること。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nishi-h/AppData/Local/Box/Box%20Edit/Documents/_GzlU5wIzUeXw12voo5fjw==/04-4%20R4&#38450;&#28797;&#12304;&#25913;&#31689;&#20197;&#22806;&#12305;&#27096;&#24335;&#65298;&#65293;&#65297;&#65374;&#65298;&#65293;&#65300;_&#20170;&#35199;&#32232;&#3859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-matsunaga\Downloads\&#65362;&#12304;&#27861;&#20154;&#30058;&#21495;&#12305;&#12304;&#32784;&#38663;&#25913;&#31689;&#12305;&#12304;&#27861;&#20154;&#21517;&#12305;&#35336;&#30011;&#35519;&#26360;&#65288;&#27096;&#24335;8-1&#65374;8-5&#65289;.xlsx" TargetMode="External"/><Relationship Id="rId1" Type="http://schemas.openxmlformats.org/officeDocument/2006/relationships/externalLinkPath" Target="/Users/t-matsunaga/Downloads/&#65362;&#12304;&#27861;&#20154;&#30058;&#21495;&#12305;&#12304;&#32784;&#38663;&#25913;&#31689;&#12305;&#12304;&#27861;&#20154;&#21517;&#12305;&#35336;&#30011;&#35519;&#26360;&#65288;&#27096;&#24335;8-1&#65374;8-5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2-1"/>
      <sheetName val="★様式2-1_今西加工"/>
      <sheetName val="様式2-4（H28使用せず）"/>
      <sheetName val="様式2-2"/>
      <sheetName val="様式2-3"/>
      <sheetName val="様式2-4"/>
      <sheetName val="記入例(2-1)"/>
      <sheetName val="★記入例2-1_今西加工"/>
      <sheetName val="記入例(2-2)"/>
      <sheetName val="記入例(2-3)"/>
      <sheetName val="集計用"/>
      <sheetName val="リスト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8-1"/>
      <sheetName val="8-2"/>
      <sheetName val="8-3"/>
      <sheetName val="按分根拠"/>
      <sheetName val="8-4"/>
      <sheetName val="8-5"/>
      <sheetName val="←シートの複製・追加、名前の変更は不可"/>
      <sheetName val="8-1（記入例）"/>
      <sheetName val="8-2(記入例)"/>
      <sheetName val="8-3 (記入例)"/>
      <sheetName val="8-3 (記入例) (継続事業)"/>
      <sheetName val="リスト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000000</v>
          </cell>
          <cell r="F4" t="str">
            <v>文部科学学園</v>
          </cell>
        </row>
        <row r="12">
          <cell r="B12" t="str">
            <v>共通教育棟A棟耐震改築事業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D9702-1156-4CC4-817A-B596FF8EE322}">
  <sheetPr>
    <pageSetUpPr fitToPage="1"/>
  </sheetPr>
  <dimension ref="A1:O161"/>
  <sheetViews>
    <sheetView tabSelected="1" view="pageBreakPreview" zoomScale="85" zoomScaleNormal="100" zoomScaleSheetLayoutView="85" workbookViewId="0">
      <selection activeCell="A3" sqref="A3:I3"/>
    </sheetView>
  </sheetViews>
  <sheetFormatPr defaultColWidth="9" defaultRowHeight="13.5"/>
  <cols>
    <col min="1" max="1" width="4.625" style="181" customWidth="1"/>
    <col min="2" max="2" width="4.625" style="182" customWidth="1"/>
    <col min="3" max="3" width="21.375" style="181" customWidth="1"/>
    <col min="4" max="4" width="10.125" style="181" customWidth="1"/>
    <col min="5" max="5" width="27.875" style="181" customWidth="1"/>
    <col min="6" max="6" width="8.375" style="181" customWidth="1"/>
    <col min="7" max="7" width="22.375" style="181" customWidth="1"/>
    <col min="8" max="8" width="11" style="181" customWidth="1"/>
    <col min="9" max="9" width="21.625" style="186" customWidth="1"/>
    <col min="10" max="13" width="9" style="181"/>
    <col min="14" max="14" width="11" style="181" bestFit="1" customWidth="1"/>
    <col min="15" max="15" width="13.375" style="181" bestFit="1" customWidth="1"/>
    <col min="16" max="16384" width="9" style="181"/>
  </cols>
  <sheetData>
    <row r="1" spans="1:12" ht="42.95" customHeight="1"/>
    <row r="2" spans="1:12" ht="18.75">
      <c r="G2" s="183"/>
      <c r="H2" s="183"/>
      <c r="I2" s="184" t="s">
        <v>146</v>
      </c>
      <c r="J2" s="183"/>
      <c r="K2" s="183"/>
      <c r="L2" s="183"/>
    </row>
    <row r="3" spans="1:12" ht="18.75">
      <c r="A3" s="299" t="s">
        <v>79</v>
      </c>
      <c r="B3" s="299"/>
      <c r="C3" s="299"/>
      <c r="D3" s="299"/>
      <c r="E3" s="299"/>
      <c r="F3" s="299"/>
      <c r="G3" s="299"/>
      <c r="H3" s="299"/>
      <c r="I3" s="299"/>
      <c r="J3" s="183"/>
      <c r="K3" s="183"/>
      <c r="L3" s="183"/>
    </row>
    <row r="4" spans="1:12">
      <c r="H4" s="185"/>
    </row>
    <row r="5" spans="1:12" ht="23.45" customHeight="1">
      <c r="A5" s="300" t="s">
        <v>80</v>
      </c>
      <c r="B5" s="300"/>
      <c r="C5" s="188" t="str">
        <f>IF(INDEX('[2]様式8-1'!B4,1,1)=0,"",INDEX('[2]様式8-1'!B4,1,1))</f>
        <v/>
      </c>
      <c r="D5" s="187" t="s">
        <v>81</v>
      </c>
      <c r="E5" s="188" t="str">
        <f>IF(INDEX('[2]様式8-1'!F4,1,1)=0,"",INDEX('[2]様式8-1'!F4,1,1))</f>
        <v/>
      </c>
      <c r="F5" s="187" t="s">
        <v>82</v>
      </c>
      <c r="G5" s="301" t="str">
        <f>IF(INDEX('[2]様式8-1'!B12,1,1)=0,"",INDEX('[2]様式8-1'!B12,1,1))</f>
        <v/>
      </c>
      <c r="H5" s="301"/>
      <c r="I5" s="301"/>
    </row>
    <row r="6" spans="1:12" ht="14.25" thickBot="1">
      <c r="H6" s="185"/>
    </row>
    <row r="7" spans="1:12" ht="18" customHeight="1">
      <c r="A7" s="302" t="s">
        <v>83</v>
      </c>
      <c r="B7" s="282" t="s">
        <v>84</v>
      </c>
      <c r="C7" s="283"/>
      <c r="D7" s="283"/>
      <c r="E7" s="283"/>
      <c r="F7" s="283"/>
      <c r="G7" s="284"/>
      <c r="H7" s="189" t="s">
        <v>85</v>
      </c>
      <c r="I7" s="190" t="s">
        <v>86</v>
      </c>
    </row>
    <row r="8" spans="1:12" ht="18" customHeight="1">
      <c r="A8" s="291"/>
      <c r="B8" s="285" t="s">
        <v>87</v>
      </c>
      <c r="C8" s="296"/>
      <c r="D8" s="297"/>
      <c r="E8" s="297"/>
      <c r="F8" s="297"/>
      <c r="G8" s="298"/>
      <c r="H8" s="191"/>
      <c r="I8" s="192"/>
    </row>
    <row r="9" spans="1:12" ht="18" customHeight="1">
      <c r="A9" s="291"/>
      <c r="B9" s="273"/>
      <c r="C9" s="268"/>
      <c r="D9" s="269"/>
      <c r="E9" s="269"/>
      <c r="F9" s="269"/>
      <c r="G9" s="270"/>
      <c r="H9" s="193"/>
      <c r="I9" s="194"/>
    </row>
    <row r="10" spans="1:12" ht="18" customHeight="1">
      <c r="A10" s="291"/>
      <c r="B10" s="273"/>
      <c r="C10" s="275"/>
      <c r="D10" s="276"/>
      <c r="E10" s="276"/>
      <c r="F10" s="276"/>
      <c r="G10" s="277"/>
      <c r="H10" s="193"/>
      <c r="I10" s="194"/>
    </row>
    <row r="11" spans="1:12" ht="18" customHeight="1">
      <c r="A11" s="291"/>
      <c r="B11" s="273"/>
      <c r="C11" s="275"/>
      <c r="D11" s="276"/>
      <c r="E11" s="276"/>
      <c r="F11" s="276"/>
      <c r="G11" s="277"/>
      <c r="H11" s="193"/>
      <c r="I11" s="194"/>
    </row>
    <row r="12" spans="1:12" ht="18" customHeight="1">
      <c r="A12" s="291"/>
      <c r="B12" s="273"/>
      <c r="C12" s="275"/>
      <c r="D12" s="276"/>
      <c r="E12" s="276"/>
      <c r="F12" s="276"/>
      <c r="G12" s="277"/>
      <c r="H12" s="193"/>
      <c r="I12" s="194"/>
    </row>
    <row r="13" spans="1:12" ht="18" customHeight="1">
      <c r="A13" s="291"/>
      <c r="B13" s="289"/>
      <c r="C13" s="195"/>
      <c r="D13" s="196"/>
      <c r="E13" s="196"/>
      <c r="F13" s="196"/>
      <c r="G13" s="287" t="s">
        <v>88</v>
      </c>
      <c r="H13" s="288"/>
      <c r="I13" s="197">
        <f>SUM(I8:I12)</f>
        <v>0</v>
      </c>
    </row>
    <row r="14" spans="1:12" ht="18" customHeight="1">
      <c r="A14" s="291"/>
      <c r="B14" s="273" t="s">
        <v>89</v>
      </c>
      <c r="C14" s="268"/>
      <c r="D14" s="269"/>
      <c r="E14" s="269"/>
      <c r="F14" s="269"/>
      <c r="G14" s="270"/>
      <c r="H14" s="191"/>
      <c r="I14" s="198"/>
    </row>
    <row r="15" spans="1:12" ht="18" customHeight="1">
      <c r="A15" s="291"/>
      <c r="B15" s="273"/>
      <c r="C15" s="268"/>
      <c r="D15" s="269"/>
      <c r="E15" s="269"/>
      <c r="F15" s="269"/>
      <c r="G15" s="270"/>
      <c r="H15" s="199"/>
      <c r="I15" s="198"/>
    </row>
    <row r="16" spans="1:12" ht="18" customHeight="1">
      <c r="A16" s="291"/>
      <c r="B16" s="273"/>
      <c r="C16" s="275"/>
      <c r="D16" s="276"/>
      <c r="E16" s="276"/>
      <c r="F16" s="276"/>
      <c r="G16" s="277"/>
      <c r="H16" s="199"/>
      <c r="I16" s="198"/>
    </row>
    <row r="17" spans="1:9" ht="18" customHeight="1">
      <c r="A17" s="291"/>
      <c r="B17" s="273"/>
      <c r="C17" s="275"/>
      <c r="D17" s="276"/>
      <c r="E17" s="276"/>
      <c r="F17" s="276"/>
      <c r="G17" s="277"/>
      <c r="H17" s="199"/>
      <c r="I17" s="198"/>
    </row>
    <row r="18" spans="1:9" ht="18" customHeight="1">
      <c r="A18" s="291"/>
      <c r="B18" s="273"/>
      <c r="C18" s="261"/>
      <c r="D18" s="262"/>
      <c r="E18" s="262"/>
      <c r="F18" s="262"/>
      <c r="G18" s="263"/>
      <c r="H18" s="200"/>
      <c r="I18" s="201"/>
    </row>
    <row r="19" spans="1:9" ht="18" customHeight="1">
      <c r="A19" s="291"/>
      <c r="B19" s="289"/>
      <c r="C19" s="202"/>
      <c r="D19" s="203"/>
      <c r="E19" s="203"/>
      <c r="F19" s="203"/>
      <c r="G19" s="264" t="s">
        <v>90</v>
      </c>
      <c r="H19" s="265"/>
      <c r="I19" s="194">
        <f>SUM(I14:I18)</f>
        <v>0</v>
      </c>
    </row>
    <row r="20" spans="1:9" ht="18" customHeight="1" thickBot="1">
      <c r="A20" s="303"/>
      <c r="B20" s="204"/>
      <c r="C20" s="205"/>
      <c r="D20" s="205"/>
      <c r="E20" s="205"/>
      <c r="F20" s="205"/>
      <c r="G20" s="205"/>
      <c r="H20" s="206" t="s">
        <v>91</v>
      </c>
      <c r="I20" s="207">
        <f>I13+I19</f>
        <v>0</v>
      </c>
    </row>
    <row r="21" spans="1:9" ht="18" customHeight="1">
      <c r="A21" s="290" t="s">
        <v>92</v>
      </c>
      <c r="B21" s="293" t="s">
        <v>84</v>
      </c>
      <c r="C21" s="294"/>
      <c r="D21" s="294"/>
      <c r="E21" s="294"/>
      <c r="F21" s="294"/>
      <c r="G21" s="295"/>
      <c r="H21" s="208" t="s">
        <v>85</v>
      </c>
      <c r="I21" s="209" t="s">
        <v>86</v>
      </c>
    </row>
    <row r="22" spans="1:9" ht="18" customHeight="1">
      <c r="A22" s="291"/>
      <c r="B22" s="285" t="s">
        <v>87</v>
      </c>
      <c r="C22" s="296"/>
      <c r="D22" s="297"/>
      <c r="E22" s="297"/>
      <c r="F22" s="297"/>
      <c r="G22" s="298"/>
      <c r="H22" s="191"/>
      <c r="I22" s="192"/>
    </row>
    <row r="23" spans="1:9" ht="18" customHeight="1">
      <c r="A23" s="291"/>
      <c r="B23" s="273"/>
      <c r="C23" s="268"/>
      <c r="D23" s="269"/>
      <c r="E23" s="269"/>
      <c r="F23" s="269"/>
      <c r="G23" s="270"/>
      <c r="H23" s="193"/>
      <c r="I23" s="194"/>
    </row>
    <row r="24" spans="1:9" ht="18" customHeight="1">
      <c r="A24" s="291"/>
      <c r="B24" s="273"/>
      <c r="C24" s="268"/>
      <c r="D24" s="269"/>
      <c r="E24" s="269"/>
      <c r="F24" s="269"/>
      <c r="G24" s="270"/>
      <c r="H24" s="193"/>
      <c r="I24" s="194"/>
    </row>
    <row r="25" spans="1:9" ht="18" customHeight="1">
      <c r="A25" s="291"/>
      <c r="B25" s="273"/>
      <c r="C25" s="268"/>
      <c r="D25" s="269"/>
      <c r="E25" s="269"/>
      <c r="F25" s="269"/>
      <c r="G25" s="270"/>
      <c r="H25" s="193"/>
      <c r="I25" s="194"/>
    </row>
    <row r="26" spans="1:9" ht="18" customHeight="1">
      <c r="A26" s="291"/>
      <c r="B26" s="273"/>
      <c r="C26" s="268"/>
      <c r="D26" s="269"/>
      <c r="E26" s="269"/>
      <c r="F26" s="269"/>
      <c r="G26" s="270"/>
      <c r="H26" s="193"/>
      <c r="I26" s="194"/>
    </row>
    <row r="27" spans="1:9" ht="18" customHeight="1">
      <c r="A27" s="291"/>
      <c r="B27" s="273"/>
      <c r="C27" s="268"/>
      <c r="D27" s="269"/>
      <c r="E27" s="269"/>
      <c r="F27" s="269"/>
      <c r="G27" s="270"/>
      <c r="H27" s="193"/>
      <c r="I27" s="194"/>
    </row>
    <row r="28" spans="1:9" ht="18" customHeight="1">
      <c r="A28" s="291"/>
      <c r="B28" s="273"/>
      <c r="C28" s="268"/>
      <c r="D28" s="269"/>
      <c r="E28" s="269"/>
      <c r="F28" s="269"/>
      <c r="G28" s="270"/>
      <c r="H28" s="193"/>
      <c r="I28" s="194"/>
    </row>
    <row r="29" spans="1:9" ht="18" customHeight="1">
      <c r="A29" s="291"/>
      <c r="B29" s="273"/>
      <c r="C29" s="268"/>
      <c r="D29" s="269"/>
      <c r="E29" s="269"/>
      <c r="F29" s="269"/>
      <c r="G29" s="270"/>
      <c r="H29" s="193"/>
      <c r="I29" s="194"/>
    </row>
    <row r="30" spans="1:9" ht="18" customHeight="1">
      <c r="A30" s="291"/>
      <c r="B30" s="273"/>
      <c r="C30" s="268"/>
      <c r="D30" s="269"/>
      <c r="E30" s="269"/>
      <c r="F30" s="269"/>
      <c r="G30" s="270"/>
      <c r="H30" s="193"/>
      <c r="I30" s="194"/>
    </row>
    <row r="31" spans="1:9" ht="18" customHeight="1">
      <c r="A31" s="291"/>
      <c r="B31" s="289"/>
      <c r="C31" s="195"/>
      <c r="D31" s="196"/>
      <c r="E31" s="196"/>
      <c r="F31" s="196"/>
      <c r="G31" s="287" t="s">
        <v>93</v>
      </c>
      <c r="H31" s="288"/>
      <c r="I31" s="197">
        <f>SUM(I22:I26)</f>
        <v>0</v>
      </c>
    </row>
    <row r="32" spans="1:9" ht="18" customHeight="1">
      <c r="A32" s="291"/>
      <c r="B32" s="273" t="s">
        <v>89</v>
      </c>
      <c r="C32" s="268"/>
      <c r="D32" s="269"/>
      <c r="E32" s="269"/>
      <c r="F32" s="269"/>
      <c r="G32" s="270"/>
      <c r="H32" s="199"/>
      <c r="I32" s="198"/>
    </row>
    <row r="33" spans="1:9" ht="18" customHeight="1">
      <c r="A33" s="291"/>
      <c r="B33" s="273"/>
      <c r="C33" s="268"/>
      <c r="D33" s="269"/>
      <c r="E33" s="269"/>
      <c r="F33" s="269"/>
      <c r="G33" s="270"/>
      <c r="H33" s="193"/>
      <c r="I33" s="198"/>
    </row>
    <row r="34" spans="1:9" ht="18" customHeight="1">
      <c r="A34" s="291"/>
      <c r="B34" s="273"/>
      <c r="C34" s="268"/>
      <c r="D34" s="269"/>
      <c r="E34" s="269"/>
      <c r="F34" s="269"/>
      <c r="G34" s="270"/>
      <c r="H34" s="199"/>
      <c r="I34" s="198"/>
    </row>
    <row r="35" spans="1:9" ht="18" customHeight="1">
      <c r="A35" s="291"/>
      <c r="B35" s="273"/>
      <c r="C35" s="268"/>
      <c r="D35" s="269"/>
      <c r="E35" s="269"/>
      <c r="F35" s="269"/>
      <c r="G35" s="270"/>
      <c r="H35" s="199"/>
      <c r="I35" s="198"/>
    </row>
    <row r="36" spans="1:9" ht="18" customHeight="1">
      <c r="A36" s="291"/>
      <c r="B36" s="273"/>
      <c r="C36" s="268"/>
      <c r="D36" s="269"/>
      <c r="E36" s="269"/>
      <c r="F36" s="269"/>
      <c r="G36" s="270"/>
      <c r="H36" s="193"/>
      <c r="I36" s="198"/>
    </row>
    <row r="37" spans="1:9" ht="18" customHeight="1">
      <c r="A37" s="291"/>
      <c r="B37" s="273"/>
      <c r="C37" s="261"/>
      <c r="D37" s="262"/>
      <c r="E37" s="262"/>
      <c r="F37" s="262"/>
      <c r="G37" s="263"/>
      <c r="H37" s="200"/>
      <c r="I37" s="210"/>
    </row>
    <row r="38" spans="1:9" ht="18" customHeight="1">
      <c r="A38" s="291"/>
      <c r="B38" s="289"/>
      <c r="C38" s="202"/>
      <c r="D38" s="203"/>
      <c r="E38" s="203"/>
      <c r="F38" s="203"/>
      <c r="G38" s="264" t="s">
        <v>94</v>
      </c>
      <c r="H38" s="265"/>
      <c r="I38" s="194">
        <f>SUM(I32:I37)</f>
        <v>0</v>
      </c>
    </row>
    <row r="39" spans="1:9" ht="18" customHeight="1" thickBot="1">
      <c r="A39" s="292"/>
      <c r="B39" s="211"/>
      <c r="C39" s="212"/>
      <c r="D39" s="212"/>
      <c r="E39" s="212"/>
      <c r="F39" s="212"/>
      <c r="G39" s="212"/>
      <c r="H39" s="213" t="s">
        <v>95</v>
      </c>
      <c r="I39" s="192">
        <f>I31+I38</f>
        <v>0</v>
      </c>
    </row>
    <row r="40" spans="1:9" ht="18" customHeight="1">
      <c r="A40" s="278" t="s">
        <v>96</v>
      </c>
      <c r="B40" s="280" t="s">
        <v>97</v>
      </c>
      <c r="C40" s="281"/>
      <c r="D40" s="282" t="s">
        <v>98</v>
      </c>
      <c r="E40" s="283"/>
      <c r="F40" s="283"/>
      <c r="G40" s="284"/>
      <c r="H40" s="214" t="s">
        <v>99</v>
      </c>
      <c r="I40" s="215" t="s">
        <v>86</v>
      </c>
    </row>
    <row r="41" spans="1:9" ht="18" customHeight="1">
      <c r="A41" s="279"/>
      <c r="B41" s="285" t="s">
        <v>87</v>
      </c>
      <c r="C41" s="216"/>
      <c r="D41" s="275"/>
      <c r="E41" s="276"/>
      <c r="F41" s="276"/>
      <c r="G41" s="277"/>
      <c r="H41" s="217"/>
      <c r="I41" s="192"/>
    </row>
    <row r="42" spans="1:9" ht="18" customHeight="1">
      <c r="A42" s="279"/>
      <c r="B42" s="273"/>
      <c r="C42" s="218"/>
      <c r="D42" s="275"/>
      <c r="E42" s="276"/>
      <c r="F42" s="276"/>
      <c r="G42" s="277"/>
      <c r="H42" s="193"/>
      <c r="I42" s="194"/>
    </row>
    <row r="43" spans="1:9" ht="18" customHeight="1">
      <c r="A43" s="279"/>
      <c r="B43" s="273"/>
      <c r="C43" s="219"/>
      <c r="D43" s="275"/>
      <c r="E43" s="276"/>
      <c r="F43" s="276"/>
      <c r="G43" s="277"/>
      <c r="H43" s="220"/>
      <c r="I43" s="194"/>
    </row>
    <row r="44" spans="1:9" ht="18" customHeight="1">
      <c r="A44" s="279"/>
      <c r="B44" s="273"/>
      <c r="C44" s="219"/>
      <c r="D44" s="275"/>
      <c r="E44" s="276"/>
      <c r="F44" s="276"/>
      <c r="G44" s="277"/>
      <c r="H44" s="220"/>
      <c r="I44" s="194"/>
    </row>
    <row r="45" spans="1:9" ht="18" customHeight="1">
      <c r="A45" s="279"/>
      <c r="B45" s="273"/>
      <c r="C45" s="219"/>
      <c r="D45" s="275"/>
      <c r="E45" s="276"/>
      <c r="F45" s="276"/>
      <c r="G45" s="277"/>
      <c r="H45" s="193"/>
      <c r="I45" s="194"/>
    </row>
    <row r="46" spans="1:9" ht="18" customHeight="1">
      <c r="A46" s="279"/>
      <c r="B46" s="273"/>
      <c r="C46" s="219"/>
      <c r="D46" s="275"/>
      <c r="E46" s="276"/>
      <c r="F46" s="276"/>
      <c r="G46" s="277"/>
      <c r="H46" s="220"/>
      <c r="I46" s="194"/>
    </row>
    <row r="47" spans="1:9" ht="18" customHeight="1">
      <c r="A47" s="279"/>
      <c r="B47" s="273"/>
      <c r="C47" s="219"/>
      <c r="D47" s="275"/>
      <c r="E47" s="276"/>
      <c r="F47" s="276"/>
      <c r="G47" s="277"/>
      <c r="H47" s="220"/>
      <c r="I47" s="194"/>
    </row>
    <row r="48" spans="1:9" ht="18" customHeight="1">
      <c r="A48" s="279"/>
      <c r="B48" s="273"/>
      <c r="C48" s="219"/>
      <c r="D48" s="275"/>
      <c r="E48" s="276"/>
      <c r="F48" s="276"/>
      <c r="G48" s="277"/>
      <c r="H48" s="193"/>
      <c r="I48" s="194"/>
    </row>
    <row r="49" spans="1:15" ht="18" customHeight="1">
      <c r="A49" s="279"/>
      <c r="B49" s="273"/>
      <c r="C49" s="219"/>
      <c r="D49" s="275"/>
      <c r="E49" s="276"/>
      <c r="F49" s="276"/>
      <c r="G49" s="277"/>
      <c r="H49" s="220"/>
      <c r="I49" s="194"/>
    </row>
    <row r="50" spans="1:15" ht="18" customHeight="1">
      <c r="A50" s="279"/>
      <c r="B50" s="273"/>
      <c r="C50" s="219"/>
      <c r="D50" s="275"/>
      <c r="E50" s="276"/>
      <c r="F50" s="276"/>
      <c r="G50" s="277"/>
      <c r="H50" s="220"/>
      <c r="I50" s="194"/>
    </row>
    <row r="51" spans="1:15" ht="18" customHeight="1">
      <c r="A51" s="279"/>
      <c r="B51" s="273"/>
      <c r="C51" s="219"/>
      <c r="D51" s="275"/>
      <c r="E51" s="276"/>
      <c r="F51" s="276"/>
      <c r="G51" s="277"/>
      <c r="H51" s="193"/>
      <c r="I51" s="194"/>
    </row>
    <row r="52" spans="1:15" ht="18" customHeight="1">
      <c r="A52" s="279"/>
      <c r="B52" s="273"/>
      <c r="C52" s="219"/>
      <c r="D52" s="275"/>
      <c r="E52" s="276"/>
      <c r="F52" s="276"/>
      <c r="G52" s="277"/>
      <c r="H52" s="220"/>
      <c r="I52" s="194"/>
    </row>
    <row r="53" spans="1:15" ht="18" customHeight="1">
      <c r="A53" s="279"/>
      <c r="B53" s="273"/>
      <c r="C53" s="219"/>
      <c r="D53" s="275"/>
      <c r="E53" s="276"/>
      <c r="F53" s="276"/>
      <c r="G53" s="277"/>
      <c r="H53" s="220"/>
      <c r="I53" s="194"/>
    </row>
    <row r="54" spans="1:15" ht="18" customHeight="1">
      <c r="A54" s="279"/>
      <c r="B54" s="273"/>
      <c r="C54" s="219"/>
      <c r="D54" s="275"/>
      <c r="E54" s="276"/>
      <c r="F54" s="276"/>
      <c r="G54" s="277"/>
      <c r="H54" s="193"/>
      <c r="I54" s="194"/>
    </row>
    <row r="55" spans="1:15" ht="18" customHeight="1">
      <c r="A55" s="279"/>
      <c r="B55" s="273"/>
      <c r="C55" s="219"/>
      <c r="D55" s="275"/>
      <c r="E55" s="276"/>
      <c r="F55" s="276"/>
      <c r="G55" s="277"/>
      <c r="H55" s="220"/>
      <c r="I55" s="194"/>
    </row>
    <row r="56" spans="1:15" ht="18" customHeight="1">
      <c r="A56" s="279"/>
      <c r="B56" s="273"/>
      <c r="C56" s="219"/>
      <c r="D56" s="268"/>
      <c r="E56" s="269"/>
      <c r="F56" s="269"/>
      <c r="G56" s="270"/>
      <c r="H56" s="220"/>
      <c r="I56" s="194"/>
      <c r="O56" s="186"/>
    </row>
    <row r="57" spans="1:15" ht="18" customHeight="1">
      <c r="A57" s="279"/>
      <c r="B57" s="273"/>
      <c r="C57" s="219"/>
      <c r="D57" s="268"/>
      <c r="E57" s="269"/>
      <c r="F57" s="269"/>
      <c r="G57" s="270"/>
      <c r="H57" s="220"/>
      <c r="I57" s="221"/>
    </row>
    <row r="58" spans="1:15" ht="18" customHeight="1">
      <c r="A58" s="279"/>
      <c r="B58" s="273"/>
      <c r="C58" s="199"/>
      <c r="D58" s="268"/>
      <c r="E58" s="269"/>
      <c r="F58" s="269"/>
      <c r="G58" s="270"/>
      <c r="H58" s="220"/>
      <c r="I58" s="194"/>
    </row>
    <row r="59" spans="1:15" ht="18" customHeight="1">
      <c r="A59" s="279"/>
      <c r="B59" s="286"/>
      <c r="C59" s="222"/>
      <c r="D59" s="223"/>
      <c r="E59" s="224"/>
      <c r="F59" s="224"/>
      <c r="G59" s="271" t="s">
        <v>100</v>
      </c>
      <c r="H59" s="272"/>
      <c r="I59" s="225">
        <f>SUM(I41:I58)</f>
        <v>0</v>
      </c>
    </row>
    <row r="60" spans="1:15" ht="18" customHeight="1">
      <c r="A60" s="279"/>
      <c r="B60" s="273" t="s">
        <v>89</v>
      </c>
      <c r="C60" s="199"/>
      <c r="D60" s="268"/>
      <c r="E60" s="269"/>
      <c r="F60" s="269"/>
      <c r="G60" s="270"/>
      <c r="H60" s="226"/>
      <c r="I60" s="194"/>
    </row>
    <row r="61" spans="1:15" ht="18" customHeight="1">
      <c r="A61" s="279"/>
      <c r="B61" s="273"/>
      <c r="C61" s="199"/>
      <c r="D61" s="268"/>
      <c r="E61" s="269"/>
      <c r="F61" s="269"/>
      <c r="G61" s="270"/>
      <c r="H61" s="226"/>
      <c r="I61" s="194"/>
    </row>
    <row r="62" spans="1:15" ht="18" customHeight="1">
      <c r="A62" s="279"/>
      <c r="B62" s="273"/>
      <c r="C62" s="199"/>
      <c r="D62" s="268"/>
      <c r="E62" s="269"/>
      <c r="F62" s="269"/>
      <c r="G62" s="270"/>
      <c r="H62" s="193"/>
      <c r="I62" s="194"/>
    </row>
    <row r="63" spans="1:15" ht="18" customHeight="1">
      <c r="A63" s="279"/>
      <c r="B63" s="273"/>
      <c r="C63" s="199"/>
      <c r="D63" s="268"/>
      <c r="E63" s="269"/>
      <c r="F63" s="269"/>
      <c r="G63" s="270"/>
      <c r="H63" s="226"/>
      <c r="I63" s="194"/>
    </row>
    <row r="64" spans="1:15" ht="18" customHeight="1">
      <c r="A64" s="279"/>
      <c r="B64" s="273"/>
      <c r="C64" s="199"/>
      <c r="D64" s="268"/>
      <c r="E64" s="269"/>
      <c r="F64" s="269"/>
      <c r="G64" s="270"/>
      <c r="H64" s="193"/>
      <c r="I64" s="194"/>
    </row>
    <row r="65" spans="1:9" ht="18" customHeight="1">
      <c r="A65" s="279"/>
      <c r="B65" s="273"/>
      <c r="C65" s="199"/>
      <c r="D65" s="268"/>
      <c r="E65" s="269"/>
      <c r="F65" s="269"/>
      <c r="G65" s="270"/>
      <c r="H65" s="226"/>
      <c r="I65" s="194"/>
    </row>
    <row r="66" spans="1:9" ht="18" customHeight="1">
      <c r="A66" s="279"/>
      <c r="B66" s="273"/>
      <c r="C66" s="199"/>
      <c r="D66" s="268"/>
      <c r="E66" s="269"/>
      <c r="F66" s="269"/>
      <c r="G66" s="270"/>
      <c r="H66" s="193"/>
      <c r="I66" s="194"/>
    </row>
    <row r="67" spans="1:9" ht="18" customHeight="1">
      <c r="A67" s="279"/>
      <c r="B67" s="273"/>
      <c r="C67" s="199"/>
      <c r="D67" s="268"/>
      <c r="E67" s="269"/>
      <c r="F67" s="269"/>
      <c r="G67" s="270"/>
      <c r="H67" s="226"/>
      <c r="I67" s="194"/>
    </row>
    <row r="68" spans="1:9" ht="18" customHeight="1">
      <c r="A68" s="279"/>
      <c r="B68" s="273"/>
      <c r="C68" s="199"/>
      <c r="D68" s="268"/>
      <c r="E68" s="269"/>
      <c r="F68" s="269"/>
      <c r="G68" s="270"/>
      <c r="H68" s="193"/>
      <c r="I68" s="194"/>
    </row>
    <row r="69" spans="1:9" ht="18" customHeight="1">
      <c r="A69" s="279"/>
      <c r="B69" s="273"/>
      <c r="C69" s="199"/>
      <c r="D69" s="268"/>
      <c r="E69" s="269"/>
      <c r="F69" s="269"/>
      <c r="G69" s="270"/>
      <c r="H69" s="226"/>
      <c r="I69" s="194"/>
    </row>
    <row r="70" spans="1:9" ht="18" customHeight="1">
      <c r="A70" s="279"/>
      <c r="B70" s="273"/>
      <c r="C70" s="199"/>
      <c r="D70" s="268"/>
      <c r="E70" s="269"/>
      <c r="F70" s="269"/>
      <c r="G70" s="270"/>
      <c r="H70" s="193"/>
      <c r="I70" s="194"/>
    </row>
    <row r="71" spans="1:9" ht="18" customHeight="1">
      <c r="A71" s="279"/>
      <c r="B71" s="273"/>
      <c r="C71" s="199"/>
      <c r="D71" s="258"/>
      <c r="E71" s="259"/>
      <c r="F71" s="259"/>
      <c r="G71" s="260"/>
      <c r="H71" s="226"/>
      <c r="I71" s="194"/>
    </row>
    <row r="72" spans="1:9" ht="18" customHeight="1">
      <c r="A72" s="279"/>
      <c r="B72" s="273"/>
      <c r="C72" s="199"/>
      <c r="D72" s="258"/>
      <c r="E72" s="259"/>
      <c r="F72" s="259"/>
      <c r="G72" s="260"/>
      <c r="H72" s="226"/>
      <c r="I72" s="194"/>
    </row>
    <row r="73" spans="1:9" ht="18" customHeight="1">
      <c r="A73" s="279"/>
      <c r="B73" s="273"/>
      <c r="C73" s="199"/>
      <c r="D73" s="258"/>
      <c r="E73" s="259"/>
      <c r="F73" s="259"/>
      <c r="G73" s="260"/>
      <c r="H73" s="226"/>
      <c r="I73" s="194"/>
    </row>
    <row r="74" spans="1:9" ht="18" customHeight="1">
      <c r="A74" s="279"/>
      <c r="B74" s="273"/>
      <c r="C74" s="200"/>
      <c r="D74" s="261"/>
      <c r="E74" s="262"/>
      <c r="F74" s="262"/>
      <c r="G74" s="263"/>
      <c r="H74" s="227"/>
      <c r="I74" s="201"/>
    </row>
    <row r="75" spans="1:9" ht="18" customHeight="1">
      <c r="A75" s="279"/>
      <c r="B75" s="274"/>
      <c r="C75" s="228"/>
      <c r="D75" s="202"/>
      <c r="E75" s="203"/>
      <c r="F75" s="203"/>
      <c r="G75" s="264" t="s">
        <v>101</v>
      </c>
      <c r="H75" s="265"/>
      <c r="I75" s="229">
        <f>SUM(I60:I74)</f>
        <v>0</v>
      </c>
    </row>
    <row r="76" spans="1:9" ht="22.9" customHeight="1" thickBot="1">
      <c r="A76" s="230"/>
      <c r="B76" s="204"/>
      <c r="C76" s="205"/>
      <c r="D76" s="205"/>
      <c r="E76" s="205"/>
      <c r="F76" s="205"/>
      <c r="G76" s="205"/>
      <c r="H76" s="206" t="s">
        <v>102</v>
      </c>
      <c r="I76" s="231">
        <f>I59+I75</f>
        <v>0</v>
      </c>
    </row>
    <row r="77" spans="1:9" ht="22.9" customHeight="1" thickBot="1">
      <c r="A77" s="266"/>
      <c r="B77" s="267"/>
      <c r="C77" s="267"/>
      <c r="D77" s="267"/>
      <c r="E77" s="232"/>
      <c r="F77" s="232"/>
      <c r="G77" s="232"/>
      <c r="H77" s="233" t="s">
        <v>103</v>
      </c>
      <c r="I77" s="234">
        <f>I20+I39+I76</f>
        <v>0</v>
      </c>
    </row>
    <row r="78" spans="1:9" ht="17.25" customHeight="1">
      <c r="I78" s="235"/>
    </row>
    <row r="79" spans="1:9">
      <c r="I79" s="235"/>
    </row>
    <row r="84" ht="17.25" customHeight="1"/>
    <row r="91" ht="13.5" customHeight="1"/>
    <row r="92" ht="17.25" customHeight="1"/>
    <row r="100" ht="17.25" customHeight="1"/>
    <row r="108" ht="13.5" customHeight="1"/>
    <row r="109" ht="17.25" customHeight="1"/>
    <row r="115" ht="17.25" customHeight="1"/>
    <row r="122" ht="13.5" customHeight="1"/>
    <row r="123" ht="17.25" customHeight="1"/>
    <row r="131" ht="17.25" customHeight="1"/>
    <row r="139" ht="13.5" customHeight="1"/>
    <row r="140" ht="17.25" customHeight="1"/>
    <row r="146" ht="17.25" customHeight="1"/>
    <row r="153" ht="17.25" customHeight="1"/>
    <row r="161" ht="17.25" customHeight="1"/>
  </sheetData>
  <mergeCells count="81">
    <mergeCell ref="A3:I3"/>
    <mergeCell ref="A5:B5"/>
    <mergeCell ref="G5:I5"/>
    <mergeCell ref="A7:A20"/>
    <mergeCell ref="B7:G7"/>
    <mergeCell ref="B8:B13"/>
    <mergeCell ref="C8:G8"/>
    <mergeCell ref="C9:G9"/>
    <mergeCell ref="C10:G10"/>
    <mergeCell ref="C11:G11"/>
    <mergeCell ref="C12:G12"/>
    <mergeCell ref="G13:H13"/>
    <mergeCell ref="B14:B19"/>
    <mergeCell ref="C14:G14"/>
    <mergeCell ref="C15:G15"/>
    <mergeCell ref="C16:G16"/>
    <mergeCell ref="C17:G17"/>
    <mergeCell ref="C18:G18"/>
    <mergeCell ref="G19:H19"/>
    <mergeCell ref="C29:G29"/>
    <mergeCell ref="C30:G30"/>
    <mergeCell ref="G31:H31"/>
    <mergeCell ref="B32:B38"/>
    <mergeCell ref="C32:G32"/>
    <mergeCell ref="C33:G33"/>
    <mergeCell ref="C34:G34"/>
    <mergeCell ref="C35:G35"/>
    <mergeCell ref="C36:G36"/>
    <mergeCell ref="C37:G37"/>
    <mergeCell ref="B22:B31"/>
    <mergeCell ref="C22:G22"/>
    <mergeCell ref="C23:G23"/>
    <mergeCell ref="C24:G24"/>
    <mergeCell ref="C25:G25"/>
    <mergeCell ref="C26:G26"/>
    <mergeCell ref="G38:H38"/>
    <mergeCell ref="A40:A75"/>
    <mergeCell ref="B40:C40"/>
    <mergeCell ref="D40:G40"/>
    <mergeCell ref="B41:B59"/>
    <mergeCell ref="D41:G41"/>
    <mergeCell ref="D42:G42"/>
    <mergeCell ref="D43:G43"/>
    <mergeCell ref="D44:G44"/>
    <mergeCell ref="D45:G45"/>
    <mergeCell ref="A21:A39"/>
    <mergeCell ref="B21:G21"/>
    <mergeCell ref="C27:G27"/>
    <mergeCell ref="C28:G28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58:G58"/>
    <mergeCell ref="G59:H59"/>
    <mergeCell ref="B60:B75"/>
    <mergeCell ref="D60:G60"/>
    <mergeCell ref="D61:G61"/>
    <mergeCell ref="D62:G62"/>
    <mergeCell ref="D63:G63"/>
    <mergeCell ref="D64:G64"/>
    <mergeCell ref="D65:G65"/>
    <mergeCell ref="D66:G66"/>
    <mergeCell ref="D73:G73"/>
    <mergeCell ref="D74:G74"/>
    <mergeCell ref="G75:H75"/>
    <mergeCell ref="A77:D77"/>
    <mergeCell ref="D67:G67"/>
    <mergeCell ref="D68:G68"/>
    <mergeCell ref="D69:G69"/>
    <mergeCell ref="D70:G70"/>
    <mergeCell ref="D71:G71"/>
    <mergeCell ref="D72:G72"/>
  </mergeCells>
  <phoneticPr fontId="3"/>
  <dataValidations count="1">
    <dataValidation allowBlank="1" showInputMessage="1" showErrorMessage="1" prompt="様式8-1から_x000a_自動転記" sqref="C5 E5 G5:I5" xr:uid="{B9EE85FC-F09C-4656-9E8C-48500C959AD8}"/>
  </dataValidations>
  <printOptions horizontalCentered="1"/>
  <pageMargins left="0.59055118110236227" right="0.39370078740157483" top="0.55118110236220474" bottom="0.35433070866141736" header="0.51181102362204722" footer="0.19685039370078741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3A54D-6EFD-4D09-B75E-A74E9F5150F9}">
  <dimension ref="B1:N60"/>
  <sheetViews>
    <sheetView view="pageBreakPreview" zoomScaleNormal="100" zoomScaleSheetLayoutView="100" workbookViewId="0">
      <selection activeCell="B3" sqref="B3:J4"/>
    </sheetView>
  </sheetViews>
  <sheetFormatPr defaultColWidth="9" defaultRowHeight="13.5"/>
  <cols>
    <col min="1" max="1" width="2.125" style="3" customWidth="1"/>
    <col min="2" max="2" width="3.125" style="126" customWidth="1"/>
    <col min="3" max="3" width="17.625" style="3" customWidth="1"/>
    <col min="4" max="4" width="17" style="3" customWidth="1"/>
    <col min="5" max="5" width="9" style="3"/>
    <col min="6" max="6" width="6.5" style="3" customWidth="1"/>
    <col min="7" max="7" width="9" style="3"/>
    <col min="8" max="8" width="11.875" style="127" bestFit="1" customWidth="1"/>
    <col min="9" max="9" width="14.75" style="127" bestFit="1" customWidth="1"/>
    <col min="10" max="10" width="9" style="3"/>
    <col min="11" max="11" width="2.125" style="3" customWidth="1"/>
    <col min="12" max="16384" width="9" style="3"/>
  </cols>
  <sheetData>
    <row r="1" spans="2:10" ht="53.45" customHeight="1"/>
    <row r="2" spans="2:10" ht="13.5" customHeight="1">
      <c r="B2" s="1"/>
      <c r="C2" s="1"/>
      <c r="D2" s="1"/>
      <c r="E2" s="1"/>
      <c r="F2" s="1"/>
      <c r="G2" s="1"/>
      <c r="H2" s="1"/>
      <c r="I2" s="1"/>
      <c r="J2" s="2" t="s">
        <v>142</v>
      </c>
    </row>
    <row r="3" spans="2:10" ht="13.5" customHeight="1">
      <c r="B3" s="306" t="s">
        <v>0</v>
      </c>
      <c r="C3" s="306"/>
      <c r="D3" s="306"/>
      <c r="E3" s="306"/>
      <c r="F3" s="306"/>
      <c r="G3" s="306"/>
      <c r="H3" s="306"/>
      <c r="I3" s="306"/>
      <c r="J3" s="306"/>
    </row>
    <row r="4" spans="2:10" ht="13.5" customHeight="1">
      <c r="B4" s="306"/>
      <c r="C4" s="306"/>
      <c r="D4" s="306"/>
      <c r="E4" s="306"/>
      <c r="F4" s="306"/>
      <c r="G4" s="306"/>
      <c r="H4" s="306"/>
      <c r="I4" s="306"/>
      <c r="J4" s="306"/>
    </row>
    <row r="5" spans="2:10" ht="10.15" customHeight="1">
      <c r="B5" s="1"/>
      <c r="C5" s="1"/>
      <c r="D5" s="1"/>
      <c r="E5" s="1"/>
      <c r="F5" s="1"/>
      <c r="G5" s="1"/>
      <c r="H5" s="1"/>
      <c r="I5" s="1"/>
      <c r="J5" s="1"/>
    </row>
    <row r="6" spans="2:10" s="5" customFormat="1" ht="10.15" customHeight="1">
      <c r="B6" s="4"/>
      <c r="H6" s="6"/>
      <c r="I6" s="7"/>
      <c r="J6" s="4"/>
    </row>
    <row r="7" spans="2:10" s="5" customFormat="1" ht="15" customHeight="1">
      <c r="B7" s="8" t="s">
        <v>1</v>
      </c>
      <c r="C7" s="9"/>
      <c r="D7" s="307"/>
      <c r="E7" s="308"/>
      <c r="F7" s="308"/>
      <c r="G7" s="309"/>
      <c r="H7" s="10"/>
      <c r="I7" s="7"/>
      <c r="J7" s="4"/>
    </row>
    <row r="8" spans="2:10" s="5" customFormat="1" ht="15" customHeight="1">
      <c r="B8" s="11" t="s">
        <v>2</v>
      </c>
      <c r="C8" s="12"/>
      <c r="D8" s="310"/>
      <c r="E8" s="311"/>
      <c r="F8" s="311"/>
      <c r="G8" s="312"/>
      <c r="H8" s="10"/>
      <c r="I8" s="7"/>
      <c r="J8" s="4"/>
    </row>
    <row r="9" spans="2:10" s="5" customFormat="1" ht="15" customHeight="1">
      <c r="B9" s="13" t="s">
        <v>3</v>
      </c>
      <c r="C9" s="14"/>
      <c r="D9" s="313"/>
      <c r="E9" s="314"/>
      <c r="F9" s="314"/>
      <c r="G9" s="315"/>
      <c r="H9" s="10"/>
      <c r="I9" s="7"/>
      <c r="J9" s="4"/>
    </row>
    <row r="10" spans="2:10" s="15" customFormat="1" ht="15" customHeight="1" thickBot="1">
      <c r="B10" s="316"/>
      <c r="C10" s="316"/>
      <c r="H10" s="16"/>
      <c r="I10" s="16"/>
    </row>
    <row r="11" spans="2:10" s="4" customFormat="1" ht="15" customHeight="1">
      <c r="B11" s="317" t="s">
        <v>4</v>
      </c>
      <c r="C11" s="318"/>
      <c r="D11" s="17" t="s">
        <v>5</v>
      </c>
      <c r="E11" s="319" t="s">
        <v>6</v>
      </c>
      <c r="F11" s="319"/>
      <c r="G11" s="17" t="s">
        <v>7</v>
      </c>
      <c r="H11" s="18" t="s">
        <v>8</v>
      </c>
      <c r="I11" s="319" t="s">
        <v>9</v>
      </c>
      <c r="J11" s="320"/>
    </row>
    <row r="12" spans="2:10" s="4" customFormat="1" ht="15" customHeight="1">
      <c r="B12" s="19"/>
      <c r="C12" s="20"/>
      <c r="D12" s="20"/>
      <c r="E12" s="20"/>
      <c r="F12" s="20"/>
      <c r="G12" s="20"/>
      <c r="H12" s="21"/>
      <c r="I12" s="20"/>
      <c r="J12" s="22"/>
    </row>
    <row r="13" spans="2:10" s="5" customFormat="1" ht="15.75" customHeight="1">
      <c r="B13" s="23"/>
      <c r="C13" s="24"/>
      <c r="D13" s="25"/>
      <c r="E13" s="25"/>
      <c r="F13" s="25"/>
      <c r="G13" s="25"/>
      <c r="H13" s="26"/>
      <c r="I13" s="26"/>
      <c r="J13" s="27"/>
    </row>
    <row r="14" spans="2:10" s="5" customFormat="1" ht="15" customHeight="1">
      <c r="B14" s="28" t="s">
        <v>10</v>
      </c>
      <c r="C14" s="29"/>
      <c r="D14" s="30"/>
      <c r="E14" s="31">
        <v>1000</v>
      </c>
      <c r="F14" s="5" t="s">
        <v>11</v>
      </c>
      <c r="G14" s="32"/>
      <c r="H14" s="33"/>
      <c r="I14" s="33"/>
      <c r="J14" s="34"/>
    </row>
    <row r="15" spans="2:10" s="5" customFormat="1" ht="15" customHeight="1">
      <c r="B15" s="28"/>
      <c r="C15" s="35"/>
      <c r="D15" s="32"/>
      <c r="E15" s="32"/>
      <c r="F15" s="32"/>
      <c r="G15" s="32"/>
      <c r="H15" s="33"/>
      <c r="I15" s="33"/>
      <c r="J15" s="34"/>
    </row>
    <row r="16" spans="2:10" s="5" customFormat="1" ht="15" customHeight="1">
      <c r="B16" s="28" t="s">
        <v>12</v>
      </c>
      <c r="C16" s="35"/>
      <c r="D16" s="32"/>
      <c r="E16" s="32"/>
      <c r="F16" s="32"/>
      <c r="G16" s="32"/>
      <c r="H16" s="33"/>
      <c r="I16" s="33"/>
      <c r="J16" s="34"/>
    </row>
    <row r="17" spans="2:10" s="5" customFormat="1" ht="15" customHeight="1">
      <c r="B17" s="28"/>
      <c r="C17" s="36" t="s">
        <v>13</v>
      </c>
      <c r="D17" s="37"/>
      <c r="E17" s="38"/>
      <c r="F17" s="38"/>
      <c r="G17" s="37">
        <v>257</v>
      </c>
      <c r="H17" s="39"/>
      <c r="I17" s="39"/>
      <c r="J17" s="40"/>
    </row>
    <row r="18" spans="2:10" s="5" customFormat="1" ht="15" customHeight="1">
      <c r="B18" s="28" t="s">
        <v>14</v>
      </c>
      <c r="C18" s="41" t="s">
        <v>15</v>
      </c>
      <c r="D18" s="30"/>
      <c r="E18" s="32"/>
      <c r="F18" s="32"/>
      <c r="G18" s="42">
        <v>1.1000000000000001</v>
      </c>
      <c r="H18" s="33"/>
      <c r="I18" s="33"/>
      <c r="J18" s="34"/>
    </row>
    <row r="19" spans="2:10" s="5" customFormat="1" ht="15" customHeight="1">
      <c r="B19" s="28"/>
      <c r="C19" s="41" t="s">
        <v>16</v>
      </c>
      <c r="D19" s="43"/>
      <c r="E19" s="32"/>
      <c r="F19" s="32"/>
      <c r="G19" s="44">
        <v>1</v>
      </c>
      <c r="H19" s="33"/>
      <c r="I19" s="33"/>
      <c r="J19" s="34"/>
    </row>
    <row r="20" spans="2:10" s="5" customFormat="1" ht="15" customHeight="1">
      <c r="B20" s="28" t="s">
        <v>17</v>
      </c>
      <c r="C20" s="41"/>
      <c r="D20" s="32"/>
      <c r="E20" s="32"/>
      <c r="F20" s="32"/>
      <c r="G20" s="32"/>
      <c r="H20" s="33"/>
      <c r="I20" s="33"/>
      <c r="J20" s="34"/>
    </row>
    <row r="21" spans="2:10" s="5" customFormat="1" ht="15" customHeight="1">
      <c r="B21" s="28"/>
      <c r="C21" s="45" t="s">
        <v>18</v>
      </c>
      <c r="D21" s="46"/>
      <c r="E21" s="46"/>
      <c r="F21" s="46"/>
      <c r="G21" s="47"/>
      <c r="H21" s="48"/>
      <c r="I21" s="48"/>
      <c r="J21" s="49"/>
    </row>
    <row r="22" spans="2:10" s="5" customFormat="1" ht="15" customHeight="1">
      <c r="B22" s="28" t="s">
        <v>19</v>
      </c>
      <c r="C22" s="50" t="s">
        <v>20</v>
      </c>
      <c r="D22" s="30"/>
      <c r="E22" s="30"/>
      <c r="F22" s="30"/>
      <c r="G22" s="30"/>
      <c r="H22" s="51">
        <f>ROUNDDOWN(G17*G18*G19,1)</f>
        <v>282.7</v>
      </c>
      <c r="I22" s="52"/>
      <c r="J22" s="53"/>
    </row>
    <row r="23" spans="2:10" s="5" customFormat="1" ht="15" customHeight="1">
      <c r="B23" s="54"/>
      <c r="C23" s="55"/>
      <c r="D23" s="56"/>
      <c r="E23" s="56"/>
      <c r="F23" s="56"/>
      <c r="G23" s="321" t="s">
        <v>21</v>
      </c>
      <c r="H23" s="321"/>
      <c r="I23" s="57">
        <f>E14*H22*1000</f>
        <v>282700000</v>
      </c>
      <c r="J23" s="58" t="s">
        <v>22</v>
      </c>
    </row>
    <row r="24" spans="2:10" s="5" customFormat="1" ht="15" customHeight="1">
      <c r="B24" s="59"/>
      <c r="C24" s="60" t="s">
        <v>23</v>
      </c>
      <c r="D24" s="61"/>
      <c r="E24" s="61"/>
      <c r="F24" s="61"/>
      <c r="G24" s="61"/>
      <c r="H24" s="62"/>
      <c r="I24" s="62"/>
      <c r="J24" s="63"/>
    </row>
    <row r="25" spans="2:10" s="5" customFormat="1" ht="15" customHeight="1">
      <c r="B25" s="64"/>
      <c r="C25" s="65"/>
      <c r="D25" s="66"/>
      <c r="E25" s="67"/>
      <c r="F25" s="68"/>
      <c r="G25" s="69"/>
      <c r="H25" s="70"/>
      <c r="I25" s="71"/>
      <c r="J25" s="49"/>
    </row>
    <row r="26" spans="2:10" s="5" customFormat="1" ht="15" customHeight="1">
      <c r="B26" s="64"/>
      <c r="C26" s="65"/>
      <c r="D26" s="66"/>
      <c r="E26" s="67"/>
      <c r="F26" s="68"/>
      <c r="G26" s="69"/>
      <c r="H26" s="70"/>
      <c r="I26" s="72"/>
      <c r="J26" s="73"/>
    </row>
    <row r="27" spans="2:10" s="5" customFormat="1" ht="15" customHeight="1">
      <c r="B27" s="64"/>
      <c r="C27" s="65"/>
      <c r="D27" s="66"/>
      <c r="E27" s="67"/>
      <c r="F27" s="68"/>
      <c r="G27" s="69"/>
      <c r="H27" s="70"/>
      <c r="I27" s="72"/>
      <c r="J27" s="73"/>
    </row>
    <row r="28" spans="2:10" s="5" customFormat="1" ht="15" customHeight="1">
      <c r="B28" s="64"/>
      <c r="C28" s="65"/>
      <c r="D28" s="66"/>
      <c r="E28" s="67"/>
      <c r="F28" s="68"/>
      <c r="G28" s="66"/>
      <c r="H28" s="70"/>
      <c r="I28" s="72"/>
      <c r="J28" s="73"/>
    </row>
    <row r="29" spans="2:10" s="5" customFormat="1" ht="15" customHeight="1">
      <c r="B29" s="64" t="s">
        <v>24</v>
      </c>
      <c r="C29" s="65"/>
      <c r="D29" s="66"/>
      <c r="E29" s="67"/>
      <c r="F29" s="68"/>
      <c r="G29" s="66"/>
      <c r="H29" s="70"/>
      <c r="I29" s="72"/>
      <c r="J29" s="73"/>
    </row>
    <row r="30" spans="2:10" s="5" customFormat="1" ht="15" customHeight="1">
      <c r="B30" s="64"/>
      <c r="C30" s="65"/>
      <c r="D30" s="66"/>
      <c r="E30" s="74"/>
      <c r="F30" s="68"/>
      <c r="G30" s="75"/>
      <c r="H30" s="76" t="s">
        <v>25</v>
      </c>
      <c r="I30" s="77">
        <f>SUM(H25:H29)</f>
        <v>0</v>
      </c>
      <c r="J30" s="49"/>
    </row>
    <row r="31" spans="2:10" s="5" customFormat="1" ht="15" customHeight="1">
      <c r="B31" s="64" t="s">
        <v>26</v>
      </c>
      <c r="C31" s="78" t="s">
        <v>27</v>
      </c>
      <c r="D31" s="79"/>
      <c r="E31" s="80"/>
      <c r="F31" s="79"/>
      <c r="G31" s="80"/>
      <c r="H31" s="81"/>
      <c r="I31" s="81"/>
      <c r="J31" s="49"/>
    </row>
    <row r="32" spans="2:10" s="5" customFormat="1" ht="15" customHeight="1">
      <c r="B32" s="64"/>
      <c r="C32" s="65"/>
      <c r="D32" s="66"/>
      <c r="E32" s="67"/>
      <c r="F32" s="68"/>
      <c r="G32" s="69"/>
      <c r="H32" s="70"/>
      <c r="I32" s="72"/>
      <c r="J32" s="73"/>
    </row>
    <row r="33" spans="2:10" s="5" customFormat="1" ht="15" customHeight="1">
      <c r="B33" s="64" t="s">
        <v>14</v>
      </c>
      <c r="C33" s="65"/>
      <c r="D33" s="66"/>
      <c r="E33" s="67"/>
      <c r="F33" s="68"/>
      <c r="G33" s="69"/>
      <c r="H33" s="70"/>
      <c r="I33" s="72"/>
      <c r="J33" s="73"/>
    </row>
    <row r="34" spans="2:10" s="5" customFormat="1" ht="15" customHeight="1">
      <c r="B34" s="64"/>
      <c r="C34" s="65"/>
      <c r="D34" s="66"/>
      <c r="E34" s="67"/>
      <c r="F34" s="82"/>
      <c r="G34" s="83"/>
      <c r="H34" s="70"/>
      <c r="I34" s="72"/>
      <c r="J34" s="73"/>
    </row>
    <row r="35" spans="2:10" s="5" customFormat="1" ht="15" customHeight="1">
      <c r="B35" s="64" t="s">
        <v>17</v>
      </c>
      <c r="C35" s="65"/>
      <c r="D35" s="66"/>
      <c r="E35" s="67"/>
      <c r="F35" s="82"/>
      <c r="G35" s="83"/>
      <c r="H35" s="84"/>
      <c r="I35" s="72"/>
      <c r="J35" s="85"/>
    </row>
    <row r="36" spans="2:10" s="5" customFormat="1" ht="15" customHeight="1">
      <c r="B36" s="64"/>
      <c r="C36" s="86"/>
      <c r="D36" s="87"/>
      <c r="E36" s="88"/>
      <c r="F36" s="89"/>
      <c r="G36" s="90"/>
      <c r="H36" s="76" t="s">
        <v>28</v>
      </c>
      <c r="I36" s="77">
        <f>SUM(H32:H35)</f>
        <v>0</v>
      </c>
      <c r="J36" s="91"/>
    </row>
    <row r="37" spans="2:10" s="5" customFormat="1" ht="15" customHeight="1">
      <c r="B37" s="64" t="s">
        <v>19</v>
      </c>
      <c r="C37" s="78" t="s">
        <v>29</v>
      </c>
      <c r="D37" s="79"/>
      <c r="E37" s="80"/>
      <c r="F37" s="79"/>
      <c r="G37" s="80"/>
      <c r="H37" s="81"/>
      <c r="I37" s="81"/>
      <c r="J37" s="49"/>
    </row>
    <row r="38" spans="2:10" s="5" customFormat="1" ht="15" customHeight="1">
      <c r="B38" s="64"/>
      <c r="C38" s="65"/>
      <c r="D38" s="66"/>
      <c r="E38" s="67"/>
      <c r="F38" s="68"/>
      <c r="G38" s="92"/>
      <c r="H38" s="70"/>
      <c r="I38" s="72"/>
      <c r="J38" s="73"/>
    </row>
    <row r="39" spans="2:10" s="5" customFormat="1" ht="15" customHeight="1">
      <c r="B39" s="64"/>
      <c r="C39" s="65"/>
      <c r="D39" s="66"/>
      <c r="E39" s="67"/>
      <c r="F39" s="68"/>
      <c r="G39" s="92"/>
      <c r="H39" s="70"/>
      <c r="I39" s="72"/>
      <c r="J39" s="73"/>
    </row>
    <row r="40" spans="2:10" s="5" customFormat="1" ht="15" customHeight="1">
      <c r="B40" s="64"/>
      <c r="C40" s="65"/>
      <c r="D40" s="66"/>
      <c r="E40" s="67"/>
      <c r="F40" s="82"/>
      <c r="G40" s="83"/>
      <c r="H40" s="70"/>
      <c r="I40" s="72"/>
      <c r="J40" s="73"/>
    </row>
    <row r="41" spans="2:10" s="5" customFormat="1" ht="15" customHeight="1">
      <c r="B41" s="64"/>
      <c r="C41" s="65"/>
      <c r="D41" s="66"/>
      <c r="E41" s="67"/>
      <c r="F41" s="82"/>
      <c r="G41" s="83"/>
      <c r="H41" s="84"/>
      <c r="I41" s="72"/>
      <c r="J41" s="85"/>
    </row>
    <row r="42" spans="2:10" s="5" customFormat="1" ht="15" customHeight="1">
      <c r="B42" s="64"/>
      <c r="C42" s="86"/>
      <c r="D42" s="87"/>
      <c r="E42" s="88"/>
      <c r="F42" s="89"/>
      <c r="G42" s="93"/>
      <c r="H42" s="76" t="s">
        <v>30</v>
      </c>
      <c r="I42" s="77">
        <f>SUM(H38:H41)</f>
        <v>0</v>
      </c>
      <c r="J42" s="94"/>
    </row>
    <row r="43" spans="2:10" s="5" customFormat="1" ht="15" customHeight="1">
      <c r="B43" s="64"/>
      <c r="C43" s="78" t="s">
        <v>31</v>
      </c>
      <c r="D43" s="79"/>
      <c r="E43" s="80"/>
      <c r="F43" s="79"/>
      <c r="G43" s="80"/>
      <c r="H43" s="81"/>
      <c r="I43" s="81"/>
      <c r="J43" s="49"/>
    </row>
    <row r="44" spans="2:10" s="5" customFormat="1" ht="15" customHeight="1">
      <c r="B44" s="64"/>
      <c r="C44" s="65"/>
      <c r="D44" s="66"/>
      <c r="E44" s="67"/>
      <c r="F44" s="68"/>
      <c r="G44" s="69"/>
      <c r="H44" s="70"/>
      <c r="I44" s="72"/>
      <c r="J44" s="73"/>
    </row>
    <row r="45" spans="2:10" s="5" customFormat="1" ht="15" customHeight="1">
      <c r="B45" s="64"/>
      <c r="C45" s="65"/>
      <c r="D45" s="66"/>
      <c r="E45" s="67"/>
      <c r="F45" s="82"/>
      <c r="G45" s="83"/>
      <c r="H45" s="70"/>
      <c r="I45" s="95"/>
      <c r="J45" s="40"/>
    </row>
    <row r="46" spans="2:10" s="5" customFormat="1" ht="15" customHeight="1">
      <c r="B46" s="64"/>
      <c r="C46" s="96"/>
      <c r="D46" s="97"/>
      <c r="E46" s="98"/>
      <c r="F46" s="99"/>
      <c r="G46" s="100"/>
      <c r="H46" s="101" t="s">
        <v>32</v>
      </c>
      <c r="I46" s="102">
        <f>SUM(H44:H45)</f>
        <v>0</v>
      </c>
      <c r="J46" s="103"/>
    </row>
    <row r="47" spans="2:10" s="5" customFormat="1" ht="15" customHeight="1">
      <c r="B47" s="28"/>
      <c r="C47" s="104"/>
      <c r="D47" s="105"/>
      <c r="E47" s="106"/>
      <c r="F47" s="105"/>
      <c r="G47" s="106"/>
      <c r="H47" s="107" t="s">
        <v>33</v>
      </c>
      <c r="I47" s="108">
        <f>SUM(I30,I36,I42,I46)</f>
        <v>0</v>
      </c>
      <c r="J47" s="109" t="s">
        <v>22</v>
      </c>
    </row>
    <row r="48" spans="2:10" s="5" customFormat="1" ht="15" customHeight="1">
      <c r="B48" s="28"/>
      <c r="C48" s="110"/>
      <c r="D48" s="111"/>
      <c r="E48" s="112"/>
      <c r="F48" s="113"/>
      <c r="G48" s="114" t="s">
        <v>34</v>
      </c>
      <c r="H48" s="70">
        <v>5100</v>
      </c>
      <c r="I48" s="72"/>
      <c r="J48" s="73"/>
    </row>
    <row r="49" spans="2:14" s="5" customFormat="1" ht="15" customHeight="1">
      <c r="B49" s="28"/>
      <c r="C49" s="115"/>
      <c r="D49" s="116"/>
      <c r="E49" s="322"/>
      <c r="F49" s="323"/>
      <c r="G49" s="117" t="s">
        <v>35</v>
      </c>
      <c r="H49" s="118">
        <f>IF(ISERROR(ROUNDDOWN(E14/H48,3)),"",IF(ROUNDDOWN(E14/H48,3)&gt;1,1,(ROUNDDOWN(E14/H48,3))))</f>
        <v>0.19600000000000001</v>
      </c>
      <c r="I49" s="95"/>
      <c r="J49" s="40"/>
    </row>
    <row r="50" spans="2:14" s="5" customFormat="1" ht="15" customHeight="1">
      <c r="B50" s="28"/>
      <c r="C50" s="104"/>
      <c r="D50" s="105"/>
      <c r="E50" s="106"/>
      <c r="F50" s="105"/>
      <c r="G50" s="324" t="s">
        <v>36</v>
      </c>
      <c r="H50" s="324"/>
      <c r="I50" s="107" t="str">
        <f>IF(I47=0,"0",ROUNDDOWN(I47*H49,0))</f>
        <v>0</v>
      </c>
      <c r="J50" s="109" t="s">
        <v>22</v>
      </c>
    </row>
    <row r="51" spans="2:14" s="5" customFormat="1" ht="15" customHeight="1">
      <c r="B51" s="28"/>
      <c r="C51" s="78" t="s">
        <v>37</v>
      </c>
      <c r="D51" s="79"/>
      <c r="E51" s="80"/>
      <c r="F51" s="79"/>
      <c r="G51" s="80"/>
      <c r="H51" s="81"/>
      <c r="I51" s="81"/>
      <c r="J51" s="49"/>
    </row>
    <row r="52" spans="2:14" s="5" customFormat="1" ht="15" customHeight="1">
      <c r="B52" s="28"/>
      <c r="C52" s="65"/>
      <c r="D52" s="66"/>
      <c r="E52" s="67"/>
      <c r="F52" s="68"/>
      <c r="G52" s="69"/>
      <c r="H52" s="70"/>
      <c r="I52" s="72"/>
      <c r="J52" s="73"/>
    </row>
    <row r="53" spans="2:14" s="5" customFormat="1" ht="15" customHeight="1">
      <c r="B53" s="28"/>
      <c r="C53" s="65"/>
      <c r="D53" s="66"/>
      <c r="E53" s="67"/>
      <c r="F53" s="68"/>
      <c r="G53" s="69"/>
      <c r="H53" s="70"/>
      <c r="I53" s="95"/>
      <c r="J53" s="40"/>
    </row>
    <row r="54" spans="2:14" s="5" customFormat="1" ht="15" customHeight="1">
      <c r="B54" s="28"/>
      <c r="C54" s="65"/>
      <c r="D54" s="66"/>
      <c r="E54" s="67"/>
      <c r="F54" s="82"/>
      <c r="G54" s="66"/>
      <c r="H54" s="70"/>
      <c r="I54" s="95"/>
      <c r="J54" s="40"/>
    </row>
    <row r="55" spans="2:14" s="5" customFormat="1" ht="15" customHeight="1">
      <c r="B55" s="28"/>
      <c r="C55" s="96"/>
      <c r="D55" s="97"/>
      <c r="E55" s="98"/>
      <c r="F55" s="99"/>
      <c r="G55" s="100"/>
      <c r="H55" s="101" t="s">
        <v>32</v>
      </c>
      <c r="I55" s="102">
        <f>SUM(H52:H54)</f>
        <v>0</v>
      </c>
      <c r="J55" s="103"/>
    </row>
    <row r="56" spans="2:14" s="5" customFormat="1" ht="15" customHeight="1" thickBot="1">
      <c r="B56" s="119"/>
      <c r="C56" s="120"/>
      <c r="D56" s="121"/>
      <c r="E56" s="121"/>
      <c r="F56" s="121"/>
      <c r="G56" s="325" t="s">
        <v>38</v>
      </c>
      <c r="H56" s="325"/>
      <c r="I56" s="122">
        <f>I55+I50</f>
        <v>0</v>
      </c>
      <c r="J56" s="58" t="s">
        <v>22</v>
      </c>
    </row>
    <row r="57" spans="2:14" s="15" customFormat="1" ht="15" customHeight="1" thickBot="1">
      <c r="B57" s="123"/>
      <c r="G57" s="326" t="s">
        <v>39</v>
      </c>
      <c r="H57" s="327"/>
      <c r="I57" s="304">
        <f>I23+I56</f>
        <v>282700000</v>
      </c>
      <c r="J57" s="305"/>
    </row>
    <row r="58" spans="2:14" s="5" customFormat="1" ht="14.25" customHeight="1">
      <c r="B58" s="4"/>
      <c r="H58" s="6"/>
      <c r="I58" s="6"/>
    </row>
    <row r="59" spans="2:14" s="5" customFormat="1" ht="35.25" customHeight="1">
      <c r="B59" s="4"/>
      <c r="H59" s="6"/>
      <c r="I59" s="6"/>
    </row>
    <row r="60" spans="2:14" s="5" customFormat="1" ht="35.25" customHeight="1">
      <c r="B60" s="4"/>
      <c r="H60" s="6"/>
      <c r="I60" s="124"/>
      <c r="J60" s="125"/>
      <c r="L60" s="4"/>
      <c r="M60" s="4"/>
      <c r="N60" s="4"/>
    </row>
  </sheetData>
  <sheetProtection formatColumns="0" formatRows="0"/>
  <mergeCells count="14">
    <mergeCell ref="I57:J57"/>
    <mergeCell ref="B3:J4"/>
    <mergeCell ref="D7:G7"/>
    <mergeCell ref="D8:G8"/>
    <mergeCell ref="D9:G9"/>
    <mergeCell ref="B10:C10"/>
    <mergeCell ref="B11:C11"/>
    <mergeCell ref="E11:F11"/>
    <mergeCell ref="I11:J11"/>
    <mergeCell ref="G23:H23"/>
    <mergeCell ref="E49:F49"/>
    <mergeCell ref="G50:H50"/>
    <mergeCell ref="G56:H56"/>
    <mergeCell ref="G57:H57"/>
  </mergeCells>
  <phoneticPr fontId="3"/>
  <dataValidations count="3">
    <dataValidation allowBlank="1" showInputMessage="1" showErrorMessage="1" prompt="様式8-1から_x000a_自動転記" sqref="D7:G9" xr:uid="{92571D75-FDA8-4FBE-8CD0-EA1AE7316EB0}"/>
    <dataValidation type="whole" allowBlank="1" showInputMessage="1" showErrorMessage="1" sqref="H48" xr:uid="{D3FF711A-D41A-4864-A77B-3D183C57B0E3}">
      <formula1>1</formula1>
      <formula2>9999999</formula2>
    </dataValidation>
    <dataValidation type="whole" allowBlank="1" showInputMessage="1" showErrorMessage="1" promptTitle="注意！" prompt="必ず、整数を記載すること。_x000a_建築確認書等で補助対象の面積（平米）が、小数点以下まで記載されている場合は、少数点以下を切捨てた整数を記載すること。_x000a_なお、複数棟の面積を記載する場合は、いずれか、もしくはそれぞれの棟の面積（小数点以下まで）の値を合算した値から小数点以下を切捨てた整数を記載すること。" sqref="E14" xr:uid="{25E0139A-3D49-4C59-86B9-8BA430E7796E}">
      <formula1>1</formula1>
      <formula2>9999999</formula2>
    </dataValidation>
  </dataValidations>
  <pageMargins left="0.23622047244094491" right="0.23622047244094491" top="0.74803149606299213" bottom="0.74803149606299213" header="0.31496062992125984" footer="0.31496062992125984"/>
  <pageSetup paperSize="9" scale="95" orientation="portrait" cellComments="asDisplaye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D21BA-652F-4714-A7C9-22E0D0FB2EEB}">
  <sheetPr>
    <tabColor rgb="FFFF0000"/>
    <pageSetUpPr fitToPage="1"/>
  </sheetPr>
  <dimension ref="A1:O160"/>
  <sheetViews>
    <sheetView view="pageBreakPreview" zoomScale="85" zoomScaleNormal="100" zoomScaleSheetLayoutView="85" workbookViewId="0">
      <selection activeCell="A2" sqref="A2:I2"/>
    </sheetView>
  </sheetViews>
  <sheetFormatPr defaultColWidth="9" defaultRowHeight="13.5"/>
  <cols>
    <col min="1" max="1" width="4.625" style="181" customWidth="1"/>
    <col min="2" max="2" width="4.625" style="182" customWidth="1"/>
    <col min="3" max="3" width="21.375" style="181" customWidth="1"/>
    <col min="4" max="4" width="10.125" style="181" customWidth="1"/>
    <col min="5" max="5" width="27.875" style="181" customWidth="1"/>
    <col min="6" max="6" width="8.375" style="181" customWidth="1"/>
    <col min="7" max="7" width="22.375" style="181" customWidth="1"/>
    <col min="8" max="8" width="11" style="181" customWidth="1"/>
    <col min="9" max="9" width="21.625" style="186" customWidth="1"/>
    <col min="10" max="13" width="9" style="181"/>
    <col min="14" max="14" width="11" style="181" bestFit="1" customWidth="1"/>
    <col min="15" max="15" width="13.375" style="181" bestFit="1" customWidth="1"/>
    <col min="16" max="16384" width="9" style="181"/>
  </cols>
  <sheetData>
    <row r="1" spans="1:12" ht="18.75">
      <c r="G1" s="183"/>
      <c r="H1" s="183"/>
      <c r="I1" s="184" t="s">
        <v>143</v>
      </c>
      <c r="J1" s="183"/>
      <c r="K1" s="183"/>
      <c r="L1" s="183"/>
    </row>
    <row r="2" spans="1:12" ht="18.75">
      <c r="A2" s="299" t="s">
        <v>79</v>
      </c>
      <c r="B2" s="299"/>
      <c r="C2" s="299"/>
      <c r="D2" s="299"/>
      <c r="E2" s="299"/>
      <c r="F2" s="299"/>
      <c r="G2" s="299"/>
      <c r="H2" s="299"/>
      <c r="I2" s="299"/>
      <c r="J2" s="183"/>
      <c r="K2" s="183"/>
      <c r="L2" s="183"/>
    </row>
    <row r="3" spans="1:12">
      <c r="H3" s="185"/>
    </row>
    <row r="4" spans="1:12" ht="23.45" customHeight="1">
      <c r="A4" s="300" t="s">
        <v>80</v>
      </c>
      <c r="B4" s="300"/>
      <c r="C4" s="236" t="str">
        <f>IF(INDEX('[2]8-1（記入例）'!B4,1,1)=0,"",INDEX('[2]8-1（記入例）'!B4,1,1))</f>
        <v>000000</v>
      </c>
      <c r="D4" s="187" t="s">
        <v>81</v>
      </c>
      <c r="E4" s="236" t="str">
        <f>IF(INDEX('[2]8-1（記入例）'!F4,1,1)=0,"",INDEX('[2]8-1（記入例）'!F4,1,1))</f>
        <v>文部科学学園</v>
      </c>
      <c r="F4" s="187" t="s">
        <v>82</v>
      </c>
      <c r="G4" s="343" t="str">
        <f>IF(INDEX('[2]8-1（記入例）'!B12,1,1)=0,"",INDEX('[2]8-1（記入例）'!B12,1,1))</f>
        <v>共通教育棟A棟耐震改築事業</v>
      </c>
      <c r="H4" s="343"/>
      <c r="I4" s="343"/>
    </row>
    <row r="5" spans="1:12" ht="14.25" thickBot="1">
      <c r="H5" s="185"/>
    </row>
    <row r="6" spans="1:12" ht="18" customHeight="1">
      <c r="A6" s="302" t="s">
        <v>83</v>
      </c>
      <c r="B6" s="282" t="s">
        <v>84</v>
      </c>
      <c r="C6" s="283"/>
      <c r="D6" s="283"/>
      <c r="E6" s="283"/>
      <c r="F6" s="283"/>
      <c r="G6" s="284"/>
      <c r="H6" s="189" t="s">
        <v>85</v>
      </c>
      <c r="I6" s="190" t="s">
        <v>86</v>
      </c>
    </row>
    <row r="7" spans="1:12" ht="18" customHeight="1">
      <c r="A7" s="291"/>
      <c r="B7" s="285" t="s">
        <v>87</v>
      </c>
      <c r="C7" s="340" t="s">
        <v>104</v>
      </c>
      <c r="D7" s="341"/>
      <c r="E7" s="341"/>
      <c r="F7" s="341"/>
      <c r="G7" s="342"/>
      <c r="H7" s="237" t="s">
        <v>105</v>
      </c>
      <c r="I7" s="238">
        <v>1281302</v>
      </c>
    </row>
    <row r="8" spans="1:12" ht="18" customHeight="1">
      <c r="A8" s="291"/>
      <c r="B8" s="273"/>
      <c r="C8" s="331" t="s">
        <v>106</v>
      </c>
      <c r="D8" s="332"/>
      <c r="E8" s="332"/>
      <c r="F8" s="332"/>
      <c r="G8" s="333"/>
      <c r="H8" s="239"/>
      <c r="I8" s="240"/>
    </row>
    <row r="9" spans="1:12" ht="18" customHeight="1">
      <c r="A9" s="291"/>
      <c r="B9" s="273"/>
      <c r="C9" s="334"/>
      <c r="D9" s="335"/>
      <c r="E9" s="335"/>
      <c r="F9" s="335"/>
      <c r="G9" s="336"/>
      <c r="H9" s="239"/>
      <c r="I9" s="240"/>
    </row>
    <row r="10" spans="1:12" ht="18" customHeight="1">
      <c r="A10" s="291"/>
      <c r="B10" s="273"/>
      <c r="C10" s="334" t="s">
        <v>107</v>
      </c>
      <c r="D10" s="335"/>
      <c r="E10" s="335"/>
      <c r="F10" s="335"/>
      <c r="G10" s="336"/>
      <c r="H10" s="239"/>
      <c r="I10" s="240"/>
    </row>
    <row r="11" spans="1:12" ht="18" customHeight="1">
      <c r="A11" s="291"/>
      <c r="B11" s="273"/>
      <c r="C11" s="334" t="s">
        <v>108</v>
      </c>
      <c r="D11" s="335"/>
      <c r="E11" s="335"/>
      <c r="F11" s="335"/>
      <c r="G11" s="336"/>
      <c r="H11" s="239"/>
      <c r="I11" s="240"/>
    </row>
    <row r="12" spans="1:12" ht="18" customHeight="1">
      <c r="A12" s="291"/>
      <c r="B12" s="289"/>
      <c r="C12" s="195"/>
      <c r="D12" s="196"/>
      <c r="E12" s="196"/>
      <c r="F12" s="196"/>
      <c r="G12" s="287" t="s">
        <v>88</v>
      </c>
      <c r="H12" s="288"/>
      <c r="I12" s="241">
        <f>SUM(I7:I11)</f>
        <v>1281302</v>
      </c>
    </row>
    <row r="13" spans="1:12" ht="18" customHeight="1">
      <c r="A13" s="291"/>
      <c r="B13" s="273" t="s">
        <v>89</v>
      </c>
      <c r="C13" s="331" t="s">
        <v>104</v>
      </c>
      <c r="D13" s="332"/>
      <c r="E13" s="332"/>
      <c r="F13" s="332"/>
      <c r="G13" s="333"/>
      <c r="H13" s="237" t="s">
        <v>105</v>
      </c>
      <c r="I13" s="242">
        <v>1023198</v>
      </c>
    </row>
    <row r="14" spans="1:12" ht="18" customHeight="1">
      <c r="A14" s="291"/>
      <c r="B14" s="273"/>
      <c r="C14" s="331" t="s">
        <v>109</v>
      </c>
      <c r="D14" s="332"/>
      <c r="E14" s="332"/>
      <c r="F14" s="332"/>
      <c r="G14" s="333"/>
      <c r="H14" s="243"/>
      <c r="I14" s="242"/>
    </row>
    <row r="15" spans="1:12" ht="18" customHeight="1">
      <c r="A15" s="291"/>
      <c r="B15" s="273"/>
      <c r="C15" s="334"/>
      <c r="D15" s="335"/>
      <c r="E15" s="335"/>
      <c r="F15" s="335"/>
      <c r="G15" s="336"/>
      <c r="H15" s="243"/>
      <c r="I15" s="242"/>
    </row>
    <row r="16" spans="1:12" ht="18" customHeight="1">
      <c r="A16" s="291"/>
      <c r="B16" s="273"/>
      <c r="C16" s="334"/>
      <c r="D16" s="335"/>
      <c r="E16" s="335"/>
      <c r="F16" s="335"/>
      <c r="G16" s="336"/>
      <c r="H16" s="243"/>
      <c r="I16" s="242"/>
    </row>
    <row r="17" spans="1:9" ht="18" customHeight="1">
      <c r="A17" s="291"/>
      <c r="B17" s="273"/>
      <c r="C17" s="337"/>
      <c r="D17" s="338"/>
      <c r="E17" s="338"/>
      <c r="F17" s="338"/>
      <c r="G17" s="339"/>
      <c r="H17" s="244"/>
      <c r="I17" s="245"/>
    </row>
    <row r="18" spans="1:9" ht="18" customHeight="1">
      <c r="A18" s="291"/>
      <c r="B18" s="289"/>
      <c r="C18" s="202"/>
      <c r="D18" s="203"/>
      <c r="E18" s="203"/>
      <c r="F18" s="203"/>
      <c r="G18" s="264" t="s">
        <v>90</v>
      </c>
      <c r="H18" s="265"/>
      <c r="I18" s="240">
        <f>SUM(I13:I17)</f>
        <v>1023198</v>
      </c>
    </row>
    <row r="19" spans="1:9" ht="18" customHeight="1" thickBot="1">
      <c r="A19" s="303"/>
      <c r="B19" s="204"/>
      <c r="C19" s="205"/>
      <c r="D19" s="205"/>
      <c r="E19" s="205"/>
      <c r="F19" s="205"/>
      <c r="G19" s="205"/>
      <c r="H19" s="206" t="s">
        <v>91</v>
      </c>
      <c r="I19" s="246">
        <f>I12+I18</f>
        <v>2304500</v>
      </c>
    </row>
    <row r="20" spans="1:9" ht="18" customHeight="1">
      <c r="A20" s="290" t="s">
        <v>92</v>
      </c>
      <c r="B20" s="293" t="s">
        <v>84</v>
      </c>
      <c r="C20" s="294"/>
      <c r="D20" s="294"/>
      <c r="E20" s="294"/>
      <c r="F20" s="294"/>
      <c r="G20" s="295"/>
      <c r="H20" s="208" t="s">
        <v>85</v>
      </c>
      <c r="I20" s="209" t="s">
        <v>86</v>
      </c>
    </row>
    <row r="21" spans="1:9" ht="18" customHeight="1">
      <c r="A21" s="291"/>
      <c r="B21" s="285" t="s">
        <v>87</v>
      </c>
      <c r="C21" s="340" t="s">
        <v>110</v>
      </c>
      <c r="D21" s="341"/>
      <c r="E21" s="341"/>
      <c r="F21" s="341"/>
      <c r="G21" s="342"/>
      <c r="H21" s="237" t="s">
        <v>105</v>
      </c>
      <c r="I21" s="238">
        <v>9317170</v>
      </c>
    </row>
    <row r="22" spans="1:9" ht="18" customHeight="1">
      <c r="A22" s="291"/>
      <c r="B22" s="273"/>
      <c r="C22" s="331" t="s">
        <v>111</v>
      </c>
      <c r="D22" s="332"/>
      <c r="E22" s="332"/>
      <c r="F22" s="332"/>
      <c r="G22" s="333"/>
      <c r="H22" s="239"/>
      <c r="I22" s="240"/>
    </row>
    <row r="23" spans="1:9" ht="18" customHeight="1">
      <c r="A23" s="291"/>
      <c r="B23" s="273"/>
      <c r="C23" s="331" t="s">
        <v>112</v>
      </c>
      <c r="D23" s="332"/>
      <c r="E23" s="332"/>
      <c r="F23" s="332"/>
      <c r="G23" s="333"/>
      <c r="H23" s="239"/>
      <c r="I23" s="240"/>
    </row>
    <row r="24" spans="1:9" ht="18" customHeight="1">
      <c r="A24" s="291"/>
      <c r="B24" s="273"/>
      <c r="C24" s="331"/>
      <c r="D24" s="332"/>
      <c r="E24" s="332"/>
      <c r="F24" s="332"/>
      <c r="G24" s="333"/>
      <c r="H24" s="239"/>
      <c r="I24" s="240"/>
    </row>
    <row r="25" spans="1:9" ht="18" customHeight="1">
      <c r="A25" s="291"/>
      <c r="B25" s="273"/>
      <c r="C25" s="331" t="s">
        <v>113</v>
      </c>
      <c r="D25" s="332"/>
      <c r="E25" s="332"/>
      <c r="F25" s="332"/>
      <c r="G25" s="333"/>
      <c r="H25" s="239" t="s">
        <v>105</v>
      </c>
      <c r="I25" s="240">
        <v>2889147</v>
      </c>
    </row>
    <row r="26" spans="1:9" ht="18" customHeight="1">
      <c r="A26" s="291"/>
      <c r="B26" s="273"/>
      <c r="C26" s="331" t="s">
        <v>114</v>
      </c>
      <c r="D26" s="332"/>
      <c r="E26" s="332"/>
      <c r="F26" s="332"/>
      <c r="G26" s="333"/>
      <c r="H26" s="239"/>
      <c r="I26" s="240"/>
    </row>
    <row r="27" spans="1:9" ht="18" customHeight="1">
      <c r="A27" s="291"/>
      <c r="B27" s="273"/>
      <c r="C27" s="331" t="s">
        <v>115</v>
      </c>
      <c r="D27" s="332"/>
      <c r="E27" s="332"/>
      <c r="F27" s="332"/>
      <c r="G27" s="333"/>
      <c r="H27" s="239"/>
      <c r="I27" s="240"/>
    </row>
    <row r="28" spans="1:9" ht="18" customHeight="1">
      <c r="A28" s="291"/>
      <c r="B28" s="273"/>
      <c r="C28" s="331"/>
      <c r="D28" s="332"/>
      <c r="E28" s="332"/>
      <c r="F28" s="332"/>
      <c r="G28" s="333"/>
      <c r="H28" s="239"/>
      <c r="I28" s="240"/>
    </row>
    <row r="29" spans="1:9" ht="18" customHeight="1">
      <c r="A29" s="291"/>
      <c r="B29" s="273"/>
      <c r="C29" s="331" t="s">
        <v>116</v>
      </c>
      <c r="D29" s="332"/>
      <c r="E29" s="332"/>
      <c r="F29" s="332"/>
      <c r="G29" s="333"/>
      <c r="H29" s="239"/>
      <c r="I29" s="240"/>
    </row>
    <row r="30" spans="1:9" ht="18" customHeight="1">
      <c r="A30" s="291"/>
      <c r="B30" s="289"/>
      <c r="C30" s="195"/>
      <c r="D30" s="196"/>
      <c r="E30" s="196"/>
      <c r="F30" s="196"/>
      <c r="G30" s="287" t="s">
        <v>93</v>
      </c>
      <c r="H30" s="288"/>
      <c r="I30" s="241">
        <f>SUM(I21:I25)</f>
        <v>12206317</v>
      </c>
    </row>
    <row r="31" spans="1:9" ht="18" customHeight="1">
      <c r="A31" s="291"/>
      <c r="B31" s="273" t="s">
        <v>89</v>
      </c>
      <c r="C31" s="331" t="s">
        <v>110</v>
      </c>
      <c r="D31" s="332"/>
      <c r="E31" s="332"/>
      <c r="F31" s="332"/>
      <c r="G31" s="333"/>
      <c r="H31" s="243"/>
      <c r="I31" s="242"/>
    </row>
    <row r="32" spans="1:9" ht="18" customHeight="1">
      <c r="A32" s="291"/>
      <c r="B32" s="273"/>
      <c r="C32" s="331" t="s">
        <v>117</v>
      </c>
      <c r="D32" s="332"/>
      <c r="E32" s="332"/>
      <c r="F32" s="332"/>
      <c r="G32" s="333"/>
      <c r="H32" s="239" t="s">
        <v>105</v>
      </c>
      <c r="I32" s="242">
        <v>14218645</v>
      </c>
    </row>
    <row r="33" spans="1:9" ht="18" customHeight="1">
      <c r="A33" s="291"/>
      <c r="B33" s="273"/>
      <c r="C33" s="331"/>
      <c r="D33" s="332"/>
      <c r="E33" s="332"/>
      <c r="F33" s="332"/>
      <c r="G33" s="333"/>
      <c r="H33" s="243"/>
      <c r="I33" s="242"/>
    </row>
    <row r="34" spans="1:9" ht="18" customHeight="1">
      <c r="A34" s="291"/>
      <c r="B34" s="273"/>
      <c r="C34" s="331" t="s">
        <v>113</v>
      </c>
      <c r="D34" s="332"/>
      <c r="E34" s="332"/>
      <c r="F34" s="332"/>
      <c r="G34" s="333"/>
      <c r="H34" s="243"/>
      <c r="I34" s="242"/>
    </row>
    <row r="35" spans="1:9" ht="18" customHeight="1">
      <c r="A35" s="291"/>
      <c r="B35" s="273"/>
      <c r="C35" s="331" t="s">
        <v>118</v>
      </c>
      <c r="D35" s="332"/>
      <c r="E35" s="332"/>
      <c r="F35" s="332"/>
      <c r="G35" s="333"/>
      <c r="H35" s="239" t="s">
        <v>105</v>
      </c>
      <c r="I35" s="242">
        <v>4409038</v>
      </c>
    </row>
    <row r="36" spans="1:9" ht="18" customHeight="1">
      <c r="A36" s="291"/>
      <c r="B36" s="273"/>
      <c r="C36" s="337"/>
      <c r="D36" s="338"/>
      <c r="E36" s="338"/>
      <c r="F36" s="338"/>
      <c r="G36" s="339"/>
      <c r="H36" s="244"/>
      <c r="I36" s="247"/>
    </row>
    <row r="37" spans="1:9" ht="18" customHeight="1">
      <c r="A37" s="291"/>
      <c r="B37" s="289"/>
      <c r="C37" s="202"/>
      <c r="D37" s="203"/>
      <c r="E37" s="203"/>
      <c r="F37" s="203"/>
      <c r="G37" s="264" t="s">
        <v>94</v>
      </c>
      <c r="H37" s="265"/>
      <c r="I37" s="240">
        <f>SUM(I31:I36)</f>
        <v>18627683</v>
      </c>
    </row>
    <row r="38" spans="1:9" ht="18" customHeight="1" thickBot="1">
      <c r="A38" s="292"/>
      <c r="B38" s="211"/>
      <c r="C38" s="212"/>
      <c r="D38" s="212"/>
      <c r="E38" s="212"/>
      <c r="F38" s="212"/>
      <c r="G38" s="212"/>
      <c r="H38" s="213" t="s">
        <v>95</v>
      </c>
      <c r="I38" s="238">
        <f>I30+I37</f>
        <v>30834000</v>
      </c>
    </row>
    <row r="39" spans="1:9" ht="18" customHeight="1">
      <c r="A39" s="278" t="s">
        <v>96</v>
      </c>
      <c r="B39" s="280" t="s">
        <v>97</v>
      </c>
      <c r="C39" s="281"/>
      <c r="D39" s="282" t="s">
        <v>98</v>
      </c>
      <c r="E39" s="283"/>
      <c r="F39" s="283"/>
      <c r="G39" s="284"/>
      <c r="H39" s="214" t="s">
        <v>99</v>
      </c>
      <c r="I39" s="215" t="s">
        <v>86</v>
      </c>
    </row>
    <row r="40" spans="1:9" ht="18" customHeight="1">
      <c r="A40" s="279"/>
      <c r="B40" s="285" t="s">
        <v>87</v>
      </c>
      <c r="C40" s="248" t="s">
        <v>119</v>
      </c>
      <c r="D40" s="334" t="s">
        <v>120</v>
      </c>
      <c r="E40" s="335"/>
      <c r="F40" s="335"/>
      <c r="G40" s="336"/>
      <c r="H40" s="217"/>
      <c r="I40" s="192"/>
    </row>
    <row r="41" spans="1:9" ht="18" customHeight="1">
      <c r="A41" s="279"/>
      <c r="B41" s="273"/>
      <c r="C41" s="249" t="s">
        <v>121</v>
      </c>
      <c r="D41" s="334" t="s">
        <v>122</v>
      </c>
      <c r="E41" s="335"/>
      <c r="F41" s="335"/>
      <c r="G41" s="336"/>
      <c r="H41" s="239" t="s">
        <v>105</v>
      </c>
      <c r="I41" s="240">
        <v>417641090</v>
      </c>
    </row>
    <row r="42" spans="1:9" ht="18" customHeight="1">
      <c r="A42" s="279"/>
      <c r="B42" s="273"/>
      <c r="C42" s="219"/>
      <c r="D42" s="275"/>
      <c r="E42" s="276"/>
      <c r="F42" s="276"/>
      <c r="G42" s="277"/>
      <c r="H42" s="220"/>
      <c r="I42" s="194"/>
    </row>
    <row r="43" spans="1:9" ht="18" customHeight="1">
      <c r="A43" s="279"/>
      <c r="B43" s="273"/>
      <c r="C43" s="250" t="s">
        <v>123</v>
      </c>
      <c r="D43" s="334" t="s">
        <v>124</v>
      </c>
      <c r="E43" s="335"/>
      <c r="F43" s="335"/>
      <c r="G43" s="336"/>
      <c r="H43" s="251"/>
      <c r="I43" s="240"/>
    </row>
    <row r="44" spans="1:9" ht="18" customHeight="1">
      <c r="A44" s="279"/>
      <c r="B44" s="273"/>
      <c r="C44" s="250"/>
      <c r="D44" s="334" t="s">
        <v>125</v>
      </c>
      <c r="E44" s="335"/>
      <c r="F44" s="335"/>
      <c r="G44" s="336"/>
      <c r="H44" s="239" t="s">
        <v>105</v>
      </c>
      <c r="I44" s="240">
        <v>156408115</v>
      </c>
    </row>
    <row r="45" spans="1:9" ht="18" customHeight="1">
      <c r="A45" s="279"/>
      <c r="B45" s="273"/>
      <c r="C45" s="250"/>
      <c r="D45" s="334"/>
      <c r="E45" s="335"/>
      <c r="F45" s="335"/>
      <c r="G45" s="336"/>
      <c r="H45" s="251"/>
      <c r="I45" s="240"/>
    </row>
    <row r="46" spans="1:9" ht="18" customHeight="1">
      <c r="A46" s="279"/>
      <c r="B46" s="273"/>
      <c r="C46" s="250" t="s">
        <v>126</v>
      </c>
      <c r="D46" s="334" t="s">
        <v>127</v>
      </c>
      <c r="E46" s="335"/>
      <c r="F46" s="335"/>
      <c r="G46" s="336"/>
      <c r="H46" s="251"/>
      <c r="I46" s="240"/>
    </row>
    <row r="47" spans="1:9" ht="18" customHeight="1">
      <c r="A47" s="279"/>
      <c r="B47" s="273"/>
      <c r="C47" s="250"/>
      <c r="D47" s="334" t="s">
        <v>128</v>
      </c>
      <c r="E47" s="335"/>
      <c r="F47" s="335"/>
      <c r="G47" s="336"/>
      <c r="H47" s="239" t="s">
        <v>105</v>
      </c>
      <c r="I47" s="240">
        <v>183187621</v>
      </c>
    </row>
    <row r="48" spans="1:9" ht="18" customHeight="1">
      <c r="A48" s="279"/>
      <c r="B48" s="273"/>
      <c r="C48" s="250"/>
      <c r="D48" s="334"/>
      <c r="E48" s="335"/>
      <c r="F48" s="335"/>
      <c r="G48" s="336"/>
      <c r="H48" s="251"/>
      <c r="I48" s="240"/>
    </row>
    <row r="49" spans="1:15" ht="18" customHeight="1">
      <c r="A49" s="279"/>
      <c r="B49" s="273"/>
      <c r="C49" s="250" t="s">
        <v>129</v>
      </c>
      <c r="D49" s="334" t="s">
        <v>130</v>
      </c>
      <c r="E49" s="335"/>
      <c r="F49" s="335"/>
      <c r="G49" s="336"/>
      <c r="H49" s="251"/>
      <c r="I49" s="240"/>
    </row>
    <row r="50" spans="1:15" ht="18" customHeight="1">
      <c r="A50" s="279"/>
      <c r="B50" s="273"/>
      <c r="C50" s="250"/>
      <c r="D50" s="334" t="s">
        <v>131</v>
      </c>
      <c r="E50" s="335"/>
      <c r="F50" s="335"/>
      <c r="G50" s="336"/>
      <c r="H50" s="239" t="s">
        <v>105</v>
      </c>
      <c r="I50" s="240">
        <v>47690060</v>
      </c>
    </row>
    <row r="51" spans="1:15" ht="18" customHeight="1">
      <c r="A51" s="279"/>
      <c r="B51" s="273"/>
      <c r="C51" s="250"/>
      <c r="D51" s="334"/>
      <c r="E51" s="335"/>
      <c r="F51" s="335"/>
      <c r="G51" s="336"/>
      <c r="H51" s="251"/>
      <c r="I51" s="240"/>
    </row>
    <row r="52" spans="1:15" ht="18" customHeight="1">
      <c r="A52" s="279"/>
      <c r="B52" s="273"/>
      <c r="C52" s="250" t="s">
        <v>132</v>
      </c>
      <c r="D52" s="334" t="s">
        <v>133</v>
      </c>
      <c r="E52" s="335"/>
      <c r="F52" s="335"/>
      <c r="G52" s="336"/>
      <c r="H52" s="251"/>
      <c r="I52" s="240"/>
    </row>
    <row r="53" spans="1:15" ht="18" customHeight="1">
      <c r="A53" s="279"/>
      <c r="B53" s="273"/>
      <c r="C53" s="250"/>
      <c r="D53" s="334" t="s">
        <v>134</v>
      </c>
      <c r="E53" s="335"/>
      <c r="F53" s="335"/>
      <c r="G53" s="336"/>
      <c r="H53" s="239" t="s">
        <v>105</v>
      </c>
      <c r="I53" s="240">
        <v>5403786</v>
      </c>
    </row>
    <row r="54" spans="1:15" ht="18" customHeight="1">
      <c r="A54" s="279"/>
      <c r="B54" s="273"/>
      <c r="C54" s="250"/>
      <c r="D54" s="334"/>
      <c r="E54" s="335"/>
      <c r="F54" s="335"/>
      <c r="G54" s="336"/>
      <c r="H54" s="251"/>
      <c r="I54" s="240"/>
    </row>
    <row r="55" spans="1:15" ht="18" customHeight="1">
      <c r="A55" s="279"/>
      <c r="B55" s="273"/>
      <c r="C55" s="219"/>
      <c r="D55" s="268"/>
      <c r="E55" s="269"/>
      <c r="F55" s="269"/>
      <c r="G55" s="270"/>
      <c r="H55" s="220"/>
      <c r="I55" s="194"/>
      <c r="O55" s="186"/>
    </row>
    <row r="56" spans="1:15" ht="18" customHeight="1">
      <c r="A56" s="279"/>
      <c r="B56" s="273"/>
      <c r="C56" s="219"/>
      <c r="D56" s="331" t="s">
        <v>135</v>
      </c>
      <c r="E56" s="332"/>
      <c r="F56" s="332"/>
      <c r="G56" s="333"/>
      <c r="H56" s="251"/>
      <c r="I56" s="252">
        <v>-23876579</v>
      </c>
    </row>
    <row r="57" spans="1:15" ht="18" customHeight="1">
      <c r="A57" s="279"/>
      <c r="B57" s="273"/>
      <c r="C57" s="199"/>
      <c r="D57" s="268"/>
      <c r="E57" s="269"/>
      <c r="F57" s="269"/>
      <c r="G57" s="270"/>
      <c r="H57" s="220"/>
      <c r="I57" s="194"/>
    </row>
    <row r="58" spans="1:15" ht="18" customHeight="1">
      <c r="A58" s="279"/>
      <c r="B58" s="286"/>
      <c r="C58" s="222"/>
      <c r="D58" s="223"/>
      <c r="E58" s="224"/>
      <c r="F58" s="224"/>
      <c r="G58" s="271" t="s">
        <v>100</v>
      </c>
      <c r="H58" s="272"/>
      <c r="I58" s="253">
        <f>SUM(I40:I57)</f>
        <v>786454093</v>
      </c>
    </row>
    <row r="59" spans="1:15" ht="18" customHeight="1">
      <c r="A59" s="279"/>
      <c r="B59" s="273" t="s">
        <v>89</v>
      </c>
      <c r="C59" s="243" t="s">
        <v>119</v>
      </c>
      <c r="D59" s="331" t="s">
        <v>136</v>
      </c>
      <c r="E59" s="332"/>
      <c r="F59" s="332"/>
      <c r="G59" s="333"/>
      <c r="H59" s="254" t="s">
        <v>105</v>
      </c>
      <c r="I59" s="240">
        <v>637349134</v>
      </c>
    </row>
    <row r="60" spans="1:15" ht="18" customHeight="1">
      <c r="A60" s="279"/>
      <c r="B60" s="273"/>
      <c r="C60" s="243"/>
      <c r="D60" s="331"/>
      <c r="E60" s="332"/>
      <c r="F60" s="332"/>
      <c r="G60" s="333"/>
      <c r="H60" s="254"/>
      <c r="I60" s="240"/>
    </row>
    <row r="61" spans="1:15" ht="18" customHeight="1">
      <c r="A61" s="279"/>
      <c r="B61" s="273"/>
      <c r="C61" s="243" t="s">
        <v>123</v>
      </c>
      <c r="D61" s="331" t="s">
        <v>137</v>
      </c>
      <c r="E61" s="332"/>
      <c r="F61" s="332"/>
      <c r="G61" s="333"/>
      <c r="H61" s="239" t="s">
        <v>105</v>
      </c>
      <c r="I61" s="240">
        <v>238689581</v>
      </c>
    </row>
    <row r="62" spans="1:15" ht="18" customHeight="1">
      <c r="A62" s="279"/>
      <c r="B62" s="273"/>
      <c r="C62" s="243"/>
      <c r="D62" s="331"/>
      <c r="E62" s="332"/>
      <c r="F62" s="332"/>
      <c r="G62" s="333"/>
      <c r="H62" s="254"/>
      <c r="I62" s="240"/>
    </row>
    <row r="63" spans="1:15" ht="18" customHeight="1">
      <c r="A63" s="279"/>
      <c r="B63" s="273"/>
      <c r="C63" s="243" t="s">
        <v>126</v>
      </c>
      <c r="D63" s="331" t="s">
        <v>138</v>
      </c>
      <c r="E63" s="332"/>
      <c r="F63" s="332"/>
      <c r="G63" s="333"/>
      <c r="H63" s="239" t="s">
        <v>105</v>
      </c>
      <c r="I63" s="240">
        <v>279556955</v>
      </c>
    </row>
    <row r="64" spans="1:15" ht="18" customHeight="1">
      <c r="A64" s="279"/>
      <c r="B64" s="273"/>
      <c r="C64" s="243"/>
      <c r="D64" s="331"/>
      <c r="E64" s="332"/>
      <c r="F64" s="332"/>
      <c r="G64" s="333"/>
      <c r="H64" s="254"/>
      <c r="I64" s="240"/>
    </row>
    <row r="65" spans="1:9" ht="18" customHeight="1">
      <c r="A65" s="279"/>
      <c r="B65" s="273"/>
      <c r="C65" s="243" t="s">
        <v>129</v>
      </c>
      <c r="D65" s="331" t="s">
        <v>139</v>
      </c>
      <c r="E65" s="332"/>
      <c r="F65" s="332"/>
      <c r="G65" s="333"/>
      <c r="H65" s="239" t="s">
        <v>105</v>
      </c>
      <c r="I65" s="240">
        <v>72778324</v>
      </c>
    </row>
    <row r="66" spans="1:9" ht="18" customHeight="1">
      <c r="A66" s="279"/>
      <c r="B66" s="273"/>
      <c r="C66" s="243"/>
      <c r="D66" s="331"/>
      <c r="E66" s="332"/>
      <c r="F66" s="332"/>
      <c r="G66" s="333"/>
      <c r="H66" s="254"/>
      <c r="I66" s="240"/>
    </row>
    <row r="67" spans="1:9" ht="18" customHeight="1">
      <c r="A67" s="279"/>
      <c r="B67" s="273"/>
      <c r="C67" s="243" t="s">
        <v>132</v>
      </c>
      <c r="D67" s="331" t="s">
        <v>140</v>
      </c>
      <c r="E67" s="332"/>
      <c r="F67" s="332"/>
      <c r="G67" s="333"/>
      <c r="H67" s="239" t="s">
        <v>105</v>
      </c>
      <c r="I67" s="240">
        <v>8246550</v>
      </c>
    </row>
    <row r="68" spans="1:9" ht="18" customHeight="1">
      <c r="A68" s="279"/>
      <c r="B68" s="273"/>
      <c r="C68" s="243"/>
      <c r="D68" s="331"/>
      <c r="E68" s="332"/>
      <c r="F68" s="332"/>
      <c r="G68" s="333"/>
      <c r="H68" s="254"/>
      <c r="I68" s="240"/>
    </row>
    <row r="69" spans="1:9" ht="18" customHeight="1">
      <c r="A69" s="279"/>
      <c r="B69" s="273"/>
      <c r="C69" s="243" t="s">
        <v>141</v>
      </c>
      <c r="D69" s="331"/>
      <c r="E69" s="332"/>
      <c r="F69" s="332"/>
      <c r="G69" s="333"/>
      <c r="H69" s="239" t="s">
        <v>105</v>
      </c>
      <c r="I69" s="240">
        <v>200649744</v>
      </c>
    </row>
    <row r="70" spans="1:9" ht="18" customHeight="1">
      <c r="A70" s="279"/>
      <c r="B70" s="273"/>
      <c r="C70" s="243"/>
      <c r="D70" s="328"/>
      <c r="E70" s="329"/>
      <c r="F70" s="329"/>
      <c r="G70" s="330"/>
      <c r="H70" s="254"/>
      <c r="I70" s="240"/>
    </row>
    <row r="71" spans="1:9" ht="18" customHeight="1">
      <c r="A71" s="279"/>
      <c r="B71" s="273"/>
      <c r="C71" s="243"/>
      <c r="D71" s="328"/>
      <c r="E71" s="329"/>
      <c r="F71" s="329"/>
      <c r="G71" s="330"/>
      <c r="H71" s="254"/>
      <c r="I71" s="240"/>
    </row>
    <row r="72" spans="1:9" ht="18" customHeight="1">
      <c r="A72" s="279"/>
      <c r="B72" s="273"/>
      <c r="C72" s="243"/>
      <c r="D72" s="328" t="s">
        <v>135</v>
      </c>
      <c r="E72" s="329"/>
      <c r="F72" s="329"/>
      <c r="G72" s="330"/>
      <c r="H72" s="254"/>
      <c r="I72" s="240">
        <v>23876579</v>
      </c>
    </row>
    <row r="73" spans="1:9" ht="18" customHeight="1">
      <c r="A73" s="279"/>
      <c r="B73" s="273"/>
      <c r="C73" s="200"/>
      <c r="D73" s="261"/>
      <c r="E73" s="262"/>
      <c r="F73" s="262"/>
      <c r="G73" s="263"/>
      <c r="H73" s="227"/>
      <c r="I73" s="201"/>
    </row>
    <row r="74" spans="1:9" ht="18" customHeight="1">
      <c r="A74" s="279"/>
      <c r="B74" s="274"/>
      <c r="C74" s="228"/>
      <c r="D74" s="202"/>
      <c r="E74" s="203"/>
      <c r="F74" s="203"/>
      <c r="G74" s="264" t="s">
        <v>101</v>
      </c>
      <c r="H74" s="265"/>
      <c r="I74" s="255">
        <f>SUM(I59:I73)</f>
        <v>1461146867</v>
      </c>
    </row>
    <row r="75" spans="1:9" ht="22.9" customHeight="1" thickBot="1">
      <c r="A75" s="230"/>
      <c r="B75" s="204"/>
      <c r="C75" s="205"/>
      <c r="D75" s="205"/>
      <c r="E75" s="205"/>
      <c r="F75" s="205"/>
      <c r="G75" s="205"/>
      <c r="H75" s="206" t="s">
        <v>102</v>
      </c>
      <c r="I75" s="256">
        <f>I58+I74</f>
        <v>2247600960</v>
      </c>
    </row>
    <row r="76" spans="1:9" ht="22.9" customHeight="1" thickBot="1">
      <c r="A76" s="266"/>
      <c r="B76" s="267"/>
      <c r="C76" s="267"/>
      <c r="D76" s="267"/>
      <c r="E76" s="232"/>
      <c r="F76" s="232"/>
      <c r="G76" s="232"/>
      <c r="H76" s="233" t="s">
        <v>103</v>
      </c>
      <c r="I76" s="257">
        <f>I19+I38+I75</f>
        <v>2280739460</v>
      </c>
    </row>
    <row r="77" spans="1:9" ht="17.25" customHeight="1">
      <c r="I77" s="235"/>
    </row>
    <row r="78" spans="1:9">
      <c r="I78" s="235"/>
    </row>
    <row r="83" ht="17.25" customHeight="1"/>
    <row r="90" ht="13.5" customHeight="1"/>
    <row r="91" ht="17.25" customHeight="1"/>
    <row r="99" ht="17.25" customHeight="1"/>
    <row r="107" ht="13.5" customHeight="1"/>
    <row r="108" ht="17.25" customHeight="1"/>
    <row r="114" ht="17.25" customHeight="1"/>
    <row r="121" ht="13.5" customHeight="1"/>
    <row r="122" ht="17.25" customHeight="1"/>
    <row r="130" ht="17.25" customHeight="1"/>
    <row r="138" ht="13.5" customHeight="1"/>
    <row r="139" ht="17.25" customHeight="1"/>
    <row r="145" ht="17.25" customHeight="1"/>
    <row r="152" ht="17.25" customHeight="1"/>
    <row r="160" ht="17.25" customHeight="1"/>
  </sheetData>
  <mergeCells count="81">
    <mergeCell ref="A2:I2"/>
    <mergeCell ref="A4:B4"/>
    <mergeCell ref="G4:I4"/>
    <mergeCell ref="A6:A19"/>
    <mergeCell ref="B6:G6"/>
    <mergeCell ref="B7:B12"/>
    <mergeCell ref="C7:G7"/>
    <mergeCell ref="C8:G8"/>
    <mergeCell ref="C9:G9"/>
    <mergeCell ref="C10:G10"/>
    <mergeCell ref="C11:G11"/>
    <mergeCell ref="G12:H12"/>
    <mergeCell ref="B13:B18"/>
    <mergeCell ref="C13:G13"/>
    <mergeCell ref="C14:G14"/>
    <mergeCell ref="C15:G15"/>
    <mergeCell ref="C16:G16"/>
    <mergeCell ref="C17:G17"/>
    <mergeCell ref="G18:H18"/>
    <mergeCell ref="C28:G28"/>
    <mergeCell ref="C29:G29"/>
    <mergeCell ref="G30:H30"/>
    <mergeCell ref="B31:B37"/>
    <mergeCell ref="C31:G31"/>
    <mergeCell ref="C32:G32"/>
    <mergeCell ref="C33:G33"/>
    <mergeCell ref="C34:G34"/>
    <mergeCell ref="C35:G35"/>
    <mergeCell ref="C36:G36"/>
    <mergeCell ref="B21:B30"/>
    <mergeCell ref="C21:G21"/>
    <mergeCell ref="C22:G22"/>
    <mergeCell ref="C23:G23"/>
    <mergeCell ref="C24:G24"/>
    <mergeCell ref="C25:G25"/>
    <mergeCell ref="G37:H37"/>
    <mergeCell ref="A39:A74"/>
    <mergeCell ref="B39:C39"/>
    <mergeCell ref="D39:G39"/>
    <mergeCell ref="B40:B58"/>
    <mergeCell ref="D40:G40"/>
    <mergeCell ref="D41:G41"/>
    <mergeCell ref="D42:G42"/>
    <mergeCell ref="D43:G43"/>
    <mergeCell ref="D44:G44"/>
    <mergeCell ref="A20:A38"/>
    <mergeCell ref="B20:G20"/>
    <mergeCell ref="C26:G26"/>
    <mergeCell ref="C27:G27"/>
    <mergeCell ref="D56:G56"/>
    <mergeCell ref="D45:G45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7:G57"/>
    <mergeCell ref="G58:H58"/>
    <mergeCell ref="B59:B74"/>
    <mergeCell ref="D59:G59"/>
    <mergeCell ref="D60:G60"/>
    <mergeCell ref="D61:G61"/>
    <mergeCell ref="D62:G62"/>
    <mergeCell ref="D63:G63"/>
    <mergeCell ref="D64:G64"/>
    <mergeCell ref="D65:G65"/>
    <mergeCell ref="D72:G72"/>
    <mergeCell ref="D73:G73"/>
    <mergeCell ref="G74:H74"/>
    <mergeCell ref="A76:D76"/>
    <mergeCell ref="D66:G66"/>
    <mergeCell ref="D67:G67"/>
    <mergeCell ref="D68:G68"/>
    <mergeCell ref="D69:G69"/>
    <mergeCell ref="D70:G70"/>
    <mergeCell ref="D71:G71"/>
  </mergeCells>
  <phoneticPr fontId="3"/>
  <printOptions horizontalCentered="1"/>
  <pageMargins left="0.59055118110236227" right="0.39370078740157483" top="0.55118110236220474" bottom="0.35433070866141736" header="0.51181102362204722" footer="0.19685039370078741"/>
  <pageSetup paperSize="9" scale="72" fitToHeight="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6B31D-0060-45B9-936B-88DE6155B6C2}">
  <sheetPr>
    <tabColor rgb="FFFF0000"/>
  </sheetPr>
  <dimension ref="B2:N60"/>
  <sheetViews>
    <sheetView view="pageBreakPreview" zoomScaleNormal="100" zoomScaleSheetLayoutView="100" workbookViewId="0">
      <selection activeCell="B3" sqref="B3:J4"/>
    </sheetView>
  </sheetViews>
  <sheetFormatPr defaultColWidth="9" defaultRowHeight="13.5"/>
  <cols>
    <col min="1" max="1" width="2.125" style="3" customWidth="1"/>
    <col min="2" max="2" width="3.125" style="126" customWidth="1"/>
    <col min="3" max="3" width="17.625" style="3" customWidth="1"/>
    <col min="4" max="4" width="17" style="3" customWidth="1"/>
    <col min="5" max="5" width="9.125" style="3" bestFit="1" customWidth="1"/>
    <col min="6" max="6" width="6.5" style="3" customWidth="1"/>
    <col min="7" max="7" width="9.125" style="3" bestFit="1" customWidth="1"/>
    <col min="8" max="8" width="11.875" style="127" bestFit="1" customWidth="1"/>
    <col min="9" max="9" width="14.875" style="127" bestFit="1" customWidth="1"/>
    <col min="10" max="10" width="9" style="3"/>
    <col min="11" max="11" width="2.125" style="3" customWidth="1"/>
    <col min="12" max="16384" width="9" style="3"/>
  </cols>
  <sheetData>
    <row r="2" spans="2:10" ht="13.5" customHeight="1">
      <c r="B2" s="1"/>
      <c r="C2" s="1"/>
      <c r="D2" s="1"/>
      <c r="E2" s="1"/>
      <c r="F2" s="1"/>
      <c r="G2" s="1"/>
      <c r="H2" s="1"/>
      <c r="I2" s="1"/>
      <c r="J2" s="2" t="s">
        <v>144</v>
      </c>
    </row>
    <row r="3" spans="2:10" ht="13.5" customHeight="1">
      <c r="B3" s="306" t="s">
        <v>0</v>
      </c>
      <c r="C3" s="306"/>
      <c r="D3" s="306"/>
      <c r="E3" s="306"/>
      <c r="F3" s="306"/>
      <c r="G3" s="306"/>
      <c r="H3" s="306"/>
      <c r="I3" s="306"/>
      <c r="J3" s="306"/>
    </row>
    <row r="4" spans="2:10" ht="13.5" customHeight="1">
      <c r="B4" s="306"/>
      <c r="C4" s="306"/>
      <c r="D4" s="306"/>
      <c r="E4" s="306"/>
      <c r="F4" s="306"/>
      <c r="G4" s="306"/>
      <c r="H4" s="306"/>
      <c r="I4" s="306"/>
      <c r="J4" s="306"/>
    </row>
    <row r="5" spans="2:10" ht="7.15" customHeight="1">
      <c r="B5" s="1"/>
      <c r="C5" s="1"/>
      <c r="D5" s="1"/>
      <c r="E5" s="1"/>
      <c r="F5" s="1"/>
      <c r="G5" s="1"/>
      <c r="H5" s="1"/>
      <c r="I5" s="1"/>
      <c r="J5" s="1"/>
    </row>
    <row r="6" spans="2:10" s="5" customFormat="1" ht="7.15" customHeight="1">
      <c r="B6" s="4"/>
      <c r="H6" s="6"/>
      <c r="I6" s="7"/>
      <c r="J6" s="4"/>
    </row>
    <row r="7" spans="2:10" s="5" customFormat="1" ht="15" customHeight="1">
      <c r="B7" s="8" t="s">
        <v>1</v>
      </c>
      <c r="C7" s="9"/>
      <c r="D7" s="128" t="s">
        <v>40</v>
      </c>
      <c r="E7" s="61"/>
      <c r="F7" s="61"/>
      <c r="G7" s="61"/>
      <c r="H7" s="10"/>
      <c r="I7" s="7"/>
      <c r="J7" s="4"/>
    </row>
    <row r="8" spans="2:10" s="5" customFormat="1" ht="15" customHeight="1">
      <c r="B8" s="11" t="s">
        <v>2</v>
      </c>
      <c r="C8" s="12"/>
      <c r="D8" s="45" t="s">
        <v>41</v>
      </c>
      <c r="E8" s="79"/>
      <c r="F8" s="79"/>
      <c r="G8" s="79"/>
      <c r="H8" s="10"/>
      <c r="I8" s="7"/>
      <c r="J8" s="4"/>
    </row>
    <row r="9" spans="2:10" s="5" customFormat="1" ht="15" customHeight="1">
      <c r="B9" s="13" t="s">
        <v>3</v>
      </c>
      <c r="C9" s="14"/>
      <c r="D9" s="129" t="s">
        <v>72</v>
      </c>
      <c r="E9" s="130"/>
      <c r="F9" s="130"/>
      <c r="G9" s="130"/>
      <c r="H9" s="10"/>
      <c r="I9" s="7"/>
      <c r="J9" s="4"/>
    </row>
    <row r="10" spans="2:10" s="15" customFormat="1" ht="15" customHeight="1" thickBot="1">
      <c r="B10" s="316"/>
      <c r="C10" s="316"/>
      <c r="H10" s="16"/>
      <c r="I10" s="16"/>
    </row>
    <row r="11" spans="2:10" s="4" customFormat="1" ht="15" customHeight="1">
      <c r="B11" s="317" t="s">
        <v>4</v>
      </c>
      <c r="C11" s="318"/>
      <c r="D11" s="17" t="s">
        <v>5</v>
      </c>
      <c r="E11" s="319" t="s">
        <v>6</v>
      </c>
      <c r="F11" s="319"/>
      <c r="G11" s="17" t="s">
        <v>7</v>
      </c>
      <c r="H11" s="18" t="s">
        <v>8</v>
      </c>
      <c r="I11" s="319" t="s">
        <v>9</v>
      </c>
      <c r="J11" s="320"/>
    </row>
    <row r="12" spans="2:10" s="4" customFormat="1" ht="15" customHeight="1">
      <c r="B12" s="19"/>
      <c r="C12" s="20"/>
      <c r="D12" s="20"/>
      <c r="E12" s="20"/>
      <c r="F12" s="20"/>
      <c r="G12" s="20"/>
      <c r="H12" s="21"/>
      <c r="I12" s="20"/>
      <c r="J12" s="22"/>
    </row>
    <row r="13" spans="2:10" s="5" customFormat="1" ht="18" customHeight="1">
      <c r="B13" s="23"/>
      <c r="C13" s="110"/>
      <c r="D13" s="111"/>
      <c r="E13" s="111"/>
      <c r="F13" s="111"/>
      <c r="G13" s="111"/>
      <c r="H13" s="131"/>
      <c r="I13" s="131"/>
      <c r="J13" s="132"/>
    </row>
    <row r="14" spans="2:10" s="5" customFormat="1" ht="15" customHeight="1">
      <c r="B14" s="28" t="s">
        <v>10</v>
      </c>
      <c r="C14" s="179" t="s">
        <v>43</v>
      </c>
      <c r="D14" s="180" t="s">
        <v>73</v>
      </c>
      <c r="E14" s="173">
        <v>3889</v>
      </c>
      <c r="F14" s="5" t="s">
        <v>11</v>
      </c>
      <c r="H14" s="6"/>
      <c r="I14" s="6"/>
      <c r="J14" s="91"/>
    </row>
    <row r="15" spans="2:10" s="5" customFormat="1" ht="15" customHeight="1">
      <c r="B15" s="28"/>
      <c r="C15" s="41"/>
      <c r="H15" s="6"/>
      <c r="I15" s="6"/>
      <c r="J15" s="91"/>
    </row>
    <row r="16" spans="2:10" s="5" customFormat="1" ht="15" customHeight="1">
      <c r="B16" s="28" t="s">
        <v>12</v>
      </c>
      <c r="C16" s="41"/>
      <c r="H16" s="6"/>
      <c r="I16" s="6"/>
      <c r="J16" s="91"/>
    </row>
    <row r="17" spans="2:10" s="5" customFormat="1" ht="15" customHeight="1">
      <c r="B17" s="28"/>
      <c r="C17" s="36" t="s">
        <v>13</v>
      </c>
      <c r="D17" s="174" t="s">
        <v>74</v>
      </c>
      <c r="E17" s="133"/>
      <c r="F17" s="133"/>
      <c r="G17" s="175">
        <v>257</v>
      </c>
      <c r="H17" s="134"/>
      <c r="I17" s="134"/>
      <c r="J17" s="94"/>
    </row>
    <row r="18" spans="2:10" s="5" customFormat="1" ht="15" customHeight="1">
      <c r="B18" s="28" t="s">
        <v>14</v>
      </c>
      <c r="C18" s="41" t="s">
        <v>15</v>
      </c>
      <c r="D18" s="172" t="s">
        <v>75</v>
      </c>
      <c r="G18" s="176">
        <v>1.05</v>
      </c>
      <c r="H18" s="6"/>
      <c r="I18" s="6"/>
      <c r="J18" s="91"/>
    </row>
    <row r="19" spans="2:10" s="5" customFormat="1" ht="15" customHeight="1">
      <c r="B19" s="28"/>
      <c r="C19" s="41" t="s">
        <v>16</v>
      </c>
      <c r="D19" s="177" t="s">
        <v>76</v>
      </c>
      <c r="E19" s="32"/>
      <c r="F19" s="32"/>
      <c r="G19" s="44">
        <v>1</v>
      </c>
      <c r="H19" s="33"/>
      <c r="I19" s="6"/>
      <c r="J19" s="91"/>
    </row>
    <row r="20" spans="2:10" s="5" customFormat="1" ht="15" customHeight="1">
      <c r="B20" s="28" t="s">
        <v>17</v>
      </c>
      <c r="C20" s="41"/>
      <c r="D20" s="32"/>
      <c r="E20" s="32"/>
      <c r="F20" s="32"/>
      <c r="G20" s="32"/>
      <c r="H20" s="33"/>
      <c r="I20" s="6"/>
      <c r="J20" s="91"/>
    </row>
    <row r="21" spans="2:10" s="5" customFormat="1" ht="15" customHeight="1">
      <c r="B21" s="28"/>
      <c r="C21" s="45" t="s">
        <v>18</v>
      </c>
      <c r="D21" s="46"/>
      <c r="E21" s="46"/>
      <c r="F21" s="46"/>
      <c r="G21" s="47"/>
      <c r="H21" s="48"/>
      <c r="I21" s="81"/>
      <c r="J21" s="49"/>
    </row>
    <row r="22" spans="2:10" s="5" customFormat="1" ht="15" customHeight="1">
      <c r="B22" s="28" t="s">
        <v>19</v>
      </c>
      <c r="C22" s="50" t="s">
        <v>20</v>
      </c>
      <c r="D22" s="30"/>
      <c r="E22" s="30"/>
      <c r="F22" s="30"/>
      <c r="G22" s="30"/>
      <c r="H22" s="51">
        <f>ROUNDDOWN(G17*G18*G19,1)</f>
        <v>269.8</v>
      </c>
      <c r="I22" s="141"/>
      <c r="J22" s="142"/>
    </row>
    <row r="23" spans="2:10" s="5" customFormat="1" ht="15" customHeight="1">
      <c r="B23" s="54"/>
      <c r="C23" s="55"/>
      <c r="D23" s="56"/>
      <c r="E23" s="56"/>
      <c r="F23" s="56"/>
      <c r="G23" s="321" t="s">
        <v>21</v>
      </c>
      <c r="H23" s="321"/>
      <c r="I23" s="57">
        <f>E14*H22*1000</f>
        <v>1049252200</v>
      </c>
      <c r="J23" s="58" t="s">
        <v>22</v>
      </c>
    </row>
    <row r="24" spans="2:10" s="5" customFormat="1" ht="15" customHeight="1">
      <c r="B24" s="59"/>
      <c r="C24" s="60" t="s">
        <v>51</v>
      </c>
      <c r="D24" s="61"/>
      <c r="E24" s="61"/>
      <c r="F24" s="61"/>
      <c r="G24" s="61"/>
      <c r="H24" s="62"/>
      <c r="I24" s="62"/>
      <c r="J24" s="63"/>
    </row>
    <row r="25" spans="2:10" s="5" customFormat="1" ht="15" customHeight="1">
      <c r="B25" s="64"/>
      <c r="C25" s="45" t="s">
        <v>52</v>
      </c>
      <c r="D25" s="143"/>
      <c r="E25" s="144">
        <v>1000</v>
      </c>
      <c r="F25" s="145" t="s">
        <v>11</v>
      </c>
      <c r="G25" s="146">
        <v>2.2999999999999998</v>
      </c>
      <c r="H25" s="147">
        <f>E25*G25*1000</f>
        <v>2300000</v>
      </c>
      <c r="I25" s="148"/>
      <c r="J25" s="49"/>
    </row>
    <row r="26" spans="2:10" s="5" customFormat="1" ht="15" customHeight="1">
      <c r="B26" s="64"/>
      <c r="C26" s="45" t="s">
        <v>53</v>
      </c>
      <c r="D26" s="143" t="s">
        <v>54</v>
      </c>
      <c r="E26" s="144">
        <v>1</v>
      </c>
      <c r="F26" s="145" t="s">
        <v>55</v>
      </c>
      <c r="G26" s="146"/>
      <c r="H26" s="147">
        <f>29.9*20*3*1000</f>
        <v>1794000</v>
      </c>
      <c r="I26" s="148" t="s">
        <v>56</v>
      </c>
      <c r="J26" s="49"/>
    </row>
    <row r="27" spans="2:10" s="5" customFormat="1" ht="15" customHeight="1">
      <c r="B27" s="64"/>
      <c r="C27" s="45" t="s">
        <v>57</v>
      </c>
      <c r="D27" s="143" t="s">
        <v>58</v>
      </c>
      <c r="E27" s="144">
        <v>1</v>
      </c>
      <c r="F27" s="145" t="s">
        <v>55</v>
      </c>
      <c r="G27" s="146"/>
      <c r="H27" s="147">
        <v>7560000</v>
      </c>
      <c r="I27" s="148" t="s">
        <v>59</v>
      </c>
      <c r="J27" s="49"/>
    </row>
    <row r="28" spans="2:10" s="5" customFormat="1" ht="15" customHeight="1">
      <c r="B28" s="64"/>
      <c r="C28" s="149" t="s">
        <v>60</v>
      </c>
      <c r="D28" s="117"/>
      <c r="E28" s="144">
        <v>1</v>
      </c>
      <c r="F28" s="145" t="s">
        <v>55</v>
      </c>
      <c r="G28" s="117"/>
      <c r="H28" s="150">
        <v>37800000</v>
      </c>
      <c r="I28" s="151"/>
      <c r="J28" s="49"/>
    </row>
    <row r="29" spans="2:10" s="5" customFormat="1" ht="15" customHeight="1">
      <c r="B29" s="64" t="s">
        <v>24</v>
      </c>
      <c r="C29" s="149" t="s">
        <v>61</v>
      </c>
      <c r="D29" s="117"/>
      <c r="E29" s="144">
        <v>1</v>
      </c>
      <c r="F29" s="145" t="s">
        <v>55</v>
      </c>
      <c r="G29" s="117"/>
      <c r="H29" s="150">
        <v>4320000</v>
      </c>
      <c r="I29" s="151"/>
      <c r="J29" s="49"/>
    </row>
    <row r="30" spans="2:10" s="5" customFormat="1" ht="15" customHeight="1">
      <c r="B30" s="64"/>
      <c r="C30" s="45"/>
      <c r="D30" s="143"/>
      <c r="E30" s="144"/>
      <c r="F30" s="145"/>
      <c r="G30" s="146"/>
      <c r="H30" s="76" t="s">
        <v>25</v>
      </c>
      <c r="I30" s="77">
        <f>SUM(H25:H29)</f>
        <v>53774000</v>
      </c>
      <c r="J30" s="49"/>
    </row>
    <row r="31" spans="2:10" s="5" customFormat="1" ht="15" customHeight="1">
      <c r="B31" s="64" t="s">
        <v>26</v>
      </c>
      <c r="C31" s="78" t="s">
        <v>27</v>
      </c>
      <c r="D31" s="79"/>
      <c r="E31" s="152"/>
      <c r="F31" s="79"/>
      <c r="G31" s="152"/>
      <c r="H31" s="81"/>
      <c r="I31" s="81"/>
      <c r="J31" s="49"/>
    </row>
    <row r="32" spans="2:10" s="5" customFormat="1" ht="15" customHeight="1">
      <c r="B32" s="64"/>
      <c r="C32" s="45" t="s">
        <v>62</v>
      </c>
      <c r="D32" s="143" t="s">
        <v>63</v>
      </c>
      <c r="E32" s="144">
        <v>100</v>
      </c>
      <c r="F32" s="145" t="s">
        <v>64</v>
      </c>
      <c r="G32" s="146">
        <v>23.6</v>
      </c>
      <c r="H32" s="147">
        <f>E32*G32*1000</f>
        <v>2360000</v>
      </c>
      <c r="I32" s="148"/>
      <c r="J32" s="49"/>
    </row>
    <row r="33" spans="2:10" s="5" customFormat="1" ht="15" customHeight="1">
      <c r="B33" s="64" t="s">
        <v>14</v>
      </c>
      <c r="C33" s="45"/>
      <c r="D33" s="143"/>
      <c r="E33" s="144"/>
      <c r="F33" s="145"/>
      <c r="G33" s="146"/>
      <c r="H33" s="147"/>
      <c r="I33" s="344"/>
      <c r="J33" s="345"/>
    </row>
    <row r="34" spans="2:10" s="5" customFormat="1" ht="15" customHeight="1">
      <c r="B34" s="64"/>
      <c r="C34" s="153"/>
      <c r="D34" s="117"/>
      <c r="E34" s="346"/>
      <c r="F34" s="347"/>
      <c r="G34" s="117"/>
      <c r="H34" s="150"/>
      <c r="I34" s="151"/>
      <c r="J34" s="49"/>
    </row>
    <row r="35" spans="2:10" s="5" customFormat="1" ht="15" customHeight="1">
      <c r="B35" s="64" t="s">
        <v>17</v>
      </c>
      <c r="C35" s="154"/>
      <c r="D35" s="117"/>
      <c r="E35" s="346"/>
      <c r="F35" s="347"/>
      <c r="G35" s="117"/>
      <c r="H35" s="117"/>
      <c r="I35" s="151"/>
      <c r="J35" s="155"/>
    </row>
    <row r="36" spans="2:10" s="5" customFormat="1" ht="15" customHeight="1">
      <c r="B36" s="64"/>
      <c r="C36" s="36"/>
      <c r="D36" s="156"/>
      <c r="E36" s="157"/>
      <c r="F36" s="158"/>
      <c r="G36" s="159"/>
      <c r="H36" s="76" t="s">
        <v>28</v>
      </c>
      <c r="I36" s="77">
        <f>SUM(H32:H35)</f>
        <v>2360000</v>
      </c>
      <c r="J36" s="91"/>
    </row>
    <row r="37" spans="2:10" s="5" customFormat="1" ht="15" customHeight="1">
      <c r="B37" s="64" t="s">
        <v>19</v>
      </c>
      <c r="C37" s="78" t="s">
        <v>29</v>
      </c>
      <c r="D37" s="79"/>
      <c r="E37" s="152"/>
      <c r="F37" s="79"/>
      <c r="G37" s="152"/>
      <c r="H37" s="81"/>
      <c r="I37" s="81"/>
      <c r="J37" s="49"/>
    </row>
    <row r="38" spans="2:10" s="5" customFormat="1" ht="15" customHeight="1">
      <c r="B38" s="64"/>
      <c r="C38" s="45" t="s">
        <v>65</v>
      </c>
      <c r="D38" s="143"/>
      <c r="E38" s="144">
        <v>1</v>
      </c>
      <c r="F38" s="145" t="s">
        <v>66</v>
      </c>
      <c r="G38" s="160">
        <v>3010</v>
      </c>
      <c r="H38" s="147">
        <f>E38*G38*1000</f>
        <v>3010000</v>
      </c>
      <c r="I38" s="148"/>
      <c r="J38" s="49"/>
    </row>
    <row r="39" spans="2:10" s="5" customFormat="1" ht="15" customHeight="1">
      <c r="B39" s="64"/>
      <c r="C39" s="45" t="s">
        <v>67</v>
      </c>
      <c r="D39" s="143" t="s">
        <v>68</v>
      </c>
      <c r="E39" s="144">
        <v>1</v>
      </c>
      <c r="F39" s="145" t="s">
        <v>69</v>
      </c>
      <c r="G39" s="160">
        <v>11912</v>
      </c>
      <c r="H39" s="147">
        <f>E39*G39*1000</f>
        <v>11912000</v>
      </c>
      <c r="I39" s="148"/>
      <c r="J39" s="49"/>
    </row>
    <row r="40" spans="2:10" s="5" customFormat="1" ht="15" customHeight="1">
      <c r="B40" s="64"/>
      <c r="C40" s="153"/>
      <c r="D40" s="117"/>
      <c r="E40" s="346"/>
      <c r="F40" s="347"/>
      <c r="G40" s="117"/>
      <c r="H40" s="150"/>
      <c r="I40" s="151"/>
      <c r="J40" s="49"/>
    </row>
    <row r="41" spans="2:10" s="5" customFormat="1" ht="15" customHeight="1">
      <c r="B41" s="64"/>
      <c r="C41" s="154"/>
      <c r="D41" s="117"/>
      <c r="E41" s="346"/>
      <c r="F41" s="347"/>
      <c r="G41" s="117"/>
      <c r="H41" s="117"/>
      <c r="I41" s="151"/>
      <c r="J41" s="155"/>
    </row>
    <row r="42" spans="2:10" s="5" customFormat="1" ht="15" customHeight="1">
      <c r="B42" s="64"/>
      <c r="C42" s="36"/>
      <c r="D42" s="156"/>
      <c r="E42" s="157"/>
      <c r="F42" s="158"/>
      <c r="G42" s="161"/>
      <c r="H42" s="76" t="s">
        <v>30</v>
      </c>
      <c r="I42" s="77">
        <f>SUM(H38:H41)</f>
        <v>14922000</v>
      </c>
      <c r="J42" s="94"/>
    </row>
    <row r="43" spans="2:10" s="5" customFormat="1" ht="15" customHeight="1">
      <c r="B43" s="64"/>
      <c r="C43" s="78" t="s">
        <v>31</v>
      </c>
      <c r="D43" s="79"/>
      <c r="E43" s="152"/>
      <c r="F43" s="79"/>
      <c r="G43" s="152"/>
      <c r="H43" s="81"/>
      <c r="I43" s="81"/>
      <c r="J43" s="49"/>
    </row>
    <row r="44" spans="2:10" s="5" customFormat="1" ht="15" customHeight="1">
      <c r="B44" s="64"/>
      <c r="C44" s="45" t="s">
        <v>70</v>
      </c>
      <c r="D44" s="143" t="s">
        <v>71</v>
      </c>
      <c r="E44" s="144">
        <v>1</v>
      </c>
      <c r="F44" s="145" t="s">
        <v>55</v>
      </c>
      <c r="G44" s="146"/>
      <c r="H44" s="147">
        <v>1700000</v>
      </c>
      <c r="I44" s="148"/>
      <c r="J44" s="49"/>
    </row>
    <row r="45" spans="2:10" s="5" customFormat="1" ht="15" customHeight="1">
      <c r="B45" s="64"/>
      <c r="C45" s="149"/>
      <c r="D45" s="117"/>
      <c r="E45" s="144"/>
      <c r="F45" s="145"/>
      <c r="G45" s="117"/>
      <c r="H45" s="150"/>
      <c r="I45" s="162"/>
      <c r="J45" s="94"/>
    </row>
    <row r="46" spans="2:10" s="5" customFormat="1" ht="15" customHeight="1">
      <c r="B46" s="64"/>
      <c r="C46" s="129"/>
      <c r="D46" s="163"/>
      <c r="E46" s="164"/>
      <c r="F46" s="165"/>
      <c r="G46" s="166"/>
      <c r="H46" s="101" t="s">
        <v>32</v>
      </c>
      <c r="I46" s="102">
        <f>SUM(H44:H45)</f>
        <v>1700000</v>
      </c>
      <c r="J46" s="103"/>
    </row>
    <row r="47" spans="2:10" s="5" customFormat="1" ht="15" customHeight="1">
      <c r="B47" s="28"/>
      <c r="C47" s="104"/>
      <c r="D47" s="105"/>
      <c r="E47" s="167"/>
      <c r="F47" s="105"/>
      <c r="G47" s="167"/>
      <c r="H47" s="107" t="s">
        <v>33</v>
      </c>
      <c r="I47" s="108">
        <f>SUM(I30,I36,I42,I46)</f>
        <v>72756000</v>
      </c>
      <c r="J47" s="168"/>
    </row>
    <row r="48" spans="2:10" s="5" customFormat="1" ht="15" customHeight="1">
      <c r="B48" s="28"/>
      <c r="C48" s="110"/>
      <c r="D48" s="111"/>
      <c r="E48" s="169"/>
      <c r="F48" s="113"/>
      <c r="G48" s="146" t="s">
        <v>34</v>
      </c>
      <c r="H48" s="147">
        <v>5460</v>
      </c>
      <c r="I48" s="148"/>
      <c r="J48" s="49"/>
    </row>
    <row r="49" spans="2:14" s="5" customFormat="1" ht="15" customHeight="1">
      <c r="B49" s="28"/>
      <c r="C49" s="115"/>
      <c r="D49" s="116"/>
      <c r="E49" s="348"/>
      <c r="F49" s="349"/>
      <c r="G49" s="117" t="s">
        <v>35</v>
      </c>
      <c r="H49" s="118">
        <f>IF(ISERROR(ROUNDDOWN(E14/H48,3)),"",IF(ROUNDDOWN(E14/H48,3)&gt;1,1,(ROUNDDOWN(E14/H48,3))))</f>
        <v>0.71199999999999997</v>
      </c>
      <c r="I49" s="162"/>
      <c r="J49" s="94"/>
    </row>
    <row r="50" spans="2:14" s="5" customFormat="1" ht="15" customHeight="1">
      <c r="B50" s="28"/>
      <c r="C50" s="104"/>
      <c r="D50" s="105"/>
      <c r="E50" s="167"/>
      <c r="F50" s="105"/>
      <c r="G50" s="324" t="s">
        <v>36</v>
      </c>
      <c r="H50" s="324"/>
      <c r="I50" s="108">
        <f>I47*H49</f>
        <v>51802272</v>
      </c>
      <c r="J50" s="168"/>
    </row>
    <row r="51" spans="2:14" s="5" customFormat="1" ht="15" customHeight="1">
      <c r="B51" s="28"/>
      <c r="C51" s="78" t="s">
        <v>37</v>
      </c>
      <c r="D51" s="79"/>
      <c r="E51" s="152"/>
      <c r="F51" s="79"/>
      <c r="G51" s="152"/>
      <c r="H51" s="81"/>
      <c r="I51" s="81"/>
      <c r="J51" s="49"/>
    </row>
    <row r="52" spans="2:14" s="5" customFormat="1" ht="15" customHeight="1">
      <c r="B52" s="28"/>
      <c r="C52" s="45" t="s">
        <v>77</v>
      </c>
      <c r="D52" s="143" t="s">
        <v>78</v>
      </c>
      <c r="E52" s="144">
        <v>1</v>
      </c>
      <c r="F52" s="145" t="s">
        <v>55</v>
      </c>
      <c r="G52" s="146"/>
      <c r="H52" s="147">
        <v>50000000</v>
      </c>
      <c r="I52" s="148"/>
      <c r="J52" s="49"/>
    </row>
    <row r="53" spans="2:14" s="5" customFormat="1" ht="15" customHeight="1">
      <c r="B53" s="28"/>
      <c r="C53" s="45"/>
      <c r="D53" s="143"/>
      <c r="E53" s="144"/>
      <c r="F53" s="145"/>
      <c r="G53" s="146"/>
      <c r="H53" s="147"/>
      <c r="I53" s="162"/>
      <c r="J53" s="94"/>
    </row>
    <row r="54" spans="2:14" s="5" customFormat="1" ht="15" customHeight="1">
      <c r="B54" s="28"/>
      <c r="C54" s="153"/>
      <c r="D54" s="117"/>
      <c r="E54" s="346"/>
      <c r="F54" s="347"/>
      <c r="G54" s="117"/>
      <c r="H54" s="150"/>
      <c r="I54" s="162"/>
      <c r="J54" s="94"/>
    </row>
    <row r="55" spans="2:14" s="5" customFormat="1" ht="15" customHeight="1">
      <c r="B55" s="28"/>
      <c r="C55" s="129"/>
      <c r="D55" s="163"/>
      <c r="E55" s="164"/>
      <c r="F55" s="165"/>
      <c r="G55" s="166"/>
      <c r="H55" s="101" t="s">
        <v>32</v>
      </c>
      <c r="I55" s="102">
        <f>SUM(H52:H54)</f>
        <v>50000000</v>
      </c>
      <c r="J55" s="103"/>
    </row>
    <row r="56" spans="2:14" s="5" customFormat="1" ht="15" customHeight="1" thickBot="1">
      <c r="B56" s="119"/>
      <c r="C56" s="120"/>
      <c r="D56" s="121"/>
      <c r="E56" s="121"/>
      <c r="F56" s="121"/>
      <c r="G56" s="325" t="s">
        <v>38</v>
      </c>
      <c r="H56" s="325"/>
      <c r="I56" s="122">
        <f>I55+I50</f>
        <v>101802272</v>
      </c>
      <c r="J56" s="171"/>
    </row>
    <row r="57" spans="2:14" s="15" customFormat="1" ht="15" customHeight="1" thickBot="1">
      <c r="B57" s="123"/>
      <c r="G57" s="326" t="s">
        <v>39</v>
      </c>
      <c r="H57" s="327"/>
      <c r="I57" s="304">
        <f>I23+I56</f>
        <v>1151054472</v>
      </c>
      <c r="J57" s="305"/>
    </row>
    <row r="58" spans="2:14" s="5" customFormat="1" ht="14.25" customHeight="1">
      <c r="B58" s="4"/>
      <c r="H58" s="6"/>
      <c r="I58" s="6"/>
    </row>
    <row r="59" spans="2:14" s="5" customFormat="1" ht="35.25" customHeight="1">
      <c r="B59" s="4"/>
      <c r="H59" s="6"/>
      <c r="I59" s="6"/>
    </row>
    <row r="60" spans="2:14" s="5" customFormat="1" ht="35.25" customHeight="1">
      <c r="B60" s="4"/>
      <c r="H60" s="6"/>
      <c r="I60" s="124"/>
      <c r="J60" s="125"/>
      <c r="L60" s="4"/>
      <c r="M60" s="4"/>
      <c r="N60" s="4"/>
    </row>
  </sheetData>
  <sheetProtection formatColumns="0" formatRows="0"/>
  <mergeCells count="17">
    <mergeCell ref="I57:J57"/>
    <mergeCell ref="I33:J33"/>
    <mergeCell ref="E34:F34"/>
    <mergeCell ref="E35:F35"/>
    <mergeCell ref="E40:F40"/>
    <mergeCell ref="E41:F41"/>
    <mergeCell ref="E49:F49"/>
    <mergeCell ref="G50:H50"/>
    <mergeCell ref="E54:F54"/>
    <mergeCell ref="G56:H56"/>
    <mergeCell ref="G57:H57"/>
    <mergeCell ref="G23:H23"/>
    <mergeCell ref="B3:J4"/>
    <mergeCell ref="B10:C10"/>
    <mergeCell ref="B11:C11"/>
    <mergeCell ref="E11:F11"/>
    <mergeCell ref="I11:J11"/>
  </mergeCells>
  <phoneticPr fontId="3"/>
  <pageMargins left="0.23622047244094491" right="0.23622047244094491" top="0.74803149606299213" bottom="0.74803149606299213" header="0.31496062992125984" footer="0.31496062992125984"/>
  <pageSetup paperSize="9" scale="95" orientation="portrait" cellComments="asDisplayed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C3A09-69BF-44E0-BD74-A6CCEF637134}">
  <sheetPr>
    <tabColor rgb="FFFF0000"/>
  </sheetPr>
  <dimension ref="B2:N61"/>
  <sheetViews>
    <sheetView view="pageBreakPreview" zoomScaleNormal="100" zoomScaleSheetLayoutView="100" workbookViewId="0">
      <selection activeCell="B3" sqref="B3:J4"/>
    </sheetView>
  </sheetViews>
  <sheetFormatPr defaultColWidth="9" defaultRowHeight="13.5"/>
  <cols>
    <col min="1" max="1" width="2.125" style="3" customWidth="1"/>
    <col min="2" max="2" width="3.125" style="126" customWidth="1"/>
    <col min="3" max="3" width="17.625" style="3" customWidth="1"/>
    <col min="4" max="4" width="17" style="3" customWidth="1"/>
    <col min="5" max="5" width="9" style="3"/>
    <col min="6" max="6" width="6.5" style="3" customWidth="1"/>
    <col min="7" max="7" width="9" style="3"/>
    <col min="8" max="8" width="12" style="127" customWidth="1"/>
    <col min="9" max="9" width="14.75" style="127" customWidth="1"/>
    <col min="10" max="10" width="9" style="3"/>
    <col min="11" max="11" width="2.125" style="3" customWidth="1"/>
    <col min="12" max="16384" width="9" style="3"/>
  </cols>
  <sheetData>
    <row r="2" spans="2:10" ht="13.5" customHeight="1">
      <c r="B2" s="1"/>
      <c r="C2" s="1"/>
      <c r="D2" s="1"/>
      <c r="E2" s="1"/>
      <c r="F2" s="1"/>
      <c r="G2" s="1"/>
      <c r="H2" s="1"/>
      <c r="I2" s="1"/>
      <c r="J2" s="2" t="s">
        <v>145</v>
      </c>
    </row>
    <row r="3" spans="2:10" ht="13.5" customHeight="1">
      <c r="B3" s="306" t="s">
        <v>0</v>
      </c>
      <c r="C3" s="306"/>
      <c r="D3" s="306"/>
      <c r="E3" s="306"/>
      <c r="F3" s="306"/>
      <c r="G3" s="306"/>
      <c r="H3" s="306"/>
      <c r="I3" s="306"/>
      <c r="J3" s="306"/>
    </row>
    <row r="4" spans="2:10" ht="13.5" customHeight="1">
      <c r="B4" s="306"/>
      <c r="C4" s="306"/>
      <c r="D4" s="306"/>
      <c r="E4" s="306"/>
      <c r="F4" s="306"/>
      <c r="G4" s="306"/>
      <c r="H4" s="306"/>
      <c r="I4" s="306"/>
      <c r="J4" s="306"/>
    </row>
    <row r="5" spans="2:10" ht="6.6" customHeight="1">
      <c r="B5" s="1"/>
      <c r="C5" s="1"/>
      <c r="D5" s="1"/>
      <c r="E5" s="1"/>
      <c r="F5" s="1"/>
      <c r="G5" s="1"/>
      <c r="H5" s="1"/>
      <c r="I5" s="1"/>
      <c r="J5" s="1"/>
    </row>
    <row r="6" spans="2:10" s="5" customFormat="1" ht="6.6" customHeight="1">
      <c r="B6" s="4"/>
      <c r="H6" s="6"/>
      <c r="I6" s="7"/>
      <c r="J6" s="4"/>
    </row>
    <row r="7" spans="2:10" s="5" customFormat="1" ht="15" customHeight="1">
      <c r="B7" s="8" t="s">
        <v>1</v>
      </c>
      <c r="C7" s="9"/>
      <c r="D7" s="128" t="s">
        <v>40</v>
      </c>
      <c r="E7" s="61"/>
      <c r="F7" s="61"/>
      <c r="G7" s="61"/>
      <c r="H7" s="10"/>
      <c r="I7" s="7"/>
      <c r="J7" s="4"/>
    </row>
    <row r="8" spans="2:10" s="5" customFormat="1" ht="15" customHeight="1">
      <c r="B8" s="11" t="s">
        <v>2</v>
      </c>
      <c r="C8" s="12"/>
      <c r="D8" s="45" t="s">
        <v>41</v>
      </c>
      <c r="E8" s="79"/>
      <c r="F8" s="79"/>
      <c r="G8" s="79"/>
      <c r="H8" s="10"/>
      <c r="I8" s="7"/>
      <c r="J8" s="4"/>
    </row>
    <row r="9" spans="2:10" s="5" customFormat="1" ht="15" customHeight="1">
      <c r="B9" s="13" t="s">
        <v>3</v>
      </c>
      <c r="C9" s="14"/>
      <c r="D9" s="129" t="s">
        <v>42</v>
      </c>
      <c r="E9" s="130"/>
      <c r="F9" s="130"/>
      <c r="G9" s="130"/>
      <c r="H9" s="10"/>
      <c r="I9" s="7"/>
      <c r="J9" s="4"/>
    </row>
    <row r="10" spans="2:10" s="15" customFormat="1" ht="15" customHeight="1" thickBot="1">
      <c r="B10" s="316"/>
      <c r="C10" s="316"/>
      <c r="H10" s="16"/>
      <c r="I10" s="16"/>
    </row>
    <row r="11" spans="2:10" s="4" customFormat="1" ht="15" customHeight="1">
      <c r="B11" s="317" t="s">
        <v>4</v>
      </c>
      <c r="C11" s="318"/>
      <c r="D11" s="17" t="s">
        <v>5</v>
      </c>
      <c r="E11" s="319" t="s">
        <v>6</v>
      </c>
      <c r="F11" s="319"/>
      <c r="G11" s="17" t="s">
        <v>7</v>
      </c>
      <c r="H11" s="18" t="s">
        <v>8</v>
      </c>
      <c r="I11" s="319" t="s">
        <v>9</v>
      </c>
      <c r="J11" s="320"/>
    </row>
    <row r="12" spans="2:10" s="4" customFormat="1" ht="15" customHeight="1">
      <c r="B12" s="19"/>
      <c r="C12" s="20"/>
      <c r="D12" s="20"/>
      <c r="E12" s="20"/>
      <c r="F12" s="20"/>
      <c r="G12" s="20"/>
      <c r="H12" s="21"/>
      <c r="I12" s="20"/>
      <c r="J12" s="22"/>
    </row>
    <row r="13" spans="2:10" s="5" customFormat="1" ht="18" customHeight="1">
      <c r="B13" s="23"/>
      <c r="C13" s="110"/>
      <c r="D13" s="111"/>
      <c r="E13" s="111"/>
      <c r="F13" s="111"/>
      <c r="G13" s="111"/>
      <c r="H13" s="131"/>
      <c r="I13" s="131"/>
      <c r="J13" s="132"/>
    </row>
    <row r="14" spans="2:10" s="5" customFormat="1" ht="15" customHeight="1">
      <c r="B14" s="28" t="s">
        <v>10</v>
      </c>
      <c r="C14" s="50" t="s">
        <v>43</v>
      </c>
      <c r="D14" s="139" t="s">
        <v>44</v>
      </c>
      <c r="E14" s="173">
        <v>3889</v>
      </c>
      <c r="F14" s="5" t="s">
        <v>11</v>
      </c>
      <c r="H14" s="6"/>
      <c r="I14" s="6"/>
      <c r="J14" s="91"/>
    </row>
    <row r="15" spans="2:10" s="5" customFormat="1" ht="15" customHeight="1">
      <c r="B15" s="28"/>
      <c r="C15" s="41"/>
      <c r="H15" s="6"/>
      <c r="I15" s="6"/>
      <c r="J15" s="91"/>
    </row>
    <row r="16" spans="2:10" s="5" customFormat="1" ht="15" customHeight="1">
      <c r="B16" s="28" t="s">
        <v>12</v>
      </c>
      <c r="C16" s="41"/>
      <c r="H16" s="6"/>
      <c r="I16" s="6"/>
      <c r="J16" s="91"/>
    </row>
    <row r="17" spans="2:10" s="5" customFormat="1" ht="15" customHeight="1">
      <c r="B17" s="28"/>
      <c r="C17" s="36" t="s">
        <v>13</v>
      </c>
      <c r="D17" s="133" t="s">
        <v>45</v>
      </c>
      <c r="E17" s="133"/>
      <c r="F17" s="133"/>
      <c r="G17" s="133">
        <v>257</v>
      </c>
      <c r="H17" s="134"/>
      <c r="I17" s="134"/>
      <c r="J17" s="94"/>
    </row>
    <row r="18" spans="2:10" s="5" customFormat="1" ht="15" customHeight="1">
      <c r="B18" s="28" t="s">
        <v>14</v>
      </c>
      <c r="C18" s="41" t="s">
        <v>15</v>
      </c>
      <c r="D18" s="5" t="s">
        <v>46</v>
      </c>
      <c r="G18" s="135">
        <v>1</v>
      </c>
      <c r="H18" s="6"/>
      <c r="I18" s="6"/>
      <c r="J18" s="91"/>
    </row>
    <row r="19" spans="2:10" s="5" customFormat="1" ht="15" customHeight="1">
      <c r="B19" s="28"/>
      <c r="C19" s="41" t="s">
        <v>47</v>
      </c>
      <c r="H19" s="6"/>
      <c r="I19" s="6"/>
      <c r="J19" s="91"/>
    </row>
    <row r="20" spans="2:10" s="5" customFormat="1" ht="15" customHeight="1">
      <c r="B20" s="28" t="s">
        <v>48</v>
      </c>
      <c r="C20" s="136" t="s">
        <v>49</v>
      </c>
      <c r="G20" s="137">
        <v>0.60199999999999998</v>
      </c>
      <c r="H20" s="6"/>
      <c r="I20" s="6"/>
      <c r="J20" s="91"/>
    </row>
    <row r="21" spans="2:10" s="5" customFormat="1" ht="15" customHeight="1">
      <c r="B21" s="28"/>
      <c r="C21" s="41" t="s">
        <v>50</v>
      </c>
      <c r="H21" s="6"/>
      <c r="I21" s="6"/>
      <c r="J21" s="91"/>
    </row>
    <row r="22" spans="2:10" s="5" customFormat="1" ht="15" customHeight="1">
      <c r="B22" s="28" t="s">
        <v>19</v>
      </c>
      <c r="C22" s="45" t="s">
        <v>18</v>
      </c>
      <c r="D22" s="79"/>
      <c r="E22" s="79"/>
      <c r="F22" s="79"/>
      <c r="G22" s="138"/>
      <c r="H22" s="81"/>
      <c r="I22" s="81"/>
      <c r="J22" s="49"/>
    </row>
    <row r="23" spans="2:10" s="5" customFormat="1" ht="15" customHeight="1">
      <c r="B23" s="28"/>
      <c r="C23" s="50" t="s">
        <v>20</v>
      </c>
      <c r="D23" s="139"/>
      <c r="E23" s="139"/>
      <c r="F23" s="139"/>
      <c r="G23" s="139"/>
      <c r="H23" s="140">
        <f>ROUNDDOWN(G17*G18*G20,1)</f>
        <v>154.69999999999999</v>
      </c>
      <c r="I23" s="141"/>
      <c r="J23" s="142"/>
    </row>
    <row r="24" spans="2:10" s="5" customFormat="1" ht="15" customHeight="1">
      <c r="B24" s="54"/>
      <c r="C24" s="55"/>
      <c r="D24" s="56"/>
      <c r="E24" s="56"/>
      <c r="F24" s="56"/>
      <c r="G24" s="321" t="s">
        <v>21</v>
      </c>
      <c r="H24" s="321"/>
      <c r="I24" s="57">
        <f>E14*H23*1000</f>
        <v>601628299.99999988</v>
      </c>
      <c r="J24" s="58" t="s">
        <v>22</v>
      </c>
    </row>
    <row r="25" spans="2:10" s="5" customFormat="1" ht="15" customHeight="1">
      <c r="B25" s="59"/>
      <c r="C25" s="60" t="s">
        <v>51</v>
      </c>
      <c r="D25" s="61"/>
      <c r="E25" s="61"/>
      <c r="F25" s="61"/>
      <c r="G25" s="61"/>
      <c r="H25" s="62"/>
      <c r="I25" s="62"/>
      <c r="J25" s="63"/>
    </row>
    <row r="26" spans="2:10" s="5" customFormat="1" ht="15" customHeight="1">
      <c r="B26" s="64"/>
      <c r="C26" s="45" t="s">
        <v>52</v>
      </c>
      <c r="D26" s="143"/>
      <c r="E26" s="144">
        <v>1000</v>
      </c>
      <c r="F26" s="145" t="s">
        <v>11</v>
      </c>
      <c r="G26" s="146">
        <v>2.2999999999999998</v>
      </c>
      <c r="H26" s="147">
        <f>E26*G26*1000</f>
        <v>2300000</v>
      </c>
      <c r="I26" s="148"/>
      <c r="J26" s="49"/>
    </row>
    <row r="27" spans="2:10" s="5" customFormat="1" ht="15" customHeight="1">
      <c r="B27" s="64"/>
      <c r="C27" s="45" t="s">
        <v>53</v>
      </c>
      <c r="D27" s="143" t="s">
        <v>54</v>
      </c>
      <c r="E27" s="144">
        <v>1</v>
      </c>
      <c r="F27" s="145" t="s">
        <v>55</v>
      </c>
      <c r="G27" s="146"/>
      <c r="H27" s="147">
        <f>29.9*20*3*1000</f>
        <v>1794000</v>
      </c>
      <c r="I27" s="148" t="s">
        <v>56</v>
      </c>
      <c r="J27" s="49"/>
    </row>
    <row r="28" spans="2:10" s="5" customFormat="1" ht="15" customHeight="1">
      <c r="B28" s="64"/>
      <c r="C28" s="45" t="s">
        <v>57</v>
      </c>
      <c r="D28" s="143" t="s">
        <v>58</v>
      </c>
      <c r="E28" s="144">
        <v>1</v>
      </c>
      <c r="F28" s="145" t="s">
        <v>55</v>
      </c>
      <c r="G28" s="146"/>
      <c r="H28" s="147">
        <v>7560000</v>
      </c>
      <c r="I28" s="148" t="s">
        <v>59</v>
      </c>
      <c r="J28" s="49"/>
    </row>
    <row r="29" spans="2:10" s="5" customFormat="1" ht="15" customHeight="1">
      <c r="B29" s="64"/>
      <c r="C29" s="149" t="s">
        <v>60</v>
      </c>
      <c r="D29" s="117"/>
      <c r="E29" s="144">
        <v>1</v>
      </c>
      <c r="F29" s="145" t="s">
        <v>55</v>
      </c>
      <c r="G29" s="117"/>
      <c r="H29" s="150">
        <v>37800000</v>
      </c>
      <c r="I29" s="151"/>
      <c r="J29" s="49"/>
    </row>
    <row r="30" spans="2:10" s="5" customFormat="1" ht="15" customHeight="1">
      <c r="B30" s="64" t="s">
        <v>24</v>
      </c>
      <c r="C30" s="149" t="s">
        <v>61</v>
      </c>
      <c r="D30" s="117"/>
      <c r="E30" s="144">
        <v>1</v>
      </c>
      <c r="F30" s="145" t="s">
        <v>55</v>
      </c>
      <c r="G30" s="117"/>
      <c r="H30" s="150">
        <v>4320000</v>
      </c>
      <c r="I30" s="151"/>
      <c r="J30" s="49"/>
    </row>
    <row r="31" spans="2:10" s="5" customFormat="1" ht="15" customHeight="1">
      <c r="B31" s="64"/>
      <c r="C31" s="45"/>
      <c r="D31" s="143"/>
      <c r="E31" s="144"/>
      <c r="F31" s="145"/>
      <c r="G31" s="146"/>
      <c r="H31" s="76" t="s">
        <v>25</v>
      </c>
      <c r="I31" s="77">
        <f>SUM(H26:H30)</f>
        <v>53774000</v>
      </c>
      <c r="J31" s="49"/>
    </row>
    <row r="32" spans="2:10" s="5" customFormat="1" ht="15" customHeight="1">
      <c r="B32" s="64" t="s">
        <v>26</v>
      </c>
      <c r="C32" s="78" t="s">
        <v>27</v>
      </c>
      <c r="D32" s="79"/>
      <c r="E32" s="152"/>
      <c r="F32" s="79"/>
      <c r="G32" s="152"/>
      <c r="H32" s="81"/>
      <c r="I32" s="81"/>
      <c r="J32" s="49"/>
    </row>
    <row r="33" spans="2:10" s="5" customFormat="1" ht="15" customHeight="1">
      <c r="B33" s="64"/>
      <c r="C33" s="45" t="s">
        <v>62</v>
      </c>
      <c r="D33" s="143" t="s">
        <v>63</v>
      </c>
      <c r="E33" s="144">
        <v>100</v>
      </c>
      <c r="F33" s="145" t="s">
        <v>64</v>
      </c>
      <c r="G33" s="146">
        <v>23.6</v>
      </c>
      <c r="H33" s="147">
        <f>E33*G33*1000</f>
        <v>2360000</v>
      </c>
      <c r="I33" s="148"/>
      <c r="J33" s="49"/>
    </row>
    <row r="34" spans="2:10" s="5" customFormat="1" ht="15" customHeight="1">
      <c r="B34" s="64" t="s">
        <v>14</v>
      </c>
      <c r="C34" s="45"/>
      <c r="D34" s="143"/>
      <c r="E34" s="144"/>
      <c r="F34" s="145"/>
      <c r="G34" s="146"/>
      <c r="H34" s="147"/>
      <c r="I34" s="344"/>
      <c r="J34" s="345"/>
    </row>
    <row r="35" spans="2:10" s="5" customFormat="1" ht="15" customHeight="1">
      <c r="B35" s="64"/>
      <c r="C35" s="153"/>
      <c r="D35" s="117"/>
      <c r="E35" s="346"/>
      <c r="F35" s="347"/>
      <c r="G35" s="117"/>
      <c r="H35" s="150"/>
      <c r="I35" s="151"/>
      <c r="J35" s="49"/>
    </row>
    <row r="36" spans="2:10" s="5" customFormat="1" ht="15" customHeight="1">
      <c r="B36" s="64" t="s">
        <v>17</v>
      </c>
      <c r="C36" s="154"/>
      <c r="D36" s="117"/>
      <c r="E36" s="346"/>
      <c r="F36" s="347"/>
      <c r="G36" s="117"/>
      <c r="H36" s="117"/>
      <c r="I36" s="151"/>
      <c r="J36" s="155"/>
    </row>
    <row r="37" spans="2:10" s="5" customFormat="1" ht="15" customHeight="1">
      <c r="B37" s="64"/>
      <c r="C37" s="36"/>
      <c r="D37" s="156"/>
      <c r="E37" s="157"/>
      <c r="F37" s="158"/>
      <c r="G37" s="159"/>
      <c r="H37" s="76" t="s">
        <v>28</v>
      </c>
      <c r="I37" s="77">
        <f>SUM(H33:H36)</f>
        <v>2360000</v>
      </c>
      <c r="J37" s="91"/>
    </row>
    <row r="38" spans="2:10" s="5" customFormat="1" ht="15" customHeight="1">
      <c r="B38" s="64" t="s">
        <v>19</v>
      </c>
      <c r="C38" s="78" t="s">
        <v>29</v>
      </c>
      <c r="D38" s="79"/>
      <c r="E38" s="152"/>
      <c r="F38" s="79"/>
      <c r="G38" s="152"/>
      <c r="H38" s="81"/>
      <c r="I38" s="81"/>
      <c r="J38" s="49"/>
    </row>
    <row r="39" spans="2:10" s="5" customFormat="1" ht="15" customHeight="1">
      <c r="B39" s="64"/>
      <c r="C39" s="45" t="s">
        <v>65</v>
      </c>
      <c r="D39" s="143"/>
      <c r="E39" s="144">
        <v>1</v>
      </c>
      <c r="F39" s="145" t="s">
        <v>66</v>
      </c>
      <c r="G39" s="160">
        <v>3010</v>
      </c>
      <c r="H39" s="147">
        <f>E39*G39*1000</f>
        <v>3010000</v>
      </c>
      <c r="I39" s="148"/>
      <c r="J39" s="49"/>
    </row>
    <row r="40" spans="2:10" s="5" customFormat="1" ht="15" customHeight="1">
      <c r="B40" s="64"/>
      <c r="C40" s="45" t="s">
        <v>67</v>
      </c>
      <c r="D40" s="143" t="s">
        <v>68</v>
      </c>
      <c r="E40" s="144">
        <v>1</v>
      </c>
      <c r="F40" s="145" t="s">
        <v>69</v>
      </c>
      <c r="G40" s="160">
        <v>11912</v>
      </c>
      <c r="H40" s="147">
        <f>E40*G40*1000</f>
        <v>11912000</v>
      </c>
      <c r="I40" s="148"/>
      <c r="J40" s="49"/>
    </row>
    <row r="41" spans="2:10" s="5" customFormat="1" ht="15" customHeight="1">
      <c r="B41" s="64"/>
      <c r="C41" s="153"/>
      <c r="D41" s="117"/>
      <c r="E41" s="346"/>
      <c r="F41" s="347"/>
      <c r="G41" s="117"/>
      <c r="H41" s="150"/>
      <c r="I41" s="151"/>
      <c r="J41" s="49"/>
    </row>
    <row r="42" spans="2:10" s="5" customFormat="1" ht="15" customHeight="1">
      <c r="B42" s="64"/>
      <c r="C42" s="154"/>
      <c r="D42" s="117"/>
      <c r="E42" s="346"/>
      <c r="F42" s="347"/>
      <c r="G42" s="117"/>
      <c r="H42" s="117"/>
      <c r="I42" s="151"/>
      <c r="J42" s="155"/>
    </row>
    <row r="43" spans="2:10" s="5" customFormat="1" ht="15" customHeight="1">
      <c r="B43" s="64"/>
      <c r="C43" s="36"/>
      <c r="D43" s="156"/>
      <c r="E43" s="157"/>
      <c r="F43" s="158"/>
      <c r="G43" s="161"/>
      <c r="H43" s="76" t="s">
        <v>30</v>
      </c>
      <c r="I43" s="77">
        <f>SUM(H39:H42)</f>
        <v>14922000</v>
      </c>
      <c r="J43" s="94"/>
    </row>
    <row r="44" spans="2:10" s="5" customFormat="1" ht="15" customHeight="1">
      <c r="B44" s="64"/>
      <c r="C44" s="78" t="s">
        <v>31</v>
      </c>
      <c r="D44" s="79"/>
      <c r="E44" s="152"/>
      <c r="F44" s="79"/>
      <c r="G44" s="152"/>
      <c r="H44" s="81"/>
      <c r="I44" s="81"/>
      <c r="J44" s="49"/>
    </row>
    <row r="45" spans="2:10" s="5" customFormat="1" ht="15" customHeight="1">
      <c r="B45" s="64"/>
      <c r="C45" s="45" t="s">
        <v>70</v>
      </c>
      <c r="D45" s="143" t="s">
        <v>71</v>
      </c>
      <c r="E45" s="144">
        <v>1</v>
      </c>
      <c r="F45" s="145" t="s">
        <v>55</v>
      </c>
      <c r="G45" s="146"/>
      <c r="H45" s="147">
        <v>1700000</v>
      </c>
      <c r="I45" s="148"/>
      <c r="J45" s="49"/>
    </row>
    <row r="46" spans="2:10" s="5" customFormat="1" ht="15" customHeight="1">
      <c r="B46" s="64"/>
      <c r="C46" s="149"/>
      <c r="D46" s="178"/>
      <c r="E46" s="144"/>
      <c r="F46" s="145"/>
      <c r="G46" s="117"/>
      <c r="H46" s="150"/>
      <c r="I46" s="162"/>
      <c r="J46" s="94"/>
    </row>
    <row r="47" spans="2:10" s="5" customFormat="1" ht="15" customHeight="1">
      <c r="B47" s="64"/>
      <c r="C47" s="129"/>
      <c r="D47" s="163"/>
      <c r="E47" s="164"/>
      <c r="F47" s="165"/>
      <c r="G47" s="166"/>
      <c r="H47" s="101" t="s">
        <v>32</v>
      </c>
      <c r="I47" s="102">
        <f>SUM(H45:H46)</f>
        <v>1700000</v>
      </c>
      <c r="J47" s="103"/>
    </row>
    <row r="48" spans="2:10" s="5" customFormat="1" ht="15" customHeight="1">
      <c r="B48" s="28"/>
      <c r="C48" s="104"/>
      <c r="D48" s="105"/>
      <c r="E48" s="167"/>
      <c r="F48" s="105"/>
      <c r="G48" s="167"/>
      <c r="H48" s="107" t="s">
        <v>33</v>
      </c>
      <c r="I48" s="108">
        <f>SUM(I31,I37,I43,I47)</f>
        <v>72756000</v>
      </c>
      <c r="J48" s="168"/>
    </row>
    <row r="49" spans="2:14" s="5" customFormat="1" ht="15" customHeight="1">
      <c r="B49" s="28"/>
      <c r="C49" s="110"/>
      <c r="D49" s="111"/>
      <c r="E49" s="169"/>
      <c r="F49" s="113"/>
      <c r="G49" s="146" t="s">
        <v>34</v>
      </c>
      <c r="H49" s="147">
        <v>5460</v>
      </c>
      <c r="I49" s="148"/>
      <c r="J49" s="49"/>
    </row>
    <row r="50" spans="2:14" s="5" customFormat="1" ht="15" customHeight="1">
      <c r="B50" s="28"/>
      <c r="C50" s="115"/>
      <c r="D50" s="116"/>
      <c r="E50" s="348"/>
      <c r="F50" s="349"/>
      <c r="G50" s="117" t="s">
        <v>35</v>
      </c>
      <c r="H50" s="170">
        <f>E14/H49</f>
        <v>0.71227106227106229</v>
      </c>
      <c r="I50" s="162"/>
      <c r="J50" s="94"/>
    </row>
    <row r="51" spans="2:14" s="5" customFormat="1" ht="15" customHeight="1">
      <c r="B51" s="28"/>
      <c r="C51" s="104"/>
      <c r="D51" s="105"/>
      <c r="E51" s="167"/>
      <c r="F51" s="105"/>
      <c r="G51" s="324" t="s">
        <v>36</v>
      </c>
      <c r="H51" s="324"/>
      <c r="I51" s="108">
        <f>I48*H50</f>
        <v>51821993.406593405</v>
      </c>
      <c r="J51" s="168"/>
    </row>
    <row r="52" spans="2:14" s="5" customFormat="1" ht="15" customHeight="1">
      <c r="B52" s="28"/>
      <c r="C52" s="78" t="s">
        <v>37</v>
      </c>
      <c r="D52" s="79"/>
      <c r="E52" s="152"/>
      <c r="F52" s="79"/>
      <c r="G52" s="152"/>
      <c r="H52" s="81"/>
      <c r="I52" s="81"/>
      <c r="J52" s="49"/>
    </row>
    <row r="53" spans="2:14" s="5" customFormat="1" ht="15" customHeight="1">
      <c r="B53" s="28"/>
      <c r="C53" s="45"/>
      <c r="D53" s="143"/>
      <c r="E53" s="144"/>
      <c r="F53" s="145"/>
      <c r="G53" s="146"/>
      <c r="H53" s="147"/>
      <c r="I53" s="148"/>
      <c r="J53" s="49"/>
    </row>
    <row r="54" spans="2:14" s="5" customFormat="1" ht="15" customHeight="1">
      <c r="B54" s="28"/>
      <c r="C54" s="45"/>
      <c r="D54" s="143"/>
      <c r="E54" s="144"/>
      <c r="F54" s="145"/>
      <c r="G54" s="146"/>
      <c r="H54" s="147"/>
      <c r="I54" s="162"/>
      <c r="J54" s="94"/>
    </row>
    <row r="55" spans="2:14" s="5" customFormat="1" ht="15" customHeight="1">
      <c r="B55" s="28"/>
      <c r="C55" s="153"/>
      <c r="D55" s="117"/>
      <c r="E55" s="346"/>
      <c r="F55" s="347"/>
      <c r="G55" s="117"/>
      <c r="H55" s="150"/>
      <c r="I55" s="162"/>
      <c r="J55" s="94"/>
    </row>
    <row r="56" spans="2:14" s="5" customFormat="1" ht="15" customHeight="1">
      <c r="B56" s="28"/>
      <c r="C56" s="129"/>
      <c r="D56" s="163"/>
      <c r="E56" s="164"/>
      <c r="F56" s="165"/>
      <c r="G56" s="166"/>
      <c r="H56" s="101" t="s">
        <v>32</v>
      </c>
      <c r="I56" s="102">
        <f>SUM(H53:H55)</f>
        <v>0</v>
      </c>
      <c r="J56" s="103"/>
    </row>
    <row r="57" spans="2:14" s="5" customFormat="1" ht="15" customHeight="1" thickBot="1">
      <c r="B57" s="119"/>
      <c r="C57" s="120"/>
      <c r="D57" s="121"/>
      <c r="E57" s="121"/>
      <c r="F57" s="121"/>
      <c r="G57" s="325" t="s">
        <v>38</v>
      </c>
      <c r="H57" s="325"/>
      <c r="I57" s="122">
        <f>I56+I51</f>
        <v>51821993.406593405</v>
      </c>
      <c r="J57" s="171"/>
    </row>
    <row r="58" spans="2:14" s="15" customFormat="1" ht="15" customHeight="1" thickBot="1">
      <c r="B58" s="123"/>
      <c r="G58" s="326" t="s">
        <v>39</v>
      </c>
      <c r="H58" s="327"/>
      <c r="I58" s="304">
        <f>I24+I57</f>
        <v>653450293.40659332</v>
      </c>
      <c r="J58" s="305"/>
    </row>
    <row r="59" spans="2:14" s="5" customFormat="1" ht="14.25" customHeight="1">
      <c r="B59" s="4"/>
      <c r="H59" s="6"/>
      <c r="I59" s="6"/>
    </row>
    <row r="60" spans="2:14" s="5" customFormat="1" ht="35.25" customHeight="1">
      <c r="B60" s="4"/>
      <c r="H60" s="6"/>
      <c r="I60" s="6"/>
    </row>
    <row r="61" spans="2:14" s="5" customFormat="1" ht="35.25" customHeight="1">
      <c r="B61" s="4"/>
      <c r="H61" s="6"/>
      <c r="I61" s="124"/>
      <c r="J61" s="125"/>
      <c r="L61" s="4"/>
      <c r="M61" s="4"/>
      <c r="N61" s="4"/>
    </row>
  </sheetData>
  <sheetProtection formatColumns="0" formatRows="0"/>
  <mergeCells count="17">
    <mergeCell ref="G24:H24"/>
    <mergeCell ref="B3:J4"/>
    <mergeCell ref="B10:C10"/>
    <mergeCell ref="B11:C11"/>
    <mergeCell ref="E11:F11"/>
    <mergeCell ref="I11:J11"/>
    <mergeCell ref="I58:J58"/>
    <mergeCell ref="I34:J34"/>
    <mergeCell ref="E35:F35"/>
    <mergeCell ref="E36:F36"/>
    <mergeCell ref="E41:F41"/>
    <mergeCell ref="E42:F42"/>
    <mergeCell ref="E50:F50"/>
    <mergeCell ref="G51:H51"/>
    <mergeCell ref="E55:F55"/>
    <mergeCell ref="G57:H57"/>
    <mergeCell ref="G58:H58"/>
  </mergeCells>
  <phoneticPr fontId="3"/>
  <pageMargins left="0.23622047244094491" right="0.23622047244094491" top="0.74803149606299213" bottom="0.74803149606299213" header="0.31496062992125984" footer="0.31496062992125984"/>
  <pageSetup paperSize="9" scale="95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参考資料１　経費区分内訳</vt:lpstr>
      <vt:lpstr>参考資料２　工事費調書</vt:lpstr>
      <vt:lpstr>参考資料１　経費区分内訳(記入例)</vt:lpstr>
      <vt:lpstr>参考資料２　工事費調書(記入例１)（単年事業）</vt:lpstr>
      <vt:lpstr>参考資料２　工事費調書 (記入例２) (継続事業)</vt:lpstr>
      <vt:lpstr>'参考資料１　経費区分内訳'!Print_Area</vt:lpstr>
      <vt:lpstr>'参考資料１　経費区分内訳(記入例)'!Print_Area</vt:lpstr>
      <vt:lpstr>'参考資料２　工事費調書'!Print_Area</vt:lpstr>
      <vt:lpstr>'参考資料２　工事費調書 (記入例２) (継続事業)'!Print_Area</vt:lpstr>
      <vt:lpstr>'参考資料２　工事費調書(記入例１)（単年事業）'!Print_Area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松永健</dc:creator>
  <cp:lastModifiedBy>満田洋光</cp:lastModifiedBy>
  <dcterms:created xsi:type="dcterms:W3CDTF">2026-01-08T00:05:38Z</dcterms:created>
  <dcterms:modified xsi:type="dcterms:W3CDTF">2026-01-19T06:38:32Z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2026-01-08T00:09:09Z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24dc16bb-b7db-4751-bfce-d4898d953324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