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2064sv0fs002\net_data\06_【選挙】\02 選挙全般\02-R06 衆議院議員総選挙\ほ　報道提供\05_選挙人名簿・在外フレーム提供\報道提供用\"/>
    </mc:Choice>
  </mc:AlternateContent>
  <xr:revisionPtr revIDLastSave="0" documentId="13_ncr:1_{4AFCB357-6E8E-441A-A5EF-3A5153E457CD}" xr6:coauthVersionLast="47" xr6:coauthVersionMax="47" xr10:uidLastSave="{00000000-0000-0000-0000-000000000000}"/>
  <bookViews>
    <workbookView xWindow="-108" yWindow="-108" windowWidth="23256" windowHeight="14160" xr2:uid="{00000000-000D-0000-FFFF-FFFF00000000}"/>
  </bookViews>
  <sheets>
    <sheet name="選挙人名簿等" sheetId="41" r:id="rId1"/>
    <sheet name="在外選挙人名簿" sheetId="44" r:id="rId2"/>
  </sheets>
  <definedNames>
    <definedName name="_Fill" hidden="1">#REF!</definedName>
    <definedName name="_xlnm.Print_Area" localSheetId="0">選挙人名簿等!$A$1:$AL$55</definedName>
    <definedName name="_xlnm.Print_Area">#REF!</definedName>
    <definedName name="表1">#REF!</definedName>
    <definedName name="様式7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41" l="1"/>
  <c r="AJ47" i="41"/>
  <c r="AH47" i="41"/>
  <c r="AA30" i="41"/>
  <c r="AB30" i="41"/>
  <c r="AC30" i="41"/>
  <c r="V53" i="41"/>
  <c r="W53" i="41"/>
  <c r="S48" i="41"/>
  <c r="R48" i="41"/>
  <c r="Q48" i="41"/>
  <c r="N53" i="41"/>
  <c r="M53" i="41"/>
  <c r="G48" i="41"/>
  <c r="F48" i="41"/>
  <c r="D48" i="41"/>
  <c r="E48" i="41"/>
  <c r="C48" i="41"/>
  <c r="W51" i="41"/>
  <c r="R43" i="41"/>
  <c r="M54" i="41" l="1"/>
  <c r="J6" i="41"/>
  <c r="G43" i="41"/>
  <c r="F43" i="41"/>
  <c r="G37" i="41"/>
  <c r="G42" i="41"/>
  <c r="F42" i="41"/>
  <c r="E42" i="41"/>
  <c r="D42" i="41"/>
  <c r="C42" i="41"/>
  <c r="C38" i="44" l="1"/>
  <c r="D38" i="44"/>
  <c r="B38" i="44"/>
  <c r="C29" i="44"/>
  <c r="D29" i="44"/>
  <c r="B29" i="44"/>
  <c r="I44" i="44"/>
  <c r="J44" i="44"/>
  <c r="H44" i="44"/>
  <c r="I43" i="44"/>
  <c r="J43" i="44"/>
  <c r="H43" i="44"/>
  <c r="I39" i="44"/>
  <c r="J39" i="44"/>
  <c r="H39" i="44"/>
  <c r="I34" i="44"/>
  <c r="J34" i="44"/>
  <c r="H34" i="44"/>
  <c r="I29" i="44"/>
  <c r="I46" i="44" s="1"/>
  <c r="J29" i="44"/>
  <c r="H29" i="44"/>
  <c r="H46" i="44" s="1"/>
  <c r="J46" i="44" l="1"/>
  <c r="AB39" i="41"/>
  <c r="AC39" i="41"/>
  <c r="AD39" i="41"/>
  <c r="AE39" i="41"/>
  <c r="AA39" i="41"/>
  <c r="AH44" i="41" l="1"/>
  <c r="AI44" i="41"/>
  <c r="AJ44" i="41"/>
  <c r="AH40" i="41"/>
  <c r="AI40" i="41"/>
  <c r="AJ40" i="41"/>
  <c r="AH35" i="41"/>
  <c r="AH45" i="41" s="1"/>
  <c r="AI35" i="41"/>
  <c r="AI45" i="41" s="1"/>
  <c r="AJ35" i="41"/>
  <c r="AL44" i="41"/>
  <c r="AL40" i="41"/>
  <c r="AL35" i="41"/>
  <c r="AL45" i="41" s="1"/>
  <c r="AL30" i="41"/>
  <c r="AK44" i="41"/>
  <c r="AK40" i="41"/>
  <c r="AK35" i="41"/>
  <c r="AI30" i="41"/>
  <c r="AJ30" i="41"/>
  <c r="AK30" i="41"/>
  <c r="AK47" i="41" s="1"/>
  <c r="AK45" i="41"/>
  <c r="AI47" i="41" l="1"/>
  <c r="AJ45" i="41"/>
  <c r="AL47" i="41"/>
  <c r="AH30" i="41"/>
  <c r="W54" i="41" l="1"/>
  <c r="W52" i="41"/>
  <c r="W50" i="41"/>
  <c r="V43" i="41"/>
  <c r="X43" i="41" s="1"/>
  <c r="W42" i="41"/>
  <c r="W36" i="41"/>
  <c r="W32" i="41"/>
  <c r="V30" i="41"/>
  <c r="X30" i="41" s="1"/>
  <c r="W28" i="41"/>
  <c r="V26" i="41"/>
  <c r="X26" i="41" s="1"/>
  <c r="W19" i="41"/>
  <c r="W14" i="41"/>
  <c r="W12" i="41"/>
  <c r="W8" i="41"/>
  <c r="R51" i="41"/>
  <c r="R40" i="41"/>
  <c r="R37" i="41"/>
  <c r="R32" i="41"/>
  <c r="R27" i="41"/>
  <c r="R22" i="41"/>
  <c r="Q21" i="41"/>
  <c r="S21" i="41" s="1"/>
  <c r="R17" i="41"/>
  <c r="R12" i="41"/>
  <c r="N49" i="41"/>
  <c r="M49" i="41"/>
  <c r="L49" i="41"/>
  <c r="V49" i="41" s="1"/>
  <c r="X49" i="41" s="1"/>
  <c r="K49" i="41"/>
  <c r="J49" i="41"/>
  <c r="N48" i="41"/>
  <c r="M48" i="41"/>
  <c r="L48" i="41"/>
  <c r="V48" i="41" s="1"/>
  <c r="X48" i="41" s="1"/>
  <c r="K48" i="41"/>
  <c r="J48" i="41"/>
  <c r="N47" i="41"/>
  <c r="M47" i="41"/>
  <c r="L47" i="41"/>
  <c r="V47" i="41" s="1"/>
  <c r="X47" i="41" s="1"/>
  <c r="K47" i="41"/>
  <c r="J47" i="41"/>
  <c r="N46" i="41"/>
  <c r="M46" i="41"/>
  <c r="L46" i="41"/>
  <c r="V46" i="41" s="1"/>
  <c r="X46" i="41" s="1"/>
  <c r="K46" i="41"/>
  <c r="J46" i="41"/>
  <c r="N45" i="41"/>
  <c r="M45" i="41"/>
  <c r="L45" i="41"/>
  <c r="V45" i="41" s="1"/>
  <c r="X45" i="41" s="1"/>
  <c r="K45" i="41"/>
  <c r="J45" i="41"/>
  <c r="N44" i="41"/>
  <c r="M44" i="41"/>
  <c r="L44" i="41"/>
  <c r="V44" i="41" s="1"/>
  <c r="X44" i="41" s="1"/>
  <c r="K44" i="41"/>
  <c r="J44" i="41"/>
  <c r="N43" i="41"/>
  <c r="M43" i="41"/>
  <c r="L43" i="41"/>
  <c r="K43" i="41"/>
  <c r="J43" i="41"/>
  <c r="N41" i="41"/>
  <c r="M41" i="41"/>
  <c r="L41" i="41"/>
  <c r="V41" i="41" s="1"/>
  <c r="X41" i="41" s="1"/>
  <c r="K41" i="41"/>
  <c r="J41" i="41"/>
  <c r="N40" i="41"/>
  <c r="M40" i="41"/>
  <c r="L40" i="41"/>
  <c r="V40" i="41" s="1"/>
  <c r="X40" i="41" s="1"/>
  <c r="K40" i="41"/>
  <c r="J40" i="41"/>
  <c r="N39" i="41"/>
  <c r="M39" i="41"/>
  <c r="L39" i="41"/>
  <c r="V39" i="41" s="1"/>
  <c r="X39" i="41" s="1"/>
  <c r="K39" i="41"/>
  <c r="J39" i="41"/>
  <c r="N38" i="41"/>
  <c r="M38" i="41"/>
  <c r="L38" i="41"/>
  <c r="V38" i="41" s="1"/>
  <c r="X38" i="41" s="1"/>
  <c r="K38" i="41"/>
  <c r="J38" i="41"/>
  <c r="N37" i="41"/>
  <c r="N42" i="41" s="1"/>
  <c r="M37" i="41"/>
  <c r="L37" i="41"/>
  <c r="K37" i="41"/>
  <c r="J37" i="41"/>
  <c r="N35" i="41"/>
  <c r="M35" i="41"/>
  <c r="L35" i="41"/>
  <c r="V35" i="41" s="1"/>
  <c r="X35" i="41" s="1"/>
  <c r="J35" i="41"/>
  <c r="N34" i="41"/>
  <c r="M34" i="41"/>
  <c r="L34" i="41"/>
  <c r="V34" i="41" s="1"/>
  <c r="X34" i="41" s="1"/>
  <c r="K34" i="41" s="1"/>
  <c r="J34" i="41"/>
  <c r="N33" i="41"/>
  <c r="N36" i="41" s="1"/>
  <c r="M33" i="41"/>
  <c r="L33" i="41"/>
  <c r="J33" i="41"/>
  <c r="N31" i="41"/>
  <c r="M31" i="41"/>
  <c r="L31" i="41"/>
  <c r="V31" i="41" s="1"/>
  <c r="X31" i="41" s="1"/>
  <c r="J31" i="41"/>
  <c r="N30" i="41"/>
  <c r="M30" i="41"/>
  <c r="M32" i="41" s="1"/>
  <c r="L30" i="41"/>
  <c r="J30" i="41"/>
  <c r="N29" i="41"/>
  <c r="M29" i="41"/>
  <c r="L29" i="41"/>
  <c r="V29" i="41" s="1"/>
  <c r="X29" i="41" s="1"/>
  <c r="K29" i="41"/>
  <c r="J29" i="41"/>
  <c r="N27" i="41"/>
  <c r="M27" i="41"/>
  <c r="L27" i="41"/>
  <c r="V27" i="41" s="1"/>
  <c r="X27" i="41" s="1"/>
  <c r="K27" i="41"/>
  <c r="J27" i="41"/>
  <c r="N26" i="41"/>
  <c r="M26" i="41"/>
  <c r="L26" i="41"/>
  <c r="K26" i="41"/>
  <c r="J26" i="41"/>
  <c r="N25" i="41"/>
  <c r="M25" i="41"/>
  <c r="L25" i="41"/>
  <c r="V25" i="41" s="1"/>
  <c r="X25" i="41" s="1"/>
  <c r="K25" i="41"/>
  <c r="J25" i="41"/>
  <c r="N24" i="41"/>
  <c r="M24" i="41"/>
  <c r="L24" i="41"/>
  <c r="V24" i="41" s="1"/>
  <c r="X24" i="41" s="1"/>
  <c r="K24" i="41"/>
  <c r="J24" i="41"/>
  <c r="N23" i="41"/>
  <c r="M23" i="41"/>
  <c r="L23" i="41"/>
  <c r="V23" i="41" s="1"/>
  <c r="X23" i="41" s="1"/>
  <c r="K23" i="41"/>
  <c r="J23" i="41"/>
  <c r="N22" i="41"/>
  <c r="M22" i="41"/>
  <c r="L22" i="41"/>
  <c r="V22" i="41" s="1"/>
  <c r="X22" i="41" s="1"/>
  <c r="K22" i="41"/>
  <c r="J22" i="41"/>
  <c r="N21" i="41"/>
  <c r="M21" i="41"/>
  <c r="L21" i="41"/>
  <c r="V21" i="41" s="1"/>
  <c r="X21" i="41" s="1"/>
  <c r="K21" i="41"/>
  <c r="J21" i="41"/>
  <c r="N20" i="41"/>
  <c r="M20" i="41"/>
  <c r="L20" i="41"/>
  <c r="V20" i="41" s="1"/>
  <c r="X20" i="41" s="1"/>
  <c r="J20" i="41"/>
  <c r="N18" i="41"/>
  <c r="M18" i="41"/>
  <c r="L18" i="41"/>
  <c r="V18" i="41" s="1"/>
  <c r="X18" i="41" s="1"/>
  <c r="K18" i="41"/>
  <c r="J18" i="41"/>
  <c r="N17" i="41"/>
  <c r="M17" i="41"/>
  <c r="L17" i="41"/>
  <c r="V17" i="41" s="1"/>
  <c r="X17" i="41" s="1"/>
  <c r="K17" i="41"/>
  <c r="J17" i="41"/>
  <c r="N16" i="41"/>
  <c r="M16" i="41"/>
  <c r="L16" i="41"/>
  <c r="V16" i="41" s="1"/>
  <c r="X16" i="41" s="1"/>
  <c r="K16" i="41"/>
  <c r="J16" i="41"/>
  <c r="N15" i="41"/>
  <c r="M15" i="41"/>
  <c r="L15" i="41"/>
  <c r="V15" i="41" s="1"/>
  <c r="X15" i="41" s="1"/>
  <c r="K15" i="41"/>
  <c r="J15" i="41"/>
  <c r="N13" i="41"/>
  <c r="N14" i="41" s="1"/>
  <c r="M13" i="41"/>
  <c r="M14" i="41" s="1"/>
  <c r="L13" i="41"/>
  <c r="V13" i="41" s="1"/>
  <c r="X13" i="41" s="1"/>
  <c r="K13" i="41"/>
  <c r="K14" i="41" s="1"/>
  <c r="J13" i="41"/>
  <c r="J14" i="41" s="1"/>
  <c r="N11" i="41"/>
  <c r="M11" i="41"/>
  <c r="L11" i="41"/>
  <c r="V11" i="41" s="1"/>
  <c r="X11" i="41" s="1"/>
  <c r="K11" i="41"/>
  <c r="J11" i="41"/>
  <c r="N10" i="41"/>
  <c r="M10" i="41"/>
  <c r="L10" i="41"/>
  <c r="V10" i="41" s="1"/>
  <c r="X10" i="41" s="1"/>
  <c r="K10" i="41"/>
  <c r="J10" i="41"/>
  <c r="N9" i="41"/>
  <c r="M9" i="41"/>
  <c r="L9" i="41"/>
  <c r="K9" i="41"/>
  <c r="J9" i="41"/>
  <c r="N7" i="41"/>
  <c r="M7" i="41"/>
  <c r="L7" i="41"/>
  <c r="V7" i="41" s="1"/>
  <c r="X7" i="41" s="1"/>
  <c r="K7" i="41"/>
  <c r="J7" i="41"/>
  <c r="N6" i="41"/>
  <c r="M6" i="41"/>
  <c r="L6" i="41"/>
  <c r="V6" i="41" s="1"/>
  <c r="X6" i="41" s="1"/>
  <c r="K6" i="41"/>
  <c r="G50" i="41"/>
  <c r="F50" i="41"/>
  <c r="E50" i="41"/>
  <c r="Q50" i="41" s="1"/>
  <c r="S50" i="41" s="1"/>
  <c r="D50" i="41"/>
  <c r="C50" i="41"/>
  <c r="G49" i="41"/>
  <c r="F49" i="41"/>
  <c r="E49" i="41"/>
  <c r="D49" i="41"/>
  <c r="C49" i="41"/>
  <c r="G47" i="41"/>
  <c r="F47" i="41"/>
  <c r="E47" i="41"/>
  <c r="Q47" i="41" s="1"/>
  <c r="S47" i="41" s="1"/>
  <c r="D47" i="41"/>
  <c r="C47" i="41"/>
  <c r="G46" i="41"/>
  <c r="F46" i="41"/>
  <c r="E46" i="41"/>
  <c r="Q46" i="41" s="1"/>
  <c r="S46" i="41" s="1"/>
  <c r="D46" i="41"/>
  <c r="C46" i="41"/>
  <c r="G45" i="41"/>
  <c r="F45" i="41"/>
  <c r="E45" i="41"/>
  <c r="Q45" i="41" s="1"/>
  <c r="S45" i="41" s="1"/>
  <c r="D45" i="41"/>
  <c r="C45" i="41"/>
  <c r="G44" i="41"/>
  <c r="F44" i="41"/>
  <c r="E44" i="41"/>
  <c r="Q44" i="41" s="1"/>
  <c r="S44" i="41" s="1"/>
  <c r="D44" i="41"/>
  <c r="C44" i="41"/>
  <c r="G41" i="41"/>
  <c r="F41" i="41"/>
  <c r="E41" i="41"/>
  <c r="D41" i="41"/>
  <c r="D43" i="41" s="1"/>
  <c r="C41" i="41"/>
  <c r="C43" i="41" s="1"/>
  <c r="G39" i="41"/>
  <c r="F39" i="41"/>
  <c r="F40" i="41" s="1"/>
  <c r="E39" i="41"/>
  <c r="Q39" i="41" s="1"/>
  <c r="S39" i="41" s="1"/>
  <c r="D39" i="41"/>
  <c r="C39" i="41"/>
  <c r="G38" i="41"/>
  <c r="F38" i="41"/>
  <c r="E38" i="41"/>
  <c r="D38" i="41"/>
  <c r="C38" i="41"/>
  <c r="G36" i="41"/>
  <c r="F36" i="41"/>
  <c r="E36" i="41"/>
  <c r="Q36" i="41" s="1"/>
  <c r="S36" i="41" s="1"/>
  <c r="D36" i="41"/>
  <c r="C36" i="41"/>
  <c r="F35" i="41"/>
  <c r="E35" i="41"/>
  <c r="D35" i="41"/>
  <c r="K53" i="41" s="1"/>
  <c r="C35" i="41"/>
  <c r="J53" i="41" s="1"/>
  <c r="G34" i="41"/>
  <c r="F34" i="41"/>
  <c r="E34" i="41"/>
  <c r="Q34" i="41" s="1"/>
  <c r="S34" i="41" s="1"/>
  <c r="D34" i="41"/>
  <c r="C34" i="41"/>
  <c r="G33" i="41"/>
  <c r="F33" i="41"/>
  <c r="E33" i="41"/>
  <c r="Q33" i="41" s="1"/>
  <c r="S33" i="41" s="1"/>
  <c r="D33" i="41"/>
  <c r="C33" i="41"/>
  <c r="G31" i="41"/>
  <c r="F31" i="41"/>
  <c r="E31" i="41"/>
  <c r="Q31" i="41" s="1"/>
  <c r="S31" i="41" s="1"/>
  <c r="D31" i="41"/>
  <c r="C31" i="41"/>
  <c r="G30" i="41"/>
  <c r="F30" i="41"/>
  <c r="E30" i="41"/>
  <c r="Q30" i="41" s="1"/>
  <c r="S30" i="41" s="1"/>
  <c r="D30" i="41"/>
  <c r="C30" i="41"/>
  <c r="G29" i="41"/>
  <c r="F29" i="41"/>
  <c r="E29" i="41"/>
  <c r="Q29" i="41" s="1"/>
  <c r="S29" i="41" s="1"/>
  <c r="D29" i="41"/>
  <c r="C29" i="41"/>
  <c r="G28" i="41"/>
  <c r="F28" i="41"/>
  <c r="E28" i="41"/>
  <c r="Q28" i="41" s="1"/>
  <c r="S28" i="41" s="1"/>
  <c r="D28" i="41"/>
  <c r="C28" i="41"/>
  <c r="G26" i="41"/>
  <c r="F26" i="41"/>
  <c r="E26" i="41"/>
  <c r="Q26" i="41" s="1"/>
  <c r="S26" i="41" s="1"/>
  <c r="D26" i="41"/>
  <c r="C26" i="41"/>
  <c r="G25" i="41"/>
  <c r="F25" i="41"/>
  <c r="E25" i="41"/>
  <c r="Q25" i="41" s="1"/>
  <c r="S25" i="41" s="1"/>
  <c r="D25" i="41"/>
  <c r="C25" i="41"/>
  <c r="G24" i="41"/>
  <c r="F24" i="41"/>
  <c r="E24" i="41"/>
  <c r="Q24" i="41" s="1"/>
  <c r="S24" i="41" s="1"/>
  <c r="D24" i="41"/>
  <c r="C24" i="41"/>
  <c r="G23" i="41"/>
  <c r="F23" i="41"/>
  <c r="E23" i="41"/>
  <c r="Q23" i="41" s="1"/>
  <c r="S23" i="41" s="1"/>
  <c r="D23" i="41"/>
  <c r="C23" i="41"/>
  <c r="G21" i="41"/>
  <c r="F21" i="41"/>
  <c r="E21" i="41"/>
  <c r="D21" i="41"/>
  <c r="C21" i="41"/>
  <c r="G20" i="41"/>
  <c r="F20" i="41"/>
  <c r="E20" i="41"/>
  <c r="Q20" i="41" s="1"/>
  <c r="S20" i="41" s="1"/>
  <c r="D20" i="41"/>
  <c r="C20" i="41"/>
  <c r="G19" i="41"/>
  <c r="F19" i="41"/>
  <c r="E19" i="41"/>
  <c r="Q19" i="41" s="1"/>
  <c r="S19" i="41" s="1"/>
  <c r="D19" i="41"/>
  <c r="C19" i="41"/>
  <c r="G18" i="41"/>
  <c r="F18" i="41"/>
  <c r="E18" i="41"/>
  <c r="D18" i="41"/>
  <c r="C18" i="41"/>
  <c r="G16" i="41"/>
  <c r="F16" i="41"/>
  <c r="E16" i="41"/>
  <c r="Q16" i="41" s="1"/>
  <c r="S16" i="41" s="1"/>
  <c r="D16" i="41"/>
  <c r="C16" i="41"/>
  <c r="G15" i="41"/>
  <c r="F15" i="41"/>
  <c r="E15" i="41"/>
  <c r="D15" i="41"/>
  <c r="C15" i="41"/>
  <c r="G14" i="41"/>
  <c r="F14" i="41"/>
  <c r="E14" i="41"/>
  <c r="Q14" i="41" s="1"/>
  <c r="S14" i="41" s="1"/>
  <c r="D14" i="41"/>
  <c r="C14" i="41"/>
  <c r="G13" i="41"/>
  <c r="F13" i="41"/>
  <c r="E13" i="41"/>
  <c r="Q13" i="41" s="1"/>
  <c r="S13" i="41" s="1"/>
  <c r="D13" i="41"/>
  <c r="C13" i="41"/>
  <c r="C17" i="41" s="1"/>
  <c r="G11" i="41"/>
  <c r="F11" i="41"/>
  <c r="E11" i="41"/>
  <c r="Q11" i="41" s="1"/>
  <c r="S11" i="41" s="1"/>
  <c r="D11" i="41"/>
  <c r="C11" i="41"/>
  <c r="G10" i="41"/>
  <c r="F10" i="41"/>
  <c r="E10" i="41"/>
  <c r="Q10" i="41" s="1"/>
  <c r="S10" i="41" s="1"/>
  <c r="D10" i="41"/>
  <c r="C10" i="41"/>
  <c r="G9" i="41"/>
  <c r="F9" i="41"/>
  <c r="E9" i="41"/>
  <c r="Q9" i="41" s="1"/>
  <c r="S9" i="41" s="1"/>
  <c r="D9" i="41"/>
  <c r="C9" i="41"/>
  <c r="G8" i="41"/>
  <c r="F8" i="41"/>
  <c r="E8" i="41"/>
  <c r="Q8" i="41" s="1"/>
  <c r="S8" i="41" s="1"/>
  <c r="D8" i="41"/>
  <c r="C8" i="41"/>
  <c r="G7" i="41"/>
  <c r="F7" i="41"/>
  <c r="E7" i="41"/>
  <c r="Q7" i="41" s="1"/>
  <c r="S7" i="41" s="1"/>
  <c r="D7" i="41"/>
  <c r="C7" i="41"/>
  <c r="G6" i="41"/>
  <c r="F6" i="41"/>
  <c r="E6" i="41"/>
  <c r="Q6" i="41" s="1"/>
  <c r="S6" i="41" s="1"/>
  <c r="D6" i="41"/>
  <c r="C6" i="41"/>
  <c r="Q35" i="41" l="1"/>
  <c r="S35" i="41" s="1"/>
  <c r="L53" i="41"/>
  <c r="W55" i="41"/>
  <c r="Q41" i="41"/>
  <c r="S41" i="41" s="1"/>
  <c r="E43" i="41"/>
  <c r="L36" i="41"/>
  <c r="V36" i="41" s="1"/>
  <c r="X36" i="41" s="1"/>
  <c r="K35" i="41" s="1"/>
  <c r="J32" i="41"/>
  <c r="L52" i="41"/>
  <c r="V52" i="41" s="1"/>
  <c r="X52" i="41" s="1"/>
  <c r="V33" i="41"/>
  <c r="X33" i="41" s="1"/>
  <c r="K33" i="41" s="1"/>
  <c r="J36" i="41"/>
  <c r="J52" i="41"/>
  <c r="L32" i="41"/>
  <c r="V32" i="41" s="1"/>
  <c r="X32" i="41" s="1"/>
  <c r="K30" i="41" s="1"/>
  <c r="E17" i="41"/>
  <c r="Q17" i="41" s="1"/>
  <c r="S17" i="41" s="1"/>
  <c r="J51" i="41"/>
  <c r="E22" i="41"/>
  <c r="Q22" i="41" s="1"/>
  <c r="S22" i="41" s="1"/>
  <c r="D22" i="41"/>
  <c r="C32" i="41"/>
  <c r="D32" i="41"/>
  <c r="C12" i="41"/>
  <c r="E32" i="41"/>
  <c r="Q32" i="41" s="1"/>
  <c r="S32" i="41" s="1"/>
  <c r="L51" i="41"/>
  <c r="V51" i="41" s="1"/>
  <c r="X51" i="41" s="1"/>
  <c r="D27" i="41"/>
  <c r="Q18" i="41"/>
  <c r="S18" i="41" s="1"/>
  <c r="Q15" i="41"/>
  <c r="S15" i="41" s="1"/>
  <c r="D12" i="41"/>
  <c r="C22" i="41"/>
  <c r="K51" i="41"/>
  <c r="E12" i="41"/>
  <c r="Q12" i="41" s="1"/>
  <c r="S12" i="41" s="1"/>
  <c r="D17" i="41"/>
  <c r="E27" i="41"/>
  <c r="Q27" i="41" s="1"/>
  <c r="S27" i="41" s="1"/>
  <c r="C27" i="41"/>
  <c r="N54" i="41"/>
  <c r="G51" i="41"/>
  <c r="G40" i="41"/>
  <c r="N12" i="41"/>
  <c r="N19" i="41"/>
  <c r="N50" i="41"/>
  <c r="N32" i="41"/>
  <c r="N52" i="41"/>
  <c r="G32" i="41"/>
  <c r="N51" i="41"/>
  <c r="G22" i="41"/>
  <c r="G12" i="41"/>
  <c r="G17" i="41"/>
  <c r="G27" i="41"/>
  <c r="F51" i="41"/>
  <c r="M19" i="41"/>
  <c r="M12" i="41"/>
  <c r="M50" i="41"/>
  <c r="M42" i="41"/>
  <c r="M52" i="41"/>
  <c r="M36" i="41"/>
  <c r="F37" i="41"/>
  <c r="F12" i="41"/>
  <c r="M51" i="41"/>
  <c r="F17" i="41"/>
  <c r="F27" i="41"/>
  <c r="F22" i="41"/>
  <c r="F32" i="41"/>
  <c r="C51" i="41"/>
  <c r="C37" i="41"/>
  <c r="J19" i="41"/>
  <c r="K19" i="41"/>
  <c r="D40" i="41"/>
  <c r="E40" i="41"/>
  <c r="Q40" i="41" s="1"/>
  <c r="S40" i="41" s="1"/>
  <c r="L12" i="41"/>
  <c r="V12" i="41" s="1"/>
  <c r="X12" i="41" s="1"/>
  <c r="J8" i="41"/>
  <c r="K8" i="41"/>
  <c r="K42" i="41"/>
  <c r="L54" i="41"/>
  <c r="V54" i="41" s="1"/>
  <c r="X54" i="41" s="1"/>
  <c r="L42" i="41"/>
  <c r="V42" i="41" s="1"/>
  <c r="X42" i="41" s="1"/>
  <c r="J50" i="41"/>
  <c r="D51" i="41"/>
  <c r="E51" i="41"/>
  <c r="Q51" i="41" s="1"/>
  <c r="S51" i="41" s="1"/>
  <c r="J12" i="41"/>
  <c r="L14" i="41"/>
  <c r="V14" i="41" s="1"/>
  <c r="X14" i="41" s="1"/>
  <c r="L19" i="41"/>
  <c r="V19" i="41" s="1"/>
  <c r="X19" i="41" s="1"/>
  <c r="V9" i="41"/>
  <c r="X9" i="41" s="1"/>
  <c r="K50" i="41"/>
  <c r="C40" i="41"/>
  <c r="L8" i="41"/>
  <c r="V8" i="41" s="1"/>
  <c r="X8" i="41" s="1"/>
  <c r="K12" i="41"/>
  <c r="K54" i="41"/>
  <c r="D37" i="41"/>
  <c r="E37" i="41"/>
  <c r="Q37" i="41" s="1"/>
  <c r="S37" i="41" s="1"/>
  <c r="L50" i="41"/>
  <c r="V50" i="41" s="1"/>
  <c r="X50" i="41" s="1"/>
  <c r="J54" i="41"/>
  <c r="Q42" i="41"/>
  <c r="S42" i="41" s="1"/>
  <c r="V37" i="41"/>
  <c r="X37" i="41" s="1"/>
  <c r="Q38" i="41"/>
  <c r="S38" i="41" s="1"/>
  <c r="Q43" i="41"/>
  <c r="S43" i="41" s="1"/>
  <c r="Q49" i="41"/>
  <c r="S49" i="41" s="1"/>
  <c r="J42" i="41"/>
  <c r="N28" i="41"/>
  <c r="M8" i="41"/>
  <c r="X53" i="41"/>
  <c r="N8" i="41"/>
  <c r="J28" i="41"/>
  <c r="L28" i="41"/>
  <c r="V28" i="41" s="1"/>
  <c r="X28" i="41" s="1"/>
  <c r="K20" i="41" s="1"/>
  <c r="K28" i="41" s="1"/>
  <c r="M28" i="41"/>
  <c r="K31" i="41" l="1"/>
  <c r="K36" i="41"/>
  <c r="K52" i="41"/>
  <c r="K55" i="41" s="1"/>
  <c r="K32" i="41"/>
  <c r="N55" i="41"/>
  <c r="M55" i="41"/>
  <c r="J55" i="41"/>
  <c r="L55" i="41"/>
  <c r="V55" i="41" s="1"/>
  <c r="X55" i="41" s="1"/>
</calcChain>
</file>

<file path=xl/sharedStrings.xml><?xml version="1.0" encoding="utf-8"?>
<sst xmlns="http://schemas.openxmlformats.org/spreadsheetml/2006/main" count="430" uniqueCount="264">
  <si>
    <t xml:space="preserve"> 増  減</t>
  </si>
  <si>
    <t>男</t>
  </si>
  <si>
    <t>女</t>
  </si>
  <si>
    <t>寝屋川市</t>
  </si>
  <si>
    <t>枚方市</t>
  </si>
  <si>
    <t xml:space="preserve">     　都島区  </t>
  </si>
  <si>
    <t>河内長野市</t>
  </si>
  <si>
    <t xml:space="preserve">    　　西区</t>
  </si>
  <si>
    <t>交野市</t>
  </si>
  <si>
    <t xml:space="preserve">       福島区  </t>
  </si>
  <si>
    <t>松原市</t>
  </si>
  <si>
    <t xml:space="preserve">    　　港区</t>
  </si>
  <si>
    <t xml:space="preserve"> 第 11 区   計</t>
  </si>
  <si>
    <t xml:space="preserve">     　此花区  </t>
  </si>
  <si>
    <t>大東市</t>
  </si>
  <si>
    <t xml:space="preserve">    　　天王寺区</t>
  </si>
  <si>
    <t xml:space="preserve">     　中央区  </t>
  </si>
  <si>
    <t>和泉市</t>
  </si>
  <si>
    <t xml:space="preserve">    　　浪速区</t>
  </si>
  <si>
    <t xml:space="preserve">   　　西区    </t>
  </si>
  <si>
    <t>箕面市</t>
  </si>
  <si>
    <t xml:space="preserve">   　　港区    </t>
  </si>
  <si>
    <t>柏原市</t>
  </si>
  <si>
    <t xml:space="preserve"> 第 １ 区   計</t>
  </si>
  <si>
    <t xml:space="preserve"> 第 12 区   計</t>
  </si>
  <si>
    <t xml:space="preserve">     　大正区  </t>
  </si>
  <si>
    <t>羽曳野市</t>
  </si>
  <si>
    <t>東大阪市</t>
  </si>
  <si>
    <t xml:space="preserve">     　天王寺区</t>
  </si>
  <si>
    <t>門真市</t>
  </si>
  <si>
    <t xml:space="preserve">        東住吉区 </t>
  </si>
  <si>
    <t xml:space="preserve"> 第 13 区   計</t>
  </si>
  <si>
    <t xml:space="preserve">     　浪速区  </t>
  </si>
  <si>
    <t>摂津市</t>
  </si>
  <si>
    <t xml:space="preserve">    　　平野区</t>
  </si>
  <si>
    <t>八尾市</t>
  </si>
  <si>
    <t xml:space="preserve">     　西淀川区</t>
  </si>
  <si>
    <t>高石市</t>
  </si>
  <si>
    <t xml:space="preserve"> 第 ２ 区   計</t>
  </si>
  <si>
    <t xml:space="preserve">     　淀川区  </t>
  </si>
  <si>
    <t>藤井寺市</t>
  </si>
  <si>
    <t>大阪市  大正区</t>
  </si>
  <si>
    <t xml:space="preserve">     　東淀川区</t>
  </si>
  <si>
    <t xml:space="preserve">    　　住之江区</t>
  </si>
  <si>
    <t xml:space="preserve">     　東成区  </t>
  </si>
  <si>
    <t>泉南市</t>
  </si>
  <si>
    <t xml:space="preserve">    　　住吉区</t>
  </si>
  <si>
    <t xml:space="preserve"> 第 14 区   計</t>
  </si>
  <si>
    <t xml:space="preserve">     　生野区  </t>
  </si>
  <si>
    <t xml:space="preserve">    　　西成区</t>
  </si>
  <si>
    <t>富田林市</t>
  </si>
  <si>
    <t xml:space="preserve">     　旭区    </t>
  </si>
  <si>
    <t xml:space="preserve"> 第 ３ 区   計</t>
  </si>
  <si>
    <t xml:space="preserve">    　 城東区  </t>
  </si>
  <si>
    <t>大阪狭山市</t>
  </si>
  <si>
    <t>大阪市  北区</t>
  </si>
  <si>
    <t xml:space="preserve">     　鶴見区  </t>
  </si>
  <si>
    <t>阪南市</t>
  </si>
  <si>
    <t xml:space="preserve">      　都島区</t>
  </si>
  <si>
    <t xml:space="preserve">     　阿倍野区</t>
  </si>
  <si>
    <t xml:space="preserve">        福島区</t>
  </si>
  <si>
    <t>南河内郡  太子町</t>
  </si>
  <si>
    <t xml:space="preserve">     　住之江区</t>
  </si>
  <si>
    <t xml:space="preserve">    　　東成区</t>
  </si>
  <si>
    <t xml:space="preserve">      　　河南町</t>
  </si>
  <si>
    <t xml:space="preserve">     　住吉区  </t>
  </si>
  <si>
    <t xml:space="preserve">三島郡 島本町  </t>
  </si>
  <si>
    <t xml:space="preserve">    　　城東区</t>
  </si>
  <si>
    <t xml:space="preserve">  　　千早赤阪村</t>
  </si>
  <si>
    <t xml:space="preserve">       東住吉区 </t>
  </si>
  <si>
    <t xml:space="preserve">豊能郡 豊能町  </t>
  </si>
  <si>
    <t xml:space="preserve"> 第 ４ 区   計</t>
  </si>
  <si>
    <t xml:space="preserve">   　　平野区  </t>
  </si>
  <si>
    <t xml:space="preserve">       能勢町  </t>
  </si>
  <si>
    <t>大阪市  此花区</t>
  </si>
  <si>
    <t xml:space="preserve"> 第 15 区   計</t>
  </si>
  <si>
    <t xml:space="preserve">   　　西成区  </t>
  </si>
  <si>
    <t xml:space="preserve">豊能郡   計  </t>
  </si>
  <si>
    <t xml:space="preserve">    　　西淀川区</t>
  </si>
  <si>
    <t>大 阪 市 計</t>
  </si>
  <si>
    <t xml:space="preserve">泉北郡 忠岡町  </t>
  </si>
  <si>
    <t xml:space="preserve">    　　淀川区</t>
  </si>
  <si>
    <t xml:space="preserve"> 第 16 区   計</t>
  </si>
  <si>
    <t>大阪府計</t>
  </si>
  <si>
    <t xml:space="preserve">泉南郡 熊取町  </t>
  </si>
  <si>
    <t xml:space="preserve">    　　東淀川区</t>
  </si>
  <si>
    <t xml:space="preserve">       田尻町  </t>
  </si>
  <si>
    <t xml:space="preserve"> 第 ５ 区   計</t>
  </si>
  <si>
    <t xml:space="preserve"> 第 17 区   計</t>
  </si>
  <si>
    <t>岸和田市</t>
  </si>
  <si>
    <t xml:space="preserve">     　岬町  </t>
  </si>
  <si>
    <t>大阪市  旭区</t>
  </si>
  <si>
    <t>豊中市</t>
  </si>
  <si>
    <t xml:space="preserve">泉南郡   計  </t>
  </si>
  <si>
    <t xml:space="preserve">    　　鶴見区</t>
  </si>
  <si>
    <t>泉大津市</t>
  </si>
  <si>
    <t>池田市</t>
  </si>
  <si>
    <t xml:space="preserve">南河内郡 太子町 </t>
  </si>
  <si>
    <t>守口市</t>
  </si>
  <si>
    <t>大阪市計</t>
  </si>
  <si>
    <t>吹田市</t>
  </si>
  <si>
    <t xml:space="preserve">  　 千早赤阪村</t>
  </si>
  <si>
    <t xml:space="preserve"> 第 ６ 区   計</t>
  </si>
  <si>
    <t>泉北郡  忠岡町</t>
  </si>
  <si>
    <t>高槻市</t>
  </si>
  <si>
    <t xml:space="preserve"> 第 18 区   計</t>
  </si>
  <si>
    <t>貝塚市</t>
  </si>
  <si>
    <t xml:space="preserve">南河内郡 計 </t>
  </si>
  <si>
    <t>町村計</t>
  </si>
  <si>
    <t xml:space="preserve"> 第 ７ 区   計</t>
  </si>
  <si>
    <t>泉佐野市</t>
  </si>
  <si>
    <t>茨木市</t>
  </si>
  <si>
    <t>泉南郡  熊取町</t>
  </si>
  <si>
    <t xml:space="preserve">      　田尻町</t>
  </si>
  <si>
    <t xml:space="preserve">    　　岬町</t>
  </si>
  <si>
    <t>豊能郡  豊能町</t>
  </si>
  <si>
    <t xml:space="preserve"> 第 19 区   計</t>
  </si>
  <si>
    <t xml:space="preserve">        能勢町</t>
  </si>
  <si>
    <t xml:space="preserve"> 第 ９ 区   計</t>
  </si>
  <si>
    <t>三島郡  島本町</t>
  </si>
  <si>
    <t xml:space="preserve"> 第 10 区   計</t>
  </si>
  <si>
    <t>四條畷市</t>
    <rPh sb="0" eb="3">
      <t>シジョウナワテ</t>
    </rPh>
    <rPh sb="3" eb="4">
      <t>シ</t>
    </rPh>
    <phoneticPr fontId="1"/>
  </si>
  <si>
    <t>四條畷市</t>
    <rPh sb="0" eb="4">
      <t>シジョウナワテシ</t>
    </rPh>
    <phoneticPr fontId="1"/>
  </si>
  <si>
    <t>堺市　堺区</t>
    <rPh sb="3" eb="4">
      <t>サカイ</t>
    </rPh>
    <rPh sb="4" eb="5">
      <t>ク</t>
    </rPh>
    <phoneticPr fontId="1"/>
  </si>
  <si>
    <t>　　　東区</t>
    <rPh sb="3" eb="5">
      <t>ヒガシク</t>
    </rPh>
    <phoneticPr fontId="1"/>
  </si>
  <si>
    <t>　　　北区</t>
    <rPh sb="3" eb="5">
      <t>キタク</t>
    </rPh>
    <phoneticPr fontId="1"/>
  </si>
  <si>
    <t>堺市　中区</t>
    <rPh sb="3" eb="5">
      <t>ナカク</t>
    </rPh>
    <phoneticPr fontId="1"/>
  </si>
  <si>
    <t>　　　西区</t>
    <rPh sb="3" eb="5">
      <t>ニシク</t>
    </rPh>
    <phoneticPr fontId="1"/>
  </si>
  <si>
    <t>　　　南区</t>
    <rPh sb="3" eb="4">
      <t>ミナミ</t>
    </rPh>
    <rPh sb="4" eb="5">
      <t>ク</t>
    </rPh>
    <phoneticPr fontId="1"/>
  </si>
  <si>
    <t>堺市計</t>
    <rPh sb="0" eb="2">
      <t>サカイシ</t>
    </rPh>
    <rPh sb="2" eb="3">
      <t>ケイ</t>
    </rPh>
    <phoneticPr fontId="1"/>
  </si>
  <si>
    <t>　　　中区</t>
    <rPh sb="3" eb="5">
      <t>ナカク</t>
    </rPh>
    <phoneticPr fontId="1"/>
  </si>
  <si>
    <t>　　　美原区</t>
    <rPh sb="3" eb="5">
      <t>ミハラ</t>
    </rPh>
    <rPh sb="5" eb="6">
      <t>ク</t>
    </rPh>
    <phoneticPr fontId="1"/>
  </si>
  <si>
    <t>堺 市 計</t>
    <rPh sb="0" eb="1">
      <t>サカイ</t>
    </rPh>
    <rPh sb="2" eb="3">
      <t>シ</t>
    </rPh>
    <phoneticPr fontId="1"/>
  </si>
  <si>
    <t>市計(除大阪市及び堺市)</t>
    <rPh sb="4" eb="6">
      <t>オオサカ</t>
    </rPh>
    <rPh sb="6" eb="7">
      <t>シ</t>
    </rPh>
    <rPh sb="7" eb="8">
      <t>オヨ</t>
    </rPh>
    <rPh sb="9" eb="11">
      <t>サカイシ</t>
    </rPh>
    <phoneticPr fontId="1"/>
  </si>
  <si>
    <t>堺市　美原区</t>
    <rPh sb="0" eb="2">
      <t>サカイシ</t>
    </rPh>
    <rPh sb="3" eb="5">
      <t>ミハラ</t>
    </rPh>
    <rPh sb="5" eb="6">
      <t>ク</t>
    </rPh>
    <phoneticPr fontId="1"/>
  </si>
  <si>
    <t xml:space="preserve"> </t>
    <phoneticPr fontId="1"/>
  </si>
  <si>
    <t>投　票</t>
    <rPh sb="0" eb="1">
      <t>トウ</t>
    </rPh>
    <rPh sb="2" eb="3">
      <t>ヒョウ</t>
    </rPh>
    <phoneticPr fontId="1"/>
  </si>
  <si>
    <t>区　数</t>
    <rPh sb="0" eb="1">
      <t>ク</t>
    </rPh>
    <rPh sb="2" eb="3">
      <t>スウ</t>
    </rPh>
    <phoneticPr fontId="1"/>
  </si>
  <si>
    <t>掲示場</t>
    <rPh sb="0" eb="3">
      <t>ケイジジョウ</t>
    </rPh>
    <phoneticPr fontId="1"/>
  </si>
  <si>
    <t>設置数</t>
    <rPh sb="0" eb="3">
      <t>セッチスウ</t>
    </rPh>
    <phoneticPr fontId="1"/>
  </si>
  <si>
    <t>増　減</t>
    <rPh sb="0" eb="1">
      <t>ゾウ</t>
    </rPh>
    <rPh sb="2" eb="3">
      <t>ゲン</t>
    </rPh>
    <phoneticPr fontId="1"/>
  </si>
  <si>
    <t>現　在</t>
    <rPh sb="0" eb="1">
      <t>ウツツ</t>
    </rPh>
    <rPh sb="2" eb="3">
      <t>ザイ</t>
    </rPh>
    <phoneticPr fontId="1"/>
  </si>
  <si>
    <t>大阪府選挙管理委員会</t>
    <rPh sb="0" eb="3">
      <t>オオサカフ</t>
    </rPh>
    <rPh sb="3" eb="5">
      <t>センキョ</t>
    </rPh>
    <rPh sb="5" eb="7">
      <t>カンリ</t>
    </rPh>
    <rPh sb="7" eb="10">
      <t>イインカイ</t>
    </rPh>
    <phoneticPr fontId="1"/>
  </si>
  <si>
    <t>男</t>
    <rPh sb="0" eb="1">
      <t>オトコ</t>
    </rPh>
    <phoneticPr fontId="1"/>
  </si>
  <si>
    <t>女</t>
    <rPh sb="0" eb="1">
      <t>オンナ</t>
    </rPh>
    <phoneticPr fontId="1"/>
  </si>
  <si>
    <t>計</t>
    <rPh sb="0" eb="1">
      <t>ケイ</t>
    </rPh>
    <phoneticPr fontId="1"/>
  </si>
  <si>
    <t>大阪市 北区</t>
    <phoneticPr fontId="1"/>
  </si>
  <si>
    <t>ポスター</t>
    <phoneticPr fontId="1"/>
  </si>
  <si>
    <t xml:space="preserve">計 </t>
    <phoneticPr fontId="1"/>
  </si>
  <si>
    <t>選 挙 人 名 簿 登 録 者 数 （人）</t>
    <phoneticPr fontId="1"/>
  </si>
  <si>
    <t>市 区 町 村 名</t>
    <phoneticPr fontId="1"/>
  </si>
  <si>
    <t>選 挙 人 名 簿 登 録 者 数（人）</t>
    <phoneticPr fontId="1"/>
  </si>
  <si>
    <t xml:space="preserve">         河南町</t>
    <phoneticPr fontId="1"/>
  </si>
  <si>
    <t>選挙人名簿登録者数（人）</t>
    <phoneticPr fontId="1"/>
  </si>
  <si>
    <t>選挙人名簿登録者数（人）</t>
    <phoneticPr fontId="1"/>
  </si>
  <si>
    <t>選  挙  区</t>
    <phoneticPr fontId="1"/>
  </si>
  <si>
    <t>市計(除大阪市及び堺市)</t>
    <phoneticPr fontId="1"/>
  </si>
  <si>
    <t>大阪市　中央区</t>
    <phoneticPr fontId="1"/>
  </si>
  <si>
    <t>選挙人名簿登録者数（人）</t>
    <phoneticPr fontId="1"/>
  </si>
  <si>
    <t>選挙人名簿登録者数（人）</t>
    <phoneticPr fontId="1"/>
  </si>
  <si>
    <t>選  挙  区</t>
    <phoneticPr fontId="1"/>
  </si>
  <si>
    <t>選  挙  区</t>
    <phoneticPr fontId="1"/>
  </si>
  <si>
    <t>大阪市　中央区</t>
    <phoneticPr fontId="1"/>
  </si>
  <si>
    <t>　　　  阿倍野区</t>
    <phoneticPr fontId="1"/>
  </si>
  <si>
    <t>大阪市　生野区</t>
    <rPh sb="0" eb="3">
      <t>オオサカシ</t>
    </rPh>
    <rPh sb="4" eb="7">
      <t>イクノク</t>
    </rPh>
    <phoneticPr fontId="1"/>
  </si>
  <si>
    <t>市区町村名</t>
  </si>
  <si>
    <t>計</t>
  </si>
  <si>
    <t>守口市 　　</t>
  </si>
  <si>
    <t>枚方市   　</t>
  </si>
  <si>
    <t>茨木市 　　</t>
  </si>
  <si>
    <t xml:space="preserve">八尾市     </t>
  </si>
  <si>
    <t>泉佐野市　　</t>
  </si>
  <si>
    <t>富田林市  　</t>
  </si>
  <si>
    <t xml:space="preserve">寝屋川市    </t>
  </si>
  <si>
    <t xml:space="preserve">河内長野市    </t>
  </si>
  <si>
    <t>松原市   　</t>
  </si>
  <si>
    <t xml:space="preserve">大東市     </t>
  </si>
  <si>
    <t>和泉市 　　</t>
  </si>
  <si>
    <t>箕面市 　　</t>
  </si>
  <si>
    <t>柏原市   　</t>
  </si>
  <si>
    <t>羽曳野市  　</t>
  </si>
  <si>
    <t>門真市 　　</t>
  </si>
  <si>
    <t>摂津市 　　</t>
  </si>
  <si>
    <t>高石市 　　</t>
  </si>
  <si>
    <t>藤井寺市 　　</t>
  </si>
  <si>
    <t>東大阪市  　</t>
  </si>
  <si>
    <t>泉南市 　　</t>
  </si>
  <si>
    <t>四條畷市  　</t>
    <rPh sb="0" eb="4">
      <t>シジョウナワテシ</t>
    </rPh>
    <phoneticPr fontId="18"/>
  </si>
  <si>
    <t>交野市   　</t>
  </si>
  <si>
    <t>大阪狭山市 　</t>
  </si>
  <si>
    <t>阪南市 　　</t>
  </si>
  <si>
    <t xml:space="preserve">大阪市計    </t>
  </si>
  <si>
    <t>市計(除大阪市及び堺市)</t>
    <rPh sb="7" eb="8">
      <t>オヨ</t>
    </rPh>
    <rPh sb="9" eb="11">
      <t>サカイシ</t>
    </rPh>
    <phoneticPr fontId="18"/>
  </si>
  <si>
    <t>堺市 堺区　</t>
    <rPh sb="3" eb="4">
      <t>サカイ</t>
    </rPh>
    <rPh sb="4" eb="5">
      <t>ク</t>
    </rPh>
    <phoneticPr fontId="18"/>
  </si>
  <si>
    <t>　　　 中区</t>
    <rPh sb="4" eb="6">
      <t>ナカク</t>
    </rPh>
    <phoneticPr fontId="18"/>
  </si>
  <si>
    <t>　　　 東区</t>
    <rPh sb="4" eb="6">
      <t>ヒガシク</t>
    </rPh>
    <phoneticPr fontId="18"/>
  </si>
  <si>
    <t>　　　 西区</t>
    <rPh sb="4" eb="6">
      <t>ニシク</t>
    </rPh>
    <phoneticPr fontId="18"/>
  </si>
  <si>
    <t>豊能郡　計</t>
    <rPh sb="0" eb="1">
      <t>ユタカ</t>
    </rPh>
    <rPh sb="1" eb="2">
      <t>ノウ</t>
    </rPh>
    <rPh sb="2" eb="3">
      <t>グン</t>
    </rPh>
    <rPh sb="4" eb="5">
      <t>ケイ</t>
    </rPh>
    <phoneticPr fontId="18"/>
  </si>
  <si>
    <t>　　　 南区</t>
    <rPh sb="4" eb="6">
      <t>ミナミク</t>
    </rPh>
    <phoneticPr fontId="18"/>
  </si>
  <si>
    <t>　　　 北区</t>
    <rPh sb="4" eb="6">
      <t>キタク</t>
    </rPh>
    <phoneticPr fontId="18"/>
  </si>
  <si>
    <t>　　　 美原区</t>
    <rPh sb="4" eb="6">
      <t>ミハラ</t>
    </rPh>
    <rPh sb="6" eb="7">
      <t>ク</t>
    </rPh>
    <phoneticPr fontId="18"/>
  </si>
  <si>
    <t>堺市計</t>
    <rPh sb="0" eb="2">
      <t>サカイシ</t>
    </rPh>
    <rPh sb="2" eb="3">
      <t>ケイ</t>
    </rPh>
    <phoneticPr fontId="18"/>
  </si>
  <si>
    <t>泉南郡　計</t>
    <rPh sb="0" eb="1">
      <t>イズミ</t>
    </rPh>
    <rPh sb="1" eb="2">
      <t>ミナミ</t>
    </rPh>
    <rPh sb="2" eb="3">
      <t>グン</t>
    </rPh>
    <rPh sb="4" eb="5">
      <t>ケイ</t>
    </rPh>
    <phoneticPr fontId="18"/>
  </si>
  <si>
    <t>岸和田市　　</t>
  </si>
  <si>
    <t>豊中市 　　</t>
  </si>
  <si>
    <t>池田市 　　</t>
  </si>
  <si>
    <t>吹田市 　　</t>
  </si>
  <si>
    <t>南河内郡　計</t>
    <rPh sb="5" eb="6">
      <t>ケイ</t>
    </rPh>
    <phoneticPr fontId="18"/>
  </si>
  <si>
    <t>泉大津市　　</t>
  </si>
  <si>
    <t xml:space="preserve">町村計     </t>
  </si>
  <si>
    <t>高槻市   　</t>
  </si>
  <si>
    <t>貝塚市 　　</t>
  </si>
  <si>
    <t xml:space="preserve">府計      </t>
  </si>
  <si>
    <t>大阪府選挙管理委員会</t>
    <phoneticPr fontId="1"/>
  </si>
  <si>
    <t>　　在外選挙人名簿登録者数（人）</t>
    <phoneticPr fontId="1"/>
  </si>
  <si>
    <t>大阪市 北区 　</t>
    <phoneticPr fontId="1"/>
  </si>
  <si>
    <t>　　　　  都島区　</t>
    <phoneticPr fontId="1"/>
  </si>
  <si>
    <t xml:space="preserve">           福島区  </t>
    <phoneticPr fontId="1"/>
  </si>
  <si>
    <t xml:space="preserve">           此花区  </t>
    <phoneticPr fontId="1"/>
  </si>
  <si>
    <t xml:space="preserve">           中央区</t>
    <phoneticPr fontId="1"/>
  </si>
  <si>
    <t xml:space="preserve">           西区 　</t>
    <phoneticPr fontId="1"/>
  </si>
  <si>
    <t xml:space="preserve">           港区 　</t>
    <phoneticPr fontId="1"/>
  </si>
  <si>
    <t xml:space="preserve">           大正区　</t>
    <phoneticPr fontId="1"/>
  </si>
  <si>
    <t xml:space="preserve">           天王寺区 </t>
    <phoneticPr fontId="1"/>
  </si>
  <si>
    <t xml:space="preserve">           浪速区　</t>
    <phoneticPr fontId="1"/>
  </si>
  <si>
    <t xml:space="preserve">           西淀川区 </t>
    <phoneticPr fontId="1"/>
  </si>
  <si>
    <t xml:space="preserve">           淀川区  </t>
    <phoneticPr fontId="1"/>
  </si>
  <si>
    <t xml:space="preserve">           東淀川区 </t>
    <phoneticPr fontId="1"/>
  </si>
  <si>
    <t xml:space="preserve">           東成区　</t>
    <phoneticPr fontId="1"/>
  </si>
  <si>
    <t xml:space="preserve">           生野区　</t>
    <phoneticPr fontId="1"/>
  </si>
  <si>
    <t xml:space="preserve">           旭区 　</t>
    <phoneticPr fontId="1"/>
  </si>
  <si>
    <t xml:space="preserve">           城東区　</t>
    <phoneticPr fontId="1"/>
  </si>
  <si>
    <t xml:space="preserve">           鶴見区　</t>
    <phoneticPr fontId="1"/>
  </si>
  <si>
    <t xml:space="preserve">           阿倍野区 </t>
    <phoneticPr fontId="1"/>
  </si>
  <si>
    <t xml:space="preserve">           住之江区 </t>
    <phoneticPr fontId="1"/>
  </si>
  <si>
    <t xml:space="preserve">           住吉区　</t>
    <phoneticPr fontId="1"/>
  </si>
  <si>
    <t xml:space="preserve">           東住吉区 </t>
    <phoneticPr fontId="1"/>
  </si>
  <si>
    <t xml:space="preserve">           平野区　</t>
    <phoneticPr fontId="1"/>
  </si>
  <si>
    <t xml:space="preserve">           西成区　</t>
    <phoneticPr fontId="1"/>
  </si>
  <si>
    <t xml:space="preserve">三島郡 島本町  </t>
    <phoneticPr fontId="18"/>
  </si>
  <si>
    <t xml:space="preserve">豊能郡 豊能町  </t>
    <phoneticPr fontId="18"/>
  </si>
  <si>
    <t xml:space="preserve">　　 　　 能勢町  </t>
    <phoneticPr fontId="18"/>
  </si>
  <si>
    <t xml:space="preserve">泉北郡 忠岡町  </t>
    <phoneticPr fontId="18"/>
  </si>
  <si>
    <t xml:space="preserve">泉南郡 熊取町  </t>
    <phoneticPr fontId="18"/>
  </si>
  <si>
    <t xml:space="preserve">　　　　  田尻町  </t>
    <phoneticPr fontId="18"/>
  </si>
  <si>
    <t>　　　 　 岬町 　</t>
    <phoneticPr fontId="18"/>
  </si>
  <si>
    <t xml:space="preserve">南河内郡 太子町 </t>
    <phoneticPr fontId="18"/>
  </si>
  <si>
    <t xml:space="preserve">　　　 　    河南町 </t>
    <phoneticPr fontId="18"/>
  </si>
  <si>
    <t>　　　 千早赤阪村</t>
    <phoneticPr fontId="18"/>
  </si>
  <si>
    <t>※選挙人名簿登録者数には在外選挙人名簿登録者数は含まれていません。</t>
    <rPh sb="1" eb="3">
      <t>センキョ</t>
    </rPh>
    <rPh sb="3" eb="4">
      <t>ニン</t>
    </rPh>
    <rPh sb="4" eb="6">
      <t>メイボ</t>
    </rPh>
    <rPh sb="6" eb="8">
      <t>トウロク</t>
    </rPh>
    <rPh sb="8" eb="9">
      <t>シャ</t>
    </rPh>
    <rPh sb="9" eb="10">
      <t>スウ</t>
    </rPh>
    <rPh sb="12" eb="14">
      <t>ザイガイ</t>
    </rPh>
    <rPh sb="14" eb="16">
      <t>センキョ</t>
    </rPh>
    <rPh sb="16" eb="17">
      <t>ニン</t>
    </rPh>
    <rPh sb="17" eb="19">
      <t>メイボ</t>
    </rPh>
    <rPh sb="19" eb="21">
      <t>トウロク</t>
    </rPh>
    <rPh sb="21" eb="22">
      <t>シャ</t>
    </rPh>
    <rPh sb="22" eb="23">
      <t>スウ</t>
    </rPh>
    <rPh sb="24" eb="25">
      <t>フク</t>
    </rPh>
    <phoneticPr fontId="1"/>
  </si>
  <si>
    <t>　　　　かかる登録者数（令和３年10月18日現在）との増減比較</t>
    <rPh sb="7" eb="9">
      <t>トウロク</t>
    </rPh>
    <rPh sb="9" eb="10">
      <t>シャ</t>
    </rPh>
    <rPh sb="10" eb="11">
      <t>スウ</t>
    </rPh>
    <rPh sb="12" eb="14">
      <t>レイワ</t>
    </rPh>
    <rPh sb="15" eb="16">
      <t>ネン</t>
    </rPh>
    <rPh sb="18" eb="19">
      <t>ガツ</t>
    </rPh>
    <rPh sb="21" eb="22">
      <t>ニチ</t>
    </rPh>
    <rPh sb="22" eb="24">
      <t>ゲンザイ</t>
    </rPh>
    <rPh sb="27" eb="29">
      <t>ゾウゲン</t>
    </rPh>
    <rPh sb="29" eb="31">
      <t>ヒカク</t>
    </rPh>
    <phoneticPr fontId="1"/>
  </si>
  <si>
    <t>令和３年10月18日</t>
    <rPh sb="0" eb="2">
      <t>レイワ</t>
    </rPh>
    <rPh sb="3" eb="4">
      <t>ネン</t>
    </rPh>
    <rPh sb="9" eb="10">
      <t>ニチ</t>
    </rPh>
    <phoneticPr fontId="1"/>
  </si>
  <si>
    <t>令和３年10月18日</t>
    <phoneticPr fontId="1"/>
  </si>
  <si>
    <t>令和３年10月18日現在</t>
    <rPh sb="0" eb="2">
      <t>レイワ</t>
    </rPh>
    <rPh sb="3" eb="4">
      <t>ネン</t>
    </rPh>
    <rPh sb="6" eb="7">
      <t>ガツ</t>
    </rPh>
    <rPh sb="9" eb="10">
      <t>ニチ</t>
    </rPh>
    <rPh sb="10" eb="12">
      <t>ゲンザイ</t>
    </rPh>
    <phoneticPr fontId="1"/>
  </si>
  <si>
    <t>令和３年10月18日現在</t>
    <phoneticPr fontId="1"/>
  </si>
  <si>
    <t>※「令和３年10月18日現在の登録者数」は第49回衆議院議員総選挙時の数字です。</t>
    <rPh sb="15" eb="17">
      <t>トウロク</t>
    </rPh>
    <rPh sb="17" eb="18">
      <t>シャ</t>
    </rPh>
    <rPh sb="18" eb="19">
      <t>スウ</t>
    </rPh>
    <rPh sb="21" eb="22">
      <t>ダイ</t>
    </rPh>
    <rPh sb="24" eb="25">
      <t>カイ</t>
    </rPh>
    <rPh sb="25" eb="28">
      <t>シュウギイン</t>
    </rPh>
    <rPh sb="28" eb="30">
      <t>ギイン</t>
    </rPh>
    <rPh sb="30" eb="33">
      <t>ソウセンキョ</t>
    </rPh>
    <rPh sb="33" eb="34">
      <t>ジ</t>
    </rPh>
    <rPh sb="35" eb="37">
      <t>スウジ</t>
    </rPh>
    <phoneticPr fontId="1"/>
  </si>
  <si>
    <t xml:space="preserve"> 第 ８ 区   計</t>
    <phoneticPr fontId="1"/>
  </si>
  <si>
    <t>選挙人名簿登録者数（令和６年10月14日現在）・第50回衆議院議員総選挙ポスター掲示場設置数</t>
    <rPh sb="0" eb="2">
      <t>センキョ</t>
    </rPh>
    <rPh sb="2" eb="3">
      <t>ニン</t>
    </rPh>
    <rPh sb="3" eb="5">
      <t>メイボ</t>
    </rPh>
    <rPh sb="5" eb="8">
      <t>トウロクシャ</t>
    </rPh>
    <rPh sb="8" eb="9">
      <t>スウ</t>
    </rPh>
    <rPh sb="16" eb="17">
      <t>ガツ</t>
    </rPh>
    <rPh sb="19" eb="20">
      <t>ニチ</t>
    </rPh>
    <rPh sb="20" eb="22">
      <t>ゲンザイ</t>
    </rPh>
    <rPh sb="24" eb="25">
      <t>ダイ</t>
    </rPh>
    <rPh sb="27" eb="28">
      <t>カイ</t>
    </rPh>
    <rPh sb="28" eb="31">
      <t>シュウギイン</t>
    </rPh>
    <rPh sb="31" eb="33">
      <t>ギイン</t>
    </rPh>
    <rPh sb="33" eb="36">
      <t>ソウセンキョ</t>
    </rPh>
    <rPh sb="40" eb="43">
      <t>ケイジジョウ</t>
    </rPh>
    <rPh sb="43" eb="46">
      <t>セッチスウ</t>
    </rPh>
    <phoneticPr fontId="1"/>
  </si>
  <si>
    <t>（参考１）今回の選挙時登録者数（令和６年10月14日現在）と前回の第49回衆議院議員総選挙に</t>
    <rPh sb="1" eb="3">
      <t>サンコウ</t>
    </rPh>
    <rPh sb="5" eb="7">
      <t>コンカイ</t>
    </rPh>
    <rPh sb="8" eb="10">
      <t>センキョ</t>
    </rPh>
    <rPh sb="10" eb="11">
      <t>ジ</t>
    </rPh>
    <rPh sb="11" eb="13">
      <t>トウロク</t>
    </rPh>
    <rPh sb="13" eb="14">
      <t>シャ</t>
    </rPh>
    <rPh sb="14" eb="15">
      <t>スウ</t>
    </rPh>
    <rPh sb="22" eb="23">
      <t>ガツ</t>
    </rPh>
    <rPh sb="25" eb="26">
      <t>ニチ</t>
    </rPh>
    <rPh sb="26" eb="28">
      <t>ゲンザイ</t>
    </rPh>
    <rPh sb="30" eb="32">
      <t>ゼンカイ</t>
    </rPh>
    <rPh sb="33" eb="34">
      <t>ダイ</t>
    </rPh>
    <rPh sb="36" eb="37">
      <t>カイ</t>
    </rPh>
    <rPh sb="37" eb="40">
      <t>シュウギイン</t>
    </rPh>
    <rPh sb="40" eb="42">
      <t>ギイン</t>
    </rPh>
    <rPh sb="42" eb="45">
      <t>ソウセンキョ</t>
    </rPh>
    <phoneticPr fontId="1"/>
  </si>
  <si>
    <t>令和６年10月14日</t>
    <rPh sb="0" eb="2">
      <t>レイワ</t>
    </rPh>
    <rPh sb="9" eb="10">
      <t>ニチ</t>
    </rPh>
    <phoneticPr fontId="1"/>
  </si>
  <si>
    <t>（参考２）市区町村別選挙人名簿登録者数（令和６年10月14日現在）</t>
    <rPh sb="1" eb="3">
      <t>サンコウ</t>
    </rPh>
    <rPh sb="5" eb="7">
      <t>シク</t>
    </rPh>
    <rPh sb="7" eb="9">
      <t>チョウソン</t>
    </rPh>
    <rPh sb="9" eb="10">
      <t>ベツ</t>
    </rPh>
    <rPh sb="10" eb="12">
      <t>センキョ</t>
    </rPh>
    <rPh sb="12" eb="13">
      <t>ニン</t>
    </rPh>
    <rPh sb="13" eb="15">
      <t>メイボ</t>
    </rPh>
    <rPh sb="15" eb="17">
      <t>トウロク</t>
    </rPh>
    <rPh sb="17" eb="18">
      <t>シャ</t>
    </rPh>
    <rPh sb="18" eb="19">
      <t>スウ</t>
    </rPh>
    <rPh sb="20" eb="22">
      <t>レイワ</t>
    </rPh>
    <rPh sb="23" eb="24">
      <t>ネン</t>
    </rPh>
    <rPh sb="26" eb="27">
      <t>ガツ</t>
    </rPh>
    <rPh sb="29" eb="30">
      <t>ニチ</t>
    </rPh>
    <rPh sb="30" eb="32">
      <t>ゲンザイ</t>
    </rPh>
    <phoneticPr fontId="1"/>
  </si>
  <si>
    <t>（参考３）在外選挙人名簿登録者数（令和６年10月14日現在）</t>
    <rPh sb="1" eb="3">
      <t>サンコウ</t>
    </rPh>
    <rPh sb="17" eb="19">
      <t>レイワ</t>
    </rPh>
    <phoneticPr fontId="1"/>
  </si>
  <si>
    <t xml:space="preserve">       東住吉区 </t>
    <phoneticPr fontId="1"/>
  </si>
  <si>
    <t xml:space="preserve">　　  阿倍野区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</si>
</sst>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4"/>
      <name val="ＭＳ 明朝"/>
      <family val="1"/>
      <charset val="128"/>
    </font>
    <font>
      <sz val="7"/>
      <name val="ＭＳ 明朝"/>
      <family val="1"/>
      <charset val="128"/>
    </font>
    <font>
      <sz val="9"/>
      <color indexed="8"/>
      <name val="FMゴシック体"/>
      <family val="3"/>
      <charset val="128"/>
    </font>
    <font>
      <b/>
      <sz val="9"/>
      <color indexed="8"/>
      <name val="FMゴシック体"/>
      <family val="3"/>
      <charset val="128"/>
    </font>
    <font>
      <sz val="9"/>
      <color indexed="12"/>
      <name val="FMゴシック体"/>
      <family val="3"/>
      <charset val="128"/>
    </font>
    <font>
      <sz val="9"/>
      <name val="FMゴシック体"/>
      <family val="3"/>
      <charset val="128"/>
    </font>
    <font>
      <sz val="9"/>
      <color indexed="8"/>
      <name val="ＭＳ ゴシック"/>
      <family val="3"/>
      <charset val="128"/>
    </font>
    <font>
      <b/>
      <sz val="12"/>
      <name val="ＭＳ ゴシック"/>
      <family val="3"/>
      <charset val="128"/>
    </font>
    <font>
      <b/>
      <sz val="12"/>
      <color indexed="8"/>
      <name val="ＭＳ ゴシック"/>
      <family val="3"/>
      <charset val="128"/>
    </font>
    <font>
      <sz val="12"/>
      <color indexed="8"/>
      <name val="ＭＳ ゴシック"/>
      <family val="3"/>
      <charset val="128"/>
    </font>
    <font>
      <sz val="10"/>
      <color indexed="8"/>
      <name val="ＭＳ ゴシック"/>
      <family val="3"/>
      <charset val="128"/>
    </font>
    <font>
      <sz val="10"/>
      <color indexed="12"/>
      <name val="ＭＳ ゴシック"/>
      <family val="3"/>
      <charset val="128"/>
    </font>
    <font>
      <sz val="10"/>
      <name val="ＭＳ 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sz val="10"/>
      <color indexed="8"/>
      <name val="FMゴシック体"/>
      <family val="3"/>
      <charset val="128"/>
    </font>
    <font>
      <sz val="10"/>
      <color indexed="12"/>
      <name val="FMゴシック体"/>
      <family val="3"/>
      <charset val="128"/>
    </font>
    <font>
      <sz val="10"/>
      <name val="FMゴシック体"/>
      <family val="3"/>
      <charset val="128"/>
    </font>
    <font>
      <sz val="8"/>
      <color indexed="8"/>
      <name val="ＭＳ ゴシック"/>
      <family val="3"/>
      <charset val="128"/>
    </font>
    <font>
      <sz val="10"/>
      <color theme="1"/>
      <name val="ＭＳ ゴシック"/>
      <family val="3"/>
      <charset val="128"/>
    </font>
    <font>
      <sz val="10"/>
      <color theme="1"/>
      <name val="FMゴシック体"/>
      <family val="3"/>
      <charset val="128"/>
    </font>
    <font>
      <sz val="11"/>
      <name val="ＭＳ 明朝"/>
      <family val="1"/>
      <charset val="128"/>
    </font>
    <font>
      <sz val="14"/>
      <name val="ＭＳ 明朝"/>
      <family val="1"/>
      <charset val="128"/>
    </font>
  </fonts>
  <fills count="2">
    <fill>
      <patternFill patternType="none"/>
    </fill>
    <fill>
      <patternFill patternType="gray125"/>
    </fill>
  </fills>
  <borders count="5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thin">
        <color indexed="8"/>
      </right>
      <top style="thin">
        <color indexed="64"/>
      </top>
      <bottom style="hair">
        <color indexed="8"/>
      </bottom>
      <diagonal/>
    </border>
    <border>
      <left style="thin">
        <color indexed="8"/>
      </left>
      <right style="thin">
        <color indexed="8"/>
      </right>
      <top style="hair">
        <color indexed="8"/>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64"/>
      </bottom>
      <diagonal/>
    </border>
    <border>
      <left/>
      <right style="thin">
        <color indexed="8"/>
      </right>
      <top style="hair">
        <color indexed="8"/>
      </top>
      <bottom style="hair">
        <color indexed="64"/>
      </bottom>
      <diagonal/>
    </border>
  </borders>
  <cellStyleXfs count="4">
    <xf numFmtId="0" fontId="0" fillId="0" borderId="0"/>
    <xf numFmtId="0" fontId="13" fillId="0" borderId="0">
      <alignment vertical="center"/>
    </xf>
    <xf numFmtId="0" fontId="25" fillId="0" borderId="0"/>
    <xf numFmtId="38" fontId="26" fillId="0" borderId="0" applyFont="0" applyFill="0" applyBorder="0" applyAlignment="0" applyProtection="0">
      <alignment vertical="center"/>
    </xf>
  </cellStyleXfs>
  <cellXfs count="177">
    <xf numFmtId="0" fontId="0" fillId="0" borderId="0" xfId="0"/>
    <xf numFmtId="0" fontId="2" fillId="0" borderId="0" xfId="0" applyFont="1" applyProtection="1"/>
    <xf numFmtId="37" fontId="2" fillId="0" borderId="0" xfId="0" applyNumberFormat="1" applyFont="1" applyProtection="1"/>
    <xf numFmtId="0" fontId="3" fillId="0" borderId="0" xfId="0" applyFont="1" applyProtection="1"/>
    <xf numFmtId="0" fontId="4" fillId="0" borderId="0" xfId="0" applyFont="1" applyProtection="1">
      <protection locked="0"/>
    </xf>
    <xf numFmtId="0" fontId="5" fillId="0" borderId="0" xfId="0" applyFont="1"/>
    <xf numFmtId="0" fontId="3" fillId="0" borderId="0" xfId="0" applyFont="1" applyAlignment="1" applyProtection="1">
      <alignment vertical="center"/>
    </xf>
    <xf numFmtId="0" fontId="6" fillId="0" borderId="0" xfId="0" applyFont="1" applyProtection="1"/>
    <xf numFmtId="0" fontId="7" fillId="0" borderId="0" xfId="0" applyFont="1" applyProtection="1">
      <protection locked="0"/>
    </xf>
    <xf numFmtId="0" fontId="9" fillId="0" borderId="5" xfId="0" applyFont="1" applyBorder="1" applyAlignment="1" applyProtection="1">
      <alignment vertical="center"/>
    </xf>
    <xf numFmtId="0" fontId="9" fillId="0" borderId="5" xfId="0" applyFont="1" applyBorder="1" applyAlignment="1" applyProtection="1">
      <alignment horizontal="left" vertical="center"/>
    </xf>
    <xf numFmtId="37" fontId="10" fillId="0" borderId="1" xfId="0" applyNumberFormat="1" applyFont="1" applyBorder="1" applyAlignment="1" applyProtection="1">
      <alignment vertical="center"/>
    </xf>
    <xf numFmtId="37" fontId="10" fillId="0" borderId="2" xfId="0" applyNumberFormat="1" applyFont="1" applyBorder="1" applyAlignment="1" applyProtection="1">
      <alignment vertical="center"/>
    </xf>
    <xf numFmtId="37" fontId="10" fillId="0" borderId="1" xfId="0" applyNumberFormat="1" applyFont="1" applyBorder="1" applyProtection="1"/>
    <xf numFmtId="0" fontId="10" fillId="0" borderId="6" xfId="0" applyFont="1" applyBorder="1" applyProtection="1"/>
    <xf numFmtId="0" fontId="10" fillId="0" borderId="6" xfId="0" applyFont="1" applyBorder="1" applyAlignment="1" applyProtection="1">
      <alignment horizontal="center" vertical="center"/>
    </xf>
    <xf numFmtId="37" fontId="10" fillId="0" borderId="8" xfId="0" applyNumberFormat="1" applyFont="1" applyBorder="1" applyAlignment="1" applyProtection="1">
      <alignment horizontal="center" vertical="center"/>
    </xf>
    <xf numFmtId="37" fontId="10" fillId="0" borderId="2" xfId="0" applyNumberFormat="1" applyFont="1" applyBorder="1" applyProtection="1"/>
    <xf numFmtId="37" fontId="10" fillId="0" borderId="1" xfId="0" applyNumberFormat="1" applyFont="1" applyBorder="1" applyAlignment="1" applyProtection="1">
      <alignment horizontal="center" vertical="center"/>
    </xf>
    <xf numFmtId="37" fontId="10" fillId="0" borderId="3" xfId="0" applyNumberFormat="1" applyFont="1" applyBorder="1" applyAlignment="1" applyProtection="1">
      <alignment horizontal="center" vertical="center"/>
    </xf>
    <xf numFmtId="37" fontId="10" fillId="0" borderId="4" xfId="0" applyNumberFormat="1" applyFont="1" applyBorder="1" applyAlignment="1" applyProtection="1">
      <alignment horizontal="center" vertical="center"/>
    </xf>
    <xf numFmtId="37" fontId="10" fillId="0" borderId="2" xfId="0" applyNumberFormat="1" applyFont="1" applyBorder="1" applyAlignment="1" applyProtection="1">
      <alignment horizontal="center" vertical="center"/>
    </xf>
    <xf numFmtId="0" fontId="10" fillId="0" borderId="1" xfId="0" applyFont="1" applyBorder="1" applyAlignment="1" applyProtection="1">
      <alignment vertical="center"/>
    </xf>
    <xf numFmtId="0" fontId="10" fillId="0" borderId="1" xfId="0" applyFont="1" applyBorder="1" applyAlignment="1" applyProtection="1">
      <alignment horizontal="centerContinuous" vertical="center" shrinkToFit="1"/>
    </xf>
    <xf numFmtId="0" fontId="10" fillId="0" borderId="2" xfId="0" applyFont="1" applyBorder="1" applyAlignment="1" applyProtection="1">
      <alignment vertical="center"/>
    </xf>
    <xf numFmtId="0" fontId="7" fillId="0" borderId="0" xfId="0" applyFont="1" applyAlignment="1" applyProtection="1">
      <alignment vertical="center"/>
      <protection locked="0"/>
    </xf>
    <xf numFmtId="0" fontId="8" fillId="0" borderId="0" xfId="0" applyFont="1" applyAlignment="1" applyProtection="1">
      <alignment vertical="center"/>
    </xf>
    <xf numFmtId="0" fontId="9" fillId="0" borderId="0" xfId="0" applyFont="1" applyProtection="1"/>
    <xf numFmtId="0" fontId="10" fillId="0" borderId="9" xfId="0" applyFont="1" applyBorder="1" applyProtection="1"/>
    <xf numFmtId="0" fontId="10" fillId="0" borderId="0" xfId="0" applyFont="1" applyProtection="1"/>
    <xf numFmtId="37" fontId="10" fillId="0" borderId="0" xfId="0" applyNumberFormat="1" applyFont="1" applyProtection="1"/>
    <xf numFmtId="37" fontId="10" fillId="0" borderId="10" xfId="0" applyNumberFormat="1" applyFont="1" applyBorder="1" applyAlignment="1" applyProtection="1">
      <alignment horizontal="center" vertical="center"/>
    </xf>
    <xf numFmtId="37" fontId="10" fillId="0" borderId="11" xfId="0" applyNumberFormat="1" applyFont="1" applyBorder="1" applyAlignment="1" applyProtection="1">
      <alignment horizontal="center" vertical="center"/>
    </xf>
    <xf numFmtId="37" fontId="10" fillId="0" borderId="12" xfId="0" applyNumberFormat="1" applyFont="1" applyBorder="1" applyAlignment="1" applyProtection="1">
      <alignment vertical="center"/>
    </xf>
    <xf numFmtId="37" fontId="10" fillId="0" borderId="14" xfId="0" applyNumberFormat="1" applyFont="1" applyBorder="1" applyAlignment="1" applyProtection="1">
      <alignment vertical="center"/>
    </xf>
    <xf numFmtId="37" fontId="10" fillId="0" borderId="16" xfId="0" applyNumberFormat="1" applyFont="1" applyBorder="1" applyAlignment="1" applyProtection="1">
      <alignment vertical="center"/>
    </xf>
    <xf numFmtId="37" fontId="10" fillId="0" borderId="18" xfId="0" applyNumberFormat="1" applyFont="1" applyBorder="1" applyAlignment="1" applyProtection="1">
      <alignment vertical="center"/>
    </xf>
    <xf numFmtId="37" fontId="10" fillId="0" borderId="14" xfId="0" applyNumberFormat="1" applyFont="1" applyFill="1" applyBorder="1" applyAlignment="1" applyProtection="1">
      <alignment vertical="center"/>
    </xf>
    <xf numFmtId="37" fontId="10" fillId="0" borderId="16" xfId="0" applyNumberFormat="1" applyFont="1" applyFill="1" applyBorder="1" applyAlignment="1" applyProtection="1">
      <alignment vertical="center"/>
    </xf>
    <xf numFmtId="37" fontId="10" fillId="0" borderId="18" xfId="0" applyNumberFormat="1" applyFont="1" applyFill="1" applyBorder="1" applyAlignment="1" applyProtection="1">
      <alignment vertical="center"/>
    </xf>
    <xf numFmtId="0" fontId="11" fillId="0" borderId="0" xfId="0" applyFont="1" applyProtection="1">
      <protection locked="0"/>
    </xf>
    <xf numFmtId="0" fontId="10" fillId="0" borderId="0" xfId="0" applyFont="1" applyAlignment="1" applyProtection="1">
      <alignment vertical="center" wrapText="1"/>
    </xf>
    <xf numFmtId="0" fontId="12" fillId="0" borderId="0" xfId="0" applyFont="1" applyAlignment="1">
      <alignment wrapText="1"/>
    </xf>
    <xf numFmtId="37" fontId="10" fillId="0" borderId="1" xfId="0" applyNumberFormat="1" applyFont="1" applyBorder="1" applyAlignment="1" applyProtection="1">
      <alignment horizontal="centerContinuous" vertical="center" shrinkToFit="1"/>
    </xf>
    <xf numFmtId="0" fontId="10" fillId="0" borderId="20" xfId="0" applyFont="1" applyBorder="1" applyAlignment="1" applyProtection="1">
      <alignment horizontal="center" vertical="center"/>
    </xf>
    <xf numFmtId="0" fontId="10" fillId="0" borderId="20" xfId="0" applyFont="1" applyBorder="1" applyProtection="1"/>
    <xf numFmtId="37" fontId="10" fillId="0" borderId="22" xfId="0" applyNumberFormat="1" applyFont="1" applyFill="1" applyBorder="1" applyAlignment="1" applyProtection="1">
      <alignment horizontal="center" vertical="center"/>
    </xf>
    <xf numFmtId="37" fontId="10" fillId="0" borderId="22" xfId="0" applyNumberFormat="1" applyFont="1" applyBorder="1" applyAlignment="1" applyProtection="1">
      <alignment horizontal="center" vertical="center"/>
    </xf>
    <xf numFmtId="0" fontId="10" fillId="0" borderId="22" xfId="0" applyFont="1" applyBorder="1" applyAlignment="1" applyProtection="1">
      <alignment horizontal="center" vertical="center"/>
    </xf>
    <xf numFmtId="37" fontId="10" fillId="0" borderId="11" xfId="0" applyNumberFormat="1" applyFont="1" applyBorder="1" applyProtection="1"/>
    <xf numFmtId="37" fontId="10" fillId="0" borderId="23" xfId="0" applyNumberFormat="1"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0" xfId="0" applyFont="1" applyFill="1" applyProtection="1"/>
    <xf numFmtId="0" fontId="10" fillId="0" borderId="9" xfId="0" applyFont="1" applyFill="1" applyBorder="1" applyProtection="1"/>
    <xf numFmtId="37" fontId="10" fillId="0" borderId="0" xfId="0" applyNumberFormat="1" applyFont="1" applyFill="1" applyProtection="1"/>
    <xf numFmtId="37" fontId="10" fillId="0" borderId="21"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center" vertical="center"/>
    </xf>
    <xf numFmtId="37" fontId="10" fillId="0" borderId="11" xfId="0" applyNumberFormat="1" applyFont="1" applyFill="1" applyBorder="1" applyAlignment="1" applyProtection="1">
      <alignment horizontal="center" vertical="center"/>
    </xf>
    <xf numFmtId="37" fontId="10" fillId="0" borderId="25" xfId="0" applyNumberFormat="1" applyFont="1" applyFill="1" applyBorder="1" applyProtection="1"/>
    <xf numFmtId="0" fontId="10" fillId="0" borderId="26" xfId="0" applyFont="1" applyBorder="1" applyProtection="1"/>
    <xf numFmtId="37" fontId="10" fillId="0" borderId="38" xfId="0" applyNumberFormat="1" applyFont="1" applyBorder="1" applyAlignment="1" applyProtection="1">
      <alignment horizontal="center" vertical="center"/>
    </xf>
    <xf numFmtId="37" fontId="10" fillId="0" borderId="37" xfId="0" applyNumberFormat="1" applyFont="1" applyBorder="1" applyProtection="1"/>
    <xf numFmtId="37" fontId="10" fillId="0" borderId="39" xfId="0" applyNumberFormat="1" applyFont="1" applyBorder="1" applyAlignment="1" applyProtection="1">
      <alignment vertical="center"/>
    </xf>
    <xf numFmtId="37" fontId="10" fillId="0" borderId="40" xfId="0" applyNumberFormat="1" applyFont="1" applyBorder="1" applyAlignment="1" applyProtection="1">
      <alignment vertical="center"/>
    </xf>
    <xf numFmtId="37" fontId="10" fillId="0" borderId="41" xfId="0" applyNumberFormat="1" applyFont="1" applyBorder="1" applyAlignment="1" applyProtection="1">
      <alignment vertical="center"/>
    </xf>
    <xf numFmtId="0" fontId="14" fillId="0" borderId="0" xfId="1" applyFont="1" applyAlignment="1" applyProtection="1">
      <alignment vertical="center"/>
    </xf>
    <xf numFmtId="0" fontId="15" fillId="0" borderId="0" xfId="1" applyFont="1" applyProtection="1">
      <alignment vertical="center"/>
    </xf>
    <xf numFmtId="0" fontId="13" fillId="0" borderId="0" xfId="1">
      <alignment vertical="center"/>
    </xf>
    <xf numFmtId="0" fontId="15" fillId="0" borderId="43" xfId="1" applyFont="1" applyBorder="1" applyAlignment="1" applyProtection="1">
      <alignment vertical="center"/>
    </xf>
    <xf numFmtId="0" fontId="15" fillId="0" borderId="44" xfId="1" applyFont="1" applyBorder="1" applyAlignment="1" applyProtection="1">
      <alignment vertical="center"/>
    </xf>
    <xf numFmtId="0" fontId="15" fillId="0" borderId="3" xfId="1" applyFont="1" applyBorder="1" applyAlignment="1" applyProtection="1">
      <alignment vertical="center"/>
    </xf>
    <xf numFmtId="0" fontId="15" fillId="0" borderId="1" xfId="1" applyFont="1" applyBorder="1" applyAlignment="1" applyProtection="1">
      <alignment horizontal="center" vertical="center"/>
    </xf>
    <xf numFmtId="0" fontId="15" fillId="0" borderId="3" xfId="1" applyFont="1" applyBorder="1" applyAlignment="1" applyProtection="1">
      <alignment horizontal="center" vertical="center"/>
    </xf>
    <xf numFmtId="57" fontId="17" fillId="0" borderId="1" xfId="1" applyNumberFormat="1" applyFont="1" applyBorder="1" applyAlignment="1" applyProtection="1">
      <alignment horizontal="center" vertical="center" wrapText="1"/>
    </xf>
    <xf numFmtId="0" fontId="15" fillId="0" borderId="1" xfId="1" applyFont="1" applyBorder="1" applyAlignment="1" applyProtection="1">
      <alignment horizontal="left" vertical="center"/>
    </xf>
    <xf numFmtId="37" fontId="15" fillId="0" borderId="1" xfId="1" applyNumberFormat="1" applyFont="1" applyBorder="1" applyAlignment="1" applyProtection="1">
      <alignment vertical="center"/>
    </xf>
    <xf numFmtId="0" fontId="15" fillId="0" borderId="2" xfId="1" applyFont="1" applyBorder="1" applyAlignment="1" applyProtection="1">
      <alignment horizontal="left" vertical="center"/>
    </xf>
    <xf numFmtId="37" fontId="15" fillId="0" borderId="3" xfId="1" applyNumberFormat="1" applyFont="1" applyBorder="1" applyAlignment="1" applyProtection="1">
      <alignment vertical="center"/>
    </xf>
    <xf numFmtId="0" fontId="16" fillId="0" borderId="1" xfId="1" applyFont="1" applyBorder="1" applyAlignment="1" applyProtection="1">
      <alignment horizontal="distributed" vertical="center"/>
    </xf>
    <xf numFmtId="0" fontId="16" fillId="0" borderId="1" xfId="1" applyFont="1" applyBorder="1" applyAlignment="1" applyProtection="1">
      <alignment horizontal="centerContinuous" vertical="center" shrinkToFit="1"/>
    </xf>
    <xf numFmtId="0" fontId="15" fillId="0" borderId="43" xfId="1" applyFont="1" applyBorder="1" applyAlignment="1" applyProtection="1">
      <alignment horizontal="left" vertical="center"/>
    </xf>
    <xf numFmtId="37" fontId="15" fillId="0" borderId="45" xfId="1" applyNumberFormat="1" applyFont="1" applyBorder="1" applyAlignment="1" applyProtection="1">
      <alignment vertical="center"/>
    </xf>
    <xf numFmtId="0" fontId="15" fillId="0" borderId="1" xfId="1" applyFont="1" applyBorder="1" applyAlignment="1" applyProtection="1">
      <alignment vertical="center"/>
    </xf>
    <xf numFmtId="0" fontId="13" fillId="0" borderId="1" xfId="1" applyBorder="1">
      <alignment vertical="center"/>
    </xf>
    <xf numFmtId="0" fontId="15" fillId="0" borderId="0" xfId="1" applyFont="1" applyBorder="1" applyAlignment="1">
      <alignment horizontal="left" vertical="top"/>
    </xf>
    <xf numFmtId="0" fontId="16" fillId="0" borderId="0" xfId="1" applyFont="1" applyBorder="1" applyAlignment="1">
      <alignment horizontal="left" vertical="top"/>
    </xf>
    <xf numFmtId="0" fontId="13" fillId="0" borderId="0" xfId="1" applyFont="1" applyBorder="1" applyAlignment="1">
      <alignment horizontal="left" vertical="top"/>
    </xf>
    <xf numFmtId="0" fontId="13" fillId="0" borderId="0" xfId="1" applyFont="1">
      <alignment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37" fontId="23" fillId="0" borderId="1" xfId="0" applyNumberFormat="1" applyFont="1" applyBorder="1" applyAlignment="1" applyProtection="1">
      <alignment horizontal="right" vertical="center"/>
      <protection locked="0"/>
    </xf>
    <xf numFmtId="37" fontId="23" fillId="0" borderId="3" xfId="0" applyNumberFormat="1" applyFont="1" applyBorder="1" applyAlignment="1" applyProtection="1">
      <alignment horizontal="right" vertical="center"/>
      <protection locked="0"/>
    </xf>
    <xf numFmtId="37" fontId="23" fillId="0" borderId="1" xfId="0" applyNumberFormat="1" applyFont="1" applyBorder="1" applyAlignment="1" applyProtection="1">
      <alignment horizontal="right" vertical="center"/>
    </xf>
    <xf numFmtId="37" fontId="23" fillId="0" borderId="2" xfId="0" applyNumberFormat="1" applyFont="1" applyBorder="1" applyAlignment="1" applyProtection="1">
      <alignment horizontal="right" vertical="center"/>
      <protection locked="0"/>
    </xf>
    <xf numFmtId="37" fontId="23" fillId="0" borderId="4" xfId="0" applyNumberFormat="1" applyFont="1" applyBorder="1" applyAlignment="1" applyProtection="1">
      <alignment horizontal="right" vertical="center"/>
      <protection locked="0"/>
    </xf>
    <xf numFmtId="37" fontId="23" fillId="0" borderId="2" xfId="0" applyNumberFormat="1" applyFont="1" applyBorder="1" applyAlignment="1" applyProtection="1">
      <alignment horizontal="right" vertical="center"/>
    </xf>
    <xf numFmtId="37" fontId="23" fillId="0" borderId="3" xfId="0" applyNumberFormat="1" applyFont="1" applyBorder="1" applyAlignment="1" applyProtection="1">
      <alignment horizontal="right" vertical="center"/>
    </xf>
    <xf numFmtId="37" fontId="23" fillId="0" borderId="4" xfId="0" applyNumberFormat="1" applyFont="1" applyBorder="1" applyAlignment="1" applyProtection="1">
      <alignment horizontal="right" vertical="center"/>
    </xf>
    <xf numFmtId="37" fontId="23" fillId="0" borderId="1" xfId="0" applyNumberFormat="1" applyFont="1" applyBorder="1" applyAlignment="1" applyProtection="1">
      <alignment horizontal="right"/>
      <protection locked="0"/>
    </xf>
    <xf numFmtId="37" fontId="24" fillId="0" borderId="1" xfId="0" applyNumberFormat="1" applyFont="1" applyBorder="1" applyAlignment="1" applyProtection="1">
      <alignment vertical="center"/>
      <protection locked="0"/>
    </xf>
    <xf numFmtId="37" fontId="24" fillId="0" borderId="3" xfId="0" applyNumberFormat="1" applyFont="1" applyBorder="1" applyAlignment="1" applyProtection="1">
      <alignment vertical="center"/>
      <protection locked="0"/>
    </xf>
    <xf numFmtId="37" fontId="24" fillId="0" borderId="1" xfId="0" applyNumberFormat="1" applyFont="1" applyBorder="1" applyAlignment="1" applyProtection="1">
      <alignment vertical="center"/>
    </xf>
    <xf numFmtId="37" fontId="24" fillId="0" borderId="2" xfId="0" applyNumberFormat="1" applyFont="1" applyBorder="1" applyAlignment="1" applyProtection="1">
      <alignment vertical="center"/>
      <protection locked="0"/>
    </xf>
    <xf numFmtId="37" fontId="24" fillId="0" borderId="4" xfId="0" applyNumberFormat="1" applyFont="1" applyBorder="1" applyAlignment="1" applyProtection="1">
      <alignment vertical="center"/>
      <protection locked="0"/>
    </xf>
    <xf numFmtId="37" fontId="24" fillId="0" borderId="2" xfId="0" applyNumberFormat="1" applyFont="1" applyBorder="1" applyAlignment="1" applyProtection="1">
      <alignment vertical="center"/>
    </xf>
    <xf numFmtId="37" fontId="24" fillId="0" borderId="3" xfId="0" applyNumberFormat="1" applyFont="1" applyBorder="1" applyAlignment="1" applyProtection="1">
      <alignment vertical="center"/>
    </xf>
    <xf numFmtId="0" fontId="19" fillId="0" borderId="0" xfId="0" applyFont="1" applyProtection="1"/>
    <xf numFmtId="0" fontId="19" fillId="0" borderId="0" xfId="0" applyFont="1" applyBorder="1" applyAlignment="1" applyProtection="1">
      <alignment horizontal="center" vertical="center"/>
    </xf>
    <xf numFmtId="0" fontId="21" fillId="0" borderId="0" xfId="0" applyFont="1"/>
    <xf numFmtId="37" fontId="19" fillId="0" borderId="0" xfId="0" applyNumberFormat="1" applyFont="1" applyProtection="1"/>
    <xf numFmtId="37" fontId="19" fillId="0" borderId="0" xfId="0" applyNumberFormat="1" applyFont="1" applyBorder="1" applyAlignment="1" applyProtection="1">
      <alignment vertical="center"/>
    </xf>
    <xf numFmtId="37" fontId="21" fillId="0" borderId="0" xfId="0" applyNumberFormat="1" applyFont="1" applyFill="1" applyBorder="1" applyAlignment="1" applyProtection="1">
      <alignment horizontal="center" vertical="center"/>
    </xf>
    <xf numFmtId="0" fontId="20" fillId="0" borderId="0" xfId="0" applyFont="1" applyProtection="1">
      <protection locked="0"/>
    </xf>
    <xf numFmtId="0" fontId="19" fillId="0" borderId="0" xfId="0" applyFont="1" applyAlignment="1" applyProtection="1">
      <alignment vertical="center"/>
    </xf>
    <xf numFmtId="0" fontId="19" fillId="0" borderId="0" xfId="0" applyFont="1" applyAlignment="1" applyProtection="1">
      <alignment vertical="center"/>
      <protection locked="0"/>
    </xf>
    <xf numFmtId="0" fontId="19" fillId="0" borderId="0" xfId="0" applyFont="1" applyProtection="1">
      <protection locked="0"/>
    </xf>
    <xf numFmtId="37" fontId="22" fillId="0" borderId="24" xfId="0" quotePrefix="1" applyNumberFormat="1" applyFont="1" applyFill="1" applyBorder="1" applyAlignment="1" applyProtection="1">
      <alignment horizontal="center" vertical="center"/>
    </xf>
    <xf numFmtId="37" fontId="24" fillId="0" borderId="1" xfId="0" applyNumberFormat="1" applyFont="1" applyBorder="1" applyAlignment="1">
      <alignment vertical="center"/>
    </xf>
    <xf numFmtId="37" fontId="10" fillId="0" borderId="46" xfId="0" applyNumberFormat="1" applyFont="1" applyBorder="1" applyAlignment="1" applyProtection="1">
      <alignment vertical="center"/>
    </xf>
    <xf numFmtId="37" fontId="10" fillId="0" borderId="16" xfId="0" applyNumberFormat="1" applyFont="1" applyBorder="1" applyAlignment="1" applyProtection="1">
      <alignment horizontal="right" vertical="center"/>
    </xf>
    <xf numFmtId="37" fontId="10" fillId="0" borderId="12" xfId="0" applyNumberFormat="1" applyFont="1" applyBorder="1" applyAlignment="1" applyProtection="1">
      <alignment horizontal="right" vertical="center"/>
    </xf>
    <xf numFmtId="37" fontId="10" fillId="0" borderId="13" xfId="0" applyNumberFormat="1" applyFont="1" applyBorder="1" applyAlignment="1">
      <alignment vertical="center"/>
    </xf>
    <xf numFmtId="37" fontId="10" fillId="0" borderId="17" xfId="0" applyNumberFormat="1" applyFont="1" applyBorder="1" applyAlignment="1">
      <alignment vertical="center"/>
    </xf>
    <xf numFmtId="37" fontId="10" fillId="0" borderId="42" xfId="0" applyNumberFormat="1" applyFont="1" applyBorder="1" applyAlignment="1">
      <alignment vertical="center"/>
    </xf>
    <xf numFmtId="37" fontId="10" fillId="0" borderId="16" xfId="0" applyNumberFormat="1" applyFont="1" applyBorder="1" applyAlignment="1">
      <alignment vertical="center"/>
    </xf>
    <xf numFmtId="37" fontId="10" fillId="0" borderId="18" xfId="0" applyNumberFormat="1" applyFont="1" applyBorder="1" applyAlignment="1">
      <alignment vertical="center"/>
    </xf>
    <xf numFmtId="37" fontId="10" fillId="0" borderId="15" xfId="0" applyNumberFormat="1" applyFont="1" applyBorder="1" applyAlignment="1">
      <alignment vertical="center"/>
    </xf>
    <xf numFmtId="37" fontId="10" fillId="0" borderId="19" xfId="0" applyNumberFormat="1" applyFont="1" applyBorder="1" applyAlignment="1">
      <alignment vertical="center"/>
    </xf>
    <xf numFmtId="37" fontId="10" fillId="0" borderId="14" xfId="0" applyNumberFormat="1" applyFont="1" applyBorder="1" applyAlignment="1">
      <alignment vertical="center"/>
    </xf>
    <xf numFmtId="37" fontId="10" fillId="0" borderId="12" xfId="0" applyNumberFormat="1" applyFont="1" applyBorder="1" applyAlignment="1">
      <alignment vertical="center"/>
    </xf>
    <xf numFmtId="37" fontId="12" fillId="0" borderId="14" xfId="0" applyNumberFormat="1" applyFont="1" applyBorder="1" applyAlignment="1" applyProtection="1">
      <alignment vertical="center"/>
      <protection locked="0"/>
    </xf>
    <xf numFmtId="37" fontId="12" fillId="0" borderId="15" xfId="0" applyNumberFormat="1" applyFont="1" applyBorder="1" applyAlignment="1" applyProtection="1">
      <alignment vertical="center"/>
      <protection locked="0"/>
    </xf>
    <xf numFmtId="37" fontId="12" fillId="0" borderId="16" xfId="0" applyNumberFormat="1" applyFont="1" applyBorder="1" applyAlignment="1" applyProtection="1">
      <alignment vertical="center"/>
      <protection locked="0"/>
    </xf>
    <xf numFmtId="37" fontId="12" fillId="0" borderId="19" xfId="0" applyNumberFormat="1" applyFont="1" applyBorder="1" applyAlignment="1">
      <alignment vertical="center"/>
    </xf>
    <xf numFmtId="37" fontId="10" fillId="0" borderId="1" xfId="0" applyNumberFormat="1" applyFont="1" applyBorder="1" applyAlignment="1">
      <alignment vertical="center"/>
    </xf>
    <xf numFmtId="37" fontId="10" fillId="0" borderId="3" xfId="0" applyNumberFormat="1" applyFont="1" applyBorder="1" applyAlignment="1">
      <alignment vertical="center"/>
    </xf>
    <xf numFmtId="37" fontId="10" fillId="0" borderId="47" xfId="0" applyNumberFormat="1" applyFont="1" applyBorder="1" applyAlignment="1">
      <alignment vertical="center"/>
    </xf>
    <xf numFmtId="37" fontId="10" fillId="0" borderId="48" xfId="0" applyNumberFormat="1" applyFont="1" applyBorder="1" applyAlignment="1">
      <alignment vertical="center"/>
    </xf>
    <xf numFmtId="37" fontId="10" fillId="0" borderId="49" xfId="0" applyNumberFormat="1" applyFont="1" applyBorder="1" applyAlignment="1">
      <alignment vertical="center"/>
    </xf>
    <xf numFmtId="37" fontId="12" fillId="0" borderId="17" xfId="0" applyNumberFormat="1" applyFont="1" applyBorder="1" applyAlignment="1" applyProtection="1">
      <alignment vertical="center"/>
      <protection locked="0"/>
    </xf>
    <xf numFmtId="37" fontId="15" fillId="0" borderId="1" xfId="1" applyNumberFormat="1" applyFont="1" applyBorder="1" applyAlignment="1" applyProtection="1">
      <alignment horizontal="right" vertical="center"/>
    </xf>
    <xf numFmtId="0" fontId="15" fillId="0" borderId="3" xfId="1" applyFont="1" applyBorder="1" applyAlignment="1" applyProtection="1">
      <alignment horizontal="right" vertical="center"/>
    </xf>
    <xf numFmtId="37" fontId="23" fillId="0" borderId="1" xfId="0" applyNumberFormat="1" applyFont="1" applyFill="1" applyBorder="1" applyAlignment="1" applyProtection="1">
      <alignment horizontal="right" vertical="center"/>
      <protection locked="0"/>
    </xf>
    <xf numFmtId="37" fontId="23" fillId="0" borderId="3" xfId="0" applyNumberFormat="1" applyFont="1" applyFill="1" applyBorder="1" applyAlignment="1" applyProtection="1">
      <alignment horizontal="right" vertical="center"/>
      <protection locked="0"/>
    </xf>
    <xf numFmtId="37" fontId="23" fillId="0" borderId="1" xfId="0" applyNumberFormat="1" applyFont="1" applyFill="1" applyBorder="1" applyAlignment="1" applyProtection="1">
      <alignment horizontal="right" vertical="center"/>
    </xf>
    <xf numFmtId="37" fontId="24" fillId="0" borderId="1" xfId="0" applyNumberFormat="1" applyFont="1" applyFill="1" applyBorder="1" applyAlignment="1">
      <alignment vertical="center"/>
    </xf>
    <xf numFmtId="0" fontId="21" fillId="0" borderId="0" xfId="0" applyFont="1" applyFill="1"/>
    <xf numFmtId="37" fontId="15" fillId="0" borderId="1" xfId="1" applyNumberFormat="1" applyFont="1" applyFill="1" applyBorder="1" applyAlignment="1" applyProtection="1">
      <alignment vertical="center"/>
    </xf>
    <xf numFmtId="37" fontId="15" fillId="0" borderId="1" xfId="1" applyNumberFormat="1" applyFont="1" applyFill="1" applyBorder="1" applyAlignment="1" applyProtection="1">
      <alignment horizontal="right" vertical="center"/>
    </xf>
    <xf numFmtId="37" fontId="10" fillId="0" borderId="50" xfId="0" applyNumberFormat="1" applyFont="1" applyBorder="1" applyAlignment="1">
      <alignment vertical="center"/>
    </xf>
    <xf numFmtId="37" fontId="10" fillId="0" borderId="51" xfId="0" applyNumberFormat="1" applyFont="1" applyBorder="1" applyAlignment="1">
      <alignment vertical="center"/>
    </xf>
    <xf numFmtId="38" fontId="15" fillId="0" borderId="3" xfId="3" applyFont="1" applyBorder="1" applyAlignment="1" applyProtection="1">
      <alignment horizontal="right" vertical="center"/>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0" fillId="0" borderId="26"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0" borderId="2" xfId="0" applyFont="1" applyBorder="1" applyAlignment="1" applyProtection="1">
      <alignment horizontal="center" vertical="center"/>
    </xf>
    <xf numFmtId="0" fontId="13" fillId="0" borderId="0" xfId="1" applyAlignment="1">
      <alignment horizontal="left" vertical="center" wrapText="1"/>
    </xf>
    <xf numFmtId="0" fontId="16" fillId="0" borderId="5" xfId="1" applyFont="1" applyBorder="1" applyAlignment="1" applyProtection="1">
      <alignment horizontal="right" vertical="center"/>
    </xf>
    <xf numFmtId="0" fontId="15" fillId="0" borderId="6" xfId="1" applyFont="1" applyBorder="1" applyAlignment="1" applyProtection="1">
      <alignment horizontal="distributed" vertical="center"/>
    </xf>
    <xf numFmtId="0" fontId="13" fillId="0" borderId="2" xfId="1" applyBorder="1" applyAlignment="1">
      <alignment horizontal="distributed" vertical="center"/>
    </xf>
  </cellXfs>
  <cellStyles count="4">
    <cellStyle name="桁区切り" xfId="3" builtinId="6"/>
    <cellStyle name="標準" xfId="0" builtinId="0"/>
    <cellStyle name="標準 2" xfId="1" xr:uid="{00000000-0005-0000-0000-000001000000}"/>
    <cellStyle name="標準 3" xfId="2" xr:uid="{C7D13C8E-C23C-4E83-A025-D479A44A64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37"/>
  <sheetViews>
    <sheetView tabSelected="1" view="pageBreakPreview" zoomScale="70" zoomScaleNormal="100" zoomScaleSheetLayoutView="70" workbookViewId="0">
      <pane ySplit="5" topLeftCell="A6" activePane="bottomLeft" state="frozen"/>
      <selection activeCell="AG3" sqref="AG3"/>
      <selection pane="bottomLeft"/>
    </sheetView>
  </sheetViews>
  <sheetFormatPr defaultColWidth="10.6640625" defaultRowHeight="23.25" customHeight="1"/>
  <cols>
    <col min="1" max="1" width="2.83203125" style="5" customWidth="1"/>
    <col min="2" max="2" width="13.1640625" style="5" customWidth="1"/>
    <col min="3" max="5" width="8.33203125" style="5" customWidth="1"/>
    <col min="6" max="6" width="5.6640625" style="5" customWidth="1"/>
    <col min="7" max="7" width="7.1640625" style="5" customWidth="1"/>
    <col min="8" max="8" width="2.4140625" style="5" customWidth="1"/>
    <col min="9" max="9" width="13.1640625" style="5" customWidth="1"/>
    <col min="10" max="12" width="8.33203125" style="5" customWidth="1"/>
    <col min="13" max="13" width="5.83203125" style="5" customWidth="1"/>
    <col min="14" max="14" width="7.1640625" style="5" customWidth="1"/>
    <col min="15" max="15" width="6.9140625" style="5" customWidth="1"/>
    <col min="16" max="16" width="15.1640625" style="5" customWidth="1"/>
    <col min="17" max="19" width="10.83203125" style="5" customWidth="1"/>
    <col min="20" max="20" width="6.9140625" style="5" customWidth="1"/>
    <col min="21" max="21" width="15.1640625" style="5" customWidth="1"/>
    <col min="22" max="24" width="10.83203125" style="5" customWidth="1"/>
    <col min="25" max="25" width="1.6640625" style="5" customWidth="1"/>
    <col min="26" max="26" width="13.1640625" style="5" customWidth="1"/>
    <col min="27" max="29" width="8.33203125" style="5" customWidth="1"/>
    <col min="30" max="30" width="5.6640625" style="5" customWidth="1"/>
    <col min="31" max="31" width="7" style="5" customWidth="1"/>
    <col min="32" max="32" width="1.6640625" style="5" customWidth="1"/>
    <col min="33" max="33" width="13.1640625" style="5" customWidth="1"/>
    <col min="34" max="36" width="8.33203125" style="5" customWidth="1"/>
    <col min="37" max="37" width="5.6640625" style="5" customWidth="1"/>
    <col min="38" max="38" width="7" style="5" customWidth="1"/>
    <col min="39" max="16384" width="10.6640625" style="5"/>
  </cols>
  <sheetData>
    <row r="1" spans="1:39" ht="23.25" customHeight="1">
      <c r="A1" s="1"/>
      <c r="B1" s="25" t="s">
        <v>257</v>
      </c>
      <c r="C1" s="3"/>
      <c r="D1" s="3"/>
      <c r="E1" s="3"/>
      <c r="F1" s="3"/>
      <c r="G1" s="3"/>
      <c r="H1" s="1"/>
      <c r="I1" s="1"/>
      <c r="J1" s="1"/>
      <c r="K1" s="1"/>
      <c r="L1" s="1"/>
      <c r="M1" s="1"/>
      <c r="N1" s="1"/>
      <c r="O1" s="1"/>
      <c r="P1" s="25" t="s">
        <v>258</v>
      </c>
      <c r="Q1" s="3"/>
      <c r="R1" s="3"/>
      <c r="S1" s="3"/>
      <c r="T1" s="1"/>
      <c r="U1" s="1"/>
      <c r="V1" s="1"/>
      <c r="W1" s="1"/>
      <c r="X1" s="1"/>
      <c r="Y1" s="1"/>
      <c r="Z1" s="8" t="s">
        <v>260</v>
      </c>
      <c r="AA1" s="3"/>
      <c r="AB1" s="3"/>
      <c r="AC1" s="3"/>
      <c r="AD1" s="3"/>
      <c r="AE1" s="3"/>
      <c r="AF1" s="3"/>
      <c r="AG1" s="1"/>
      <c r="AH1" s="1"/>
      <c r="AI1" s="1"/>
      <c r="AJ1" s="1"/>
      <c r="AK1" s="1"/>
      <c r="AL1" s="1"/>
    </row>
    <row r="2" spans="1:39" ht="23.25" customHeight="1">
      <c r="A2" s="1"/>
      <c r="B2" s="6"/>
      <c r="C2" s="1"/>
      <c r="D2" s="1"/>
      <c r="E2" s="1"/>
      <c r="F2" s="1"/>
      <c r="G2" s="1"/>
      <c r="H2" s="1"/>
      <c r="I2" s="1"/>
      <c r="J2" s="1"/>
      <c r="K2" s="7"/>
      <c r="L2" s="27" t="s">
        <v>142</v>
      </c>
      <c r="M2" s="7"/>
      <c r="N2" s="1"/>
      <c r="O2" s="1"/>
      <c r="P2" s="26" t="s">
        <v>250</v>
      </c>
      <c r="Q2" s="1"/>
      <c r="R2" s="1"/>
      <c r="S2" s="1"/>
      <c r="T2" s="1"/>
      <c r="U2" s="1"/>
      <c r="V2" s="1"/>
      <c r="W2" s="27" t="s">
        <v>142</v>
      </c>
      <c r="X2" s="1"/>
      <c r="Y2" s="1"/>
      <c r="Z2" s="3"/>
      <c r="AA2" s="3"/>
      <c r="AB2" s="3"/>
      <c r="AC2" s="3"/>
      <c r="AD2" s="3"/>
      <c r="AE2" s="3"/>
      <c r="AF2" s="3"/>
      <c r="AG2" s="1"/>
      <c r="AH2" s="1"/>
      <c r="AI2" s="9"/>
      <c r="AJ2" s="10" t="s">
        <v>142</v>
      </c>
      <c r="AK2" s="1"/>
      <c r="AL2" s="1"/>
    </row>
    <row r="3" spans="1:39" ht="23.25" customHeight="1">
      <c r="A3" s="1"/>
      <c r="B3" s="59"/>
      <c r="C3" s="154" t="s">
        <v>158</v>
      </c>
      <c r="D3" s="155"/>
      <c r="E3" s="156"/>
      <c r="F3" s="44" t="s">
        <v>136</v>
      </c>
      <c r="G3" s="44" t="s">
        <v>147</v>
      </c>
      <c r="H3" s="29"/>
      <c r="I3" s="45"/>
      <c r="J3" s="154" t="s">
        <v>159</v>
      </c>
      <c r="K3" s="155"/>
      <c r="L3" s="156"/>
      <c r="M3" s="44" t="s">
        <v>136</v>
      </c>
      <c r="N3" s="44" t="s">
        <v>147</v>
      </c>
      <c r="O3" s="106"/>
      <c r="P3" s="28"/>
      <c r="Q3" s="166" t="s">
        <v>153</v>
      </c>
      <c r="R3" s="167"/>
      <c r="S3" s="168" t="s">
        <v>140</v>
      </c>
      <c r="T3" s="52"/>
      <c r="U3" s="53"/>
      <c r="V3" s="166" t="s">
        <v>154</v>
      </c>
      <c r="W3" s="167"/>
      <c r="X3" s="162" t="s">
        <v>0</v>
      </c>
      <c r="Y3" s="107"/>
      <c r="Z3" s="14"/>
      <c r="AA3" s="160" t="s">
        <v>149</v>
      </c>
      <c r="AB3" s="161"/>
      <c r="AC3" s="162"/>
      <c r="AD3" s="15" t="s">
        <v>136</v>
      </c>
      <c r="AE3" s="88" t="s">
        <v>147</v>
      </c>
      <c r="AF3" s="106"/>
      <c r="AG3" s="14"/>
      <c r="AH3" s="160" t="s">
        <v>151</v>
      </c>
      <c r="AI3" s="161"/>
      <c r="AJ3" s="162"/>
      <c r="AK3" s="15" t="s">
        <v>136</v>
      </c>
      <c r="AL3" s="88" t="s">
        <v>147</v>
      </c>
      <c r="AM3" s="108"/>
    </row>
    <row r="4" spans="1:39" ht="23.25" customHeight="1">
      <c r="A4" s="1"/>
      <c r="B4" s="60" t="s">
        <v>160</v>
      </c>
      <c r="C4" s="157"/>
      <c r="D4" s="158"/>
      <c r="E4" s="159"/>
      <c r="F4" s="46" t="s">
        <v>137</v>
      </c>
      <c r="G4" s="46" t="s">
        <v>138</v>
      </c>
      <c r="H4" s="30"/>
      <c r="I4" s="47" t="s">
        <v>161</v>
      </c>
      <c r="J4" s="157"/>
      <c r="K4" s="158"/>
      <c r="L4" s="159"/>
      <c r="M4" s="48" t="s">
        <v>137</v>
      </c>
      <c r="N4" s="48" t="s">
        <v>138</v>
      </c>
      <c r="O4" s="106"/>
      <c r="P4" s="16" t="s">
        <v>155</v>
      </c>
      <c r="Q4" s="116" t="s">
        <v>259</v>
      </c>
      <c r="R4" s="116" t="s">
        <v>251</v>
      </c>
      <c r="S4" s="169"/>
      <c r="T4" s="54"/>
      <c r="U4" s="55" t="s">
        <v>155</v>
      </c>
      <c r="V4" s="116" t="s">
        <v>259</v>
      </c>
      <c r="W4" s="116" t="s">
        <v>252</v>
      </c>
      <c r="X4" s="171"/>
      <c r="Y4" s="107"/>
      <c r="Z4" s="16" t="s">
        <v>150</v>
      </c>
      <c r="AA4" s="163"/>
      <c r="AB4" s="164"/>
      <c r="AC4" s="165"/>
      <c r="AD4" s="89" t="s">
        <v>137</v>
      </c>
      <c r="AE4" s="16" t="s">
        <v>138</v>
      </c>
      <c r="AF4" s="109"/>
      <c r="AG4" s="16" t="s">
        <v>150</v>
      </c>
      <c r="AH4" s="163"/>
      <c r="AI4" s="164"/>
      <c r="AJ4" s="165"/>
      <c r="AK4" s="89" t="s">
        <v>137</v>
      </c>
      <c r="AL4" s="16" t="s">
        <v>138</v>
      </c>
      <c r="AM4" s="108"/>
    </row>
    <row r="5" spans="1:39" ht="23.25" customHeight="1">
      <c r="A5" s="1"/>
      <c r="B5" s="61"/>
      <c r="C5" s="31" t="s">
        <v>143</v>
      </c>
      <c r="D5" s="32" t="s">
        <v>144</v>
      </c>
      <c r="E5" s="50" t="s">
        <v>145</v>
      </c>
      <c r="F5" s="32"/>
      <c r="G5" s="32" t="s">
        <v>139</v>
      </c>
      <c r="H5" s="30"/>
      <c r="I5" s="49"/>
      <c r="J5" s="50" t="s">
        <v>143</v>
      </c>
      <c r="K5" s="50" t="s">
        <v>144</v>
      </c>
      <c r="L5" s="50" t="s">
        <v>145</v>
      </c>
      <c r="M5" s="32"/>
      <c r="N5" s="51" t="s">
        <v>139</v>
      </c>
      <c r="O5" s="106"/>
      <c r="P5" s="17"/>
      <c r="Q5" s="56" t="s">
        <v>141</v>
      </c>
      <c r="R5" s="57" t="s">
        <v>141</v>
      </c>
      <c r="S5" s="170"/>
      <c r="T5" s="54"/>
      <c r="U5" s="58"/>
      <c r="V5" s="56" t="s">
        <v>141</v>
      </c>
      <c r="W5" s="57" t="s">
        <v>141</v>
      </c>
      <c r="X5" s="172"/>
      <c r="Y5" s="107"/>
      <c r="Z5" s="17"/>
      <c r="AA5" s="18" t="s">
        <v>1</v>
      </c>
      <c r="AB5" s="19" t="s">
        <v>2</v>
      </c>
      <c r="AC5" s="19" t="s">
        <v>148</v>
      </c>
      <c r="AD5" s="17"/>
      <c r="AE5" s="20" t="s">
        <v>139</v>
      </c>
      <c r="AF5" s="109"/>
      <c r="AG5" s="17"/>
      <c r="AH5" s="18" t="s">
        <v>1</v>
      </c>
      <c r="AI5" s="19" t="s">
        <v>2</v>
      </c>
      <c r="AJ5" s="19" t="s">
        <v>148</v>
      </c>
      <c r="AK5" s="21"/>
      <c r="AL5" s="20" t="s">
        <v>139</v>
      </c>
      <c r="AM5" s="108"/>
    </row>
    <row r="6" spans="1:39" ht="23.25" customHeight="1">
      <c r="A6" s="1"/>
      <c r="B6" s="62" t="s">
        <v>162</v>
      </c>
      <c r="C6" s="121">
        <f>AA10</f>
        <v>43742</v>
      </c>
      <c r="D6" s="121">
        <f t="shared" ref="D6:G8" si="0">AB10</f>
        <v>50496</v>
      </c>
      <c r="E6" s="121">
        <f t="shared" si="0"/>
        <v>94238</v>
      </c>
      <c r="F6" s="121">
        <f t="shared" si="0"/>
        <v>14</v>
      </c>
      <c r="G6" s="121">
        <f t="shared" si="0"/>
        <v>108</v>
      </c>
      <c r="H6" s="30"/>
      <c r="I6" s="33" t="s">
        <v>4</v>
      </c>
      <c r="J6" s="129">
        <f>AH7</f>
        <v>155975</v>
      </c>
      <c r="K6" s="129">
        <f t="shared" ref="K6:N6" si="1">AI7</f>
        <v>174531</v>
      </c>
      <c r="L6" s="129">
        <f t="shared" si="1"/>
        <v>330506</v>
      </c>
      <c r="M6" s="129">
        <f t="shared" si="1"/>
        <v>80</v>
      </c>
      <c r="N6" s="129">
        <f t="shared" si="1"/>
        <v>582</v>
      </c>
      <c r="O6" s="106"/>
      <c r="P6" s="33" t="s">
        <v>157</v>
      </c>
      <c r="Q6" s="136">
        <f>E6</f>
        <v>94238</v>
      </c>
      <c r="R6" s="136">
        <v>88222</v>
      </c>
      <c r="S6" s="136">
        <f>+Q6-R6</f>
        <v>6016</v>
      </c>
      <c r="T6" s="30"/>
      <c r="U6" s="34" t="s">
        <v>4</v>
      </c>
      <c r="V6" s="129">
        <f>L6</f>
        <v>330506</v>
      </c>
      <c r="W6" s="129">
        <v>334870</v>
      </c>
      <c r="X6" s="126">
        <f>+V6-W6</f>
        <v>-4364</v>
      </c>
      <c r="Y6" s="110"/>
      <c r="Z6" s="11" t="s">
        <v>146</v>
      </c>
      <c r="AA6" s="99">
        <v>56653</v>
      </c>
      <c r="AB6" s="100">
        <v>61041</v>
      </c>
      <c r="AC6" s="101">
        <v>117694</v>
      </c>
      <c r="AD6" s="101">
        <v>16</v>
      </c>
      <c r="AE6" s="101">
        <v>128</v>
      </c>
      <c r="AF6" s="109"/>
      <c r="AG6" s="11" t="s">
        <v>98</v>
      </c>
      <c r="AH6" s="142">
        <v>57315</v>
      </c>
      <c r="AI6" s="143">
        <v>62060</v>
      </c>
      <c r="AJ6" s="144">
        <v>119375</v>
      </c>
      <c r="AK6" s="92">
        <v>34</v>
      </c>
      <c r="AL6" s="92">
        <v>244</v>
      </c>
      <c r="AM6" s="108"/>
    </row>
    <row r="7" spans="1:39" ht="23.25" customHeight="1">
      <c r="A7" s="1"/>
      <c r="B7" s="63" t="s">
        <v>7</v>
      </c>
      <c r="C7" s="122">
        <f t="shared" ref="C7:C8" si="2">AA11</f>
        <v>41435</v>
      </c>
      <c r="D7" s="122">
        <f t="shared" si="0"/>
        <v>48245</v>
      </c>
      <c r="E7" s="122">
        <f t="shared" si="0"/>
        <v>89680</v>
      </c>
      <c r="F7" s="122">
        <f t="shared" si="0"/>
        <v>15</v>
      </c>
      <c r="G7" s="122">
        <f t="shared" si="0"/>
        <v>115</v>
      </c>
      <c r="H7" s="30"/>
      <c r="I7" s="35" t="s">
        <v>8</v>
      </c>
      <c r="J7" s="124">
        <f>AH27</f>
        <v>30739</v>
      </c>
      <c r="K7" s="124">
        <f t="shared" ref="K7:N7" si="3">AI27</f>
        <v>34070</v>
      </c>
      <c r="L7" s="124">
        <f t="shared" si="3"/>
        <v>64809</v>
      </c>
      <c r="M7" s="124">
        <f t="shared" si="3"/>
        <v>20</v>
      </c>
      <c r="N7" s="124">
        <f t="shared" si="3"/>
        <v>143</v>
      </c>
      <c r="O7" s="106"/>
      <c r="P7" s="35" t="s">
        <v>7</v>
      </c>
      <c r="Q7" s="122">
        <f t="shared" ref="Q7:Q51" si="4">E7</f>
        <v>89680</v>
      </c>
      <c r="R7" s="122">
        <v>85888</v>
      </c>
      <c r="S7" s="122">
        <f t="shared" ref="S7:S51" si="5">+Q7-R7</f>
        <v>3792</v>
      </c>
      <c r="T7" s="30"/>
      <c r="U7" s="35" t="s">
        <v>8</v>
      </c>
      <c r="V7" s="124">
        <f t="shared" ref="V7:V55" si="6">L7</f>
        <v>64809</v>
      </c>
      <c r="W7" s="124">
        <v>64765</v>
      </c>
      <c r="X7" s="122">
        <f t="shared" ref="X7:X55" si="7">+V7-W7</f>
        <v>44</v>
      </c>
      <c r="Y7" s="110"/>
      <c r="Z7" s="11" t="s">
        <v>5</v>
      </c>
      <c r="AA7" s="99">
        <v>42015</v>
      </c>
      <c r="AB7" s="100">
        <v>46963</v>
      </c>
      <c r="AC7" s="101">
        <v>88978</v>
      </c>
      <c r="AD7" s="101">
        <v>14</v>
      </c>
      <c r="AE7" s="101">
        <v>109</v>
      </c>
      <c r="AF7" s="109"/>
      <c r="AG7" s="11" t="s">
        <v>4</v>
      </c>
      <c r="AH7" s="90">
        <v>155975</v>
      </c>
      <c r="AI7" s="91">
        <v>174531</v>
      </c>
      <c r="AJ7" s="92">
        <v>330506</v>
      </c>
      <c r="AK7" s="92">
        <v>80</v>
      </c>
      <c r="AL7" s="92">
        <v>582</v>
      </c>
      <c r="AM7" s="108"/>
    </row>
    <row r="8" spans="1:39" ht="23.25" customHeight="1">
      <c r="A8" s="1"/>
      <c r="B8" s="63" t="s">
        <v>11</v>
      </c>
      <c r="C8" s="122">
        <f t="shared" si="2"/>
        <v>32151</v>
      </c>
      <c r="D8" s="122">
        <f t="shared" si="0"/>
        <v>34305</v>
      </c>
      <c r="E8" s="122">
        <f t="shared" si="0"/>
        <v>66456</v>
      </c>
      <c r="F8" s="122">
        <f t="shared" si="0"/>
        <v>11</v>
      </c>
      <c r="G8" s="122">
        <f t="shared" si="0"/>
        <v>85</v>
      </c>
      <c r="H8" s="30"/>
      <c r="I8" s="36" t="s">
        <v>12</v>
      </c>
      <c r="J8" s="127">
        <f>SUM(J6:J7)</f>
        <v>186714</v>
      </c>
      <c r="K8" s="127">
        <f t="shared" ref="K8:N8" si="8">SUM(K6:K7)</f>
        <v>208601</v>
      </c>
      <c r="L8" s="127">
        <f t="shared" si="8"/>
        <v>395315</v>
      </c>
      <c r="M8" s="127">
        <f t="shared" si="8"/>
        <v>100</v>
      </c>
      <c r="N8" s="127">
        <f t="shared" si="8"/>
        <v>725</v>
      </c>
      <c r="O8" s="106"/>
      <c r="P8" s="35" t="s">
        <v>11</v>
      </c>
      <c r="Q8" s="122">
        <f t="shared" si="4"/>
        <v>66456</v>
      </c>
      <c r="R8" s="122">
        <v>67107</v>
      </c>
      <c r="S8" s="122">
        <f t="shared" si="5"/>
        <v>-651</v>
      </c>
      <c r="T8" s="30"/>
      <c r="U8" s="36" t="s">
        <v>12</v>
      </c>
      <c r="V8" s="127">
        <f t="shared" si="6"/>
        <v>395315</v>
      </c>
      <c r="W8" s="127">
        <f>SUM(W6:W7)</f>
        <v>399635</v>
      </c>
      <c r="X8" s="127">
        <f t="shared" si="7"/>
        <v>-4320</v>
      </c>
      <c r="Y8" s="110"/>
      <c r="Z8" s="11" t="s">
        <v>9</v>
      </c>
      <c r="AA8" s="99">
        <v>32070</v>
      </c>
      <c r="AB8" s="100">
        <v>36402</v>
      </c>
      <c r="AC8" s="101">
        <v>68472</v>
      </c>
      <c r="AD8" s="101">
        <v>10</v>
      </c>
      <c r="AE8" s="101">
        <v>79</v>
      </c>
      <c r="AF8" s="109"/>
      <c r="AG8" s="11" t="s">
        <v>111</v>
      </c>
      <c r="AH8" s="90">
        <v>111955</v>
      </c>
      <c r="AI8" s="91">
        <v>123655</v>
      </c>
      <c r="AJ8" s="92">
        <v>235610</v>
      </c>
      <c r="AK8" s="92">
        <v>62</v>
      </c>
      <c r="AL8" s="92">
        <v>447</v>
      </c>
      <c r="AM8" s="108"/>
    </row>
    <row r="9" spans="1:39" ht="23.25" customHeight="1">
      <c r="A9" s="1"/>
      <c r="B9" s="63" t="s">
        <v>15</v>
      </c>
      <c r="C9" s="122">
        <f>AA14</f>
        <v>29230</v>
      </c>
      <c r="D9" s="122">
        <f t="shared" ref="D9:G10" si="9">AB14</f>
        <v>35755</v>
      </c>
      <c r="E9" s="122">
        <f t="shared" si="9"/>
        <v>64985</v>
      </c>
      <c r="F9" s="122">
        <f t="shared" si="9"/>
        <v>10</v>
      </c>
      <c r="G9" s="122">
        <f t="shared" si="9"/>
        <v>78</v>
      </c>
      <c r="H9" s="30"/>
      <c r="I9" s="34" t="s">
        <v>3</v>
      </c>
      <c r="J9" s="128">
        <f>AH12</f>
        <v>90997</v>
      </c>
      <c r="K9" s="128">
        <f t="shared" ref="K9:N9" si="10">AI12</f>
        <v>100332</v>
      </c>
      <c r="L9" s="128">
        <f t="shared" si="10"/>
        <v>191329</v>
      </c>
      <c r="M9" s="128">
        <f t="shared" si="10"/>
        <v>46</v>
      </c>
      <c r="N9" s="128">
        <f t="shared" si="10"/>
        <v>337</v>
      </c>
      <c r="O9" s="106"/>
      <c r="P9" s="35" t="s">
        <v>15</v>
      </c>
      <c r="Q9" s="122">
        <f t="shared" si="4"/>
        <v>64985</v>
      </c>
      <c r="R9" s="122">
        <v>63047</v>
      </c>
      <c r="S9" s="122">
        <f t="shared" si="5"/>
        <v>1938</v>
      </c>
      <c r="T9" s="30"/>
      <c r="U9" s="34" t="s">
        <v>3</v>
      </c>
      <c r="V9" s="128">
        <f t="shared" si="6"/>
        <v>191329</v>
      </c>
      <c r="W9" s="128">
        <v>194825</v>
      </c>
      <c r="X9" s="126">
        <f t="shared" si="7"/>
        <v>-3496</v>
      </c>
      <c r="Y9" s="110"/>
      <c r="Z9" s="11" t="s">
        <v>13</v>
      </c>
      <c r="AA9" s="99">
        <v>25909</v>
      </c>
      <c r="AB9" s="100">
        <v>27521</v>
      </c>
      <c r="AC9" s="101">
        <v>53430</v>
      </c>
      <c r="AD9" s="101">
        <v>12</v>
      </c>
      <c r="AE9" s="101">
        <v>93</v>
      </c>
      <c r="AF9" s="109"/>
      <c r="AG9" s="11" t="s">
        <v>35</v>
      </c>
      <c r="AH9" s="90">
        <v>100826</v>
      </c>
      <c r="AI9" s="91">
        <v>113824</v>
      </c>
      <c r="AJ9" s="92">
        <v>214650</v>
      </c>
      <c r="AK9" s="92">
        <v>44</v>
      </c>
      <c r="AL9" s="92">
        <v>324</v>
      </c>
      <c r="AM9" s="108"/>
    </row>
    <row r="10" spans="1:39" ht="23.25" customHeight="1">
      <c r="A10" s="1"/>
      <c r="B10" s="63" t="s">
        <v>18</v>
      </c>
      <c r="C10" s="122">
        <f>AA15</f>
        <v>31169</v>
      </c>
      <c r="D10" s="122">
        <f t="shared" si="9"/>
        <v>29916</v>
      </c>
      <c r="E10" s="122">
        <f t="shared" si="9"/>
        <v>61085</v>
      </c>
      <c r="F10" s="122">
        <f t="shared" si="9"/>
        <v>11</v>
      </c>
      <c r="G10" s="122">
        <f t="shared" si="9"/>
        <v>83</v>
      </c>
      <c r="H10" s="30"/>
      <c r="I10" s="35" t="s">
        <v>14</v>
      </c>
      <c r="J10" s="124">
        <f>AH15</f>
        <v>46820</v>
      </c>
      <c r="K10" s="124">
        <f t="shared" ref="K10:N10" si="11">AI15</f>
        <v>50529</v>
      </c>
      <c r="L10" s="124">
        <f t="shared" si="11"/>
        <v>97349</v>
      </c>
      <c r="M10" s="124">
        <f t="shared" si="11"/>
        <v>32</v>
      </c>
      <c r="N10" s="124">
        <f t="shared" si="11"/>
        <v>224</v>
      </c>
      <c r="O10" s="106"/>
      <c r="P10" s="35" t="s">
        <v>18</v>
      </c>
      <c r="Q10" s="122">
        <f t="shared" si="4"/>
        <v>61085</v>
      </c>
      <c r="R10" s="122">
        <v>57197</v>
      </c>
      <c r="S10" s="122">
        <f t="shared" si="5"/>
        <v>3888</v>
      </c>
      <c r="T10" s="30"/>
      <c r="U10" s="35" t="s">
        <v>14</v>
      </c>
      <c r="V10" s="124">
        <f t="shared" si="6"/>
        <v>97349</v>
      </c>
      <c r="W10" s="124">
        <v>99379</v>
      </c>
      <c r="X10" s="122">
        <f t="shared" si="7"/>
        <v>-2030</v>
      </c>
      <c r="Y10" s="110"/>
      <c r="Z10" s="11" t="s">
        <v>16</v>
      </c>
      <c r="AA10" s="99">
        <v>43742</v>
      </c>
      <c r="AB10" s="100">
        <v>50496</v>
      </c>
      <c r="AC10" s="101">
        <v>94238</v>
      </c>
      <c r="AD10" s="101">
        <v>14</v>
      </c>
      <c r="AE10" s="101">
        <v>108</v>
      </c>
      <c r="AF10" s="109"/>
      <c r="AG10" s="11" t="s">
        <v>110</v>
      </c>
      <c r="AH10" s="90">
        <v>39229</v>
      </c>
      <c r="AI10" s="91">
        <v>43601</v>
      </c>
      <c r="AJ10" s="92">
        <v>82830</v>
      </c>
      <c r="AK10" s="92">
        <v>35</v>
      </c>
      <c r="AL10" s="92">
        <v>232</v>
      </c>
      <c r="AM10" s="108"/>
    </row>
    <row r="11" spans="1:39" ht="23.25" customHeight="1">
      <c r="A11" s="1"/>
      <c r="B11" s="63" t="s">
        <v>63</v>
      </c>
      <c r="C11" s="122">
        <f>AA19</f>
        <v>31925</v>
      </c>
      <c r="D11" s="122">
        <f t="shared" ref="D11:G11" si="12">AB19</f>
        <v>36771</v>
      </c>
      <c r="E11" s="122">
        <f t="shared" si="12"/>
        <v>68696</v>
      </c>
      <c r="F11" s="122">
        <f t="shared" si="12"/>
        <v>12</v>
      </c>
      <c r="G11" s="122">
        <f t="shared" si="12"/>
        <v>91</v>
      </c>
      <c r="H11" s="30"/>
      <c r="I11" s="35" t="s">
        <v>122</v>
      </c>
      <c r="J11" s="124">
        <f>AH26</f>
        <v>21936</v>
      </c>
      <c r="K11" s="124">
        <f t="shared" ref="K11:N11" si="13">AI26</f>
        <v>23619</v>
      </c>
      <c r="L11" s="124">
        <f t="shared" si="13"/>
        <v>45555</v>
      </c>
      <c r="M11" s="124">
        <f t="shared" si="13"/>
        <v>16</v>
      </c>
      <c r="N11" s="124">
        <f t="shared" si="13"/>
        <v>113</v>
      </c>
      <c r="O11" s="106"/>
      <c r="P11" s="35" t="s">
        <v>63</v>
      </c>
      <c r="Q11" s="122">
        <f t="shared" si="4"/>
        <v>68696</v>
      </c>
      <c r="R11" s="122">
        <v>67656</v>
      </c>
      <c r="S11" s="122">
        <f t="shared" si="5"/>
        <v>1040</v>
      </c>
      <c r="T11" s="30"/>
      <c r="U11" s="35" t="s">
        <v>122</v>
      </c>
      <c r="V11" s="124">
        <f t="shared" si="6"/>
        <v>45555</v>
      </c>
      <c r="W11" s="124">
        <v>46159</v>
      </c>
      <c r="X11" s="122">
        <f t="shared" si="7"/>
        <v>-604</v>
      </c>
      <c r="Y11" s="110"/>
      <c r="Z11" s="11" t="s">
        <v>19</v>
      </c>
      <c r="AA11" s="100">
        <v>41435</v>
      </c>
      <c r="AB11" s="100">
        <v>48245</v>
      </c>
      <c r="AC11" s="101">
        <v>89680</v>
      </c>
      <c r="AD11" s="101">
        <v>15</v>
      </c>
      <c r="AE11" s="101">
        <v>115</v>
      </c>
      <c r="AF11" s="109"/>
      <c r="AG11" s="12" t="s">
        <v>50</v>
      </c>
      <c r="AH11" s="90">
        <v>41700</v>
      </c>
      <c r="AI11" s="91">
        <v>48304</v>
      </c>
      <c r="AJ11" s="92">
        <v>90004</v>
      </c>
      <c r="AK11" s="92">
        <v>34</v>
      </c>
      <c r="AL11" s="92">
        <v>228</v>
      </c>
      <c r="AM11" s="108"/>
    </row>
    <row r="12" spans="1:39" ht="23.25" customHeight="1">
      <c r="A12" s="1"/>
      <c r="B12" s="64" t="s">
        <v>23</v>
      </c>
      <c r="C12" s="123">
        <f>SUM(C6:C11)</f>
        <v>209652</v>
      </c>
      <c r="D12" s="123">
        <f t="shared" ref="D12:E12" si="14">SUM(D6:D11)</f>
        <v>235488</v>
      </c>
      <c r="E12" s="123">
        <f t="shared" si="14"/>
        <v>445140</v>
      </c>
      <c r="F12" s="123">
        <f>SUM(F6:F11)</f>
        <v>73</v>
      </c>
      <c r="G12" s="123">
        <f t="shared" ref="G12" si="15">SUM(G6:G11)</f>
        <v>560</v>
      </c>
      <c r="H12" s="30"/>
      <c r="I12" s="36" t="s">
        <v>24</v>
      </c>
      <c r="J12" s="127">
        <f>SUM(J9:J11)</f>
        <v>159753</v>
      </c>
      <c r="K12" s="127">
        <f t="shared" ref="K12:N12" si="16">SUM(K9:K11)</f>
        <v>174480</v>
      </c>
      <c r="L12" s="127">
        <f t="shared" si="16"/>
        <v>334233</v>
      </c>
      <c r="M12" s="127">
        <f t="shared" si="16"/>
        <v>94</v>
      </c>
      <c r="N12" s="127">
        <f t="shared" si="16"/>
        <v>674</v>
      </c>
      <c r="O12" s="106"/>
      <c r="P12" s="36" t="s">
        <v>23</v>
      </c>
      <c r="Q12" s="123">
        <f t="shared" si="4"/>
        <v>445140</v>
      </c>
      <c r="R12" s="123">
        <f>SUM(R6:R11)</f>
        <v>429117</v>
      </c>
      <c r="S12" s="123">
        <f t="shared" si="5"/>
        <v>16023</v>
      </c>
      <c r="T12" s="30"/>
      <c r="U12" s="36" t="s">
        <v>24</v>
      </c>
      <c r="V12" s="127">
        <f t="shared" si="6"/>
        <v>334233</v>
      </c>
      <c r="W12" s="127">
        <f>SUM(W9:W11)</f>
        <v>340363</v>
      </c>
      <c r="X12" s="127">
        <f t="shared" si="7"/>
        <v>-6130</v>
      </c>
      <c r="Y12" s="110"/>
      <c r="Z12" s="11" t="s">
        <v>21</v>
      </c>
      <c r="AA12" s="99">
        <v>32151</v>
      </c>
      <c r="AB12" s="100">
        <v>34305</v>
      </c>
      <c r="AC12" s="101">
        <v>66456</v>
      </c>
      <c r="AD12" s="101">
        <v>11</v>
      </c>
      <c r="AE12" s="101">
        <v>85</v>
      </c>
      <c r="AF12" s="109"/>
      <c r="AG12" s="11" t="s">
        <v>3</v>
      </c>
      <c r="AH12" s="90">
        <v>90997</v>
      </c>
      <c r="AI12" s="91">
        <v>100332</v>
      </c>
      <c r="AJ12" s="92">
        <v>191329</v>
      </c>
      <c r="AK12" s="92">
        <v>46</v>
      </c>
      <c r="AL12" s="92">
        <v>337</v>
      </c>
      <c r="AM12" s="108"/>
    </row>
    <row r="13" spans="1:39" ht="23.25" customHeight="1">
      <c r="A13" s="1"/>
      <c r="B13" s="33" t="s">
        <v>164</v>
      </c>
      <c r="C13" s="121">
        <f>AA20</f>
        <v>41071</v>
      </c>
      <c r="D13" s="121">
        <f t="shared" ref="D13:G13" si="17">AB20</f>
        <v>44690</v>
      </c>
      <c r="E13" s="121">
        <f t="shared" si="17"/>
        <v>85761</v>
      </c>
      <c r="F13" s="121">
        <f t="shared" si="17"/>
        <v>19</v>
      </c>
      <c r="G13" s="121">
        <f t="shared" si="17"/>
        <v>139</v>
      </c>
      <c r="H13" s="29"/>
      <c r="I13" s="34" t="s">
        <v>27</v>
      </c>
      <c r="J13" s="128">
        <f>AH24</f>
        <v>190870</v>
      </c>
      <c r="K13" s="128">
        <f t="shared" ref="K13:N13" si="18">AI24</f>
        <v>206257</v>
      </c>
      <c r="L13" s="128">
        <f t="shared" si="18"/>
        <v>397127</v>
      </c>
      <c r="M13" s="128">
        <f t="shared" si="18"/>
        <v>93</v>
      </c>
      <c r="N13" s="128">
        <f t="shared" si="18"/>
        <v>680</v>
      </c>
      <c r="O13" s="106"/>
      <c r="P13" s="34" t="s">
        <v>164</v>
      </c>
      <c r="Q13" s="136">
        <f t="shared" si="4"/>
        <v>85761</v>
      </c>
      <c r="R13" s="136">
        <v>87057</v>
      </c>
      <c r="S13" s="136">
        <f t="shared" si="5"/>
        <v>-1296</v>
      </c>
      <c r="T13" s="29"/>
      <c r="U13" s="34" t="s">
        <v>27</v>
      </c>
      <c r="V13" s="128">
        <f t="shared" si="6"/>
        <v>397127</v>
      </c>
      <c r="W13" s="128">
        <v>401500</v>
      </c>
      <c r="X13" s="126">
        <f t="shared" si="7"/>
        <v>-4373</v>
      </c>
      <c r="Y13" s="110"/>
      <c r="Z13" s="11" t="s">
        <v>25</v>
      </c>
      <c r="AA13" s="99">
        <v>25525</v>
      </c>
      <c r="AB13" s="100">
        <v>26913</v>
      </c>
      <c r="AC13" s="101">
        <v>52438</v>
      </c>
      <c r="AD13" s="101">
        <v>10</v>
      </c>
      <c r="AE13" s="101">
        <v>76</v>
      </c>
      <c r="AF13" s="109"/>
      <c r="AG13" s="11" t="s">
        <v>6</v>
      </c>
      <c r="AH13" s="90">
        <v>39693</v>
      </c>
      <c r="AI13" s="91">
        <v>46023</v>
      </c>
      <c r="AJ13" s="92">
        <v>85716</v>
      </c>
      <c r="AK13" s="92">
        <v>42</v>
      </c>
      <c r="AL13" s="92">
        <v>292</v>
      </c>
      <c r="AM13" s="108"/>
    </row>
    <row r="14" spans="1:39" ht="23.25" customHeight="1">
      <c r="A14" s="1"/>
      <c r="B14" s="120" t="s">
        <v>263</v>
      </c>
      <c r="C14" s="121">
        <f>AA24</f>
        <v>41069</v>
      </c>
      <c r="D14" s="121">
        <f t="shared" ref="D14:G14" si="19">AB24</f>
        <v>49798</v>
      </c>
      <c r="E14" s="121">
        <f t="shared" si="19"/>
        <v>90867</v>
      </c>
      <c r="F14" s="121">
        <f t="shared" si="19"/>
        <v>16</v>
      </c>
      <c r="G14" s="121">
        <f t="shared" si="19"/>
        <v>121</v>
      </c>
      <c r="H14" s="30"/>
      <c r="I14" s="36" t="s">
        <v>31</v>
      </c>
      <c r="J14" s="127">
        <f>SUM(J13)</f>
        <v>190870</v>
      </c>
      <c r="K14" s="127">
        <f t="shared" ref="K14:N14" si="20">SUM(K13)</f>
        <v>206257</v>
      </c>
      <c r="L14" s="127">
        <f t="shared" si="20"/>
        <v>397127</v>
      </c>
      <c r="M14" s="127">
        <f t="shared" si="20"/>
        <v>93</v>
      </c>
      <c r="N14" s="127">
        <f t="shared" si="20"/>
        <v>680</v>
      </c>
      <c r="O14" s="106"/>
      <c r="P14" s="33" t="s">
        <v>163</v>
      </c>
      <c r="Q14" s="121">
        <f t="shared" si="4"/>
        <v>90867</v>
      </c>
      <c r="R14" s="121">
        <v>91275</v>
      </c>
      <c r="S14" s="121">
        <f t="shared" si="5"/>
        <v>-408</v>
      </c>
      <c r="T14" s="30"/>
      <c r="U14" s="36" t="s">
        <v>31</v>
      </c>
      <c r="V14" s="127">
        <f t="shared" si="6"/>
        <v>397127</v>
      </c>
      <c r="W14" s="127">
        <f>SUM(W13)</f>
        <v>401500</v>
      </c>
      <c r="X14" s="127">
        <f t="shared" si="7"/>
        <v>-4373</v>
      </c>
      <c r="Y14" s="110"/>
      <c r="Z14" s="11" t="s">
        <v>28</v>
      </c>
      <c r="AA14" s="99">
        <v>29230</v>
      </c>
      <c r="AB14" s="100">
        <v>35755</v>
      </c>
      <c r="AC14" s="101">
        <v>64985</v>
      </c>
      <c r="AD14" s="101">
        <v>10</v>
      </c>
      <c r="AE14" s="101">
        <v>78</v>
      </c>
      <c r="AF14" s="109"/>
      <c r="AG14" s="11" t="s">
        <v>10</v>
      </c>
      <c r="AH14" s="90">
        <v>46851</v>
      </c>
      <c r="AI14" s="91">
        <v>52162</v>
      </c>
      <c r="AJ14" s="92">
        <v>99013</v>
      </c>
      <c r="AK14" s="92">
        <v>34</v>
      </c>
      <c r="AL14" s="92">
        <v>237</v>
      </c>
      <c r="AM14" s="108"/>
    </row>
    <row r="15" spans="1:39" ht="23.25" customHeight="1">
      <c r="A15" s="1"/>
      <c r="B15" s="119" t="s">
        <v>262</v>
      </c>
      <c r="C15" s="122">
        <f>AA27</f>
        <v>51803</v>
      </c>
      <c r="D15" s="122">
        <f t="shared" ref="D15:G16" si="21">AB27</f>
        <v>58433</v>
      </c>
      <c r="E15" s="122">
        <f t="shared" si="21"/>
        <v>110236</v>
      </c>
      <c r="F15" s="122">
        <f t="shared" si="21"/>
        <v>18</v>
      </c>
      <c r="G15" s="122">
        <f t="shared" si="21"/>
        <v>139</v>
      </c>
      <c r="H15" s="30"/>
      <c r="I15" s="34" t="s">
        <v>35</v>
      </c>
      <c r="J15" s="128">
        <f>AH9</f>
        <v>100826</v>
      </c>
      <c r="K15" s="128">
        <f t="shared" ref="K15:N15" si="22">AI9</f>
        <v>113824</v>
      </c>
      <c r="L15" s="128">
        <f t="shared" si="22"/>
        <v>214650</v>
      </c>
      <c r="M15" s="128">
        <f t="shared" si="22"/>
        <v>44</v>
      </c>
      <c r="N15" s="128">
        <f t="shared" si="22"/>
        <v>324</v>
      </c>
      <c r="O15" s="106"/>
      <c r="P15" s="35" t="s">
        <v>30</v>
      </c>
      <c r="Q15" s="122">
        <f t="shared" si="4"/>
        <v>110236</v>
      </c>
      <c r="R15" s="122">
        <v>110482</v>
      </c>
      <c r="S15" s="122">
        <f t="shared" si="5"/>
        <v>-246</v>
      </c>
      <c r="T15" s="30"/>
      <c r="U15" s="34" t="s">
        <v>35</v>
      </c>
      <c r="V15" s="128">
        <f t="shared" si="6"/>
        <v>214650</v>
      </c>
      <c r="W15" s="128">
        <v>218531</v>
      </c>
      <c r="X15" s="126">
        <f t="shared" si="7"/>
        <v>-3881</v>
      </c>
      <c r="Y15" s="110"/>
      <c r="Z15" s="11" t="s">
        <v>32</v>
      </c>
      <c r="AA15" s="99">
        <v>31169</v>
      </c>
      <c r="AB15" s="100">
        <v>29916</v>
      </c>
      <c r="AC15" s="101">
        <v>61085</v>
      </c>
      <c r="AD15" s="101">
        <v>11</v>
      </c>
      <c r="AE15" s="101">
        <v>83</v>
      </c>
      <c r="AF15" s="109"/>
      <c r="AG15" s="11" t="s">
        <v>14</v>
      </c>
      <c r="AH15" s="90">
        <v>46820</v>
      </c>
      <c r="AI15" s="91">
        <v>50529</v>
      </c>
      <c r="AJ15" s="92">
        <v>97349</v>
      </c>
      <c r="AK15" s="92">
        <v>32</v>
      </c>
      <c r="AL15" s="92">
        <v>224</v>
      </c>
      <c r="AM15" s="108"/>
    </row>
    <row r="16" spans="1:39" ht="23.25" customHeight="1">
      <c r="A16" s="1"/>
      <c r="B16" s="35" t="s">
        <v>34</v>
      </c>
      <c r="C16" s="124">
        <f>AA28</f>
        <v>72436</v>
      </c>
      <c r="D16" s="124">
        <f t="shared" si="21"/>
        <v>82899</v>
      </c>
      <c r="E16" s="124">
        <f t="shared" si="21"/>
        <v>155335</v>
      </c>
      <c r="F16" s="124">
        <f t="shared" si="21"/>
        <v>21</v>
      </c>
      <c r="G16" s="124">
        <f t="shared" si="21"/>
        <v>167</v>
      </c>
      <c r="H16" s="30"/>
      <c r="I16" s="35" t="s">
        <v>22</v>
      </c>
      <c r="J16" s="124">
        <f>AH18</f>
        <v>26487</v>
      </c>
      <c r="K16" s="124">
        <f t="shared" ref="K16:N17" si="23">AI18</f>
        <v>29606</v>
      </c>
      <c r="L16" s="124">
        <f t="shared" si="23"/>
        <v>56093</v>
      </c>
      <c r="M16" s="124">
        <f t="shared" si="23"/>
        <v>26</v>
      </c>
      <c r="N16" s="124">
        <f t="shared" si="23"/>
        <v>179</v>
      </c>
      <c r="O16" s="106"/>
      <c r="P16" s="35" t="s">
        <v>34</v>
      </c>
      <c r="Q16" s="124">
        <f t="shared" si="4"/>
        <v>155335</v>
      </c>
      <c r="R16" s="124">
        <v>159350</v>
      </c>
      <c r="S16" s="122">
        <f t="shared" si="5"/>
        <v>-4015</v>
      </c>
      <c r="T16" s="30"/>
      <c r="U16" s="35" t="s">
        <v>22</v>
      </c>
      <c r="V16" s="124">
        <f t="shared" si="6"/>
        <v>56093</v>
      </c>
      <c r="W16" s="124">
        <v>57492</v>
      </c>
      <c r="X16" s="122">
        <f t="shared" si="7"/>
        <v>-1399</v>
      </c>
      <c r="Y16" s="110"/>
      <c r="Z16" s="11" t="s">
        <v>36</v>
      </c>
      <c r="AA16" s="99">
        <v>39180</v>
      </c>
      <c r="AB16" s="100">
        <v>41401</v>
      </c>
      <c r="AC16" s="101">
        <v>80581</v>
      </c>
      <c r="AD16" s="101">
        <v>15</v>
      </c>
      <c r="AE16" s="101">
        <v>115</v>
      </c>
      <c r="AF16" s="109"/>
      <c r="AG16" s="11" t="s">
        <v>17</v>
      </c>
      <c r="AH16" s="90">
        <v>71771</v>
      </c>
      <c r="AI16" s="91">
        <v>78970</v>
      </c>
      <c r="AJ16" s="92">
        <v>150741</v>
      </c>
      <c r="AK16" s="92">
        <v>58</v>
      </c>
      <c r="AL16" s="92">
        <v>394</v>
      </c>
      <c r="AM16" s="108"/>
    </row>
    <row r="17" spans="1:39" ht="23.25" customHeight="1">
      <c r="A17" s="1"/>
      <c r="B17" s="12" t="s">
        <v>38</v>
      </c>
      <c r="C17" s="125">
        <f>SUM(C13:C16)</f>
        <v>206379</v>
      </c>
      <c r="D17" s="125">
        <f t="shared" ref="D17:G17" si="24">SUM(D13:D16)</f>
        <v>235820</v>
      </c>
      <c r="E17" s="125">
        <f t="shared" si="24"/>
        <v>442199</v>
      </c>
      <c r="F17" s="125">
        <f t="shared" si="24"/>
        <v>74</v>
      </c>
      <c r="G17" s="125">
        <f t="shared" si="24"/>
        <v>566</v>
      </c>
      <c r="H17" s="30"/>
      <c r="I17" s="35" t="s">
        <v>26</v>
      </c>
      <c r="J17" s="124">
        <f>AH19</f>
        <v>42848</v>
      </c>
      <c r="K17" s="124">
        <f t="shared" si="23"/>
        <v>48553</v>
      </c>
      <c r="L17" s="124">
        <f t="shared" si="23"/>
        <v>91401</v>
      </c>
      <c r="M17" s="124">
        <f t="shared" si="23"/>
        <v>37</v>
      </c>
      <c r="N17" s="124">
        <f t="shared" si="23"/>
        <v>249</v>
      </c>
      <c r="O17" s="106"/>
      <c r="P17" s="12" t="s">
        <v>38</v>
      </c>
      <c r="Q17" s="137">
        <f t="shared" si="4"/>
        <v>442199</v>
      </c>
      <c r="R17" s="137">
        <f>SUM(R13:R16)</f>
        <v>448164</v>
      </c>
      <c r="S17" s="123">
        <f t="shared" si="5"/>
        <v>-5965</v>
      </c>
      <c r="T17" s="30"/>
      <c r="U17" s="35" t="s">
        <v>26</v>
      </c>
      <c r="V17" s="124">
        <f t="shared" si="6"/>
        <v>91401</v>
      </c>
      <c r="W17" s="124">
        <v>93184</v>
      </c>
      <c r="X17" s="122">
        <f t="shared" si="7"/>
        <v>-1783</v>
      </c>
      <c r="Y17" s="110"/>
      <c r="Z17" s="11" t="s">
        <v>39</v>
      </c>
      <c r="AA17" s="99">
        <v>76412</v>
      </c>
      <c r="AB17" s="100">
        <v>78054</v>
      </c>
      <c r="AC17" s="101">
        <v>154466</v>
      </c>
      <c r="AD17" s="101">
        <v>19</v>
      </c>
      <c r="AE17" s="101">
        <v>157</v>
      </c>
      <c r="AF17" s="109"/>
      <c r="AG17" s="11" t="s">
        <v>20</v>
      </c>
      <c r="AH17" s="90">
        <v>52669</v>
      </c>
      <c r="AI17" s="91">
        <v>59384</v>
      </c>
      <c r="AJ17" s="92">
        <v>112053</v>
      </c>
      <c r="AK17" s="92">
        <v>38</v>
      </c>
      <c r="AL17" s="92">
        <v>271</v>
      </c>
      <c r="AM17" s="108"/>
    </row>
    <row r="18" spans="1:39" ht="23.25" customHeight="1">
      <c r="A18" s="1"/>
      <c r="B18" s="34" t="s">
        <v>41</v>
      </c>
      <c r="C18" s="126">
        <f>AA13</f>
        <v>25525</v>
      </c>
      <c r="D18" s="126">
        <f t="shared" ref="D18:G18" si="25">AB13</f>
        <v>26913</v>
      </c>
      <c r="E18" s="126">
        <f t="shared" si="25"/>
        <v>52438</v>
      </c>
      <c r="F18" s="126">
        <f t="shared" si="25"/>
        <v>10</v>
      </c>
      <c r="G18" s="126">
        <f t="shared" si="25"/>
        <v>76</v>
      </c>
      <c r="H18" s="30"/>
      <c r="I18" s="35" t="s">
        <v>40</v>
      </c>
      <c r="J18" s="124">
        <f>AH23</f>
        <v>24610</v>
      </c>
      <c r="K18" s="124">
        <f t="shared" ref="K18:N18" si="26">AI23</f>
        <v>28033</v>
      </c>
      <c r="L18" s="124">
        <f t="shared" si="26"/>
        <v>52643</v>
      </c>
      <c r="M18" s="124">
        <f t="shared" si="26"/>
        <v>17</v>
      </c>
      <c r="N18" s="124">
        <f t="shared" si="26"/>
        <v>117</v>
      </c>
      <c r="O18" s="106"/>
      <c r="P18" s="34" t="s">
        <v>41</v>
      </c>
      <c r="Q18" s="136">
        <f t="shared" si="4"/>
        <v>52438</v>
      </c>
      <c r="R18" s="136">
        <v>54274</v>
      </c>
      <c r="S18" s="136">
        <f t="shared" si="5"/>
        <v>-1836</v>
      </c>
      <c r="T18" s="30"/>
      <c r="U18" s="35" t="s">
        <v>40</v>
      </c>
      <c r="V18" s="124">
        <f t="shared" si="6"/>
        <v>52643</v>
      </c>
      <c r="W18" s="124">
        <v>53824</v>
      </c>
      <c r="X18" s="122">
        <f t="shared" si="7"/>
        <v>-1181</v>
      </c>
      <c r="Y18" s="110"/>
      <c r="Z18" s="12" t="s">
        <v>42</v>
      </c>
      <c r="AA18" s="102">
        <v>71188</v>
      </c>
      <c r="AB18" s="103">
        <v>73506</v>
      </c>
      <c r="AC18" s="104">
        <v>144694</v>
      </c>
      <c r="AD18" s="104">
        <v>20</v>
      </c>
      <c r="AE18" s="104">
        <v>159</v>
      </c>
      <c r="AF18" s="109"/>
      <c r="AG18" s="11" t="s">
        <v>22</v>
      </c>
      <c r="AH18" s="93">
        <v>26487</v>
      </c>
      <c r="AI18" s="94">
        <v>29606</v>
      </c>
      <c r="AJ18" s="95">
        <v>56093</v>
      </c>
      <c r="AK18" s="95">
        <v>26</v>
      </c>
      <c r="AL18" s="95">
        <v>179</v>
      </c>
      <c r="AM18" s="108"/>
    </row>
    <row r="19" spans="1:39" ht="23.25" customHeight="1">
      <c r="A19" s="1"/>
      <c r="B19" s="35" t="s">
        <v>43</v>
      </c>
      <c r="C19" s="122">
        <f>AA25</f>
        <v>46710</v>
      </c>
      <c r="D19" s="122">
        <f t="shared" ref="D19:G20" si="27">AB25</f>
        <v>51029</v>
      </c>
      <c r="E19" s="122">
        <f t="shared" si="27"/>
        <v>97739</v>
      </c>
      <c r="F19" s="122">
        <f t="shared" si="27"/>
        <v>17</v>
      </c>
      <c r="G19" s="122">
        <f t="shared" si="27"/>
        <v>129</v>
      </c>
      <c r="H19" s="30"/>
      <c r="I19" s="36" t="s">
        <v>47</v>
      </c>
      <c r="J19" s="127">
        <f>SUM(J15:J18)</f>
        <v>194771</v>
      </c>
      <c r="K19" s="127">
        <f t="shared" ref="K19:N19" si="28">SUM(K15:K18)</f>
        <v>220016</v>
      </c>
      <c r="L19" s="127">
        <f t="shared" si="28"/>
        <v>414787</v>
      </c>
      <c r="M19" s="127">
        <f t="shared" si="28"/>
        <v>124</v>
      </c>
      <c r="N19" s="127">
        <f t="shared" si="28"/>
        <v>869</v>
      </c>
      <c r="O19" s="106"/>
      <c r="P19" s="35" t="s">
        <v>43</v>
      </c>
      <c r="Q19" s="122">
        <f t="shared" si="4"/>
        <v>97739</v>
      </c>
      <c r="R19" s="122">
        <v>100401</v>
      </c>
      <c r="S19" s="122">
        <f t="shared" si="5"/>
        <v>-2662</v>
      </c>
      <c r="T19" s="30"/>
      <c r="U19" s="36" t="s">
        <v>47</v>
      </c>
      <c r="V19" s="127">
        <f t="shared" si="6"/>
        <v>414787</v>
      </c>
      <c r="W19" s="127">
        <f>SUM(W15:W18)</f>
        <v>423031</v>
      </c>
      <c r="X19" s="127">
        <f t="shared" si="7"/>
        <v>-8244</v>
      </c>
      <c r="Y19" s="110"/>
      <c r="Z19" s="11" t="s">
        <v>44</v>
      </c>
      <c r="AA19" s="99">
        <v>31925</v>
      </c>
      <c r="AB19" s="100">
        <v>36771</v>
      </c>
      <c r="AC19" s="101">
        <v>68696</v>
      </c>
      <c r="AD19" s="101">
        <v>12</v>
      </c>
      <c r="AE19" s="101">
        <v>91</v>
      </c>
      <c r="AF19" s="109"/>
      <c r="AG19" s="11" t="s">
        <v>26</v>
      </c>
      <c r="AH19" s="91">
        <v>42848</v>
      </c>
      <c r="AI19" s="91">
        <v>48553</v>
      </c>
      <c r="AJ19" s="92">
        <v>91401</v>
      </c>
      <c r="AK19" s="92">
        <v>37</v>
      </c>
      <c r="AL19" s="92">
        <v>249</v>
      </c>
      <c r="AM19" s="108"/>
    </row>
    <row r="20" spans="1:39" ht="23.25" customHeight="1">
      <c r="A20" s="1"/>
      <c r="B20" s="35" t="s">
        <v>46</v>
      </c>
      <c r="C20" s="122">
        <f>AA26</f>
        <v>58606</v>
      </c>
      <c r="D20" s="122">
        <f t="shared" si="27"/>
        <v>68223</v>
      </c>
      <c r="E20" s="122">
        <f t="shared" si="27"/>
        <v>126829</v>
      </c>
      <c r="F20" s="122">
        <f t="shared" si="27"/>
        <v>18</v>
      </c>
      <c r="G20" s="122">
        <f t="shared" si="27"/>
        <v>143</v>
      </c>
      <c r="H20" s="30"/>
      <c r="I20" s="34" t="s">
        <v>134</v>
      </c>
      <c r="J20" s="126">
        <f>AA38</f>
        <v>14665</v>
      </c>
      <c r="K20" s="126">
        <f t="shared" ref="K20:M20" si="29">AB38</f>
        <v>16216</v>
      </c>
      <c r="L20" s="126">
        <f t="shared" si="29"/>
        <v>30881</v>
      </c>
      <c r="M20" s="126">
        <f t="shared" si="29"/>
        <v>18</v>
      </c>
      <c r="N20" s="126">
        <f>AE38</f>
        <v>114</v>
      </c>
      <c r="O20" s="106"/>
      <c r="P20" s="35" t="s">
        <v>46</v>
      </c>
      <c r="Q20" s="122">
        <f t="shared" si="4"/>
        <v>126829</v>
      </c>
      <c r="R20" s="122">
        <v>127765</v>
      </c>
      <c r="S20" s="122">
        <f t="shared" si="5"/>
        <v>-936</v>
      </c>
      <c r="T20" s="30"/>
      <c r="U20" s="34" t="s">
        <v>134</v>
      </c>
      <c r="V20" s="126">
        <f t="shared" si="6"/>
        <v>30881</v>
      </c>
      <c r="W20" s="126">
        <v>31470</v>
      </c>
      <c r="X20" s="126">
        <f t="shared" si="7"/>
        <v>-589</v>
      </c>
      <c r="Y20" s="110"/>
      <c r="Z20" s="11" t="s">
        <v>48</v>
      </c>
      <c r="AA20" s="99">
        <v>41071</v>
      </c>
      <c r="AB20" s="100">
        <v>44690</v>
      </c>
      <c r="AC20" s="101">
        <v>85761</v>
      </c>
      <c r="AD20" s="101">
        <v>19</v>
      </c>
      <c r="AE20" s="101">
        <v>139</v>
      </c>
      <c r="AF20" s="109"/>
      <c r="AG20" s="11" t="s">
        <v>29</v>
      </c>
      <c r="AH20" s="90">
        <v>48591</v>
      </c>
      <c r="AI20" s="91">
        <v>51187</v>
      </c>
      <c r="AJ20" s="92">
        <v>99778</v>
      </c>
      <c r="AK20" s="92">
        <v>32</v>
      </c>
      <c r="AL20" s="92">
        <v>229</v>
      </c>
      <c r="AM20" s="108"/>
    </row>
    <row r="21" spans="1:39" ht="23.25" customHeight="1">
      <c r="A21" s="1"/>
      <c r="B21" s="35" t="s">
        <v>49</v>
      </c>
      <c r="C21" s="122">
        <f>AA29</f>
        <v>49008</v>
      </c>
      <c r="D21" s="122">
        <f t="shared" ref="D21:G21" si="30">AB29</f>
        <v>34015</v>
      </c>
      <c r="E21" s="122">
        <f t="shared" si="30"/>
        <v>83023</v>
      </c>
      <c r="F21" s="122">
        <f t="shared" si="30"/>
        <v>16</v>
      </c>
      <c r="G21" s="122">
        <f t="shared" si="30"/>
        <v>121</v>
      </c>
      <c r="H21" s="30"/>
      <c r="I21" s="35" t="s">
        <v>50</v>
      </c>
      <c r="J21" s="124">
        <f>AH11</f>
        <v>41700</v>
      </c>
      <c r="K21" s="124">
        <f t="shared" ref="K21:N21" si="31">AI11</f>
        <v>48304</v>
      </c>
      <c r="L21" s="124">
        <f t="shared" si="31"/>
        <v>90004</v>
      </c>
      <c r="M21" s="124">
        <f t="shared" si="31"/>
        <v>34</v>
      </c>
      <c r="N21" s="124">
        <f t="shared" si="31"/>
        <v>228</v>
      </c>
      <c r="O21" s="106"/>
      <c r="P21" s="35" t="s">
        <v>49</v>
      </c>
      <c r="Q21" s="122">
        <f t="shared" si="4"/>
        <v>83023</v>
      </c>
      <c r="R21" s="122">
        <v>86545</v>
      </c>
      <c r="S21" s="122">
        <f t="shared" si="5"/>
        <v>-3522</v>
      </c>
      <c r="T21" s="30"/>
      <c r="U21" s="35" t="s">
        <v>50</v>
      </c>
      <c r="V21" s="124">
        <f t="shared" si="6"/>
        <v>90004</v>
      </c>
      <c r="W21" s="124">
        <v>92972</v>
      </c>
      <c r="X21" s="122">
        <f t="shared" si="7"/>
        <v>-2968</v>
      </c>
      <c r="Y21" s="110"/>
      <c r="Z21" s="11" t="s">
        <v>51</v>
      </c>
      <c r="AA21" s="99">
        <v>36257</v>
      </c>
      <c r="AB21" s="100">
        <v>40380</v>
      </c>
      <c r="AC21" s="101">
        <v>76637</v>
      </c>
      <c r="AD21" s="101">
        <v>14</v>
      </c>
      <c r="AE21" s="101">
        <v>106</v>
      </c>
      <c r="AF21" s="109"/>
      <c r="AG21" s="11" t="s">
        <v>33</v>
      </c>
      <c r="AH21" s="90">
        <v>35252</v>
      </c>
      <c r="AI21" s="91">
        <v>36729</v>
      </c>
      <c r="AJ21" s="92">
        <v>71981</v>
      </c>
      <c r="AK21" s="92">
        <v>22</v>
      </c>
      <c r="AL21" s="92">
        <v>157</v>
      </c>
      <c r="AM21" s="108"/>
    </row>
    <row r="22" spans="1:39" ht="23.25" customHeight="1">
      <c r="A22" s="1"/>
      <c r="B22" s="36" t="s">
        <v>52</v>
      </c>
      <c r="C22" s="127">
        <f>SUM(C18:C21)</f>
        <v>179849</v>
      </c>
      <c r="D22" s="127">
        <f t="shared" ref="D22:G22" si="32">SUM(D18:D21)</f>
        <v>180180</v>
      </c>
      <c r="E22" s="127">
        <f t="shared" si="32"/>
        <v>360029</v>
      </c>
      <c r="F22" s="127">
        <f t="shared" si="32"/>
        <v>61</v>
      </c>
      <c r="G22" s="127">
        <f t="shared" si="32"/>
        <v>469</v>
      </c>
      <c r="H22" s="30"/>
      <c r="I22" s="35" t="s">
        <v>6</v>
      </c>
      <c r="J22" s="124">
        <f>AH13</f>
        <v>39693</v>
      </c>
      <c r="K22" s="124">
        <f t="shared" ref="K22:N23" si="33">AI13</f>
        <v>46023</v>
      </c>
      <c r="L22" s="124">
        <f t="shared" si="33"/>
        <v>85716</v>
      </c>
      <c r="M22" s="124">
        <f t="shared" si="33"/>
        <v>42</v>
      </c>
      <c r="N22" s="124">
        <f t="shared" si="33"/>
        <v>292</v>
      </c>
      <c r="O22" s="106"/>
      <c r="P22" s="36" t="s">
        <v>52</v>
      </c>
      <c r="Q22" s="123">
        <f t="shared" si="4"/>
        <v>360029</v>
      </c>
      <c r="R22" s="123">
        <f>SUM(R18:R21)</f>
        <v>368985</v>
      </c>
      <c r="S22" s="123">
        <f t="shared" si="5"/>
        <v>-8956</v>
      </c>
      <c r="T22" s="30"/>
      <c r="U22" s="35" t="s">
        <v>6</v>
      </c>
      <c r="V22" s="124">
        <f t="shared" si="6"/>
        <v>85716</v>
      </c>
      <c r="W22" s="124">
        <v>89048</v>
      </c>
      <c r="X22" s="122">
        <f t="shared" si="7"/>
        <v>-3332</v>
      </c>
      <c r="Y22" s="110"/>
      <c r="Z22" s="11" t="s">
        <v>53</v>
      </c>
      <c r="AA22" s="99">
        <v>66058</v>
      </c>
      <c r="AB22" s="100">
        <v>74837</v>
      </c>
      <c r="AC22" s="101">
        <v>140895</v>
      </c>
      <c r="AD22" s="101">
        <v>20</v>
      </c>
      <c r="AE22" s="101">
        <v>158</v>
      </c>
      <c r="AF22" s="109"/>
      <c r="AG22" s="11" t="s">
        <v>37</v>
      </c>
      <c r="AH22" s="90">
        <v>22200</v>
      </c>
      <c r="AI22" s="91">
        <v>25017</v>
      </c>
      <c r="AJ22" s="92">
        <v>47217</v>
      </c>
      <c r="AK22" s="92">
        <v>14</v>
      </c>
      <c r="AL22" s="92">
        <v>99</v>
      </c>
      <c r="AM22" s="108"/>
    </row>
    <row r="23" spans="1:39" ht="23.25" customHeight="1">
      <c r="A23" s="1"/>
      <c r="B23" s="34" t="s">
        <v>55</v>
      </c>
      <c r="C23" s="128">
        <f>AA6</f>
        <v>56653</v>
      </c>
      <c r="D23" s="128">
        <f t="shared" ref="D23:G25" si="34">AB6</f>
        <v>61041</v>
      </c>
      <c r="E23" s="128">
        <f t="shared" si="34"/>
        <v>117694</v>
      </c>
      <c r="F23" s="128">
        <f t="shared" si="34"/>
        <v>16</v>
      </c>
      <c r="G23" s="128">
        <f t="shared" si="34"/>
        <v>128</v>
      </c>
      <c r="H23" s="30"/>
      <c r="I23" s="35" t="s">
        <v>10</v>
      </c>
      <c r="J23" s="124">
        <f>AH14</f>
        <v>46851</v>
      </c>
      <c r="K23" s="124">
        <f t="shared" si="33"/>
        <v>52162</v>
      </c>
      <c r="L23" s="124">
        <f t="shared" si="33"/>
        <v>99013</v>
      </c>
      <c r="M23" s="124">
        <f t="shared" si="33"/>
        <v>34</v>
      </c>
      <c r="N23" s="124">
        <f t="shared" si="33"/>
        <v>237</v>
      </c>
      <c r="O23" s="106"/>
      <c r="P23" s="34" t="s">
        <v>55</v>
      </c>
      <c r="Q23" s="138">
        <f t="shared" si="4"/>
        <v>117694</v>
      </c>
      <c r="R23" s="138">
        <v>113792</v>
      </c>
      <c r="S23" s="136">
        <f t="shared" si="5"/>
        <v>3902</v>
      </c>
      <c r="T23" s="30"/>
      <c r="U23" s="35" t="s">
        <v>10</v>
      </c>
      <c r="V23" s="124">
        <f t="shared" si="6"/>
        <v>99013</v>
      </c>
      <c r="W23" s="124">
        <v>100740</v>
      </c>
      <c r="X23" s="122">
        <f t="shared" si="7"/>
        <v>-1727</v>
      </c>
      <c r="Y23" s="110"/>
      <c r="Z23" s="11" t="s">
        <v>56</v>
      </c>
      <c r="AA23" s="99">
        <v>42574</v>
      </c>
      <c r="AB23" s="100">
        <v>48466</v>
      </c>
      <c r="AC23" s="101">
        <v>91040</v>
      </c>
      <c r="AD23" s="101">
        <v>13</v>
      </c>
      <c r="AE23" s="101">
        <v>103</v>
      </c>
      <c r="AF23" s="109"/>
      <c r="AG23" s="11" t="s">
        <v>40</v>
      </c>
      <c r="AH23" s="90">
        <v>24610</v>
      </c>
      <c r="AI23" s="91">
        <v>28033</v>
      </c>
      <c r="AJ23" s="92">
        <v>52643</v>
      </c>
      <c r="AK23" s="92">
        <v>17</v>
      </c>
      <c r="AL23" s="92">
        <v>117</v>
      </c>
      <c r="AM23" s="108"/>
    </row>
    <row r="24" spans="1:39" ht="23.25" customHeight="1">
      <c r="A24" s="1"/>
      <c r="B24" s="35" t="s">
        <v>58</v>
      </c>
      <c r="C24" s="122">
        <f t="shared" ref="C24:C25" si="35">AA7</f>
        <v>42015</v>
      </c>
      <c r="D24" s="122">
        <f t="shared" si="34"/>
        <v>46963</v>
      </c>
      <c r="E24" s="122">
        <f t="shared" si="34"/>
        <v>88978</v>
      </c>
      <c r="F24" s="122">
        <f t="shared" si="34"/>
        <v>14</v>
      </c>
      <c r="G24" s="122">
        <f t="shared" si="34"/>
        <v>109</v>
      </c>
      <c r="H24" s="30"/>
      <c r="I24" s="35" t="s">
        <v>54</v>
      </c>
      <c r="J24" s="124">
        <f>AH28</f>
        <v>22037</v>
      </c>
      <c r="K24" s="124">
        <f t="shared" ref="K24:N24" si="36">AI28</f>
        <v>25743</v>
      </c>
      <c r="L24" s="124">
        <f t="shared" si="36"/>
        <v>47780</v>
      </c>
      <c r="M24" s="124">
        <f t="shared" si="36"/>
        <v>17</v>
      </c>
      <c r="N24" s="124">
        <f t="shared" si="36"/>
        <v>117</v>
      </c>
      <c r="O24" s="106"/>
      <c r="P24" s="35" t="s">
        <v>58</v>
      </c>
      <c r="Q24" s="122">
        <f t="shared" si="4"/>
        <v>88978</v>
      </c>
      <c r="R24" s="122">
        <v>88189</v>
      </c>
      <c r="S24" s="122">
        <f t="shared" si="5"/>
        <v>789</v>
      </c>
      <c r="T24" s="30"/>
      <c r="U24" s="35" t="s">
        <v>54</v>
      </c>
      <c r="V24" s="124">
        <f t="shared" si="6"/>
        <v>47780</v>
      </c>
      <c r="W24" s="124">
        <v>48424</v>
      </c>
      <c r="X24" s="122">
        <f t="shared" si="7"/>
        <v>-644</v>
      </c>
      <c r="Y24" s="110"/>
      <c r="Z24" s="11" t="s">
        <v>59</v>
      </c>
      <c r="AA24" s="99">
        <v>41069</v>
      </c>
      <c r="AB24" s="100">
        <v>49798</v>
      </c>
      <c r="AC24" s="101">
        <v>90867</v>
      </c>
      <c r="AD24" s="101">
        <v>16</v>
      </c>
      <c r="AE24" s="101">
        <v>121</v>
      </c>
      <c r="AF24" s="109"/>
      <c r="AG24" s="12" t="s">
        <v>27</v>
      </c>
      <c r="AH24" s="92">
        <v>190870</v>
      </c>
      <c r="AI24" s="96">
        <v>206257</v>
      </c>
      <c r="AJ24" s="96">
        <v>397127</v>
      </c>
      <c r="AK24" s="92">
        <v>93</v>
      </c>
      <c r="AL24" s="92">
        <v>680</v>
      </c>
      <c r="AM24" s="108"/>
    </row>
    <row r="25" spans="1:39" ht="23.25" customHeight="1">
      <c r="A25" s="1"/>
      <c r="B25" s="35" t="s">
        <v>60</v>
      </c>
      <c r="C25" s="122">
        <f t="shared" si="35"/>
        <v>32070</v>
      </c>
      <c r="D25" s="122">
        <f t="shared" si="34"/>
        <v>36402</v>
      </c>
      <c r="E25" s="122">
        <f t="shared" si="34"/>
        <v>68472</v>
      </c>
      <c r="F25" s="122">
        <f t="shared" si="34"/>
        <v>10</v>
      </c>
      <c r="G25" s="122">
        <f t="shared" si="34"/>
        <v>79</v>
      </c>
      <c r="H25" s="30"/>
      <c r="I25" s="35" t="s">
        <v>61</v>
      </c>
      <c r="J25" s="122">
        <f>AH41</f>
        <v>5225</v>
      </c>
      <c r="K25" s="122">
        <f t="shared" ref="K25:N27" si="37">AI41</f>
        <v>5585</v>
      </c>
      <c r="L25" s="122">
        <f t="shared" si="37"/>
        <v>10810</v>
      </c>
      <c r="M25" s="122">
        <f t="shared" si="37"/>
        <v>5</v>
      </c>
      <c r="N25" s="122">
        <f t="shared" si="37"/>
        <v>36</v>
      </c>
      <c r="O25" s="106"/>
      <c r="P25" s="35" t="s">
        <v>60</v>
      </c>
      <c r="Q25" s="122">
        <f t="shared" si="4"/>
        <v>68472</v>
      </c>
      <c r="R25" s="122">
        <v>65840</v>
      </c>
      <c r="S25" s="122">
        <f t="shared" si="5"/>
        <v>2632</v>
      </c>
      <c r="T25" s="30"/>
      <c r="U25" s="35" t="s">
        <v>61</v>
      </c>
      <c r="V25" s="122">
        <f t="shared" si="6"/>
        <v>10810</v>
      </c>
      <c r="W25" s="122">
        <v>11086</v>
      </c>
      <c r="X25" s="122">
        <f t="shared" si="7"/>
        <v>-276</v>
      </c>
      <c r="Y25" s="110"/>
      <c r="Z25" s="11" t="s">
        <v>62</v>
      </c>
      <c r="AA25" s="99">
        <v>46710</v>
      </c>
      <c r="AB25" s="100">
        <v>51029</v>
      </c>
      <c r="AC25" s="101">
        <v>97739</v>
      </c>
      <c r="AD25" s="101">
        <v>17</v>
      </c>
      <c r="AE25" s="101">
        <v>129</v>
      </c>
      <c r="AF25" s="109"/>
      <c r="AG25" s="11" t="s">
        <v>45</v>
      </c>
      <c r="AH25" s="92">
        <v>23368</v>
      </c>
      <c r="AI25" s="96">
        <v>25706</v>
      </c>
      <c r="AJ25" s="96">
        <v>49074</v>
      </c>
      <c r="AK25" s="92">
        <v>24</v>
      </c>
      <c r="AL25" s="92">
        <v>162</v>
      </c>
      <c r="AM25" s="108"/>
    </row>
    <row r="26" spans="1:39" ht="23.25" customHeight="1">
      <c r="A26" s="2"/>
      <c r="B26" s="35" t="s">
        <v>67</v>
      </c>
      <c r="C26" s="122">
        <f>AA22</f>
        <v>66058</v>
      </c>
      <c r="D26" s="122">
        <f t="shared" ref="D26:G26" si="38">AB22</f>
        <v>74837</v>
      </c>
      <c r="E26" s="122">
        <f t="shared" si="38"/>
        <v>140895</v>
      </c>
      <c r="F26" s="122">
        <f t="shared" si="38"/>
        <v>20</v>
      </c>
      <c r="G26" s="122">
        <f t="shared" si="38"/>
        <v>158</v>
      </c>
      <c r="H26" s="30"/>
      <c r="I26" s="35" t="s">
        <v>64</v>
      </c>
      <c r="J26" s="122">
        <f t="shared" ref="J26:J27" si="39">AH42</f>
        <v>6013</v>
      </c>
      <c r="K26" s="122">
        <f t="shared" si="37"/>
        <v>6517</v>
      </c>
      <c r="L26" s="122">
        <f t="shared" si="37"/>
        <v>12530</v>
      </c>
      <c r="M26" s="122">
        <f t="shared" si="37"/>
        <v>5</v>
      </c>
      <c r="N26" s="122">
        <f t="shared" si="37"/>
        <v>39</v>
      </c>
      <c r="O26" s="109"/>
      <c r="P26" s="35" t="s">
        <v>67</v>
      </c>
      <c r="Q26" s="122">
        <f t="shared" si="4"/>
        <v>140895</v>
      </c>
      <c r="R26" s="122">
        <v>141743</v>
      </c>
      <c r="S26" s="122">
        <f t="shared" si="5"/>
        <v>-848</v>
      </c>
      <c r="T26" s="30"/>
      <c r="U26" s="35" t="s">
        <v>64</v>
      </c>
      <c r="V26" s="122">
        <f t="shared" si="6"/>
        <v>12530</v>
      </c>
      <c r="W26" s="122">
        <v>12994</v>
      </c>
      <c r="X26" s="122">
        <f t="shared" si="7"/>
        <v>-464</v>
      </c>
      <c r="Y26" s="110"/>
      <c r="Z26" s="11" t="s">
        <v>65</v>
      </c>
      <c r="AA26" s="99">
        <v>58606</v>
      </c>
      <c r="AB26" s="100">
        <v>68223</v>
      </c>
      <c r="AC26" s="101">
        <v>126829</v>
      </c>
      <c r="AD26" s="101">
        <v>18</v>
      </c>
      <c r="AE26" s="101">
        <v>143</v>
      </c>
      <c r="AF26" s="109"/>
      <c r="AG26" s="11" t="s">
        <v>121</v>
      </c>
      <c r="AH26" s="90">
        <v>21936</v>
      </c>
      <c r="AI26" s="91">
        <v>23619</v>
      </c>
      <c r="AJ26" s="92">
        <v>45555</v>
      </c>
      <c r="AK26" s="92">
        <v>16</v>
      </c>
      <c r="AL26" s="92">
        <v>113</v>
      </c>
      <c r="AM26" s="108"/>
    </row>
    <row r="27" spans="1:39" ht="23.25" customHeight="1">
      <c r="A27" s="1"/>
      <c r="B27" s="36" t="s">
        <v>71</v>
      </c>
      <c r="C27" s="127">
        <f>SUM(C23:C26)</f>
        <v>196796</v>
      </c>
      <c r="D27" s="127">
        <f t="shared" ref="D27:G27" si="40">SUM(D23:D26)</f>
        <v>219243</v>
      </c>
      <c r="E27" s="127">
        <f t="shared" si="40"/>
        <v>416039</v>
      </c>
      <c r="F27" s="127">
        <f t="shared" si="40"/>
        <v>60</v>
      </c>
      <c r="G27" s="127">
        <f t="shared" si="40"/>
        <v>474</v>
      </c>
      <c r="H27" s="30"/>
      <c r="I27" s="35" t="s">
        <v>68</v>
      </c>
      <c r="J27" s="122">
        <f t="shared" si="39"/>
        <v>1994</v>
      </c>
      <c r="K27" s="122">
        <f t="shared" si="37"/>
        <v>2245</v>
      </c>
      <c r="L27" s="122">
        <f t="shared" si="37"/>
        <v>4239</v>
      </c>
      <c r="M27" s="122">
        <f t="shared" si="37"/>
        <v>4</v>
      </c>
      <c r="N27" s="122">
        <f t="shared" si="37"/>
        <v>31</v>
      </c>
      <c r="O27" s="106"/>
      <c r="P27" s="36" t="s">
        <v>71</v>
      </c>
      <c r="Q27" s="123">
        <f t="shared" si="4"/>
        <v>416039</v>
      </c>
      <c r="R27" s="123">
        <f>SUM(R23:R26)</f>
        <v>409564</v>
      </c>
      <c r="S27" s="123">
        <f t="shared" si="5"/>
        <v>6475</v>
      </c>
      <c r="T27" s="30"/>
      <c r="U27" s="35" t="s">
        <v>68</v>
      </c>
      <c r="V27" s="122">
        <f t="shared" si="6"/>
        <v>4239</v>
      </c>
      <c r="W27" s="122">
        <v>4483</v>
      </c>
      <c r="X27" s="122">
        <f t="shared" si="7"/>
        <v>-244</v>
      </c>
      <c r="Y27" s="110"/>
      <c r="Z27" s="11" t="s">
        <v>69</v>
      </c>
      <c r="AA27" s="99">
        <v>51803</v>
      </c>
      <c r="AB27" s="100">
        <v>58433</v>
      </c>
      <c r="AC27" s="101">
        <v>110236</v>
      </c>
      <c r="AD27" s="101">
        <v>18</v>
      </c>
      <c r="AE27" s="101">
        <v>139</v>
      </c>
      <c r="AF27" s="109"/>
      <c r="AG27" s="11" t="s">
        <v>8</v>
      </c>
      <c r="AH27" s="90">
        <v>30739</v>
      </c>
      <c r="AI27" s="91">
        <v>34070</v>
      </c>
      <c r="AJ27" s="92">
        <v>64809</v>
      </c>
      <c r="AK27" s="92">
        <v>20</v>
      </c>
      <c r="AL27" s="92">
        <v>143</v>
      </c>
      <c r="AM27" s="108"/>
    </row>
    <row r="28" spans="1:39" ht="23.25" customHeight="1">
      <c r="A28" s="1"/>
      <c r="B28" s="34" t="s">
        <v>74</v>
      </c>
      <c r="C28" s="126">
        <f>AA9</f>
        <v>25909</v>
      </c>
      <c r="D28" s="126">
        <f t="shared" ref="D28:G28" si="41">AB9</f>
        <v>27521</v>
      </c>
      <c r="E28" s="126">
        <f t="shared" si="41"/>
        <v>53430</v>
      </c>
      <c r="F28" s="126">
        <f t="shared" si="41"/>
        <v>12</v>
      </c>
      <c r="G28" s="126">
        <f t="shared" si="41"/>
        <v>93</v>
      </c>
      <c r="H28" s="30"/>
      <c r="I28" s="36" t="s">
        <v>75</v>
      </c>
      <c r="J28" s="127">
        <f>SUM(J20:J27)</f>
        <v>178178</v>
      </c>
      <c r="K28" s="127">
        <f t="shared" ref="K28:N28" si="42">SUM(K20:K27)</f>
        <v>202795</v>
      </c>
      <c r="L28" s="127">
        <f t="shared" si="42"/>
        <v>380973</v>
      </c>
      <c r="M28" s="127">
        <f t="shared" si="42"/>
        <v>159</v>
      </c>
      <c r="N28" s="127">
        <f t="shared" si="42"/>
        <v>1094</v>
      </c>
      <c r="O28" s="106"/>
      <c r="P28" s="34" t="s">
        <v>74</v>
      </c>
      <c r="Q28" s="136">
        <f t="shared" si="4"/>
        <v>53430</v>
      </c>
      <c r="R28" s="136">
        <v>54905</v>
      </c>
      <c r="S28" s="136">
        <f t="shared" si="5"/>
        <v>-1475</v>
      </c>
      <c r="T28" s="30"/>
      <c r="U28" s="36" t="s">
        <v>75</v>
      </c>
      <c r="V28" s="127">
        <f t="shared" si="6"/>
        <v>380973</v>
      </c>
      <c r="W28" s="127">
        <f>SUM(W20:W27)</f>
        <v>391217</v>
      </c>
      <c r="X28" s="127">
        <f t="shared" si="7"/>
        <v>-10244</v>
      </c>
      <c r="Y28" s="110"/>
      <c r="Z28" s="11" t="s">
        <v>72</v>
      </c>
      <c r="AA28" s="99">
        <v>72436</v>
      </c>
      <c r="AB28" s="100">
        <v>82899</v>
      </c>
      <c r="AC28" s="101">
        <v>155335</v>
      </c>
      <c r="AD28" s="101">
        <v>21</v>
      </c>
      <c r="AE28" s="101">
        <v>167</v>
      </c>
      <c r="AF28" s="109"/>
      <c r="AG28" s="11" t="s">
        <v>54</v>
      </c>
      <c r="AH28" s="90">
        <v>22037</v>
      </c>
      <c r="AI28" s="91">
        <v>25743</v>
      </c>
      <c r="AJ28" s="92">
        <v>47780</v>
      </c>
      <c r="AK28" s="92">
        <v>17</v>
      </c>
      <c r="AL28" s="92">
        <v>117</v>
      </c>
      <c r="AM28" s="108"/>
    </row>
    <row r="29" spans="1:39" ht="23.25" customHeight="1">
      <c r="A29" s="2"/>
      <c r="B29" s="35" t="s">
        <v>78</v>
      </c>
      <c r="C29" s="122">
        <f>AA16</f>
        <v>39180</v>
      </c>
      <c r="D29" s="122">
        <f t="shared" ref="D29:G31" si="43">AB16</f>
        <v>41401</v>
      </c>
      <c r="E29" s="122">
        <f t="shared" si="43"/>
        <v>80581</v>
      </c>
      <c r="F29" s="122">
        <f t="shared" si="43"/>
        <v>15</v>
      </c>
      <c r="G29" s="122">
        <f t="shared" si="43"/>
        <v>115</v>
      </c>
      <c r="H29" s="30"/>
      <c r="I29" s="37" t="s">
        <v>123</v>
      </c>
      <c r="J29" s="130">
        <f>AA32</f>
        <v>59860</v>
      </c>
      <c r="K29" s="131">
        <f t="shared" ref="K29:N29" si="44">AB32</f>
        <v>62758</v>
      </c>
      <c r="L29" s="131">
        <f t="shared" si="44"/>
        <v>122618</v>
      </c>
      <c r="M29" s="131">
        <f t="shared" si="44"/>
        <v>25</v>
      </c>
      <c r="N29" s="131">
        <f t="shared" si="44"/>
        <v>186</v>
      </c>
      <c r="O29" s="109"/>
      <c r="P29" s="35" t="s">
        <v>78</v>
      </c>
      <c r="Q29" s="122">
        <f t="shared" si="4"/>
        <v>80581</v>
      </c>
      <c r="R29" s="122">
        <v>80201</v>
      </c>
      <c r="S29" s="122">
        <f t="shared" si="5"/>
        <v>380</v>
      </c>
      <c r="T29" s="30"/>
      <c r="U29" s="37" t="s">
        <v>123</v>
      </c>
      <c r="V29" s="130">
        <f t="shared" si="6"/>
        <v>122618</v>
      </c>
      <c r="W29" s="130">
        <v>122945</v>
      </c>
      <c r="X29" s="131">
        <f t="shared" si="7"/>
        <v>-327</v>
      </c>
      <c r="Y29" s="111"/>
      <c r="Z29" s="11" t="s">
        <v>76</v>
      </c>
      <c r="AA29" s="99">
        <v>49008</v>
      </c>
      <c r="AB29" s="100">
        <v>34015</v>
      </c>
      <c r="AC29" s="101">
        <v>83023</v>
      </c>
      <c r="AD29" s="101">
        <v>16</v>
      </c>
      <c r="AE29" s="101">
        <v>121</v>
      </c>
      <c r="AF29" s="109"/>
      <c r="AG29" s="11" t="s">
        <v>57</v>
      </c>
      <c r="AH29" s="92">
        <v>20478</v>
      </c>
      <c r="AI29" s="96">
        <v>23096</v>
      </c>
      <c r="AJ29" s="96">
        <v>43574</v>
      </c>
      <c r="AK29" s="92">
        <v>22</v>
      </c>
      <c r="AL29" s="92">
        <v>151</v>
      </c>
      <c r="AM29" s="108"/>
    </row>
    <row r="30" spans="1:39" ht="23.25" customHeight="1">
      <c r="A30" s="2"/>
      <c r="B30" s="35" t="s">
        <v>81</v>
      </c>
      <c r="C30" s="122">
        <f>AA17</f>
        <v>76412</v>
      </c>
      <c r="D30" s="122">
        <f t="shared" si="43"/>
        <v>78054</v>
      </c>
      <c r="E30" s="122">
        <f t="shared" si="43"/>
        <v>154466</v>
      </c>
      <c r="F30" s="122">
        <f t="shared" si="43"/>
        <v>19</v>
      </c>
      <c r="G30" s="122">
        <f t="shared" si="43"/>
        <v>157</v>
      </c>
      <c r="H30" s="30"/>
      <c r="I30" s="38" t="s">
        <v>124</v>
      </c>
      <c r="J30" s="132">
        <f>AA34</f>
        <v>33635</v>
      </c>
      <c r="K30" s="132">
        <f t="shared" ref="K30:N30" si="45">AB34</f>
        <v>38044</v>
      </c>
      <c r="L30" s="132">
        <f t="shared" si="45"/>
        <v>71679</v>
      </c>
      <c r="M30" s="132">
        <f t="shared" si="45"/>
        <v>11</v>
      </c>
      <c r="N30" s="132">
        <f t="shared" si="45"/>
        <v>86</v>
      </c>
      <c r="O30" s="109"/>
      <c r="P30" s="35" t="s">
        <v>81</v>
      </c>
      <c r="Q30" s="122">
        <f t="shared" si="4"/>
        <v>154466</v>
      </c>
      <c r="R30" s="122">
        <v>152597</v>
      </c>
      <c r="S30" s="122">
        <f t="shared" si="5"/>
        <v>1869</v>
      </c>
      <c r="T30" s="30"/>
      <c r="U30" s="38" t="s">
        <v>124</v>
      </c>
      <c r="V30" s="132">
        <f t="shared" si="6"/>
        <v>71679</v>
      </c>
      <c r="W30" s="132">
        <v>72364</v>
      </c>
      <c r="X30" s="139">
        <f t="shared" si="7"/>
        <v>-685</v>
      </c>
      <c r="Y30" s="111"/>
      <c r="Z30" s="11" t="s">
        <v>79</v>
      </c>
      <c r="AA30" s="105">
        <f t="shared" ref="AA30:AB30" si="46">SUM(AA6:AA29)</f>
        <v>1084196</v>
      </c>
      <c r="AB30" s="105">
        <f t="shared" si="46"/>
        <v>1180059</v>
      </c>
      <c r="AC30" s="105">
        <f>SUM(AC6:AC29)</f>
        <v>2264255</v>
      </c>
      <c r="AD30" s="101">
        <v>361</v>
      </c>
      <c r="AE30" s="101">
        <v>2802</v>
      </c>
      <c r="AF30" s="109"/>
      <c r="AG30" s="23" t="s">
        <v>133</v>
      </c>
      <c r="AH30" s="90">
        <f>SUM(AA41:AA47,AH6:AH29)</f>
        <v>1981843</v>
      </c>
      <c r="AI30" s="90">
        <f t="shared" ref="AI30:AL30" si="47">SUM(AB41:AB47,AI6:AI29)</f>
        <v>2209355</v>
      </c>
      <c r="AJ30" s="90">
        <f t="shared" si="47"/>
        <v>4191198</v>
      </c>
      <c r="AK30" s="90">
        <f t="shared" si="47"/>
        <v>1197</v>
      </c>
      <c r="AL30" s="90">
        <f t="shared" si="47"/>
        <v>8531</v>
      </c>
      <c r="AM30" s="108"/>
    </row>
    <row r="31" spans="1:39" ht="23.25" customHeight="1">
      <c r="A31" s="1"/>
      <c r="B31" s="35" t="s">
        <v>85</v>
      </c>
      <c r="C31" s="122">
        <f>AA18</f>
        <v>71188</v>
      </c>
      <c r="D31" s="122">
        <f t="shared" si="43"/>
        <v>73506</v>
      </c>
      <c r="E31" s="122">
        <f t="shared" si="43"/>
        <v>144694</v>
      </c>
      <c r="F31" s="122">
        <f t="shared" si="43"/>
        <v>20</v>
      </c>
      <c r="G31" s="122">
        <f t="shared" si="43"/>
        <v>159</v>
      </c>
      <c r="H31" s="30"/>
      <c r="I31" s="38" t="s">
        <v>125</v>
      </c>
      <c r="J31" s="132">
        <f>AA37</f>
        <v>60785</v>
      </c>
      <c r="K31" s="132">
        <f t="shared" ref="K31:N31" si="48">AB37</f>
        <v>69996</v>
      </c>
      <c r="L31" s="132">
        <f t="shared" si="48"/>
        <v>130781</v>
      </c>
      <c r="M31" s="132">
        <f t="shared" si="48"/>
        <v>22</v>
      </c>
      <c r="N31" s="132">
        <f t="shared" si="48"/>
        <v>167</v>
      </c>
      <c r="O31" s="106"/>
      <c r="P31" s="35" t="s">
        <v>85</v>
      </c>
      <c r="Q31" s="122">
        <f t="shared" si="4"/>
        <v>144694</v>
      </c>
      <c r="R31" s="122">
        <v>145473</v>
      </c>
      <c r="S31" s="122">
        <f t="shared" si="5"/>
        <v>-779</v>
      </c>
      <c r="T31" s="30"/>
      <c r="U31" s="38" t="s">
        <v>125</v>
      </c>
      <c r="V31" s="132">
        <f t="shared" si="6"/>
        <v>130781</v>
      </c>
      <c r="W31" s="132">
        <v>131925</v>
      </c>
      <c r="X31" s="139">
        <f t="shared" si="7"/>
        <v>-1144</v>
      </c>
      <c r="Y31" s="111"/>
      <c r="Z31" s="13"/>
      <c r="AA31" s="101"/>
      <c r="AB31" s="101"/>
      <c r="AC31" s="105"/>
      <c r="AD31" s="101"/>
      <c r="AE31" s="101"/>
      <c r="AF31" s="109"/>
      <c r="AG31" s="22"/>
      <c r="AH31" s="90"/>
      <c r="AI31" s="91"/>
      <c r="AJ31" s="92"/>
      <c r="AK31" s="92"/>
      <c r="AL31" s="92"/>
      <c r="AM31" s="108"/>
    </row>
    <row r="32" spans="1:39" ht="23.25" customHeight="1">
      <c r="A32" s="1"/>
      <c r="B32" s="36" t="s">
        <v>87</v>
      </c>
      <c r="C32" s="125">
        <f>SUM(C28:C31)</f>
        <v>212689</v>
      </c>
      <c r="D32" s="125">
        <f t="shared" ref="D32:G32" si="49">SUM(D28:D31)</f>
        <v>220482</v>
      </c>
      <c r="E32" s="125">
        <f t="shared" si="49"/>
        <v>433171</v>
      </c>
      <c r="F32" s="125">
        <f t="shared" si="49"/>
        <v>66</v>
      </c>
      <c r="G32" s="125">
        <f t="shared" si="49"/>
        <v>524</v>
      </c>
      <c r="H32" s="30"/>
      <c r="I32" s="39" t="s">
        <v>82</v>
      </c>
      <c r="J32" s="133">
        <f>SUM(J29:J31)</f>
        <v>154280</v>
      </c>
      <c r="K32" s="133">
        <f t="shared" ref="K32:N32" si="50">SUM(K29:K31)</f>
        <v>170798</v>
      </c>
      <c r="L32" s="133">
        <f t="shared" si="50"/>
        <v>325078</v>
      </c>
      <c r="M32" s="133">
        <f t="shared" si="50"/>
        <v>58</v>
      </c>
      <c r="N32" s="133">
        <f t="shared" si="50"/>
        <v>439</v>
      </c>
      <c r="O32" s="106"/>
      <c r="P32" s="36" t="s">
        <v>87</v>
      </c>
      <c r="Q32" s="137">
        <f t="shared" si="4"/>
        <v>433171</v>
      </c>
      <c r="R32" s="137">
        <f>SUM(R28:R31)</f>
        <v>433176</v>
      </c>
      <c r="S32" s="123">
        <f t="shared" si="5"/>
        <v>-5</v>
      </c>
      <c r="T32" s="30"/>
      <c r="U32" s="39" t="s">
        <v>82</v>
      </c>
      <c r="V32" s="133">
        <f t="shared" si="6"/>
        <v>325078</v>
      </c>
      <c r="W32" s="133">
        <f>SUM(W29:W31)</f>
        <v>327234</v>
      </c>
      <c r="X32" s="133">
        <f t="shared" si="7"/>
        <v>-2156</v>
      </c>
      <c r="Y32" s="110"/>
      <c r="Z32" s="11" t="s">
        <v>123</v>
      </c>
      <c r="AA32" s="99">
        <v>59860</v>
      </c>
      <c r="AB32" s="100">
        <v>62758</v>
      </c>
      <c r="AC32" s="101">
        <v>122618</v>
      </c>
      <c r="AD32" s="101">
        <v>25</v>
      </c>
      <c r="AE32" s="101">
        <v>186</v>
      </c>
      <c r="AF32" s="109"/>
      <c r="AG32" s="22" t="s">
        <v>66</v>
      </c>
      <c r="AH32" s="90">
        <v>12106</v>
      </c>
      <c r="AI32" s="91">
        <v>13921</v>
      </c>
      <c r="AJ32" s="92">
        <v>26027</v>
      </c>
      <c r="AK32" s="92">
        <v>9</v>
      </c>
      <c r="AL32" s="92">
        <v>64</v>
      </c>
      <c r="AM32"/>
    </row>
    <row r="33" spans="1:39" ht="23.25" customHeight="1">
      <c r="A33" s="1"/>
      <c r="B33" s="34" t="s">
        <v>91</v>
      </c>
      <c r="C33" s="128">
        <f>AA21</f>
        <v>36257</v>
      </c>
      <c r="D33" s="128">
        <f t="shared" ref="D33:G33" si="51">AB21</f>
        <v>40380</v>
      </c>
      <c r="E33" s="128">
        <f t="shared" si="51"/>
        <v>76637</v>
      </c>
      <c r="F33" s="128">
        <f t="shared" si="51"/>
        <v>14</v>
      </c>
      <c r="G33" s="128">
        <f t="shared" si="51"/>
        <v>106</v>
      </c>
      <c r="H33" s="30"/>
      <c r="I33" s="37" t="s">
        <v>126</v>
      </c>
      <c r="J33" s="130">
        <f>AA33</f>
        <v>46993</v>
      </c>
      <c r="K33" s="130">
        <f t="shared" ref="K33:N33" si="52">AB33</f>
        <v>51486</v>
      </c>
      <c r="L33" s="130">
        <f t="shared" si="52"/>
        <v>98479</v>
      </c>
      <c r="M33" s="130">
        <f t="shared" si="52"/>
        <v>15</v>
      </c>
      <c r="N33" s="130">
        <f t="shared" si="52"/>
        <v>117</v>
      </c>
      <c r="O33" s="106"/>
      <c r="P33" s="34" t="s">
        <v>91</v>
      </c>
      <c r="Q33" s="138">
        <f t="shared" si="4"/>
        <v>76637</v>
      </c>
      <c r="R33" s="138">
        <v>76548</v>
      </c>
      <c r="S33" s="136">
        <f t="shared" si="5"/>
        <v>89</v>
      </c>
      <c r="T33" s="30"/>
      <c r="U33" s="37" t="s">
        <v>126</v>
      </c>
      <c r="V33" s="130">
        <f t="shared" si="6"/>
        <v>98479</v>
      </c>
      <c r="W33" s="130">
        <v>100491</v>
      </c>
      <c r="X33" s="131">
        <f t="shared" si="7"/>
        <v>-2012</v>
      </c>
      <c r="Y33" s="111"/>
      <c r="Z33" s="11" t="s">
        <v>130</v>
      </c>
      <c r="AA33" s="99">
        <v>46993</v>
      </c>
      <c r="AB33" s="100">
        <v>51486</v>
      </c>
      <c r="AC33" s="101">
        <v>98479</v>
      </c>
      <c r="AD33" s="101">
        <v>15</v>
      </c>
      <c r="AE33" s="101">
        <v>117</v>
      </c>
      <c r="AF33" s="109"/>
      <c r="AG33" s="22" t="s">
        <v>70</v>
      </c>
      <c r="AH33" s="90">
        <v>7736</v>
      </c>
      <c r="AI33" s="91">
        <v>8671</v>
      </c>
      <c r="AJ33" s="92">
        <v>16407</v>
      </c>
      <c r="AK33" s="92">
        <v>12</v>
      </c>
      <c r="AL33" s="92">
        <v>81</v>
      </c>
      <c r="AM33"/>
    </row>
    <row r="34" spans="1:39" ht="23.25" customHeight="1">
      <c r="A34" s="2"/>
      <c r="B34" s="35" t="s">
        <v>94</v>
      </c>
      <c r="C34" s="122">
        <f>AA23</f>
        <v>42574</v>
      </c>
      <c r="D34" s="122">
        <f t="shared" ref="D34:G34" si="53">AB23</f>
        <v>48466</v>
      </c>
      <c r="E34" s="122">
        <f t="shared" si="53"/>
        <v>91040</v>
      </c>
      <c r="F34" s="122">
        <f t="shared" si="53"/>
        <v>13</v>
      </c>
      <c r="G34" s="122">
        <f t="shared" si="53"/>
        <v>103</v>
      </c>
      <c r="H34" s="30"/>
      <c r="I34" s="38" t="s">
        <v>127</v>
      </c>
      <c r="J34" s="132">
        <f>AA35</f>
        <v>53395</v>
      </c>
      <c r="K34" s="132">
        <f t="shared" ref="K34:N35" si="54">AB35</f>
        <v>58936</v>
      </c>
      <c r="L34" s="132">
        <f t="shared" si="54"/>
        <v>112331</v>
      </c>
      <c r="M34" s="132">
        <f t="shared" si="54"/>
        <v>19</v>
      </c>
      <c r="N34" s="132">
        <f t="shared" si="54"/>
        <v>146</v>
      </c>
      <c r="O34" s="109"/>
      <c r="P34" s="35" t="s">
        <v>94</v>
      </c>
      <c r="Q34" s="122">
        <f t="shared" si="4"/>
        <v>91040</v>
      </c>
      <c r="R34" s="122">
        <v>91439</v>
      </c>
      <c r="S34" s="122">
        <f t="shared" si="5"/>
        <v>-399</v>
      </c>
      <c r="T34" s="30"/>
      <c r="U34" s="38" t="s">
        <v>127</v>
      </c>
      <c r="V34" s="132">
        <f t="shared" si="6"/>
        <v>112331</v>
      </c>
      <c r="W34" s="132">
        <v>113171</v>
      </c>
      <c r="X34" s="139">
        <f t="shared" si="7"/>
        <v>-840</v>
      </c>
      <c r="Y34" s="111"/>
      <c r="Z34" s="11" t="s">
        <v>124</v>
      </c>
      <c r="AA34" s="99">
        <v>33635</v>
      </c>
      <c r="AB34" s="100">
        <v>38044</v>
      </c>
      <c r="AC34" s="101">
        <v>71679</v>
      </c>
      <c r="AD34" s="101">
        <v>11</v>
      </c>
      <c r="AE34" s="101">
        <v>86</v>
      </c>
      <c r="AF34" s="109"/>
      <c r="AG34" s="22" t="s">
        <v>73</v>
      </c>
      <c r="AH34" s="92">
        <v>3931</v>
      </c>
      <c r="AI34" s="96">
        <v>4219</v>
      </c>
      <c r="AJ34" s="96">
        <v>8150</v>
      </c>
      <c r="AK34" s="92">
        <v>6</v>
      </c>
      <c r="AL34" s="92">
        <v>49</v>
      </c>
      <c r="AM34"/>
    </row>
    <row r="35" spans="1:39" ht="23.25" customHeight="1">
      <c r="A35" s="1"/>
      <c r="B35" s="35" t="s">
        <v>98</v>
      </c>
      <c r="C35" s="124">
        <f>AH6</f>
        <v>57315</v>
      </c>
      <c r="D35" s="124">
        <f t="shared" ref="D35:G35" si="55">AI6</f>
        <v>62060</v>
      </c>
      <c r="E35" s="124">
        <f t="shared" si="55"/>
        <v>119375</v>
      </c>
      <c r="F35" s="124">
        <f t="shared" si="55"/>
        <v>34</v>
      </c>
      <c r="G35" s="124">
        <f t="shared" si="55"/>
        <v>244</v>
      </c>
      <c r="H35" s="30"/>
      <c r="I35" s="38" t="s">
        <v>128</v>
      </c>
      <c r="J35" s="132">
        <f>AA36</f>
        <v>51066</v>
      </c>
      <c r="K35" s="132">
        <f t="shared" si="54"/>
        <v>61588</v>
      </c>
      <c r="L35" s="132">
        <f t="shared" si="54"/>
        <v>112654</v>
      </c>
      <c r="M35" s="132">
        <f t="shared" si="54"/>
        <v>22</v>
      </c>
      <c r="N35" s="132">
        <f t="shared" si="54"/>
        <v>170</v>
      </c>
      <c r="O35" s="106"/>
      <c r="P35" s="35" t="s">
        <v>98</v>
      </c>
      <c r="Q35" s="124">
        <f t="shared" si="4"/>
        <v>119375</v>
      </c>
      <c r="R35" s="124">
        <v>122005</v>
      </c>
      <c r="S35" s="122">
        <f t="shared" si="5"/>
        <v>-2630</v>
      </c>
      <c r="T35" s="30"/>
      <c r="U35" s="38" t="s">
        <v>128</v>
      </c>
      <c r="V35" s="132">
        <f t="shared" si="6"/>
        <v>112654</v>
      </c>
      <c r="W35" s="132">
        <v>117343</v>
      </c>
      <c r="X35" s="139">
        <f t="shared" si="7"/>
        <v>-4689</v>
      </c>
      <c r="Y35" s="111"/>
      <c r="Z35" s="11" t="s">
        <v>127</v>
      </c>
      <c r="AA35" s="99">
        <v>53395</v>
      </c>
      <c r="AB35" s="100">
        <v>58936</v>
      </c>
      <c r="AC35" s="101">
        <v>112331</v>
      </c>
      <c r="AD35" s="101">
        <v>19</v>
      </c>
      <c r="AE35" s="101">
        <v>146</v>
      </c>
      <c r="AF35" s="109"/>
      <c r="AG35" s="22" t="s">
        <v>77</v>
      </c>
      <c r="AH35" s="92">
        <f t="shared" ref="AH35:AJ35" si="56">SUM(AH33:AH34)</f>
        <v>11667</v>
      </c>
      <c r="AI35" s="92">
        <f t="shared" si="56"/>
        <v>12890</v>
      </c>
      <c r="AJ35" s="92">
        <f t="shared" si="56"/>
        <v>24557</v>
      </c>
      <c r="AK35" s="92">
        <f>SUM(AK33:AK34)</f>
        <v>18</v>
      </c>
      <c r="AL35" s="92">
        <f>SUM(AL33:AL34)</f>
        <v>130</v>
      </c>
      <c r="AM35"/>
    </row>
    <row r="36" spans="1:39" ht="23.25" customHeight="1">
      <c r="A36" s="1"/>
      <c r="B36" s="35" t="s">
        <v>29</v>
      </c>
      <c r="C36" s="124">
        <f>AH20</f>
        <v>48591</v>
      </c>
      <c r="D36" s="124">
        <f t="shared" ref="D36:G36" si="57">AI20</f>
        <v>51187</v>
      </c>
      <c r="E36" s="124">
        <f t="shared" si="57"/>
        <v>99778</v>
      </c>
      <c r="F36" s="124">
        <f t="shared" si="57"/>
        <v>32</v>
      </c>
      <c r="G36" s="124">
        <f t="shared" si="57"/>
        <v>229</v>
      </c>
      <c r="H36" s="30"/>
      <c r="I36" s="39" t="s">
        <v>88</v>
      </c>
      <c r="J36" s="133">
        <f>SUM(J33:J35)</f>
        <v>151454</v>
      </c>
      <c r="K36" s="133">
        <f t="shared" ref="K36:N36" si="58">SUM(K33:K35)</f>
        <v>172010</v>
      </c>
      <c r="L36" s="133">
        <f t="shared" si="58"/>
        <v>323464</v>
      </c>
      <c r="M36" s="133">
        <f t="shared" si="58"/>
        <v>56</v>
      </c>
      <c r="N36" s="133">
        <f t="shared" si="58"/>
        <v>433</v>
      </c>
      <c r="O36" s="106"/>
      <c r="P36" s="35" t="s">
        <v>29</v>
      </c>
      <c r="Q36" s="124">
        <f t="shared" si="4"/>
        <v>99778</v>
      </c>
      <c r="R36" s="124">
        <v>102280</v>
      </c>
      <c r="S36" s="122">
        <f t="shared" si="5"/>
        <v>-2502</v>
      </c>
      <c r="T36" s="30"/>
      <c r="U36" s="39" t="s">
        <v>88</v>
      </c>
      <c r="V36" s="133">
        <f t="shared" si="6"/>
        <v>323464</v>
      </c>
      <c r="W36" s="133">
        <f>SUM(W33:W35)</f>
        <v>331005</v>
      </c>
      <c r="X36" s="133">
        <f t="shared" si="7"/>
        <v>-7541</v>
      </c>
      <c r="Y36" s="110"/>
      <c r="Z36" s="11" t="s">
        <v>128</v>
      </c>
      <c r="AA36" s="99">
        <v>51066</v>
      </c>
      <c r="AB36" s="100">
        <v>61588</v>
      </c>
      <c r="AC36" s="101">
        <v>112654</v>
      </c>
      <c r="AD36" s="101">
        <v>22</v>
      </c>
      <c r="AE36" s="101">
        <v>170</v>
      </c>
      <c r="AF36" s="109"/>
      <c r="AG36" s="22" t="s">
        <v>80</v>
      </c>
      <c r="AH36" s="90">
        <v>6507</v>
      </c>
      <c r="AI36" s="91">
        <v>7141</v>
      </c>
      <c r="AJ36" s="92">
        <v>13648</v>
      </c>
      <c r="AK36" s="92">
        <v>6</v>
      </c>
      <c r="AL36" s="92">
        <v>42</v>
      </c>
      <c r="AM36"/>
    </row>
    <row r="37" spans="1:39" ht="23.25" customHeight="1">
      <c r="A37" s="1"/>
      <c r="B37" s="36" t="s">
        <v>102</v>
      </c>
      <c r="C37" s="127">
        <f>SUM(C33:C36)</f>
        <v>184737</v>
      </c>
      <c r="D37" s="127">
        <f t="shared" ref="D37:F37" si="59">SUM(D33:D36)</f>
        <v>202093</v>
      </c>
      <c r="E37" s="127">
        <f t="shared" si="59"/>
        <v>386830</v>
      </c>
      <c r="F37" s="127">
        <f t="shared" si="59"/>
        <v>93</v>
      </c>
      <c r="G37" s="127">
        <f>SUM(G33:G36)</f>
        <v>682</v>
      </c>
      <c r="H37" s="30"/>
      <c r="I37" s="34" t="s">
        <v>89</v>
      </c>
      <c r="J37" s="128">
        <f>AA41</f>
        <v>73491</v>
      </c>
      <c r="K37" s="128">
        <f t="shared" ref="K37:N37" si="60">AB41</f>
        <v>82570</v>
      </c>
      <c r="L37" s="128">
        <f t="shared" si="60"/>
        <v>156061</v>
      </c>
      <c r="M37" s="128">
        <f t="shared" si="60"/>
        <v>46</v>
      </c>
      <c r="N37" s="128">
        <f t="shared" si="60"/>
        <v>335</v>
      </c>
      <c r="O37" s="106"/>
      <c r="P37" s="36" t="s">
        <v>102</v>
      </c>
      <c r="Q37" s="123">
        <f t="shared" si="4"/>
        <v>386830</v>
      </c>
      <c r="R37" s="123">
        <f>SUM(R33:R36)</f>
        <v>392272</v>
      </c>
      <c r="S37" s="123">
        <f t="shared" si="5"/>
        <v>-5442</v>
      </c>
      <c r="T37" s="30"/>
      <c r="U37" s="34" t="s">
        <v>89</v>
      </c>
      <c r="V37" s="128">
        <f t="shared" si="6"/>
        <v>156061</v>
      </c>
      <c r="W37" s="128">
        <v>159654</v>
      </c>
      <c r="X37" s="126">
        <f t="shared" si="7"/>
        <v>-3593</v>
      </c>
      <c r="Y37" s="110"/>
      <c r="Z37" s="11" t="s">
        <v>125</v>
      </c>
      <c r="AA37" s="99">
        <v>60785</v>
      </c>
      <c r="AB37" s="100">
        <v>69996</v>
      </c>
      <c r="AC37" s="101">
        <v>130781</v>
      </c>
      <c r="AD37" s="101">
        <v>22</v>
      </c>
      <c r="AE37" s="101">
        <v>167</v>
      </c>
      <c r="AF37" s="109"/>
      <c r="AG37" s="11" t="s">
        <v>84</v>
      </c>
      <c r="AH37" s="90">
        <v>16905</v>
      </c>
      <c r="AI37" s="91">
        <v>18723</v>
      </c>
      <c r="AJ37" s="92">
        <v>35628</v>
      </c>
      <c r="AK37" s="92">
        <v>11</v>
      </c>
      <c r="AL37" s="92">
        <v>79</v>
      </c>
      <c r="AM37"/>
    </row>
    <row r="38" spans="1:39" ht="23.25" customHeight="1">
      <c r="A38" s="1"/>
      <c r="B38" s="34" t="s">
        <v>100</v>
      </c>
      <c r="C38" s="128">
        <f>AA44</f>
        <v>148202</v>
      </c>
      <c r="D38" s="128">
        <f t="shared" ref="D38:G38" si="61">AB44</f>
        <v>167909</v>
      </c>
      <c r="E38" s="128">
        <f t="shared" si="61"/>
        <v>316111</v>
      </c>
      <c r="F38" s="128">
        <f t="shared" si="61"/>
        <v>58</v>
      </c>
      <c r="G38" s="128">
        <f t="shared" si="61"/>
        <v>437</v>
      </c>
      <c r="H38" s="30"/>
      <c r="I38" s="35" t="s">
        <v>95</v>
      </c>
      <c r="J38" s="124">
        <f>AA45</f>
        <v>28730</v>
      </c>
      <c r="K38" s="124">
        <f t="shared" ref="K38:N38" si="62">AB45</f>
        <v>32356</v>
      </c>
      <c r="L38" s="124">
        <f t="shared" si="62"/>
        <v>61086</v>
      </c>
      <c r="M38" s="124">
        <f t="shared" si="62"/>
        <v>20</v>
      </c>
      <c r="N38" s="124">
        <f t="shared" si="62"/>
        <v>140</v>
      </c>
      <c r="O38" s="106"/>
      <c r="P38" s="34" t="s">
        <v>100</v>
      </c>
      <c r="Q38" s="138">
        <f t="shared" si="4"/>
        <v>316111</v>
      </c>
      <c r="R38" s="138">
        <v>311294</v>
      </c>
      <c r="S38" s="136">
        <f t="shared" si="5"/>
        <v>4817</v>
      </c>
      <c r="T38" s="30"/>
      <c r="U38" s="35" t="s">
        <v>95</v>
      </c>
      <c r="V38" s="124">
        <f t="shared" si="6"/>
        <v>61086</v>
      </c>
      <c r="W38" s="124">
        <v>61827</v>
      </c>
      <c r="X38" s="122">
        <f t="shared" si="7"/>
        <v>-741</v>
      </c>
      <c r="Y38" s="110"/>
      <c r="Z38" s="11" t="s">
        <v>131</v>
      </c>
      <c r="AA38" s="99">
        <v>14665</v>
      </c>
      <c r="AB38" s="100">
        <v>16216</v>
      </c>
      <c r="AC38" s="101">
        <v>30881</v>
      </c>
      <c r="AD38" s="101">
        <v>18</v>
      </c>
      <c r="AE38" s="101">
        <v>114</v>
      </c>
      <c r="AF38" s="109"/>
      <c r="AG38" s="11" t="s">
        <v>86</v>
      </c>
      <c r="AH38" s="90">
        <v>3515</v>
      </c>
      <c r="AI38" s="91">
        <v>3510</v>
      </c>
      <c r="AJ38" s="92">
        <v>7025</v>
      </c>
      <c r="AK38" s="92">
        <v>4</v>
      </c>
      <c r="AL38" s="92">
        <v>27</v>
      </c>
      <c r="AM38"/>
    </row>
    <row r="39" spans="1:39" ht="23.25" customHeight="1">
      <c r="A39" s="2"/>
      <c r="B39" s="35" t="s">
        <v>33</v>
      </c>
      <c r="C39" s="124">
        <f>AH21</f>
        <v>35252</v>
      </c>
      <c r="D39" s="124">
        <f t="shared" ref="D39:G39" si="63">AI21</f>
        <v>36729</v>
      </c>
      <c r="E39" s="124">
        <f t="shared" si="63"/>
        <v>71981</v>
      </c>
      <c r="F39" s="124">
        <f t="shared" si="63"/>
        <v>22</v>
      </c>
      <c r="G39" s="124">
        <f t="shared" si="63"/>
        <v>157</v>
      </c>
      <c r="H39" s="30"/>
      <c r="I39" s="35" t="s">
        <v>17</v>
      </c>
      <c r="J39" s="124">
        <f>AH16</f>
        <v>71771</v>
      </c>
      <c r="K39" s="124">
        <f t="shared" ref="K39:N39" si="64">AI16</f>
        <v>78970</v>
      </c>
      <c r="L39" s="124">
        <f t="shared" si="64"/>
        <v>150741</v>
      </c>
      <c r="M39" s="124">
        <f t="shared" si="64"/>
        <v>58</v>
      </c>
      <c r="N39" s="124">
        <f t="shared" si="64"/>
        <v>394</v>
      </c>
      <c r="O39" s="109"/>
      <c r="P39" s="35" t="s">
        <v>33</v>
      </c>
      <c r="Q39" s="124">
        <f t="shared" si="4"/>
        <v>71981</v>
      </c>
      <c r="R39" s="124">
        <v>72157</v>
      </c>
      <c r="S39" s="122">
        <f t="shared" si="5"/>
        <v>-176</v>
      </c>
      <c r="T39" s="30"/>
      <c r="U39" s="35" t="s">
        <v>17</v>
      </c>
      <c r="V39" s="124">
        <f t="shared" si="6"/>
        <v>150741</v>
      </c>
      <c r="W39" s="124">
        <v>152214</v>
      </c>
      <c r="X39" s="122">
        <f t="shared" si="7"/>
        <v>-1473</v>
      </c>
      <c r="Y39" s="110"/>
      <c r="Z39" s="11" t="s">
        <v>132</v>
      </c>
      <c r="AA39" s="99">
        <f>SUM(AA32:AA38)</f>
        <v>320399</v>
      </c>
      <c r="AB39" s="99">
        <f t="shared" ref="AB39:AE39" si="65">SUM(AB32:AB38)</f>
        <v>359024</v>
      </c>
      <c r="AC39" s="99">
        <f t="shared" si="65"/>
        <v>679423</v>
      </c>
      <c r="AD39" s="99">
        <f t="shared" si="65"/>
        <v>132</v>
      </c>
      <c r="AE39" s="99">
        <f t="shared" si="65"/>
        <v>986</v>
      </c>
      <c r="AF39" s="109"/>
      <c r="AG39" s="11" t="s">
        <v>90</v>
      </c>
      <c r="AH39" s="92">
        <v>5863</v>
      </c>
      <c r="AI39" s="96">
        <v>6802</v>
      </c>
      <c r="AJ39" s="96">
        <v>12665</v>
      </c>
      <c r="AK39" s="96">
        <v>13</v>
      </c>
      <c r="AL39" s="92">
        <v>85</v>
      </c>
      <c r="AM39"/>
    </row>
    <row r="40" spans="1:39" ht="23.25" customHeight="1">
      <c r="A40" s="2"/>
      <c r="B40" s="36" t="s">
        <v>109</v>
      </c>
      <c r="C40" s="127">
        <f>SUM(C38:C39)</f>
        <v>183454</v>
      </c>
      <c r="D40" s="127">
        <f t="shared" ref="D40:G40" si="66">SUM(D38:D39)</f>
        <v>204638</v>
      </c>
      <c r="E40" s="127">
        <f t="shared" si="66"/>
        <v>388092</v>
      </c>
      <c r="F40" s="127">
        <f t="shared" si="66"/>
        <v>80</v>
      </c>
      <c r="G40" s="127">
        <f t="shared" si="66"/>
        <v>594</v>
      </c>
      <c r="H40" s="30"/>
      <c r="I40" s="35" t="s">
        <v>37</v>
      </c>
      <c r="J40" s="124">
        <f>AH22</f>
        <v>22200</v>
      </c>
      <c r="K40" s="124">
        <f t="shared" ref="K40:N40" si="67">AI22</f>
        <v>25017</v>
      </c>
      <c r="L40" s="124">
        <f t="shared" si="67"/>
        <v>47217</v>
      </c>
      <c r="M40" s="124">
        <f t="shared" si="67"/>
        <v>14</v>
      </c>
      <c r="N40" s="124">
        <f t="shared" si="67"/>
        <v>99</v>
      </c>
      <c r="O40" s="109"/>
      <c r="P40" s="36" t="s">
        <v>109</v>
      </c>
      <c r="Q40" s="123">
        <f t="shared" si="4"/>
        <v>388092</v>
      </c>
      <c r="R40" s="123">
        <f>SUM(R38:R39)</f>
        <v>383451</v>
      </c>
      <c r="S40" s="123">
        <f t="shared" si="5"/>
        <v>4641</v>
      </c>
      <c r="T40" s="30"/>
      <c r="U40" s="35" t="s">
        <v>37</v>
      </c>
      <c r="V40" s="124">
        <f t="shared" si="6"/>
        <v>47217</v>
      </c>
      <c r="W40" s="124">
        <v>47990</v>
      </c>
      <c r="X40" s="122">
        <f t="shared" si="7"/>
        <v>-773</v>
      </c>
      <c r="Y40" s="110"/>
      <c r="Z40" s="11"/>
      <c r="AA40" s="99"/>
      <c r="AB40" s="100"/>
      <c r="AC40" s="101"/>
      <c r="AD40" s="101"/>
      <c r="AE40" s="101"/>
      <c r="AF40" s="109"/>
      <c r="AG40" s="22" t="s">
        <v>93</v>
      </c>
      <c r="AH40" s="96">
        <f t="shared" ref="AH40:AJ40" si="68">SUM(AH37:AH39)</f>
        <v>26283</v>
      </c>
      <c r="AI40" s="96">
        <f t="shared" si="68"/>
        <v>29035</v>
      </c>
      <c r="AJ40" s="96">
        <f t="shared" si="68"/>
        <v>55318</v>
      </c>
      <c r="AK40" s="96">
        <f>SUM(AK37:AK39)</f>
        <v>28</v>
      </c>
      <c r="AL40" s="96">
        <f>SUM(AL37:AL39)</f>
        <v>191</v>
      </c>
      <c r="AM40"/>
    </row>
    <row r="41" spans="1:39" ht="23.25" customHeight="1">
      <c r="A41" s="1"/>
      <c r="B41" s="34" t="s">
        <v>92</v>
      </c>
      <c r="C41" s="128">
        <f>AA42</f>
        <v>156239</v>
      </c>
      <c r="D41" s="128">
        <f t="shared" ref="D41:G41" si="69">AB42</f>
        <v>179245</v>
      </c>
      <c r="E41" s="128">
        <f t="shared" si="69"/>
        <v>335484</v>
      </c>
      <c r="F41" s="128">
        <f t="shared" si="69"/>
        <v>65</v>
      </c>
      <c r="G41" s="128">
        <f t="shared" si="69"/>
        <v>486</v>
      </c>
      <c r="H41" s="30"/>
      <c r="I41" s="35" t="s">
        <v>103</v>
      </c>
      <c r="J41" s="122">
        <f>AH36</f>
        <v>6507</v>
      </c>
      <c r="K41" s="122">
        <f t="shared" ref="K41:N41" si="70">AI36</f>
        <v>7141</v>
      </c>
      <c r="L41" s="122">
        <f t="shared" si="70"/>
        <v>13648</v>
      </c>
      <c r="M41" s="122">
        <f t="shared" si="70"/>
        <v>6</v>
      </c>
      <c r="N41" s="122">
        <f t="shared" si="70"/>
        <v>42</v>
      </c>
      <c r="O41" s="106"/>
      <c r="P41" s="34" t="s">
        <v>92</v>
      </c>
      <c r="Q41" s="138">
        <f t="shared" si="4"/>
        <v>335484</v>
      </c>
      <c r="R41" s="138">
        <v>337891</v>
      </c>
      <c r="S41" s="136">
        <f t="shared" si="5"/>
        <v>-2407</v>
      </c>
      <c r="T41" s="30"/>
      <c r="U41" s="35" t="s">
        <v>103</v>
      </c>
      <c r="V41" s="122">
        <f t="shared" si="6"/>
        <v>13648</v>
      </c>
      <c r="W41" s="122">
        <v>13904</v>
      </c>
      <c r="X41" s="122">
        <f t="shared" si="7"/>
        <v>-256</v>
      </c>
      <c r="Y41" s="110"/>
      <c r="Z41" s="11" t="s">
        <v>89</v>
      </c>
      <c r="AA41" s="99">
        <v>73491</v>
      </c>
      <c r="AB41" s="100">
        <v>82570</v>
      </c>
      <c r="AC41" s="101">
        <v>156061</v>
      </c>
      <c r="AD41" s="101">
        <v>46</v>
      </c>
      <c r="AE41" s="101">
        <v>335</v>
      </c>
      <c r="AF41" s="109"/>
      <c r="AG41" s="22" t="s">
        <v>97</v>
      </c>
      <c r="AH41" s="92">
        <v>5225</v>
      </c>
      <c r="AI41" s="96">
        <v>5585</v>
      </c>
      <c r="AJ41" s="96">
        <v>10810</v>
      </c>
      <c r="AK41" s="96">
        <v>5</v>
      </c>
      <c r="AL41" s="92">
        <v>36</v>
      </c>
      <c r="AM41"/>
    </row>
    <row r="42" spans="1:39" ht="23.25" customHeight="1">
      <c r="A42" s="1"/>
      <c r="B42" s="35" t="s">
        <v>96</v>
      </c>
      <c r="C42" s="124">
        <f>AA43</f>
        <v>40244</v>
      </c>
      <c r="D42" s="124">
        <f>AB43</f>
        <v>45421</v>
      </c>
      <c r="E42" s="124">
        <f>AC43</f>
        <v>85665</v>
      </c>
      <c r="F42" s="124">
        <f>AD43</f>
        <v>29</v>
      </c>
      <c r="G42" s="124">
        <f>AE43</f>
        <v>197</v>
      </c>
      <c r="H42" s="30"/>
      <c r="I42" s="36" t="s">
        <v>105</v>
      </c>
      <c r="J42" s="127">
        <f>SUM(J37:J41)</f>
        <v>202699</v>
      </c>
      <c r="K42" s="127">
        <f t="shared" ref="K42:N42" si="71">SUM(K37:K41)</f>
        <v>226054</v>
      </c>
      <c r="L42" s="127">
        <f t="shared" si="71"/>
        <v>428753</v>
      </c>
      <c r="M42" s="127">
        <f t="shared" si="71"/>
        <v>144</v>
      </c>
      <c r="N42" s="127">
        <f t="shared" si="71"/>
        <v>1010</v>
      </c>
      <c r="O42" s="106"/>
      <c r="P42" s="118" t="s">
        <v>96</v>
      </c>
      <c r="Q42" s="149">
        <f t="shared" si="4"/>
        <v>85665</v>
      </c>
      <c r="R42" s="149">
        <v>86330</v>
      </c>
      <c r="S42" s="150">
        <f t="shared" si="5"/>
        <v>-665</v>
      </c>
      <c r="T42" s="30"/>
      <c r="U42" s="36" t="s">
        <v>105</v>
      </c>
      <c r="V42" s="127">
        <f t="shared" si="6"/>
        <v>428753</v>
      </c>
      <c r="W42" s="127">
        <f>SUM(W37:W41)</f>
        <v>435589</v>
      </c>
      <c r="X42" s="127">
        <f t="shared" si="7"/>
        <v>-6836</v>
      </c>
      <c r="Y42" s="110"/>
      <c r="Z42" s="11" t="s">
        <v>92</v>
      </c>
      <c r="AA42" s="99">
        <v>156239</v>
      </c>
      <c r="AB42" s="100">
        <v>179245</v>
      </c>
      <c r="AC42" s="101">
        <v>335484</v>
      </c>
      <c r="AD42" s="101">
        <v>65</v>
      </c>
      <c r="AE42" s="101">
        <v>486</v>
      </c>
      <c r="AF42" s="109"/>
      <c r="AG42" s="11" t="s">
        <v>152</v>
      </c>
      <c r="AH42" s="92">
        <v>6013</v>
      </c>
      <c r="AI42" s="96">
        <v>6517</v>
      </c>
      <c r="AJ42" s="96">
        <v>12530</v>
      </c>
      <c r="AK42" s="96">
        <v>5</v>
      </c>
      <c r="AL42" s="92">
        <v>39</v>
      </c>
      <c r="AM42" s="108"/>
    </row>
    <row r="43" spans="1:39" ht="23.25" customHeight="1">
      <c r="A43" s="1"/>
      <c r="B43" s="36" t="s">
        <v>256</v>
      </c>
      <c r="C43" s="125">
        <f>SUM(C41:C42)</f>
        <v>196483</v>
      </c>
      <c r="D43" s="125">
        <f>SUM(D41:D42)</f>
        <v>224666</v>
      </c>
      <c r="E43" s="125">
        <f>SUM(E41:E42)</f>
        <v>421149</v>
      </c>
      <c r="F43" s="125">
        <f>SUM(F41:F42)</f>
        <v>94</v>
      </c>
      <c r="G43" s="125">
        <f>SUM(G41:G42)</f>
        <v>683</v>
      </c>
      <c r="H43" s="30"/>
      <c r="I43" s="34" t="s">
        <v>106</v>
      </c>
      <c r="J43" s="128">
        <f>AA47</f>
        <v>32566</v>
      </c>
      <c r="K43" s="128">
        <f t="shared" ref="K43:N43" si="72">AB47</f>
        <v>35954</v>
      </c>
      <c r="L43" s="128">
        <f t="shared" si="72"/>
        <v>68520</v>
      </c>
      <c r="M43" s="128">
        <f t="shared" si="72"/>
        <v>30</v>
      </c>
      <c r="N43" s="128">
        <f t="shared" si="72"/>
        <v>212</v>
      </c>
      <c r="O43" s="106"/>
      <c r="P43" s="36" t="s">
        <v>256</v>
      </c>
      <c r="Q43" s="129">
        <f t="shared" si="4"/>
        <v>421149</v>
      </c>
      <c r="R43" s="129">
        <f>SUM(R41:R42)</f>
        <v>424221</v>
      </c>
      <c r="S43" s="121">
        <f t="shared" si="5"/>
        <v>-3072</v>
      </c>
      <c r="T43" s="30"/>
      <c r="U43" s="34" t="s">
        <v>106</v>
      </c>
      <c r="V43" s="128">
        <f t="shared" si="6"/>
        <v>68520</v>
      </c>
      <c r="W43" s="128">
        <v>70104</v>
      </c>
      <c r="X43" s="126">
        <f t="shared" si="7"/>
        <v>-1584</v>
      </c>
      <c r="Y43" s="110"/>
      <c r="Z43" s="11" t="s">
        <v>96</v>
      </c>
      <c r="AA43" s="99">
        <v>40244</v>
      </c>
      <c r="AB43" s="100">
        <v>45421</v>
      </c>
      <c r="AC43" s="101">
        <v>85665</v>
      </c>
      <c r="AD43" s="101">
        <v>29</v>
      </c>
      <c r="AE43" s="101">
        <v>197</v>
      </c>
      <c r="AF43" s="109"/>
      <c r="AG43" s="11" t="s">
        <v>101</v>
      </c>
      <c r="AH43" s="92">
        <v>1994</v>
      </c>
      <c r="AI43" s="96">
        <v>2245</v>
      </c>
      <c r="AJ43" s="96">
        <v>4239</v>
      </c>
      <c r="AK43" s="96">
        <v>4</v>
      </c>
      <c r="AL43" s="92">
        <v>31</v>
      </c>
      <c r="AM43" s="108"/>
    </row>
    <row r="44" spans="1:39" ht="23.25" customHeight="1">
      <c r="A44" s="1"/>
      <c r="B44" s="33" t="s">
        <v>111</v>
      </c>
      <c r="C44" s="129">
        <f>AH8</f>
        <v>111955</v>
      </c>
      <c r="D44" s="129">
        <f t="shared" ref="D44:G44" si="73">AI8</f>
        <v>123655</v>
      </c>
      <c r="E44" s="129">
        <f t="shared" si="73"/>
        <v>235610</v>
      </c>
      <c r="F44" s="129">
        <f t="shared" si="73"/>
        <v>62</v>
      </c>
      <c r="G44" s="129">
        <f t="shared" si="73"/>
        <v>447</v>
      </c>
      <c r="H44" s="30"/>
      <c r="I44" s="35" t="s">
        <v>110</v>
      </c>
      <c r="J44" s="124">
        <f>AH10</f>
        <v>39229</v>
      </c>
      <c r="K44" s="124">
        <f t="shared" ref="K44:N44" si="74">AI10</f>
        <v>43601</v>
      </c>
      <c r="L44" s="124">
        <f t="shared" si="74"/>
        <v>82830</v>
      </c>
      <c r="M44" s="124">
        <f t="shared" si="74"/>
        <v>35</v>
      </c>
      <c r="N44" s="124">
        <f t="shared" si="74"/>
        <v>232</v>
      </c>
      <c r="O44" s="106"/>
      <c r="P44" s="33" t="s">
        <v>111</v>
      </c>
      <c r="Q44" s="138">
        <f t="shared" si="4"/>
        <v>235610</v>
      </c>
      <c r="R44" s="138">
        <v>233260</v>
      </c>
      <c r="S44" s="136">
        <f t="shared" si="5"/>
        <v>2350</v>
      </c>
      <c r="T44" s="30"/>
      <c r="U44" s="35" t="s">
        <v>110</v>
      </c>
      <c r="V44" s="124">
        <f t="shared" si="6"/>
        <v>82830</v>
      </c>
      <c r="W44" s="124">
        <v>83318</v>
      </c>
      <c r="X44" s="122">
        <f t="shared" si="7"/>
        <v>-488</v>
      </c>
      <c r="Y44" s="110"/>
      <c r="Z44" s="11" t="s">
        <v>100</v>
      </c>
      <c r="AA44" s="99">
        <v>148202</v>
      </c>
      <c r="AB44" s="100">
        <v>167909</v>
      </c>
      <c r="AC44" s="101">
        <v>316111</v>
      </c>
      <c r="AD44" s="101">
        <v>58</v>
      </c>
      <c r="AE44" s="101">
        <v>437</v>
      </c>
      <c r="AF44" s="109"/>
      <c r="AG44" s="22" t="s">
        <v>107</v>
      </c>
      <c r="AH44" s="96">
        <f t="shared" ref="AH44:AJ44" si="75">SUM(AH41:AH43)</f>
        <v>13232</v>
      </c>
      <c r="AI44" s="96">
        <f t="shared" si="75"/>
        <v>14347</v>
      </c>
      <c r="AJ44" s="96">
        <f t="shared" si="75"/>
        <v>27579</v>
      </c>
      <c r="AK44" s="96">
        <f>SUM(AK41:AK43)</f>
        <v>14</v>
      </c>
      <c r="AL44" s="96">
        <f>SUM(AL41:AL43)</f>
        <v>106</v>
      </c>
      <c r="AM44" s="108"/>
    </row>
    <row r="45" spans="1:39" ht="23.25" customHeight="1">
      <c r="A45" s="1"/>
      <c r="B45" s="35" t="s">
        <v>20</v>
      </c>
      <c r="C45" s="124">
        <f>AH17</f>
        <v>52669</v>
      </c>
      <c r="D45" s="124">
        <f t="shared" ref="D45:G45" si="76">AI17</f>
        <v>59384</v>
      </c>
      <c r="E45" s="124">
        <f t="shared" si="76"/>
        <v>112053</v>
      </c>
      <c r="F45" s="124">
        <f t="shared" si="76"/>
        <v>38</v>
      </c>
      <c r="G45" s="124">
        <f t="shared" si="76"/>
        <v>271</v>
      </c>
      <c r="H45" s="30"/>
      <c r="I45" s="35" t="s">
        <v>45</v>
      </c>
      <c r="J45" s="124">
        <f>AH25</f>
        <v>23368</v>
      </c>
      <c r="K45" s="124">
        <f t="shared" ref="K45:N45" si="77">AI25</f>
        <v>25706</v>
      </c>
      <c r="L45" s="124">
        <f t="shared" si="77"/>
        <v>49074</v>
      </c>
      <c r="M45" s="124">
        <f t="shared" si="77"/>
        <v>24</v>
      </c>
      <c r="N45" s="124">
        <f t="shared" si="77"/>
        <v>162</v>
      </c>
      <c r="O45" s="106"/>
      <c r="P45" s="35" t="s">
        <v>20</v>
      </c>
      <c r="Q45" s="124">
        <f t="shared" si="4"/>
        <v>112053</v>
      </c>
      <c r="R45" s="124">
        <v>111696</v>
      </c>
      <c r="S45" s="122">
        <f t="shared" si="5"/>
        <v>357</v>
      </c>
      <c r="T45" s="30"/>
      <c r="U45" s="35" t="s">
        <v>45</v>
      </c>
      <c r="V45" s="124">
        <f t="shared" si="6"/>
        <v>49074</v>
      </c>
      <c r="W45" s="124">
        <v>50605</v>
      </c>
      <c r="X45" s="122">
        <f t="shared" si="7"/>
        <v>-1531</v>
      </c>
      <c r="Y45" s="110"/>
      <c r="Z45" s="11" t="s">
        <v>95</v>
      </c>
      <c r="AA45" s="102">
        <v>28730</v>
      </c>
      <c r="AB45" s="103">
        <v>32356</v>
      </c>
      <c r="AC45" s="104">
        <v>61086</v>
      </c>
      <c r="AD45" s="104">
        <v>20</v>
      </c>
      <c r="AE45" s="104">
        <v>140</v>
      </c>
      <c r="AF45" s="109"/>
      <c r="AG45" s="22" t="s">
        <v>108</v>
      </c>
      <c r="AH45" s="97">
        <f t="shared" ref="AH45:AJ45" si="78">SUM(AH32,AH35,AH36,AH40,AH44)</f>
        <v>69795</v>
      </c>
      <c r="AI45" s="97">
        <f t="shared" si="78"/>
        <v>77334</v>
      </c>
      <c r="AJ45" s="97">
        <f t="shared" si="78"/>
        <v>147129</v>
      </c>
      <c r="AK45" s="97">
        <f>SUM(AK32,AK35,AK36,AK40,AK44)</f>
        <v>75</v>
      </c>
      <c r="AL45" s="97">
        <f>SUM(AL32,AL35,AL36,AL40,AL44)</f>
        <v>533</v>
      </c>
      <c r="AM45" s="108"/>
    </row>
    <row r="46" spans="1:39" ht="23.25" customHeight="1">
      <c r="A46" s="1"/>
      <c r="B46" s="35" t="s">
        <v>115</v>
      </c>
      <c r="C46" s="122">
        <f>AH33</f>
        <v>7736</v>
      </c>
      <c r="D46" s="122">
        <f t="shared" ref="D46:G47" si="79">AI33</f>
        <v>8671</v>
      </c>
      <c r="E46" s="122">
        <f t="shared" si="79"/>
        <v>16407</v>
      </c>
      <c r="F46" s="122">
        <f t="shared" si="79"/>
        <v>12</v>
      </c>
      <c r="G46" s="122">
        <f t="shared" si="79"/>
        <v>81</v>
      </c>
      <c r="H46" s="30"/>
      <c r="I46" s="35" t="s">
        <v>57</v>
      </c>
      <c r="J46" s="124">
        <f>AH29</f>
        <v>20478</v>
      </c>
      <c r="K46" s="124">
        <f t="shared" ref="K46:N46" si="80">AI29</f>
        <v>23096</v>
      </c>
      <c r="L46" s="124">
        <f t="shared" si="80"/>
        <v>43574</v>
      </c>
      <c r="M46" s="124">
        <f t="shared" si="80"/>
        <v>22</v>
      </c>
      <c r="N46" s="124">
        <f t="shared" si="80"/>
        <v>151</v>
      </c>
      <c r="O46" s="106"/>
      <c r="P46" s="35" t="s">
        <v>115</v>
      </c>
      <c r="Q46" s="122">
        <f t="shared" si="4"/>
        <v>16407</v>
      </c>
      <c r="R46" s="122">
        <v>17211</v>
      </c>
      <c r="S46" s="122">
        <f t="shared" si="5"/>
        <v>-804</v>
      </c>
      <c r="T46" s="30"/>
      <c r="U46" s="35" t="s">
        <v>57</v>
      </c>
      <c r="V46" s="124">
        <f t="shared" si="6"/>
        <v>43574</v>
      </c>
      <c r="W46" s="124">
        <v>45269</v>
      </c>
      <c r="X46" s="122">
        <f t="shared" si="7"/>
        <v>-1695</v>
      </c>
      <c r="Y46" s="110"/>
      <c r="Z46" s="11" t="s">
        <v>104</v>
      </c>
      <c r="AA46" s="99">
        <v>137154</v>
      </c>
      <c r="AB46" s="99">
        <v>154909</v>
      </c>
      <c r="AC46" s="99">
        <v>292063</v>
      </c>
      <c r="AD46" s="99">
        <v>70</v>
      </c>
      <c r="AE46" s="99">
        <v>516</v>
      </c>
      <c r="AF46" s="112"/>
      <c r="AG46" s="22"/>
      <c r="AH46" s="98"/>
      <c r="AI46" s="98"/>
      <c r="AJ46" s="98"/>
      <c r="AK46" s="98"/>
      <c r="AL46" s="98"/>
      <c r="AM46" s="108"/>
    </row>
    <row r="47" spans="1:39" ht="23.25" customHeight="1">
      <c r="A47" s="1"/>
      <c r="B47" s="35" t="s">
        <v>117</v>
      </c>
      <c r="C47" s="122">
        <f>AH34</f>
        <v>3931</v>
      </c>
      <c r="D47" s="122">
        <f t="shared" si="79"/>
        <v>4219</v>
      </c>
      <c r="E47" s="122">
        <f t="shared" si="79"/>
        <v>8150</v>
      </c>
      <c r="F47" s="122">
        <f t="shared" si="79"/>
        <v>6</v>
      </c>
      <c r="G47" s="122">
        <f t="shared" si="79"/>
        <v>49</v>
      </c>
      <c r="H47" s="30"/>
      <c r="I47" s="35" t="s">
        <v>112</v>
      </c>
      <c r="J47" s="122">
        <f>AH37</f>
        <v>16905</v>
      </c>
      <c r="K47" s="122">
        <f t="shared" ref="K47:N49" si="81">AI37</f>
        <v>18723</v>
      </c>
      <c r="L47" s="122">
        <f t="shared" si="81"/>
        <v>35628</v>
      </c>
      <c r="M47" s="122">
        <f t="shared" si="81"/>
        <v>11</v>
      </c>
      <c r="N47" s="122">
        <f t="shared" si="81"/>
        <v>79</v>
      </c>
      <c r="O47" s="106"/>
      <c r="P47" s="35" t="s">
        <v>117</v>
      </c>
      <c r="Q47" s="122">
        <f t="shared" si="4"/>
        <v>8150</v>
      </c>
      <c r="R47" s="122">
        <v>8643</v>
      </c>
      <c r="S47" s="122">
        <f t="shared" si="5"/>
        <v>-493</v>
      </c>
      <c r="T47" s="30"/>
      <c r="U47" s="35" t="s">
        <v>112</v>
      </c>
      <c r="V47" s="122">
        <f t="shared" si="6"/>
        <v>35628</v>
      </c>
      <c r="W47" s="122">
        <v>35844</v>
      </c>
      <c r="X47" s="122">
        <f t="shared" si="7"/>
        <v>-216</v>
      </c>
      <c r="Y47" s="110"/>
      <c r="Z47" s="11" t="s">
        <v>106</v>
      </c>
      <c r="AA47" s="145">
        <v>32566</v>
      </c>
      <c r="AB47" s="145">
        <v>35954</v>
      </c>
      <c r="AC47" s="145">
        <v>68520</v>
      </c>
      <c r="AD47" s="117">
        <v>30</v>
      </c>
      <c r="AE47" s="117">
        <v>212</v>
      </c>
      <c r="AF47" s="112"/>
      <c r="AG47" s="24" t="s">
        <v>83</v>
      </c>
      <c r="AH47" s="90">
        <f>SUM(AA30,AA39,AH30,AH45)</f>
        <v>3456233</v>
      </c>
      <c r="AI47" s="90">
        <f t="shared" ref="AI47" si="82">SUM(AB30,AB39,AI30,AI45)</f>
        <v>3825772</v>
      </c>
      <c r="AJ47" s="90">
        <f>SUM(AC30,AC39,AJ30,AJ45)</f>
        <v>7282005</v>
      </c>
      <c r="AK47" s="90">
        <f>SUM(AD30,AD39,AK30,AK45)</f>
        <v>1765</v>
      </c>
      <c r="AL47" s="90">
        <f>SUM(AE30,AE39,AL30,AL45)</f>
        <v>12852</v>
      </c>
      <c r="AM47" s="108"/>
    </row>
    <row r="48" spans="1:39" ht="23.25" customHeight="1">
      <c r="A48" s="1"/>
      <c r="B48" s="36" t="s">
        <v>118</v>
      </c>
      <c r="C48" s="127">
        <f>SUM(C44:C47)</f>
        <v>176291</v>
      </c>
      <c r="D48" s="127">
        <f t="shared" ref="D48:G48" si="83">SUM(D44:D47)</f>
        <v>195929</v>
      </c>
      <c r="E48" s="127">
        <f t="shared" si="83"/>
        <v>372220</v>
      </c>
      <c r="F48" s="127">
        <f t="shared" si="83"/>
        <v>118</v>
      </c>
      <c r="G48" s="127">
        <f t="shared" si="83"/>
        <v>848</v>
      </c>
      <c r="H48" s="30"/>
      <c r="I48" s="35" t="s">
        <v>113</v>
      </c>
      <c r="J48" s="122">
        <f t="shared" ref="J48:J49" si="84">AH38</f>
        <v>3515</v>
      </c>
      <c r="K48" s="122">
        <f t="shared" si="81"/>
        <v>3510</v>
      </c>
      <c r="L48" s="122">
        <f t="shared" si="81"/>
        <v>7025</v>
      </c>
      <c r="M48" s="122">
        <f t="shared" si="81"/>
        <v>4</v>
      </c>
      <c r="N48" s="122">
        <f t="shared" si="81"/>
        <v>27</v>
      </c>
      <c r="O48" s="106"/>
      <c r="P48" s="36" t="s">
        <v>118</v>
      </c>
      <c r="Q48" s="123">
        <f>E48</f>
        <v>372220</v>
      </c>
      <c r="R48" s="123">
        <f>SUM(R44:R47)</f>
        <v>370810</v>
      </c>
      <c r="S48" s="123">
        <f>+Q48-R48</f>
        <v>1410</v>
      </c>
      <c r="T48" s="30"/>
      <c r="U48" s="35" t="s">
        <v>113</v>
      </c>
      <c r="V48" s="122">
        <f t="shared" si="6"/>
        <v>7025</v>
      </c>
      <c r="W48" s="122">
        <v>7109</v>
      </c>
      <c r="X48" s="122">
        <f t="shared" si="7"/>
        <v>-84</v>
      </c>
      <c r="Y48" s="110"/>
      <c r="Z48" s="112"/>
      <c r="AA48" s="146"/>
      <c r="AB48" s="146"/>
      <c r="AC48" s="146"/>
      <c r="AD48" s="108"/>
      <c r="AE48" s="108"/>
      <c r="AF48" s="112"/>
      <c r="AG48" s="112"/>
      <c r="AH48" s="112"/>
      <c r="AI48" s="112"/>
      <c r="AJ48" s="112"/>
      <c r="AK48" s="112"/>
      <c r="AL48" s="112"/>
      <c r="AM48" s="108"/>
    </row>
    <row r="49" spans="1:39" ht="23.25" customHeight="1">
      <c r="A49" s="1"/>
      <c r="B49" s="34" t="s">
        <v>104</v>
      </c>
      <c r="C49" s="128">
        <f>AA46</f>
        <v>137154</v>
      </c>
      <c r="D49" s="128">
        <f t="shared" ref="D49:G49" si="85">AB46</f>
        <v>154909</v>
      </c>
      <c r="E49" s="128">
        <f t="shared" si="85"/>
        <v>292063</v>
      </c>
      <c r="F49" s="128">
        <f t="shared" si="85"/>
        <v>70</v>
      </c>
      <c r="G49" s="128">
        <f t="shared" si="85"/>
        <v>516</v>
      </c>
      <c r="H49" s="30"/>
      <c r="I49" s="35" t="s">
        <v>114</v>
      </c>
      <c r="J49" s="122">
        <f t="shared" si="84"/>
        <v>5863</v>
      </c>
      <c r="K49" s="122">
        <f t="shared" si="81"/>
        <v>6802</v>
      </c>
      <c r="L49" s="122">
        <f t="shared" si="81"/>
        <v>12665</v>
      </c>
      <c r="M49" s="122">
        <f t="shared" si="81"/>
        <v>13</v>
      </c>
      <c r="N49" s="122">
        <f t="shared" si="81"/>
        <v>85</v>
      </c>
      <c r="O49" s="106"/>
      <c r="P49" s="34" t="s">
        <v>104</v>
      </c>
      <c r="Q49" s="129">
        <f t="shared" si="4"/>
        <v>292063</v>
      </c>
      <c r="R49" s="129">
        <v>295304</v>
      </c>
      <c r="S49" s="121">
        <f t="shared" si="5"/>
        <v>-3241</v>
      </c>
      <c r="T49" s="30"/>
      <c r="U49" s="35" t="s">
        <v>114</v>
      </c>
      <c r="V49" s="122">
        <f t="shared" si="6"/>
        <v>12665</v>
      </c>
      <c r="W49" s="122">
        <v>13349</v>
      </c>
      <c r="X49" s="122">
        <f t="shared" si="7"/>
        <v>-684</v>
      </c>
      <c r="Y49" s="110"/>
      <c r="Z49" s="113"/>
      <c r="AA49" s="112"/>
      <c r="AB49" s="112"/>
      <c r="AC49" s="112"/>
      <c r="AD49" s="112"/>
      <c r="AE49" s="112"/>
      <c r="AF49" s="112"/>
      <c r="AG49" s="112"/>
      <c r="AH49" s="112"/>
      <c r="AI49" s="112"/>
      <c r="AJ49" s="112"/>
      <c r="AK49" s="112"/>
      <c r="AL49" s="112"/>
      <c r="AM49" s="108"/>
    </row>
    <row r="50" spans="1:39" ht="23.25" customHeight="1">
      <c r="A50" s="1"/>
      <c r="B50" s="35" t="s">
        <v>119</v>
      </c>
      <c r="C50" s="122">
        <f>AH32</f>
        <v>12106</v>
      </c>
      <c r="D50" s="122">
        <f t="shared" ref="D50:G50" si="86">AI32</f>
        <v>13921</v>
      </c>
      <c r="E50" s="122">
        <f t="shared" si="86"/>
        <v>26027</v>
      </c>
      <c r="F50" s="122">
        <f t="shared" si="86"/>
        <v>9</v>
      </c>
      <c r="G50" s="122">
        <f t="shared" si="86"/>
        <v>64</v>
      </c>
      <c r="H50" s="30"/>
      <c r="I50" s="36" t="s">
        <v>116</v>
      </c>
      <c r="J50" s="127">
        <f>SUM(J43:J49)</f>
        <v>141924</v>
      </c>
      <c r="K50" s="127">
        <f t="shared" ref="K50:N50" si="87">SUM(K43:K49)</f>
        <v>157392</v>
      </c>
      <c r="L50" s="127">
        <f t="shared" si="87"/>
        <v>299316</v>
      </c>
      <c r="M50" s="127">
        <f t="shared" si="87"/>
        <v>139</v>
      </c>
      <c r="N50" s="127">
        <f t="shared" si="87"/>
        <v>948</v>
      </c>
      <c r="O50" s="106"/>
      <c r="P50" s="35" t="s">
        <v>119</v>
      </c>
      <c r="Q50" s="122">
        <f t="shared" si="4"/>
        <v>26027</v>
      </c>
      <c r="R50" s="122">
        <v>26274</v>
      </c>
      <c r="S50" s="122">
        <f t="shared" si="5"/>
        <v>-247</v>
      </c>
      <c r="T50" s="30"/>
      <c r="U50" s="36" t="s">
        <v>116</v>
      </c>
      <c r="V50" s="127">
        <f t="shared" si="6"/>
        <v>299316</v>
      </c>
      <c r="W50" s="127">
        <f>SUM(W43:W49)</f>
        <v>305598</v>
      </c>
      <c r="X50" s="127">
        <f t="shared" si="7"/>
        <v>-6282</v>
      </c>
      <c r="Y50" s="110"/>
      <c r="Z50" s="114"/>
      <c r="AA50" s="112"/>
      <c r="AB50" s="112"/>
      <c r="AC50" s="112"/>
      <c r="AD50" s="112"/>
      <c r="AE50" s="112"/>
      <c r="AF50" s="112"/>
      <c r="AG50" s="112"/>
      <c r="AH50" s="112"/>
      <c r="AI50" s="112"/>
      <c r="AJ50" s="112"/>
      <c r="AK50" s="112"/>
      <c r="AL50" s="112"/>
      <c r="AM50" s="108"/>
    </row>
    <row r="51" spans="1:39" ht="23.25" customHeight="1">
      <c r="A51" s="1"/>
      <c r="B51" s="36" t="s">
        <v>120</v>
      </c>
      <c r="C51" s="127">
        <f>SUM(C49:C50)</f>
        <v>149260</v>
      </c>
      <c r="D51" s="127">
        <f t="shared" ref="D51:G51" si="88">SUM(D49:D50)</f>
        <v>168830</v>
      </c>
      <c r="E51" s="127">
        <f t="shared" si="88"/>
        <v>318090</v>
      </c>
      <c r="F51" s="127">
        <f t="shared" si="88"/>
        <v>79</v>
      </c>
      <c r="G51" s="127">
        <f t="shared" si="88"/>
        <v>580</v>
      </c>
      <c r="H51" s="30"/>
      <c r="I51" s="11" t="s">
        <v>99</v>
      </c>
      <c r="J51" s="134">
        <f>SUM(C6:C11,C13:C16,C18:C21,C23:C26,C28:C31,C33:C34)</f>
        <v>1084196</v>
      </c>
      <c r="K51" s="134">
        <f t="shared" ref="K51:N51" si="89">SUM(D6:D11,D13:D16,D18:D21,D23:D26,D28:D31,D33:D34)</f>
        <v>1180059</v>
      </c>
      <c r="L51" s="134">
        <f t="shared" si="89"/>
        <v>2264255</v>
      </c>
      <c r="M51" s="134">
        <f t="shared" si="89"/>
        <v>361</v>
      </c>
      <c r="N51" s="134">
        <f t="shared" si="89"/>
        <v>2802</v>
      </c>
      <c r="O51" s="106"/>
      <c r="P51" s="36" t="s">
        <v>120</v>
      </c>
      <c r="Q51" s="127">
        <f t="shared" si="4"/>
        <v>318090</v>
      </c>
      <c r="R51" s="127">
        <f>SUM(R49:R50)</f>
        <v>321578</v>
      </c>
      <c r="S51" s="127">
        <f t="shared" si="5"/>
        <v>-3488</v>
      </c>
      <c r="T51" s="30"/>
      <c r="U51" s="11" t="s">
        <v>99</v>
      </c>
      <c r="V51" s="134">
        <f t="shared" si="6"/>
        <v>2264255</v>
      </c>
      <c r="W51" s="134">
        <f>SUM(R6:R11,R13:R16,R18:R21,R23:R26,R28:R31,R33:R34)</f>
        <v>2256993</v>
      </c>
      <c r="X51" s="135">
        <f t="shared" si="7"/>
        <v>7262</v>
      </c>
      <c r="Y51" s="110"/>
      <c r="Z51" s="115" t="s">
        <v>135</v>
      </c>
      <c r="AA51" s="112"/>
      <c r="AB51" s="112"/>
      <c r="AC51" s="112"/>
      <c r="AD51" s="112"/>
      <c r="AE51" s="112"/>
      <c r="AF51" s="112"/>
      <c r="AG51" s="112"/>
      <c r="AH51" s="112"/>
      <c r="AI51" s="112"/>
      <c r="AJ51" s="112"/>
      <c r="AK51" s="112"/>
      <c r="AL51" s="112"/>
      <c r="AM51" s="108"/>
    </row>
    <row r="52" spans="1:39" ht="23.25" customHeight="1">
      <c r="A52" s="1"/>
      <c r="B52" s="40"/>
      <c r="C52" s="29"/>
      <c r="D52" s="29"/>
      <c r="E52" s="29"/>
      <c r="F52" s="29"/>
      <c r="G52" s="29"/>
      <c r="H52" s="29"/>
      <c r="I52" s="11" t="s">
        <v>129</v>
      </c>
      <c r="J52" s="135">
        <f>SUM(J20,J29:J31,J33:J35)</f>
        <v>320399</v>
      </c>
      <c r="K52" s="135">
        <f t="shared" ref="K52:N52" si="90">SUM(K20,K29:K31,K33:K35)</f>
        <v>359024</v>
      </c>
      <c r="L52" s="135">
        <f t="shared" si="90"/>
        <v>679423</v>
      </c>
      <c r="M52" s="135">
        <f t="shared" si="90"/>
        <v>132</v>
      </c>
      <c r="N52" s="135">
        <f t="shared" si="90"/>
        <v>986</v>
      </c>
      <c r="O52" s="106"/>
      <c r="P52" s="152"/>
      <c r="Q52" s="152"/>
      <c r="R52" s="152"/>
      <c r="S52" s="152"/>
      <c r="T52" s="29"/>
      <c r="U52" s="11" t="s">
        <v>129</v>
      </c>
      <c r="V52" s="135">
        <f t="shared" si="6"/>
        <v>679423</v>
      </c>
      <c r="W52" s="135">
        <f>SUM(W20,W29:W31,W33:W35)</f>
        <v>689709</v>
      </c>
      <c r="X52" s="135">
        <f t="shared" si="7"/>
        <v>-10286</v>
      </c>
      <c r="Y52" s="110"/>
      <c r="Z52" s="106"/>
      <c r="AA52" s="112"/>
      <c r="AB52" s="112"/>
      <c r="AC52" s="112"/>
      <c r="AD52" s="112"/>
      <c r="AE52" s="112"/>
      <c r="AF52" s="112"/>
      <c r="AG52" s="112"/>
      <c r="AH52" s="112"/>
      <c r="AI52" s="112"/>
      <c r="AJ52" s="112"/>
      <c r="AK52" s="112"/>
      <c r="AL52" s="112"/>
      <c r="AM52" s="108"/>
    </row>
    <row r="53" spans="1:39" ht="23.25" customHeight="1">
      <c r="A53" s="1"/>
      <c r="B53" s="41"/>
      <c r="C53" s="42"/>
      <c r="D53" s="42"/>
      <c r="E53" s="42"/>
      <c r="F53" s="42"/>
      <c r="G53" s="42"/>
      <c r="H53" s="29"/>
      <c r="I53" s="43" t="s">
        <v>156</v>
      </c>
      <c r="J53" s="134">
        <f t="shared" ref="J53:L53" si="91">SUM(C35:C36,C38:C39,C43:C45,C49,J6:J7,J9:J11,J13,J15:J18,J21:J24,J37:J40,J43:J46)</f>
        <v>1981843</v>
      </c>
      <c r="K53" s="134">
        <f t="shared" si="91"/>
        <v>2209355</v>
      </c>
      <c r="L53" s="134">
        <f t="shared" si="91"/>
        <v>4191198</v>
      </c>
      <c r="M53" s="134">
        <f>SUM(F35:F36,F38:F39,F43:F45,F49,M6:M7,M9:M11,M13,M15:M18,M21:M24,M37:M40,M43:M46)</f>
        <v>1197</v>
      </c>
      <c r="N53" s="134">
        <f>SUM(G35:G36,G38:G39,G43:G45,G49,N6:N7,N9:N11,N13,N15:N18,N21:N24,N37:N40,N43:N46)</f>
        <v>8531</v>
      </c>
      <c r="O53" s="106"/>
      <c r="P53" s="153"/>
      <c r="Q53" s="153"/>
      <c r="R53" s="153"/>
      <c r="S53" s="153"/>
      <c r="T53" s="29"/>
      <c r="U53" s="43" t="s">
        <v>156</v>
      </c>
      <c r="V53" s="134">
        <f>L53</f>
        <v>4191198</v>
      </c>
      <c r="W53" s="134">
        <f>SUM(R35:R36,R38:R39,R43:R45,R49,W6:W7,W9:W11,W13,W15:W18,W21:W24,W37:W40,W43:W46)</f>
        <v>4238911</v>
      </c>
      <c r="X53" s="135">
        <f t="shared" si="7"/>
        <v>-47713</v>
      </c>
      <c r="Y53" s="110"/>
      <c r="Z53" s="106"/>
      <c r="AA53" s="112"/>
      <c r="AB53" s="112"/>
      <c r="AC53" s="112"/>
      <c r="AD53" s="112"/>
      <c r="AE53" s="112"/>
      <c r="AF53" s="112"/>
      <c r="AG53" s="112"/>
      <c r="AH53" s="112"/>
      <c r="AI53" s="112"/>
      <c r="AJ53" s="112"/>
      <c r="AK53" s="112"/>
      <c r="AL53" s="112"/>
      <c r="AM53" s="108"/>
    </row>
    <row r="54" spans="1:39" ht="23.25" customHeight="1">
      <c r="A54" s="1"/>
      <c r="B54" s="42"/>
      <c r="C54" s="42"/>
      <c r="D54" s="42"/>
      <c r="E54" s="42"/>
      <c r="F54" s="42"/>
      <c r="G54" s="42"/>
      <c r="H54" s="29"/>
      <c r="I54" s="11" t="s">
        <v>108</v>
      </c>
      <c r="J54" s="134">
        <f>SUM(C46:C47,C50,J25:J27,J41,J47:J49)</f>
        <v>69795</v>
      </c>
      <c r="K54" s="134">
        <f t="shared" ref="K54:N54" si="92">SUM(D46:D47,D50,K25:K27,K41,K47:K49)</f>
        <v>77334</v>
      </c>
      <c r="L54" s="134">
        <f t="shared" si="92"/>
        <v>147129</v>
      </c>
      <c r="M54" s="134">
        <f>SUM(F46:F47,F50,M25:M27,M41,M47:M49)</f>
        <v>75</v>
      </c>
      <c r="N54" s="134">
        <f t="shared" si="92"/>
        <v>533</v>
      </c>
      <c r="O54" s="106"/>
      <c r="P54" s="153"/>
      <c r="Q54" s="153"/>
      <c r="R54" s="153"/>
      <c r="S54" s="153"/>
      <c r="T54" s="29"/>
      <c r="U54" s="11" t="s">
        <v>108</v>
      </c>
      <c r="V54" s="134">
        <f t="shared" si="6"/>
        <v>147129</v>
      </c>
      <c r="W54" s="134">
        <f>SUM(R46:R47,R50,W25:W27,W41,W47:W49)</f>
        <v>150897</v>
      </c>
      <c r="X54" s="135">
        <f t="shared" si="7"/>
        <v>-3768</v>
      </c>
      <c r="Y54" s="110"/>
      <c r="Z54" s="106"/>
      <c r="AA54" s="112"/>
      <c r="AB54" s="112"/>
      <c r="AC54" s="112"/>
      <c r="AD54" s="112"/>
      <c r="AE54" s="112"/>
      <c r="AF54" s="112"/>
      <c r="AG54" s="112"/>
      <c r="AH54" s="112"/>
      <c r="AI54" s="112"/>
      <c r="AJ54" s="112"/>
      <c r="AK54" s="112"/>
      <c r="AL54" s="112"/>
      <c r="AM54" s="108"/>
    </row>
    <row r="55" spans="1:39" ht="23.25" customHeight="1">
      <c r="A55" s="1"/>
      <c r="B55" s="42"/>
      <c r="C55" s="42"/>
      <c r="D55" s="42"/>
      <c r="E55" s="42"/>
      <c r="F55" s="42"/>
      <c r="G55" s="42"/>
      <c r="H55" s="29"/>
      <c r="I55" s="11" t="s">
        <v>83</v>
      </c>
      <c r="J55" s="135">
        <f>SUM(J51:J54)</f>
        <v>3456233</v>
      </c>
      <c r="K55" s="135">
        <f t="shared" ref="K55:N55" si="93">SUM(K51:K54)</f>
        <v>3825772</v>
      </c>
      <c r="L55" s="135">
        <f t="shared" si="93"/>
        <v>7282005</v>
      </c>
      <c r="M55" s="135">
        <f t="shared" si="93"/>
        <v>1765</v>
      </c>
      <c r="N55" s="135">
        <f t="shared" si="93"/>
        <v>12852</v>
      </c>
      <c r="O55" s="106"/>
      <c r="P55" s="153"/>
      <c r="Q55" s="153"/>
      <c r="R55" s="153"/>
      <c r="S55" s="153"/>
      <c r="T55" s="29"/>
      <c r="U55" s="11" t="s">
        <v>83</v>
      </c>
      <c r="V55" s="135">
        <f t="shared" si="6"/>
        <v>7282005</v>
      </c>
      <c r="W55" s="135">
        <f>SUM(W51:W54)</f>
        <v>7336510</v>
      </c>
      <c r="X55" s="135">
        <f t="shared" si="7"/>
        <v>-54505</v>
      </c>
      <c r="Y55" s="110"/>
      <c r="Z55" s="106"/>
      <c r="AA55" s="106"/>
      <c r="AB55" s="106"/>
      <c r="AC55" s="106"/>
      <c r="AD55" s="106"/>
      <c r="AE55" s="106"/>
      <c r="AF55" s="106"/>
      <c r="AG55" s="106"/>
      <c r="AH55" s="106"/>
      <c r="AI55" s="106"/>
      <c r="AJ55" s="106"/>
      <c r="AK55" s="106"/>
      <c r="AL55" s="106"/>
      <c r="AM55" s="108"/>
    </row>
    <row r="56" spans="1:39" ht="23.25" customHeight="1">
      <c r="A56" s="1"/>
      <c r="B56" s="1"/>
      <c r="C56" s="1"/>
      <c r="D56" s="1"/>
      <c r="E56" s="1"/>
      <c r="F56" s="1"/>
      <c r="G56" s="1"/>
      <c r="H56" s="1"/>
      <c r="I56" s="1"/>
      <c r="J56" s="1"/>
      <c r="O56" s="1"/>
      <c r="P56" s="4"/>
      <c r="Q56" s="1"/>
      <c r="R56" s="1"/>
      <c r="S56" s="1"/>
      <c r="T56" s="1"/>
      <c r="U56" s="1"/>
      <c r="V56" s="1"/>
      <c r="W56" s="1"/>
      <c r="X56" s="1"/>
      <c r="Y56" s="1"/>
      <c r="Z56" s="1"/>
      <c r="AA56" s="4"/>
      <c r="AB56" s="4"/>
      <c r="AC56" s="4"/>
      <c r="AD56" s="4"/>
      <c r="AE56" s="4"/>
      <c r="AF56" s="1"/>
      <c r="AG56" s="1"/>
      <c r="AH56" s="1"/>
      <c r="AI56" s="1"/>
      <c r="AJ56" s="1"/>
      <c r="AK56" s="1"/>
      <c r="AL56" s="1"/>
    </row>
    <row r="57" spans="1:39" ht="23.25" customHeight="1">
      <c r="A57" s="1"/>
      <c r="B57" s="1"/>
      <c r="C57" s="1"/>
      <c r="D57" s="1"/>
      <c r="E57" s="1"/>
      <c r="F57" s="1"/>
      <c r="G57" s="1"/>
      <c r="H57" s="1"/>
      <c r="I57" s="1"/>
      <c r="J57" s="1"/>
      <c r="O57" s="1"/>
      <c r="P57" s="1"/>
      <c r="Q57" s="1"/>
      <c r="R57" s="1"/>
      <c r="S57" s="1"/>
      <c r="T57" s="1"/>
      <c r="U57" s="1"/>
      <c r="V57" s="1"/>
      <c r="W57" s="1"/>
      <c r="X57" s="1"/>
      <c r="Y57" s="1"/>
      <c r="Z57" s="1"/>
      <c r="AA57" s="4"/>
      <c r="AB57" s="4"/>
      <c r="AC57" s="4"/>
      <c r="AD57" s="4"/>
      <c r="AE57" s="4"/>
      <c r="AF57" s="1"/>
      <c r="AG57" s="1"/>
      <c r="AH57" s="1"/>
      <c r="AI57" s="1"/>
      <c r="AJ57" s="1"/>
      <c r="AK57" s="1"/>
      <c r="AL57" s="1"/>
    </row>
    <row r="58" spans="1:39" ht="23.25" customHeight="1">
      <c r="A58" s="1"/>
      <c r="B58" s="1"/>
      <c r="C58" s="1"/>
      <c r="D58" s="1"/>
      <c r="E58" s="1"/>
      <c r="F58" s="1"/>
      <c r="G58" s="1"/>
      <c r="H58" s="1"/>
      <c r="I58" s="1"/>
      <c r="J58" s="1"/>
      <c r="O58" s="1"/>
      <c r="P58" s="1"/>
      <c r="Q58" s="1"/>
      <c r="R58" s="1"/>
      <c r="S58" s="1"/>
      <c r="T58" s="1"/>
      <c r="U58" s="1"/>
      <c r="V58" s="1"/>
      <c r="W58" s="1"/>
      <c r="X58" s="1"/>
      <c r="Y58" s="1"/>
      <c r="Z58" s="1"/>
      <c r="AA58" s="1"/>
      <c r="AB58" s="1"/>
      <c r="AC58" s="1"/>
      <c r="AD58" s="1"/>
      <c r="AE58" s="1"/>
      <c r="AF58" s="1"/>
      <c r="AG58" s="1"/>
      <c r="AH58" s="1"/>
      <c r="AI58" s="1"/>
      <c r="AJ58" s="1"/>
      <c r="AK58" s="1"/>
      <c r="AL58" s="1"/>
    </row>
    <row r="59" spans="1:39" ht="23.25" customHeight="1">
      <c r="A59" s="1"/>
      <c r="B59" s="1"/>
      <c r="C59" s="1"/>
      <c r="D59" s="1"/>
      <c r="E59" s="1"/>
      <c r="F59" s="1"/>
      <c r="G59" s="1"/>
      <c r="H59" s="1"/>
      <c r="I59" s="1"/>
      <c r="J59" s="1"/>
      <c r="O59" s="1"/>
      <c r="P59" s="1"/>
      <c r="Q59" s="1"/>
      <c r="R59" s="1"/>
      <c r="S59" s="1"/>
      <c r="T59" s="1"/>
      <c r="U59" s="1"/>
      <c r="V59" s="1"/>
      <c r="W59" s="1"/>
      <c r="X59" s="1"/>
      <c r="Y59" s="1"/>
      <c r="Z59" s="1"/>
      <c r="AA59" s="1"/>
      <c r="AB59" s="1"/>
      <c r="AC59" s="1"/>
      <c r="AD59" s="1"/>
      <c r="AE59" s="1"/>
      <c r="AF59" s="1"/>
      <c r="AG59" s="1"/>
      <c r="AH59" s="1"/>
      <c r="AI59" s="1"/>
      <c r="AJ59" s="1"/>
      <c r="AK59" s="1"/>
      <c r="AL59" s="1"/>
    </row>
    <row r="60" spans="1:39" ht="23.25" customHeight="1">
      <c r="A60" s="1"/>
      <c r="B60" s="1"/>
      <c r="C60" s="1"/>
      <c r="D60" s="1"/>
      <c r="E60" s="1"/>
      <c r="F60" s="1"/>
      <c r="G60" s="1"/>
      <c r="H60" s="1"/>
      <c r="I60" s="1"/>
      <c r="J60" s="1"/>
      <c r="O60" s="1"/>
      <c r="P60" s="1"/>
      <c r="Q60" s="1"/>
      <c r="R60" s="1"/>
      <c r="S60" s="1"/>
      <c r="T60" s="1"/>
      <c r="U60" s="1"/>
      <c r="V60" s="1"/>
      <c r="W60" s="1"/>
      <c r="X60" s="1"/>
      <c r="Y60" s="1"/>
      <c r="Z60" s="1"/>
      <c r="AA60" s="1"/>
      <c r="AB60" s="1"/>
      <c r="AC60" s="1"/>
      <c r="AD60" s="1"/>
      <c r="AE60" s="1"/>
      <c r="AF60" s="1"/>
      <c r="AG60" s="1"/>
      <c r="AH60" s="1"/>
      <c r="AI60" s="1"/>
      <c r="AJ60" s="1"/>
      <c r="AK60" s="1"/>
      <c r="AL60" s="1"/>
    </row>
    <row r="61" spans="1:39" ht="23.25" customHeight="1">
      <c r="A61" s="1"/>
      <c r="B61" s="1"/>
      <c r="C61" s="1"/>
      <c r="D61" s="1"/>
      <c r="E61" s="1"/>
      <c r="F61" s="1"/>
      <c r="G61" s="1"/>
      <c r="H61" s="1"/>
      <c r="I61" s="1"/>
      <c r="J61" s="1"/>
      <c r="O61" s="1"/>
      <c r="P61" s="1"/>
      <c r="Q61" s="1"/>
      <c r="R61" s="1"/>
      <c r="S61" s="1"/>
      <c r="T61" s="1"/>
      <c r="U61" s="1"/>
      <c r="V61" s="1"/>
      <c r="W61" s="1"/>
      <c r="X61" s="1"/>
      <c r="Y61" s="1"/>
      <c r="Z61" s="1"/>
      <c r="AA61" s="1"/>
      <c r="AB61" s="1"/>
      <c r="AC61" s="1"/>
      <c r="AD61" s="1"/>
      <c r="AE61" s="1"/>
      <c r="AF61" s="1"/>
      <c r="AG61" s="1"/>
      <c r="AH61" s="1"/>
      <c r="AI61" s="1"/>
      <c r="AJ61" s="1"/>
      <c r="AK61" s="1"/>
      <c r="AL61" s="1"/>
    </row>
    <row r="62" spans="1:39" ht="23.25" customHeight="1">
      <c r="A62" s="1"/>
      <c r="B62" s="1"/>
      <c r="C62" s="1"/>
      <c r="D62" s="1"/>
      <c r="E62" s="1"/>
      <c r="F62" s="1"/>
      <c r="G62" s="1"/>
      <c r="H62" s="1"/>
      <c r="I62" s="1"/>
      <c r="J62" s="1"/>
      <c r="O62" s="1"/>
      <c r="P62" s="1"/>
      <c r="Q62" s="1"/>
      <c r="R62" s="1"/>
      <c r="S62" s="1"/>
      <c r="T62" s="1"/>
      <c r="U62" s="1"/>
      <c r="V62" s="1"/>
      <c r="W62" s="1"/>
      <c r="X62" s="1"/>
      <c r="Y62" s="1"/>
      <c r="Z62" s="1"/>
      <c r="AA62" s="1"/>
      <c r="AB62" s="1"/>
      <c r="AC62" s="1"/>
      <c r="AD62" s="1"/>
      <c r="AE62" s="1"/>
      <c r="AF62" s="1"/>
      <c r="AG62" s="1"/>
      <c r="AH62" s="1"/>
      <c r="AI62" s="1"/>
      <c r="AJ62" s="1"/>
      <c r="AK62" s="1"/>
      <c r="AL62" s="1"/>
    </row>
    <row r="63" spans="1:39" ht="23.25" customHeight="1">
      <c r="A63" s="1"/>
      <c r="B63" s="1"/>
      <c r="C63" s="1"/>
      <c r="D63" s="1"/>
      <c r="E63" s="1"/>
      <c r="F63" s="1"/>
      <c r="G63" s="1"/>
      <c r="H63" s="1"/>
      <c r="I63" s="1"/>
      <c r="J63" s="1"/>
      <c r="O63" s="1"/>
      <c r="P63" s="1"/>
      <c r="Q63" s="1"/>
      <c r="R63" s="1"/>
      <c r="S63" s="1"/>
      <c r="T63" s="1"/>
      <c r="U63" s="1"/>
      <c r="V63" s="1"/>
      <c r="W63" s="1"/>
      <c r="X63" s="1"/>
      <c r="Y63" s="1"/>
      <c r="Z63" s="1"/>
      <c r="AA63" s="1"/>
      <c r="AB63" s="1"/>
      <c r="AC63" s="1"/>
      <c r="AD63" s="1"/>
      <c r="AE63" s="1"/>
      <c r="AF63" s="1"/>
      <c r="AG63" s="1"/>
      <c r="AH63" s="1"/>
      <c r="AI63" s="1"/>
      <c r="AJ63" s="1"/>
      <c r="AK63" s="1"/>
      <c r="AL63" s="1"/>
    </row>
    <row r="64" spans="1:39" ht="23.25" customHeight="1">
      <c r="A64" s="1"/>
      <c r="B64" s="1"/>
      <c r="C64" s="1"/>
      <c r="D64" s="1"/>
      <c r="E64" s="1"/>
      <c r="F64" s="1"/>
      <c r="G64" s="1"/>
      <c r="H64" s="1"/>
      <c r="I64" s="1"/>
      <c r="J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23.25" customHeight="1">
      <c r="A65" s="1"/>
      <c r="B65" s="1"/>
      <c r="C65" s="1"/>
      <c r="D65" s="1"/>
      <c r="E65" s="1"/>
      <c r="F65" s="1"/>
      <c r="G65" s="1"/>
      <c r="H65" s="1"/>
      <c r="I65" s="1"/>
      <c r="J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23.25" customHeight="1">
      <c r="A66" s="1"/>
      <c r="B66" s="1"/>
      <c r="C66" s="1"/>
      <c r="D66" s="1"/>
      <c r="E66" s="1"/>
      <c r="F66" s="1"/>
      <c r="G66" s="1"/>
      <c r="H66" s="1"/>
      <c r="I66" s="1"/>
      <c r="J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23.25" customHeight="1">
      <c r="A67" s="1"/>
      <c r="B67" s="1"/>
      <c r="C67" s="1"/>
      <c r="D67" s="1"/>
      <c r="E67" s="1"/>
      <c r="F67" s="1"/>
      <c r="G67" s="1"/>
      <c r="H67" s="1"/>
      <c r="I67" s="1"/>
      <c r="J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23.25" customHeight="1">
      <c r="A68" s="1"/>
      <c r="B68" s="1"/>
      <c r="C68" s="1"/>
      <c r="D68" s="1"/>
      <c r="E68" s="1"/>
      <c r="F68" s="1"/>
      <c r="G68" s="1"/>
      <c r="H68" s="1"/>
      <c r="I68" s="1"/>
      <c r="J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23.25" customHeight="1">
      <c r="A69" s="1"/>
      <c r="B69" s="1"/>
      <c r="C69" s="1"/>
      <c r="D69" s="1"/>
      <c r="E69" s="1"/>
      <c r="F69" s="1"/>
      <c r="G69" s="1"/>
      <c r="H69" s="1"/>
      <c r="I69" s="1"/>
      <c r="J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23.25" customHeight="1">
      <c r="A70" s="1"/>
      <c r="B70" s="1"/>
      <c r="C70" s="1"/>
      <c r="D70" s="1"/>
      <c r="E70" s="1"/>
      <c r="F70" s="1"/>
      <c r="G70" s="1"/>
      <c r="H70" s="1"/>
      <c r="I70" s="1"/>
      <c r="J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23.25" customHeight="1">
      <c r="A71" s="1"/>
      <c r="B71" s="1"/>
      <c r="C71" s="1"/>
      <c r="D71" s="1"/>
      <c r="E71" s="1"/>
      <c r="F71" s="1"/>
      <c r="G71" s="1"/>
      <c r="H71" s="1"/>
      <c r="I71" s="1"/>
      <c r="J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23.25" customHeight="1">
      <c r="A72" s="1"/>
      <c r="B72" s="1"/>
      <c r="C72" s="1"/>
      <c r="D72" s="1"/>
      <c r="E72" s="1"/>
      <c r="F72" s="1"/>
      <c r="G72" s="1"/>
      <c r="H72" s="1"/>
      <c r="I72" s="1"/>
      <c r="J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23.25" customHeight="1">
      <c r="A73" s="1"/>
      <c r="B73" s="1"/>
      <c r="C73" s="1"/>
      <c r="D73" s="1"/>
      <c r="E73" s="1"/>
      <c r="F73" s="1"/>
      <c r="G73" s="1"/>
      <c r="H73" s="1"/>
      <c r="I73" s="1"/>
      <c r="J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23.25" customHeight="1">
      <c r="A74" s="1"/>
      <c r="B74" s="1"/>
      <c r="C74" s="1"/>
      <c r="D74" s="1"/>
      <c r="E74" s="1"/>
      <c r="F74" s="1"/>
      <c r="G74" s="1"/>
      <c r="H74" s="1"/>
      <c r="I74" s="1"/>
      <c r="J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23.25" customHeight="1">
      <c r="A75" s="1"/>
      <c r="B75" s="1"/>
      <c r="C75" s="1"/>
      <c r="D75" s="1"/>
      <c r="E75" s="1"/>
      <c r="F75" s="1"/>
      <c r="G75" s="1"/>
      <c r="H75" s="1"/>
      <c r="I75" s="1"/>
      <c r="J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23.25" customHeight="1">
      <c r="A76" s="1"/>
      <c r="B76" s="1"/>
      <c r="C76" s="1"/>
      <c r="D76" s="1"/>
      <c r="E76" s="1"/>
      <c r="F76" s="1"/>
      <c r="G76" s="1"/>
      <c r="H76" s="1"/>
      <c r="I76" s="1"/>
      <c r="J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23.25" customHeight="1">
      <c r="A77" s="1"/>
      <c r="B77" s="1"/>
      <c r="C77" s="1"/>
      <c r="D77" s="1"/>
      <c r="E77" s="1"/>
      <c r="F77" s="1"/>
      <c r="G77" s="1"/>
      <c r="H77" s="1"/>
      <c r="I77" s="1"/>
      <c r="J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23.25" customHeight="1">
      <c r="A78" s="1"/>
      <c r="B78" s="1"/>
      <c r="C78" s="1"/>
      <c r="D78" s="1"/>
      <c r="E78" s="1"/>
      <c r="F78" s="1"/>
      <c r="G78" s="1"/>
      <c r="H78" s="1"/>
      <c r="I78" s="1"/>
      <c r="J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23.25" customHeight="1">
      <c r="A79" s="1"/>
      <c r="B79" s="1"/>
      <c r="C79" s="1"/>
      <c r="D79" s="1"/>
      <c r="E79" s="1"/>
      <c r="F79" s="1"/>
      <c r="G79" s="1"/>
      <c r="H79" s="1"/>
      <c r="I79" s="1"/>
      <c r="J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23.25" customHeight="1">
      <c r="A80" s="1"/>
      <c r="B80" s="1"/>
      <c r="C80" s="1"/>
      <c r="D80" s="1"/>
      <c r="E80" s="1"/>
      <c r="F80" s="1"/>
      <c r="G80" s="1"/>
      <c r="H80" s="1"/>
      <c r="I80" s="1"/>
      <c r="J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23.25" customHeight="1">
      <c r="A81" s="1"/>
      <c r="B81" s="1"/>
      <c r="C81" s="1"/>
      <c r="D81" s="1"/>
      <c r="E81" s="1"/>
      <c r="F81" s="1"/>
      <c r="G81" s="1"/>
      <c r="H81" s="1"/>
      <c r="I81" s="1"/>
      <c r="J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23.25" customHeight="1">
      <c r="A82" s="1"/>
      <c r="B82" s="1"/>
      <c r="C82" s="1"/>
      <c r="D82" s="1"/>
      <c r="E82" s="1"/>
      <c r="F82" s="1"/>
      <c r="G82" s="1"/>
      <c r="H82" s="1"/>
      <c r="I82" s="1"/>
      <c r="J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23.25" customHeight="1">
      <c r="A83" s="1"/>
      <c r="B83" s="1"/>
      <c r="C83" s="1"/>
      <c r="D83" s="1"/>
      <c r="E83" s="1"/>
      <c r="F83" s="1"/>
      <c r="G83" s="1"/>
      <c r="H83" s="1"/>
      <c r="I83" s="1"/>
      <c r="J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23.25" customHeight="1">
      <c r="A84" s="1"/>
      <c r="B84" s="1"/>
      <c r="C84" s="1"/>
      <c r="D84" s="1"/>
      <c r="E84" s="1"/>
      <c r="F84" s="1"/>
      <c r="G84" s="1"/>
      <c r="H84" s="1"/>
      <c r="I84" s="1"/>
      <c r="J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23.25" customHeight="1">
      <c r="A85" s="1"/>
      <c r="B85" s="1"/>
      <c r="C85" s="1"/>
      <c r="D85" s="1"/>
      <c r="E85" s="1"/>
      <c r="F85" s="1"/>
      <c r="G85" s="1"/>
      <c r="H85" s="1"/>
      <c r="I85" s="1"/>
      <c r="J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23.25" customHeight="1">
      <c r="A86" s="1"/>
      <c r="B86" s="1"/>
      <c r="C86" s="1"/>
      <c r="D86" s="1"/>
      <c r="E86" s="1"/>
      <c r="F86" s="1"/>
      <c r="G86" s="1"/>
      <c r="H86" s="1"/>
      <c r="I86" s="1"/>
      <c r="J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23.25" customHeight="1">
      <c r="A87" s="1"/>
      <c r="B87" s="1"/>
      <c r="C87" s="1"/>
      <c r="D87" s="1"/>
      <c r="E87" s="1"/>
      <c r="F87" s="1"/>
      <c r="G87" s="1"/>
      <c r="H87" s="1"/>
      <c r="I87" s="1"/>
      <c r="J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23.25" customHeight="1">
      <c r="A88" s="1"/>
      <c r="B88" s="1"/>
      <c r="C88" s="1"/>
      <c r="D88" s="1"/>
      <c r="E88" s="1"/>
      <c r="F88" s="1"/>
      <c r="G88" s="1"/>
      <c r="H88" s="1"/>
      <c r="I88" s="1"/>
      <c r="J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23.25" customHeight="1">
      <c r="A89" s="1"/>
      <c r="B89" s="1"/>
      <c r="C89" s="1"/>
      <c r="D89" s="1"/>
      <c r="E89" s="1"/>
      <c r="F89" s="1"/>
      <c r="G89" s="1"/>
      <c r="H89" s="1"/>
      <c r="I89" s="1"/>
      <c r="J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23.25" customHeight="1">
      <c r="A90" s="1"/>
      <c r="B90" s="1"/>
      <c r="C90" s="1"/>
      <c r="D90" s="1"/>
      <c r="E90" s="1"/>
      <c r="F90" s="1"/>
      <c r="G90" s="1"/>
      <c r="H90" s="1"/>
      <c r="I90" s="1"/>
      <c r="J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23.25" customHeight="1">
      <c r="A91" s="1"/>
      <c r="B91" s="1"/>
      <c r="C91" s="1"/>
      <c r="D91" s="1"/>
      <c r="E91" s="1"/>
      <c r="F91" s="1"/>
      <c r="G91" s="1"/>
      <c r="H91" s="1"/>
      <c r="I91" s="1"/>
      <c r="J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23.25" customHeight="1">
      <c r="A92" s="1"/>
      <c r="B92" s="1"/>
      <c r="C92" s="1"/>
      <c r="D92" s="1"/>
      <c r="E92" s="1"/>
      <c r="F92" s="1"/>
      <c r="G92" s="1"/>
      <c r="H92" s="1"/>
      <c r="I92" s="1"/>
      <c r="J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23.25" customHeight="1">
      <c r="A93" s="1"/>
      <c r="B93" s="1"/>
      <c r="C93" s="1"/>
      <c r="D93" s="1"/>
      <c r="E93" s="1"/>
      <c r="F93" s="1"/>
      <c r="G93" s="1"/>
      <c r="H93" s="1"/>
      <c r="I93" s="1"/>
      <c r="J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3.25" customHeight="1">
      <c r="A94" s="1"/>
      <c r="B94" s="1"/>
      <c r="C94" s="1"/>
      <c r="D94" s="1"/>
      <c r="E94" s="1"/>
      <c r="F94" s="1"/>
      <c r="G94" s="1"/>
      <c r="H94" s="1"/>
      <c r="I94" s="1"/>
      <c r="J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23.25" customHeight="1">
      <c r="A95" s="1"/>
      <c r="B95" s="1"/>
      <c r="C95" s="1"/>
      <c r="D95" s="1"/>
      <c r="E95" s="1"/>
      <c r="F95" s="1"/>
      <c r="G95" s="1"/>
      <c r="H95" s="1"/>
      <c r="I95" s="1"/>
      <c r="J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23.25" customHeight="1">
      <c r="A96" s="1"/>
      <c r="B96" s="1"/>
      <c r="C96" s="1"/>
      <c r="D96" s="1"/>
      <c r="E96" s="1"/>
      <c r="F96" s="1"/>
      <c r="G96" s="1"/>
      <c r="H96" s="1"/>
      <c r="I96" s="1"/>
      <c r="J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23.25" customHeight="1">
      <c r="A97" s="1"/>
      <c r="B97" s="1"/>
      <c r="C97" s="1"/>
      <c r="D97" s="1"/>
      <c r="E97" s="1"/>
      <c r="F97" s="1"/>
      <c r="G97" s="1"/>
      <c r="H97" s="1"/>
      <c r="I97" s="1"/>
      <c r="J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23.25" customHeight="1">
      <c r="A98" s="1"/>
      <c r="B98" s="1"/>
      <c r="C98" s="1"/>
      <c r="D98" s="1"/>
      <c r="E98" s="1"/>
      <c r="F98" s="1"/>
      <c r="G98" s="1"/>
      <c r="H98" s="1"/>
      <c r="I98" s="1"/>
      <c r="J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23.25" customHeight="1">
      <c r="A99" s="1"/>
      <c r="B99" s="1"/>
      <c r="C99" s="1"/>
      <c r="D99" s="1"/>
      <c r="E99" s="1"/>
      <c r="F99" s="1"/>
      <c r="G99" s="1"/>
      <c r="H99" s="1"/>
      <c r="I99" s="1"/>
      <c r="J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23.25" customHeight="1">
      <c r="A100" s="1"/>
      <c r="B100" s="1"/>
      <c r="C100" s="1"/>
      <c r="D100" s="1"/>
      <c r="E100" s="1"/>
      <c r="F100" s="1"/>
      <c r="G100" s="1"/>
      <c r="H100" s="1"/>
      <c r="I100" s="1"/>
      <c r="J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23.25" customHeight="1">
      <c r="A101" s="1"/>
      <c r="B101" s="1"/>
      <c r="C101" s="1"/>
      <c r="D101" s="1"/>
      <c r="E101" s="1"/>
      <c r="F101" s="1"/>
      <c r="G101" s="1"/>
      <c r="H101" s="1"/>
      <c r="I101" s="1"/>
      <c r="J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23.25" customHeight="1">
      <c r="A102" s="1"/>
      <c r="B102" s="1"/>
      <c r="C102" s="1"/>
      <c r="D102" s="1"/>
      <c r="E102" s="1"/>
      <c r="F102" s="1"/>
      <c r="G102" s="1"/>
      <c r="H102" s="1"/>
      <c r="I102" s="1"/>
      <c r="J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23.25" customHeight="1">
      <c r="A103" s="1"/>
      <c r="B103" s="1"/>
      <c r="C103" s="1"/>
      <c r="D103" s="1"/>
      <c r="E103" s="1"/>
      <c r="F103" s="1"/>
      <c r="G103" s="1"/>
      <c r="H103" s="1"/>
      <c r="I103" s="1"/>
      <c r="J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23.25" customHeight="1">
      <c r="A104" s="1"/>
      <c r="B104" s="1"/>
      <c r="C104" s="1"/>
      <c r="D104" s="1"/>
      <c r="E104" s="1"/>
      <c r="F104" s="1"/>
      <c r="G104" s="1"/>
      <c r="H104" s="1"/>
      <c r="I104" s="1"/>
      <c r="J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23.25" customHeight="1">
      <c r="A105" s="1"/>
      <c r="B105" s="1"/>
      <c r="C105" s="1"/>
      <c r="D105" s="1"/>
      <c r="E105" s="1"/>
      <c r="F105" s="1"/>
      <c r="G105" s="1"/>
      <c r="H105" s="1"/>
      <c r="I105" s="1"/>
      <c r="J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23.25" customHeight="1">
      <c r="A106" s="1"/>
      <c r="B106" s="1"/>
      <c r="C106" s="1"/>
      <c r="D106" s="1"/>
      <c r="E106" s="1"/>
      <c r="F106" s="1"/>
      <c r="G106" s="1"/>
      <c r="H106" s="1"/>
      <c r="I106" s="1"/>
      <c r="J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23.25" customHeight="1">
      <c r="A107" s="1"/>
      <c r="B107" s="1"/>
      <c r="C107" s="1"/>
      <c r="D107" s="1"/>
      <c r="E107" s="1"/>
      <c r="F107" s="1"/>
      <c r="G107" s="1"/>
      <c r="H107" s="1"/>
      <c r="I107" s="1"/>
      <c r="J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23.25" customHeight="1">
      <c r="A108" s="1"/>
      <c r="B108" s="1"/>
      <c r="C108" s="1"/>
      <c r="D108" s="1"/>
      <c r="E108" s="1"/>
      <c r="F108" s="1"/>
      <c r="G108" s="1"/>
      <c r="H108" s="1"/>
      <c r="I108" s="1"/>
      <c r="J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23.25" customHeight="1">
      <c r="A109" s="1"/>
      <c r="B109" s="1"/>
      <c r="C109" s="1"/>
      <c r="D109" s="1"/>
      <c r="E109" s="1"/>
      <c r="F109" s="1"/>
      <c r="G109" s="1"/>
      <c r="H109" s="1"/>
      <c r="I109" s="1"/>
      <c r="J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23.25" customHeight="1">
      <c r="A110" s="1"/>
      <c r="B110" s="1"/>
      <c r="C110" s="1"/>
      <c r="D110" s="1"/>
      <c r="E110" s="1"/>
      <c r="F110" s="1"/>
      <c r="G110" s="1"/>
      <c r="H110" s="1"/>
      <c r="I110" s="1"/>
      <c r="J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23.25" customHeight="1">
      <c r="A111" s="1"/>
      <c r="B111" s="1"/>
      <c r="C111" s="1"/>
      <c r="D111" s="1"/>
      <c r="E111" s="1"/>
      <c r="F111" s="1"/>
      <c r="G111" s="1"/>
      <c r="H111" s="1"/>
      <c r="I111" s="1"/>
      <c r="J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23.25" customHeight="1">
      <c r="A112" s="1"/>
      <c r="B112" s="1"/>
      <c r="C112" s="1"/>
      <c r="D112" s="1"/>
      <c r="E112" s="1"/>
      <c r="F112" s="1"/>
      <c r="G112" s="1"/>
      <c r="H112" s="1"/>
      <c r="I112" s="1"/>
      <c r="J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23.25" customHeight="1">
      <c r="A113" s="1"/>
      <c r="B113" s="1"/>
      <c r="C113" s="1"/>
      <c r="D113" s="1"/>
      <c r="E113" s="1"/>
      <c r="F113" s="1"/>
      <c r="G113" s="1"/>
      <c r="H113" s="1"/>
      <c r="I113" s="1"/>
      <c r="J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23.25" customHeight="1">
      <c r="A114" s="1"/>
      <c r="B114" s="1"/>
      <c r="C114" s="1"/>
      <c r="D114" s="1"/>
      <c r="E114" s="1"/>
      <c r="F114" s="1"/>
      <c r="G114" s="1"/>
      <c r="H114" s="1"/>
      <c r="I114" s="1"/>
      <c r="J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23.25" customHeight="1">
      <c r="A115" s="1"/>
      <c r="B115" s="1"/>
      <c r="C115" s="1"/>
      <c r="D115" s="1"/>
      <c r="E115" s="1"/>
      <c r="F115" s="1"/>
      <c r="G115" s="1"/>
      <c r="H115" s="1"/>
      <c r="I115" s="1"/>
      <c r="J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23.25" customHeight="1">
      <c r="A116" s="1"/>
      <c r="B116" s="1"/>
      <c r="C116" s="1"/>
      <c r="D116" s="1"/>
      <c r="E116" s="1"/>
      <c r="F116" s="1"/>
      <c r="G116" s="1"/>
      <c r="H116" s="1"/>
      <c r="I116" s="1"/>
      <c r="J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23.25" customHeight="1">
      <c r="A117" s="1"/>
      <c r="B117" s="1"/>
      <c r="C117" s="1"/>
      <c r="D117" s="1"/>
      <c r="E117" s="1"/>
      <c r="F117" s="1"/>
      <c r="G117" s="1"/>
      <c r="H117" s="1"/>
      <c r="I117" s="1"/>
      <c r="J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23.25" customHeight="1">
      <c r="A118" s="1"/>
      <c r="B118" s="1"/>
      <c r="C118" s="1"/>
      <c r="D118" s="1"/>
      <c r="E118" s="1"/>
      <c r="F118" s="1"/>
      <c r="G118" s="1"/>
      <c r="H118" s="1"/>
      <c r="I118" s="1"/>
      <c r="J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23.25" customHeight="1">
      <c r="A119" s="1"/>
      <c r="B119" s="1"/>
      <c r="C119" s="1"/>
      <c r="D119" s="1"/>
      <c r="E119" s="1"/>
      <c r="F119" s="1"/>
      <c r="G119" s="1"/>
      <c r="H119" s="1"/>
      <c r="I119" s="1"/>
      <c r="J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23.25" customHeight="1">
      <c r="A120" s="1"/>
      <c r="B120" s="1"/>
      <c r="C120" s="1"/>
      <c r="D120" s="1"/>
      <c r="E120" s="1"/>
      <c r="F120" s="1"/>
      <c r="G120" s="1"/>
      <c r="H120" s="1"/>
      <c r="I120" s="1"/>
      <c r="J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23.25" customHeight="1">
      <c r="A121" s="1"/>
      <c r="B121" s="1"/>
      <c r="C121" s="1"/>
      <c r="D121" s="1"/>
      <c r="E121" s="1"/>
      <c r="F121" s="1"/>
      <c r="G121" s="1"/>
      <c r="H121" s="1"/>
      <c r="I121" s="1"/>
      <c r="J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23.25" customHeight="1">
      <c r="A122" s="1"/>
      <c r="B122" s="1"/>
      <c r="C122" s="1"/>
      <c r="D122" s="1"/>
      <c r="E122" s="1"/>
      <c r="F122" s="1"/>
      <c r="G122" s="1"/>
      <c r="H122" s="1"/>
      <c r="I122" s="1"/>
      <c r="J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23.25" customHeight="1">
      <c r="A123" s="1"/>
      <c r="B123" s="1"/>
      <c r="C123" s="1"/>
      <c r="D123" s="1"/>
      <c r="E123" s="1"/>
      <c r="F123" s="1"/>
      <c r="G123" s="1"/>
      <c r="H123" s="1"/>
      <c r="I123" s="1"/>
      <c r="J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23.25" customHeight="1">
      <c r="A124" s="1"/>
      <c r="B124" s="1"/>
      <c r="C124" s="1"/>
      <c r="D124" s="1"/>
      <c r="E124" s="1"/>
      <c r="F124" s="1"/>
      <c r="G124" s="1"/>
      <c r="H124" s="1"/>
      <c r="I124" s="1"/>
      <c r="J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23.25" customHeight="1">
      <c r="A125" s="1"/>
      <c r="B125" s="1"/>
      <c r="C125" s="1"/>
      <c r="D125" s="1"/>
      <c r="E125" s="1"/>
      <c r="F125" s="1"/>
      <c r="G125" s="1"/>
      <c r="H125" s="1"/>
      <c r="I125" s="1"/>
      <c r="J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23.25" customHeight="1">
      <c r="A126" s="1"/>
      <c r="B126" s="1"/>
      <c r="C126" s="1"/>
      <c r="D126" s="1"/>
      <c r="E126" s="1"/>
      <c r="F126" s="1"/>
      <c r="G126" s="1"/>
      <c r="H126" s="1"/>
      <c r="I126" s="1"/>
      <c r="J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23.25" customHeight="1">
      <c r="A127" s="1"/>
      <c r="B127" s="1"/>
      <c r="C127" s="1"/>
      <c r="D127" s="1"/>
      <c r="E127" s="1"/>
      <c r="F127" s="1"/>
      <c r="G127" s="1"/>
      <c r="H127" s="1"/>
      <c r="I127" s="1"/>
      <c r="J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23.25" customHeight="1">
      <c r="A128" s="1"/>
      <c r="B128" s="1"/>
      <c r="C128" s="1"/>
      <c r="D128" s="1"/>
      <c r="E128" s="1"/>
      <c r="F128" s="1"/>
      <c r="G128" s="1"/>
      <c r="H128" s="1"/>
      <c r="I128" s="1"/>
      <c r="J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23.25" customHeight="1">
      <c r="A129" s="1"/>
      <c r="B129" s="1"/>
      <c r="C129" s="1"/>
      <c r="D129" s="1"/>
      <c r="E129" s="1"/>
      <c r="F129" s="1"/>
      <c r="G129" s="1"/>
      <c r="H129" s="1"/>
      <c r="I129" s="1"/>
      <c r="J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23.25" customHeight="1">
      <c r="A130" s="1"/>
      <c r="B130" s="1"/>
      <c r="C130" s="1"/>
      <c r="D130" s="1"/>
      <c r="E130" s="1"/>
      <c r="F130" s="1"/>
      <c r="G130" s="1"/>
      <c r="H130" s="1"/>
      <c r="I130" s="1"/>
      <c r="J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23.25" customHeight="1">
      <c r="A131" s="1"/>
      <c r="B131" s="1"/>
      <c r="C131" s="1"/>
      <c r="D131" s="1"/>
      <c r="E131" s="1"/>
      <c r="F131" s="1"/>
      <c r="G131" s="1"/>
      <c r="H131" s="1"/>
      <c r="I131" s="1"/>
      <c r="J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23.25" customHeight="1">
      <c r="A132" s="1"/>
      <c r="B132" s="1"/>
      <c r="C132" s="1"/>
      <c r="D132" s="1"/>
      <c r="E132" s="1"/>
      <c r="F132" s="1"/>
      <c r="G132" s="1"/>
      <c r="H132" s="1"/>
      <c r="I132" s="1"/>
      <c r="J132" s="1"/>
      <c r="O132" s="1"/>
      <c r="P132" s="1"/>
      <c r="Q132" s="1"/>
      <c r="R132" s="1"/>
      <c r="S132" s="1"/>
      <c r="T132" s="1"/>
      <c r="U132" s="1"/>
      <c r="V132" s="1"/>
      <c r="W132" s="1"/>
      <c r="X132" s="1"/>
      <c r="Y132" s="1"/>
      <c r="AA132" s="1"/>
      <c r="AB132" s="1"/>
      <c r="AC132" s="1"/>
      <c r="AD132" s="1"/>
      <c r="AE132" s="1"/>
      <c r="AF132" s="1"/>
      <c r="AG132" s="1"/>
      <c r="AH132" s="1"/>
      <c r="AI132" s="1"/>
      <c r="AJ132" s="1"/>
      <c r="AK132" s="1"/>
      <c r="AL132" s="1"/>
    </row>
    <row r="133" spans="1:38" ht="23.25" customHeight="1">
      <c r="A133" s="1"/>
      <c r="B133" s="1"/>
      <c r="C133" s="1"/>
      <c r="D133" s="1"/>
      <c r="E133" s="1"/>
      <c r="F133" s="1"/>
      <c r="G133" s="1"/>
      <c r="H133" s="1"/>
      <c r="I133" s="1"/>
      <c r="J133" s="1"/>
      <c r="O133" s="1"/>
      <c r="P133" s="1"/>
      <c r="Q133" s="1"/>
      <c r="R133" s="1"/>
      <c r="S133" s="1"/>
      <c r="T133" s="1"/>
      <c r="U133" s="1"/>
      <c r="V133" s="1"/>
      <c r="W133" s="1"/>
      <c r="X133" s="1"/>
      <c r="Y133" s="1"/>
      <c r="AA133" s="1"/>
      <c r="AB133" s="1"/>
      <c r="AC133" s="1"/>
      <c r="AD133" s="1"/>
      <c r="AE133" s="1"/>
      <c r="AF133" s="1"/>
      <c r="AG133" s="1"/>
      <c r="AH133" s="1"/>
      <c r="AI133" s="1"/>
      <c r="AJ133" s="1"/>
      <c r="AK133" s="1"/>
      <c r="AL133" s="1"/>
    </row>
    <row r="134" spans="1:38" ht="23.25" customHeight="1">
      <c r="A134" s="1"/>
      <c r="B134" s="1"/>
      <c r="C134" s="1"/>
      <c r="D134" s="1"/>
      <c r="E134" s="1"/>
      <c r="F134" s="1"/>
      <c r="G134" s="1"/>
      <c r="H134" s="1"/>
      <c r="I134" s="1"/>
      <c r="J134" s="1"/>
      <c r="O134" s="1"/>
      <c r="P134" s="1"/>
      <c r="Q134" s="1"/>
      <c r="R134" s="1"/>
      <c r="S134" s="1"/>
      <c r="T134" s="1"/>
      <c r="U134" s="1"/>
      <c r="V134" s="1"/>
      <c r="W134" s="1"/>
      <c r="X134" s="1"/>
      <c r="Y134" s="1"/>
      <c r="AA134" s="1"/>
      <c r="AB134" s="1"/>
      <c r="AC134" s="1"/>
      <c r="AD134" s="1"/>
      <c r="AE134" s="1"/>
      <c r="AF134" s="1"/>
      <c r="AG134" s="1"/>
      <c r="AH134" s="1"/>
      <c r="AI134" s="1"/>
      <c r="AJ134" s="1"/>
      <c r="AK134" s="1"/>
      <c r="AL134" s="1"/>
    </row>
    <row r="135" spans="1:38" ht="23.25" customHeight="1">
      <c r="A135" s="1"/>
      <c r="B135" s="1"/>
      <c r="C135" s="1"/>
      <c r="D135" s="1"/>
      <c r="E135" s="1"/>
      <c r="F135" s="1"/>
      <c r="G135" s="1"/>
      <c r="H135" s="1"/>
      <c r="I135" s="1"/>
      <c r="J135" s="1"/>
      <c r="O135" s="1"/>
      <c r="P135" s="1"/>
      <c r="Q135" s="1"/>
      <c r="R135" s="1"/>
      <c r="S135" s="1"/>
      <c r="T135" s="1"/>
      <c r="U135" s="1"/>
      <c r="V135" s="1"/>
      <c r="W135" s="1"/>
      <c r="X135" s="1"/>
      <c r="Y135" s="1"/>
      <c r="AA135" s="1"/>
      <c r="AB135" s="1"/>
      <c r="AC135" s="1"/>
      <c r="AD135" s="1"/>
      <c r="AE135" s="1"/>
      <c r="AF135" s="1"/>
      <c r="AG135" s="1"/>
      <c r="AH135" s="1"/>
      <c r="AI135" s="1"/>
      <c r="AJ135" s="1"/>
      <c r="AK135" s="1"/>
      <c r="AL135" s="1"/>
    </row>
    <row r="136" spans="1:38" ht="23.25" customHeight="1">
      <c r="A136" s="1"/>
      <c r="B136" s="1"/>
      <c r="C136" s="1"/>
      <c r="D136" s="1"/>
      <c r="E136" s="1"/>
      <c r="F136" s="1"/>
      <c r="G136" s="1"/>
      <c r="H136" s="1"/>
      <c r="I136" s="1"/>
      <c r="J136" s="1"/>
      <c r="O136" s="1"/>
      <c r="P136" s="1"/>
      <c r="Q136" s="1"/>
      <c r="R136" s="1"/>
      <c r="S136" s="1"/>
      <c r="T136" s="1"/>
      <c r="U136" s="1"/>
      <c r="V136" s="1"/>
      <c r="W136" s="1"/>
      <c r="X136" s="1"/>
      <c r="Y136" s="1"/>
      <c r="AA136" s="1"/>
      <c r="AB136" s="1"/>
      <c r="AC136" s="1"/>
      <c r="AD136" s="1"/>
      <c r="AE136" s="1"/>
      <c r="AF136" s="1"/>
      <c r="AG136" s="1"/>
      <c r="AH136" s="1"/>
      <c r="AI136" s="1"/>
      <c r="AJ136" s="1"/>
      <c r="AK136" s="1"/>
      <c r="AL136" s="1"/>
    </row>
    <row r="137" spans="1:38" ht="23.25" customHeight="1">
      <c r="A137" s="1"/>
      <c r="B137" s="1"/>
      <c r="C137" s="1"/>
      <c r="D137" s="1"/>
      <c r="E137" s="1"/>
      <c r="F137" s="1"/>
      <c r="G137" s="1"/>
      <c r="H137" s="1"/>
      <c r="I137" s="1"/>
      <c r="J137" s="1"/>
      <c r="O137" s="1"/>
      <c r="P137" s="1"/>
      <c r="Q137" s="1"/>
      <c r="R137" s="1"/>
      <c r="S137" s="1"/>
      <c r="T137" s="1"/>
      <c r="U137" s="1"/>
      <c r="V137" s="1"/>
      <c r="W137" s="1"/>
      <c r="X137" s="1"/>
      <c r="Y137" s="1"/>
      <c r="AA137" s="1"/>
      <c r="AB137" s="1"/>
      <c r="AC137" s="1"/>
      <c r="AD137" s="1"/>
      <c r="AE137" s="1"/>
      <c r="AF137" s="1"/>
      <c r="AG137" s="1"/>
      <c r="AH137" s="1"/>
      <c r="AI137" s="1"/>
      <c r="AJ137" s="1"/>
      <c r="AK137" s="1"/>
      <c r="AL137" s="1"/>
    </row>
  </sheetData>
  <mergeCells count="9">
    <mergeCell ref="P52:S55"/>
    <mergeCell ref="J3:L4"/>
    <mergeCell ref="C3:E4"/>
    <mergeCell ref="AA3:AC4"/>
    <mergeCell ref="AH3:AJ4"/>
    <mergeCell ref="Q3:R3"/>
    <mergeCell ref="S3:S5"/>
    <mergeCell ref="X3:X5"/>
    <mergeCell ref="V3:W3"/>
  </mergeCells>
  <phoneticPr fontId="1"/>
  <printOptions horizontalCentered="1"/>
  <pageMargins left="0.43307086614173229" right="0.15748031496062992" top="0.51181102362204722" bottom="0.39370078740157483" header="0.51181102362204722" footer="0.51181102362204722"/>
  <pageSetup paperSize="9" scale="64" orientation="portrait" r:id="rId1"/>
  <headerFooter alignWithMargins="0"/>
  <colBreaks count="1" manualBreakCount="1">
    <brk id="14"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BreakPreview" zoomScale="60" zoomScaleNormal="100" workbookViewId="0"/>
  </sheetViews>
  <sheetFormatPr defaultColWidth="8.83203125" defaultRowHeight="13.2"/>
  <cols>
    <col min="1" max="1" width="14.6640625" style="67" customWidth="1"/>
    <col min="2" max="3" width="6.6640625" style="67" customWidth="1"/>
    <col min="4" max="5" width="7.6640625" style="67" customWidth="1"/>
    <col min="6" max="6" width="1.6640625" style="67" customWidth="1"/>
    <col min="7" max="7" width="17.9140625" style="67" customWidth="1"/>
    <col min="8" max="9" width="6.6640625" style="67" customWidth="1"/>
    <col min="10" max="10" width="7.6640625" style="67" customWidth="1"/>
    <col min="11" max="11" width="8.08203125" style="67" customWidth="1"/>
    <col min="12" max="16384" width="8.83203125" style="67"/>
  </cols>
  <sheetData>
    <row r="1" spans="1:11" ht="24" customHeight="1">
      <c r="A1" s="65" t="s">
        <v>261</v>
      </c>
      <c r="B1" s="65"/>
      <c r="C1" s="66"/>
      <c r="D1" s="66"/>
      <c r="E1" s="66"/>
      <c r="F1" s="66"/>
      <c r="G1" s="66"/>
      <c r="H1" s="66"/>
      <c r="I1" s="66"/>
      <c r="J1" s="66"/>
      <c r="K1" s="66"/>
    </row>
    <row r="2" spans="1:11" ht="24" customHeight="1">
      <c r="A2" s="66"/>
      <c r="C2" s="66"/>
      <c r="D2" s="66"/>
      <c r="E2" s="66"/>
      <c r="F2" s="66"/>
      <c r="G2" s="66"/>
      <c r="H2" s="66"/>
      <c r="I2" s="174" t="s">
        <v>213</v>
      </c>
      <c r="J2" s="174"/>
      <c r="K2" s="174"/>
    </row>
    <row r="3" spans="1:11" ht="24" customHeight="1">
      <c r="A3" s="175" t="s">
        <v>165</v>
      </c>
      <c r="B3" s="68" t="s">
        <v>214</v>
      </c>
      <c r="C3" s="69"/>
      <c r="D3" s="69"/>
      <c r="E3" s="70"/>
      <c r="F3" s="66"/>
      <c r="G3" s="175" t="s">
        <v>165</v>
      </c>
      <c r="H3" s="68" t="s">
        <v>214</v>
      </c>
      <c r="I3" s="69"/>
      <c r="J3" s="69"/>
      <c r="K3" s="70"/>
    </row>
    <row r="4" spans="1:11" ht="24" customHeight="1">
      <c r="A4" s="176"/>
      <c r="B4" s="71" t="s">
        <v>1</v>
      </c>
      <c r="C4" s="72" t="s">
        <v>2</v>
      </c>
      <c r="D4" s="72" t="s">
        <v>166</v>
      </c>
      <c r="E4" s="73" t="s">
        <v>253</v>
      </c>
      <c r="F4" s="66"/>
      <c r="G4" s="176"/>
      <c r="H4" s="71" t="s">
        <v>1</v>
      </c>
      <c r="I4" s="72" t="s">
        <v>2</v>
      </c>
      <c r="J4" s="72" t="s">
        <v>166</v>
      </c>
      <c r="K4" s="73" t="s">
        <v>254</v>
      </c>
    </row>
    <row r="5" spans="1:11" ht="24" customHeight="1">
      <c r="A5" s="74" t="s">
        <v>215</v>
      </c>
      <c r="B5" s="75">
        <v>43</v>
      </c>
      <c r="C5" s="75">
        <v>63</v>
      </c>
      <c r="D5" s="75">
        <v>106</v>
      </c>
      <c r="E5" s="140">
        <v>98</v>
      </c>
      <c r="F5" s="66"/>
      <c r="G5" s="74" t="s">
        <v>167</v>
      </c>
      <c r="H5" s="147">
        <v>44</v>
      </c>
      <c r="I5" s="147">
        <v>63</v>
      </c>
      <c r="J5" s="147">
        <v>107</v>
      </c>
      <c r="K5" s="75">
        <v>110</v>
      </c>
    </row>
    <row r="6" spans="1:11" ht="24" customHeight="1">
      <c r="A6" s="74" t="s">
        <v>216</v>
      </c>
      <c r="B6" s="75">
        <v>17</v>
      </c>
      <c r="C6" s="75">
        <v>41</v>
      </c>
      <c r="D6" s="75">
        <v>58</v>
      </c>
      <c r="E6" s="140">
        <v>54</v>
      </c>
      <c r="F6" s="66"/>
      <c r="G6" s="74" t="s">
        <v>168</v>
      </c>
      <c r="H6" s="75">
        <v>83</v>
      </c>
      <c r="I6" s="75">
        <v>117</v>
      </c>
      <c r="J6" s="75">
        <v>200</v>
      </c>
      <c r="K6" s="75">
        <v>199</v>
      </c>
    </row>
    <row r="7" spans="1:11" ht="24" customHeight="1">
      <c r="A7" s="74" t="s">
        <v>217</v>
      </c>
      <c r="B7" s="75">
        <v>22</v>
      </c>
      <c r="C7" s="75">
        <v>28</v>
      </c>
      <c r="D7" s="75">
        <v>50</v>
      </c>
      <c r="E7" s="140">
        <v>44</v>
      </c>
      <c r="F7" s="66"/>
      <c r="G7" s="74" t="s">
        <v>169</v>
      </c>
      <c r="H7" s="75">
        <v>96</v>
      </c>
      <c r="I7" s="75">
        <v>109</v>
      </c>
      <c r="J7" s="75">
        <v>205</v>
      </c>
      <c r="K7" s="75">
        <v>195</v>
      </c>
    </row>
    <row r="8" spans="1:11" ht="24" customHeight="1">
      <c r="A8" s="74" t="s">
        <v>218</v>
      </c>
      <c r="B8" s="75">
        <v>11</v>
      </c>
      <c r="C8" s="75">
        <v>22</v>
      </c>
      <c r="D8" s="75">
        <v>33</v>
      </c>
      <c r="E8" s="140">
        <v>36</v>
      </c>
      <c r="F8" s="66"/>
      <c r="G8" s="74" t="s">
        <v>170</v>
      </c>
      <c r="H8" s="75">
        <v>33</v>
      </c>
      <c r="I8" s="75">
        <v>63</v>
      </c>
      <c r="J8" s="75">
        <v>96</v>
      </c>
      <c r="K8" s="75">
        <v>89</v>
      </c>
    </row>
    <row r="9" spans="1:11" ht="24" customHeight="1">
      <c r="A9" s="74" t="s">
        <v>219</v>
      </c>
      <c r="B9" s="75">
        <v>44</v>
      </c>
      <c r="C9" s="75">
        <v>73</v>
      </c>
      <c r="D9" s="75">
        <v>117</v>
      </c>
      <c r="E9" s="140">
        <v>114</v>
      </c>
      <c r="F9" s="66"/>
      <c r="G9" s="74" t="s">
        <v>171</v>
      </c>
      <c r="H9" s="75">
        <v>16</v>
      </c>
      <c r="I9" s="75">
        <v>37</v>
      </c>
      <c r="J9" s="75">
        <v>53</v>
      </c>
      <c r="K9" s="75">
        <v>47</v>
      </c>
    </row>
    <row r="10" spans="1:11" ht="24" customHeight="1">
      <c r="A10" s="74" t="s">
        <v>220</v>
      </c>
      <c r="B10" s="75">
        <v>30</v>
      </c>
      <c r="C10" s="75">
        <v>55</v>
      </c>
      <c r="D10" s="75">
        <v>85</v>
      </c>
      <c r="E10" s="140">
        <v>80</v>
      </c>
      <c r="F10" s="66"/>
      <c r="G10" s="74" t="s">
        <v>172</v>
      </c>
      <c r="H10" s="75">
        <v>25</v>
      </c>
      <c r="I10" s="75">
        <v>39</v>
      </c>
      <c r="J10" s="75">
        <v>64</v>
      </c>
      <c r="K10" s="75">
        <v>64</v>
      </c>
    </row>
    <row r="11" spans="1:11" ht="24" customHeight="1">
      <c r="A11" s="74" t="s">
        <v>221</v>
      </c>
      <c r="B11" s="75">
        <v>17</v>
      </c>
      <c r="C11" s="75">
        <v>23</v>
      </c>
      <c r="D11" s="75">
        <v>40</v>
      </c>
      <c r="E11" s="140">
        <v>42</v>
      </c>
      <c r="F11" s="66"/>
      <c r="G11" s="74" t="s">
        <v>173</v>
      </c>
      <c r="H11" s="75">
        <v>32</v>
      </c>
      <c r="I11" s="75">
        <v>54</v>
      </c>
      <c r="J11" s="75">
        <v>86</v>
      </c>
      <c r="K11" s="75">
        <v>120</v>
      </c>
    </row>
    <row r="12" spans="1:11" ht="24" customHeight="1">
      <c r="A12" s="74" t="s">
        <v>222</v>
      </c>
      <c r="B12" s="75">
        <v>9</v>
      </c>
      <c r="C12" s="75">
        <v>23</v>
      </c>
      <c r="D12" s="75">
        <v>32</v>
      </c>
      <c r="E12" s="140">
        <v>34</v>
      </c>
      <c r="F12" s="66"/>
      <c r="G12" s="74" t="s">
        <v>174</v>
      </c>
      <c r="H12" s="75">
        <v>27</v>
      </c>
      <c r="I12" s="75">
        <v>43</v>
      </c>
      <c r="J12" s="75">
        <v>70</v>
      </c>
      <c r="K12" s="75">
        <v>60</v>
      </c>
    </row>
    <row r="13" spans="1:11" ht="24" customHeight="1">
      <c r="A13" s="76" t="s">
        <v>223</v>
      </c>
      <c r="B13" s="75">
        <v>17</v>
      </c>
      <c r="C13" s="75">
        <v>29</v>
      </c>
      <c r="D13" s="75">
        <v>46</v>
      </c>
      <c r="E13" s="140">
        <v>57</v>
      </c>
      <c r="F13" s="66"/>
      <c r="G13" s="74" t="s">
        <v>175</v>
      </c>
      <c r="H13" s="75">
        <v>16</v>
      </c>
      <c r="I13" s="75">
        <v>30</v>
      </c>
      <c r="J13" s="75">
        <v>46</v>
      </c>
      <c r="K13" s="75">
        <v>39</v>
      </c>
    </row>
    <row r="14" spans="1:11" ht="24" customHeight="1">
      <c r="A14" s="76" t="s">
        <v>224</v>
      </c>
      <c r="B14" s="75">
        <v>23</v>
      </c>
      <c r="C14" s="75">
        <v>17</v>
      </c>
      <c r="D14" s="75">
        <v>40</v>
      </c>
      <c r="E14" s="140">
        <v>36</v>
      </c>
      <c r="F14" s="66"/>
      <c r="G14" s="74" t="s">
        <v>176</v>
      </c>
      <c r="H14" s="75">
        <v>12</v>
      </c>
      <c r="I14" s="75">
        <v>20</v>
      </c>
      <c r="J14" s="75">
        <v>32</v>
      </c>
      <c r="K14" s="75">
        <v>30</v>
      </c>
    </row>
    <row r="15" spans="1:11" ht="24" customHeight="1">
      <c r="A15" s="76" t="s">
        <v>225</v>
      </c>
      <c r="B15" s="75">
        <v>16</v>
      </c>
      <c r="C15" s="75">
        <v>25</v>
      </c>
      <c r="D15" s="75">
        <v>41</v>
      </c>
      <c r="E15" s="140">
        <v>36</v>
      </c>
      <c r="F15" s="66"/>
      <c r="G15" s="74" t="s">
        <v>177</v>
      </c>
      <c r="H15" s="75">
        <v>27</v>
      </c>
      <c r="I15" s="75">
        <v>32</v>
      </c>
      <c r="J15" s="75">
        <v>59</v>
      </c>
      <c r="K15" s="75">
        <v>63</v>
      </c>
    </row>
    <row r="16" spans="1:11" ht="24" customHeight="1">
      <c r="A16" s="76" t="s">
        <v>226</v>
      </c>
      <c r="B16" s="75">
        <v>39</v>
      </c>
      <c r="C16" s="75">
        <v>51</v>
      </c>
      <c r="D16" s="75">
        <v>90</v>
      </c>
      <c r="E16" s="140">
        <v>94</v>
      </c>
      <c r="F16" s="66"/>
      <c r="G16" s="76" t="s">
        <v>178</v>
      </c>
      <c r="H16" s="75">
        <v>80</v>
      </c>
      <c r="I16" s="75">
        <v>89</v>
      </c>
      <c r="J16" s="75">
        <v>169</v>
      </c>
      <c r="K16" s="75">
        <v>141</v>
      </c>
    </row>
    <row r="17" spans="1:11" ht="24" customHeight="1">
      <c r="A17" s="74" t="s">
        <v>227</v>
      </c>
      <c r="B17" s="75">
        <v>24</v>
      </c>
      <c r="C17" s="75">
        <v>42</v>
      </c>
      <c r="D17" s="75">
        <v>66</v>
      </c>
      <c r="E17" s="140">
        <v>59</v>
      </c>
      <c r="F17" s="66"/>
      <c r="G17" s="76" t="s">
        <v>179</v>
      </c>
      <c r="H17" s="75">
        <v>8</v>
      </c>
      <c r="I17" s="75">
        <v>13</v>
      </c>
      <c r="J17" s="75">
        <v>21</v>
      </c>
      <c r="K17" s="75">
        <v>39</v>
      </c>
    </row>
    <row r="18" spans="1:11" ht="24" customHeight="1">
      <c r="A18" s="74" t="s">
        <v>228</v>
      </c>
      <c r="B18" s="75">
        <v>15</v>
      </c>
      <c r="C18" s="75">
        <v>27</v>
      </c>
      <c r="D18" s="75">
        <v>42</v>
      </c>
      <c r="E18" s="140">
        <v>52</v>
      </c>
      <c r="F18" s="66"/>
      <c r="G18" s="76" t="s">
        <v>180</v>
      </c>
      <c r="H18" s="75">
        <v>13</v>
      </c>
      <c r="I18" s="75">
        <v>20</v>
      </c>
      <c r="J18" s="75">
        <v>33</v>
      </c>
      <c r="K18" s="75">
        <v>32</v>
      </c>
    </row>
    <row r="19" spans="1:11" ht="24" customHeight="1">
      <c r="A19" s="74" t="s">
        <v>229</v>
      </c>
      <c r="B19" s="75">
        <v>20</v>
      </c>
      <c r="C19" s="75">
        <v>40</v>
      </c>
      <c r="D19" s="75">
        <v>60</v>
      </c>
      <c r="E19" s="140">
        <v>56</v>
      </c>
      <c r="F19" s="66"/>
      <c r="G19" s="76" t="s">
        <v>181</v>
      </c>
      <c r="H19" s="75">
        <v>15</v>
      </c>
      <c r="I19" s="75">
        <v>28</v>
      </c>
      <c r="J19" s="75">
        <v>43</v>
      </c>
      <c r="K19" s="75">
        <v>51</v>
      </c>
    </row>
    <row r="20" spans="1:11" ht="24" customHeight="1">
      <c r="A20" s="74" t="s">
        <v>230</v>
      </c>
      <c r="B20" s="75">
        <v>21</v>
      </c>
      <c r="C20" s="75">
        <v>31</v>
      </c>
      <c r="D20" s="75">
        <v>52</v>
      </c>
      <c r="E20" s="140">
        <v>45</v>
      </c>
      <c r="F20" s="66"/>
      <c r="G20" s="74" t="s">
        <v>182</v>
      </c>
      <c r="H20" s="75">
        <v>33</v>
      </c>
      <c r="I20" s="75">
        <v>27</v>
      </c>
      <c r="J20" s="75">
        <v>60</v>
      </c>
      <c r="K20" s="75">
        <v>49</v>
      </c>
    </row>
    <row r="21" spans="1:11" ht="24" customHeight="1">
      <c r="A21" s="76" t="s">
        <v>231</v>
      </c>
      <c r="B21" s="75">
        <v>30</v>
      </c>
      <c r="C21" s="75">
        <v>41</v>
      </c>
      <c r="D21" s="75">
        <v>71</v>
      </c>
      <c r="E21" s="140">
        <v>74</v>
      </c>
      <c r="F21" s="66"/>
      <c r="G21" s="74" t="s">
        <v>183</v>
      </c>
      <c r="H21" s="75">
        <v>11</v>
      </c>
      <c r="I21" s="75">
        <v>15</v>
      </c>
      <c r="J21" s="75">
        <v>26</v>
      </c>
      <c r="K21" s="75">
        <v>25</v>
      </c>
    </row>
    <row r="22" spans="1:11" ht="24" customHeight="1">
      <c r="A22" s="76" t="s">
        <v>232</v>
      </c>
      <c r="B22" s="75">
        <v>29</v>
      </c>
      <c r="C22" s="75">
        <v>25</v>
      </c>
      <c r="D22" s="75">
        <v>54</v>
      </c>
      <c r="E22" s="140">
        <v>55</v>
      </c>
      <c r="F22" s="66"/>
      <c r="G22" s="74" t="s">
        <v>184</v>
      </c>
      <c r="H22" s="77">
        <v>6</v>
      </c>
      <c r="I22" s="77">
        <v>20</v>
      </c>
      <c r="J22" s="75">
        <v>26</v>
      </c>
      <c r="K22" s="77">
        <v>27</v>
      </c>
    </row>
    <row r="23" spans="1:11" ht="24" customHeight="1">
      <c r="A23" s="76" t="s">
        <v>233</v>
      </c>
      <c r="B23" s="75">
        <v>28</v>
      </c>
      <c r="C23" s="75">
        <v>59</v>
      </c>
      <c r="D23" s="75">
        <v>87</v>
      </c>
      <c r="E23" s="140">
        <v>79</v>
      </c>
      <c r="F23" s="66"/>
      <c r="G23" s="74" t="s">
        <v>185</v>
      </c>
      <c r="H23" s="75">
        <v>58</v>
      </c>
      <c r="I23" s="75">
        <v>114</v>
      </c>
      <c r="J23" s="75">
        <v>172</v>
      </c>
      <c r="K23" s="75">
        <v>163</v>
      </c>
    </row>
    <row r="24" spans="1:11" ht="24" customHeight="1">
      <c r="A24" s="76" t="s">
        <v>234</v>
      </c>
      <c r="B24" s="75">
        <v>21</v>
      </c>
      <c r="C24" s="75">
        <v>52</v>
      </c>
      <c r="D24" s="75">
        <v>73</v>
      </c>
      <c r="E24" s="140">
        <v>68</v>
      </c>
      <c r="F24" s="66"/>
      <c r="G24" s="76" t="s">
        <v>186</v>
      </c>
      <c r="H24" s="75">
        <v>4</v>
      </c>
      <c r="I24" s="75">
        <v>16</v>
      </c>
      <c r="J24" s="75">
        <v>20</v>
      </c>
      <c r="K24" s="75">
        <v>25</v>
      </c>
    </row>
    <row r="25" spans="1:11" ht="24" customHeight="1">
      <c r="A25" s="76" t="s">
        <v>235</v>
      </c>
      <c r="B25" s="75">
        <v>29</v>
      </c>
      <c r="C25" s="75">
        <v>64</v>
      </c>
      <c r="D25" s="75">
        <v>93</v>
      </c>
      <c r="E25" s="140">
        <v>81</v>
      </c>
      <c r="F25" s="66"/>
      <c r="G25" s="76" t="s">
        <v>187</v>
      </c>
      <c r="H25" s="75">
        <v>3</v>
      </c>
      <c r="I25" s="75">
        <v>5</v>
      </c>
      <c r="J25" s="75">
        <v>8</v>
      </c>
      <c r="K25" s="75">
        <v>11</v>
      </c>
    </row>
    <row r="26" spans="1:11" ht="24" customHeight="1">
      <c r="A26" s="74" t="s">
        <v>236</v>
      </c>
      <c r="B26" s="75">
        <v>34</v>
      </c>
      <c r="C26" s="75">
        <v>44</v>
      </c>
      <c r="D26" s="75">
        <v>78</v>
      </c>
      <c r="E26" s="140">
        <v>74</v>
      </c>
      <c r="F26" s="66"/>
      <c r="G26" s="76" t="s">
        <v>188</v>
      </c>
      <c r="H26" s="75">
        <v>15</v>
      </c>
      <c r="I26" s="75">
        <v>36</v>
      </c>
      <c r="J26" s="75">
        <v>51</v>
      </c>
      <c r="K26" s="75">
        <v>55</v>
      </c>
    </row>
    <row r="27" spans="1:11" ht="24" customHeight="1">
      <c r="A27" s="74" t="s">
        <v>237</v>
      </c>
      <c r="B27" s="75">
        <v>30</v>
      </c>
      <c r="C27" s="75">
        <v>46</v>
      </c>
      <c r="D27" s="75">
        <v>76</v>
      </c>
      <c r="E27" s="140">
        <v>72</v>
      </c>
      <c r="F27" s="66"/>
      <c r="G27" s="76" t="s">
        <v>189</v>
      </c>
      <c r="H27" s="75">
        <v>10</v>
      </c>
      <c r="I27" s="75">
        <v>27</v>
      </c>
      <c r="J27" s="75">
        <v>37</v>
      </c>
      <c r="K27" s="75">
        <v>40</v>
      </c>
    </row>
    <row r="28" spans="1:11" ht="24" customHeight="1">
      <c r="A28" s="76" t="s">
        <v>238</v>
      </c>
      <c r="B28" s="75">
        <v>11</v>
      </c>
      <c r="C28" s="75">
        <v>23</v>
      </c>
      <c r="D28" s="75">
        <v>34</v>
      </c>
      <c r="E28" s="140">
        <v>33</v>
      </c>
      <c r="F28" s="66"/>
      <c r="G28" s="76" t="s">
        <v>190</v>
      </c>
      <c r="H28" s="75">
        <v>16</v>
      </c>
      <c r="I28" s="75">
        <v>22</v>
      </c>
      <c r="J28" s="75">
        <v>38</v>
      </c>
      <c r="K28" s="75">
        <v>33</v>
      </c>
    </row>
    <row r="29" spans="1:11" ht="24" customHeight="1">
      <c r="A29" s="78" t="s">
        <v>191</v>
      </c>
      <c r="B29" s="75">
        <f>SUM(B5:B28)</f>
        <v>580</v>
      </c>
      <c r="C29" s="75">
        <f t="shared" ref="C29:D29" si="0">SUM(C5:C28)</f>
        <v>944</v>
      </c>
      <c r="D29" s="75">
        <f t="shared" si="0"/>
        <v>1524</v>
      </c>
      <c r="E29" s="151">
        <v>1473</v>
      </c>
      <c r="F29" s="66"/>
      <c r="G29" s="79" t="s">
        <v>192</v>
      </c>
      <c r="H29" s="75">
        <f>SUM(B40:B46,H5:H28)</f>
        <v>1122</v>
      </c>
      <c r="I29" s="75">
        <f t="shared" ref="I29:J29" si="1">SUM(C40:C46,I5:I28)</f>
        <v>1698</v>
      </c>
      <c r="J29" s="75">
        <f t="shared" si="1"/>
        <v>2820</v>
      </c>
      <c r="K29" s="75">
        <v>2793</v>
      </c>
    </row>
    <row r="30" spans="1:11" ht="24" customHeight="1">
      <c r="A30" s="78"/>
      <c r="B30" s="75"/>
      <c r="C30" s="70"/>
      <c r="D30" s="70"/>
      <c r="E30" s="141"/>
      <c r="F30" s="66"/>
      <c r="G30" s="79"/>
      <c r="H30" s="75"/>
      <c r="I30" s="75"/>
      <c r="J30" s="75"/>
      <c r="K30" s="75"/>
    </row>
    <row r="31" spans="1:11" ht="24" customHeight="1">
      <c r="A31" s="74" t="s">
        <v>193</v>
      </c>
      <c r="B31" s="75">
        <v>26</v>
      </c>
      <c r="C31" s="75">
        <v>32</v>
      </c>
      <c r="D31" s="75">
        <v>58</v>
      </c>
      <c r="E31" s="140">
        <v>57</v>
      </c>
      <c r="F31" s="66"/>
      <c r="G31" s="74" t="s">
        <v>239</v>
      </c>
      <c r="H31" s="75">
        <v>10</v>
      </c>
      <c r="I31" s="75">
        <v>15</v>
      </c>
      <c r="J31" s="75">
        <v>25</v>
      </c>
      <c r="K31" s="75">
        <v>22</v>
      </c>
    </row>
    <row r="32" spans="1:11" ht="24" customHeight="1">
      <c r="A32" s="74" t="s">
        <v>194</v>
      </c>
      <c r="B32" s="75">
        <v>9</v>
      </c>
      <c r="C32" s="75">
        <v>13</v>
      </c>
      <c r="D32" s="75">
        <v>22</v>
      </c>
      <c r="E32" s="140">
        <v>23</v>
      </c>
      <c r="F32" s="66"/>
      <c r="G32" s="76" t="s">
        <v>240</v>
      </c>
      <c r="H32" s="75">
        <v>4</v>
      </c>
      <c r="I32" s="75">
        <v>15</v>
      </c>
      <c r="J32" s="75">
        <v>19</v>
      </c>
      <c r="K32" s="75">
        <v>14</v>
      </c>
    </row>
    <row r="33" spans="1:11" ht="24" customHeight="1">
      <c r="A33" s="74" t="s">
        <v>195</v>
      </c>
      <c r="B33" s="75">
        <v>16</v>
      </c>
      <c r="C33" s="75">
        <v>23</v>
      </c>
      <c r="D33" s="75">
        <v>39</v>
      </c>
      <c r="E33" s="140">
        <v>46</v>
      </c>
      <c r="F33" s="66"/>
      <c r="G33" s="74" t="s">
        <v>241</v>
      </c>
      <c r="H33" s="75">
        <v>2</v>
      </c>
      <c r="I33" s="75">
        <v>4</v>
      </c>
      <c r="J33" s="75">
        <v>6</v>
      </c>
      <c r="K33" s="75">
        <v>6</v>
      </c>
    </row>
    <row r="34" spans="1:11" ht="24" customHeight="1">
      <c r="A34" s="74" t="s">
        <v>196</v>
      </c>
      <c r="B34" s="75">
        <v>14</v>
      </c>
      <c r="C34" s="75">
        <v>44</v>
      </c>
      <c r="D34" s="75">
        <v>58</v>
      </c>
      <c r="E34" s="140">
        <v>57</v>
      </c>
      <c r="F34" s="66"/>
      <c r="G34" s="74" t="s">
        <v>197</v>
      </c>
      <c r="H34" s="75">
        <f>SUM(H32:H33)</f>
        <v>6</v>
      </c>
      <c r="I34" s="75">
        <f t="shared" ref="I34:J34" si="2">SUM(I32:I33)</f>
        <v>19</v>
      </c>
      <c r="J34" s="75">
        <f t="shared" si="2"/>
        <v>25</v>
      </c>
      <c r="K34" s="75">
        <v>20</v>
      </c>
    </row>
    <row r="35" spans="1:11" ht="24" customHeight="1">
      <c r="A35" s="74" t="s">
        <v>198</v>
      </c>
      <c r="B35" s="75">
        <v>28</v>
      </c>
      <c r="C35" s="75">
        <v>64</v>
      </c>
      <c r="D35" s="75">
        <v>92</v>
      </c>
      <c r="E35" s="140">
        <v>88</v>
      </c>
      <c r="F35" s="66"/>
      <c r="G35" s="74" t="s">
        <v>242</v>
      </c>
      <c r="H35" s="75">
        <v>3</v>
      </c>
      <c r="I35" s="75">
        <v>0</v>
      </c>
      <c r="J35" s="75">
        <v>3</v>
      </c>
      <c r="K35" s="75">
        <v>6</v>
      </c>
    </row>
    <row r="36" spans="1:11" ht="24" customHeight="1">
      <c r="A36" s="74" t="s">
        <v>199</v>
      </c>
      <c r="B36" s="75">
        <v>33</v>
      </c>
      <c r="C36" s="75">
        <v>39</v>
      </c>
      <c r="D36" s="75">
        <v>72</v>
      </c>
      <c r="E36" s="140">
        <v>77</v>
      </c>
      <c r="F36" s="66"/>
      <c r="G36" s="74" t="s">
        <v>243</v>
      </c>
      <c r="H36" s="75">
        <v>6</v>
      </c>
      <c r="I36" s="75">
        <v>9</v>
      </c>
      <c r="J36" s="75">
        <v>15</v>
      </c>
      <c r="K36" s="75">
        <v>16</v>
      </c>
    </row>
    <row r="37" spans="1:11" ht="24" customHeight="1">
      <c r="A37" s="74" t="s">
        <v>200</v>
      </c>
      <c r="B37" s="75">
        <v>3</v>
      </c>
      <c r="C37" s="75">
        <v>12</v>
      </c>
      <c r="D37" s="75">
        <v>15</v>
      </c>
      <c r="E37" s="140">
        <v>16</v>
      </c>
      <c r="F37" s="66"/>
      <c r="G37" s="74" t="s">
        <v>244</v>
      </c>
      <c r="H37" s="75">
        <v>4</v>
      </c>
      <c r="I37" s="75">
        <v>4</v>
      </c>
      <c r="J37" s="75">
        <v>8</v>
      </c>
      <c r="K37" s="75">
        <v>4</v>
      </c>
    </row>
    <row r="38" spans="1:11" ht="24" customHeight="1">
      <c r="A38" s="78" t="s">
        <v>201</v>
      </c>
      <c r="B38" s="75">
        <f>SUM(B31:B37)</f>
        <v>129</v>
      </c>
      <c r="C38" s="75">
        <f t="shared" ref="C38:D38" si="3">SUM(C31:C37)</f>
        <v>227</v>
      </c>
      <c r="D38" s="75">
        <f t="shared" si="3"/>
        <v>356</v>
      </c>
      <c r="E38" s="140">
        <v>364</v>
      </c>
      <c r="F38" s="66"/>
      <c r="G38" s="74" t="s">
        <v>245</v>
      </c>
      <c r="H38" s="75">
        <v>2</v>
      </c>
      <c r="I38" s="75">
        <v>4</v>
      </c>
      <c r="J38" s="75">
        <v>6</v>
      </c>
      <c r="K38" s="75">
        <v>5</v>
      </c>
    </row>
    <row r="39" spans="1:11" ht="24" customHeight="1">
      <c r="A39" s="78"/>
      <c r="B39" s="75"/>
      <c r="C39" s="75"/>
      <c r="D39" s="75"/>
      <c r="E39" s="140"/>
      <c r="F39" s="66"/>
      <c r="G39" s="74" t="s">
        <v>202</v>
      </c>
      <c r="H39" s="75">
        <f>SUM(H36:H38)</f>
        <v>12</v>
      </c>
      <c r="I39" s="75">
        <f t="shared" ref="I39:J39" si="4">SUM(I36:I38)</f>
        <v>17</v>
      </c>
      <c r="J39" s="75">
        <f t="shared" si="4"/>
        <v>29</v>
      </c>
      <c r="K39" s="75">
        <v>25</v>
      </c>
    </row>
    <row r="40" spans="1:11" ht="24" customHeight="1">
      <c r="A40" s="74" t="s">
        <v>203</v>
      </c>
      <c r="B40" s="75">
        <v>18</v>
      </c>
      <c r="C40" s="75">
        <v>39</v>
      </c>
      <c r="D40" s="75">
        <v>57</v>
      </c>
      <c r="E40" s="140">
        <v>60</v>
      </c>
      <c r="F40" s="66"/>
      <c r="G40" s="74" t="s">
        <v>246</v>
      </c>
      <c r="H40" s="75">
        <v>0</v>
      </c>
      <c r="I40" s="75">
        <v>3</v>
      </c>
      <c r="J40" s="75">
        <v>3</v>
      </c>
      <c r="K40" s="75">
        <v>3</v>
      </c>
    </row>
    <row r="41" spans="1:11" ht="24" customHeight="1">
      <c r="A41" s="74" t="s">
        <v>204</v>
      </c>
      <c r="B41" s="75">
        <v>135</v>
      </c>
      <c r="C41" s="75">
        <v>217</v>
      </c>
      <c r="D41" s="75">
        <v>352</v>
      </c>
      <c r="E41" s="140">
        <v>339</v>
      </c>
      <c r="F41" s="66"/>
      <c r="G41" s="74" t="s">
        <v>247</v>
      </c>
      <c r="H41" s="75">
        <v>0</v>
      </c>
      <c r="I41" s="75">
        <v>3</v>
      </c>
      <c r="J41" s="75">
        <v>3</v>
      </c>
      <c r="K41" s="75">
        <v>3</v>
      </c>
    </row>
    <row r="42" spans="1:11" ht="24" customHeight="1">
      <c r="A42" s="74" t="s">
        <v>205</v>
      </c>
      <c r="B42" s="75">
        <v>32</v>
      </c>
      <c r="C42" s="75">
        <v>58</v>
      </c>
      <c r="D42" s="75">
        <v>90</v>
      </c>
      <c r="E42" s="140">
        <v>96</v>
      </c>
      <c r="F42" s="66"/>
      <c r="G42" s="80" t="s">
        <v>248</v>
      </c>
      <c r="H42" s="81">
        <v>1</v>
      </c>
      <c r="I42" s="75">
        <v>3</v>
      </c>
      <c r="J42" s="75">
        <v>4</v>
      </c>
      <c r="K42" s="75">
        <v>4</v>
      </c>
    </row>
    <row r="43" spans="1:11" ht="24" customHeight="1">
      <c r="A43" s="74" t="s">
        <v>206</v>
      </c>
      <c r="B43" s="75">
        <v>147</v>
      </c>
      <c r="C43" s="75">
        <v>176</v>
      </c>
      <c r="D43" s="75">
        <v>323</v>
      </c>
      <c r="E43" s="140">
        <v>311</v>
      </c>
      <c r="F43" s="66"/>
      <c r="G43" s="82" t="s">
        <v>207</v>
      </c>
      <c r="H43" s="75">
        <f>SUM(H40:H42)</f>
        <v>1</v>
      </c>
      <c r="I43" s="75">
        <f t="shared" ref="I43:J43" si="5">SUM(I40:I42)</f>
        <v>9</v>
      </c>
      <c r="J43" s="75">
        <f t="shared" si="5"/>
        <v>10</v>
      </c>
      <c r="K43" s="70">
        <v>10</v>
      </c>
    </row>
    <row r="44" spans="1:11" ht="24" customHeight="1">
      <c r="A44" s="74" t="s">
        <v>208</v>
      </c>
      <c r="B44" s="75">
        <v>14</v>
      </c>
      <c r="C44" s="75">
        <v>25</v>
      </c>
      <c r="D44" s="75">
        <v>39</v>
      </c>
      <c r="E44" s="140">
        <v>39</v>
      </c>
      <c r="F44" s="66"/>
      <c r="G44" s="78" t="s">
        <v>209</v>
      </c>
      <c r="H44" s="75">
        <f>SUM(H31,H34,H35,H39,H43)</f>
        <v>32</v>
      </c>
      <c r="I44" s="75">
        <f t="shared" ref="I44:J44" si="6">SUM(I31,I34,I35,I39,I43)</f>
        <v>60</v>
      </c>
      <c r="J44" s="75">
        <f t="shared" si="6"/>
        <v>92</v>
      </c>
      <c r="K44" s="70">
        <v>83</v>
      </c>
    </row>
    <row r="45" spans="1:11" ht="24" customHeight="1">
      <c r="A45" s="74" t="s">
        <v>210</v>
      </c>
      <c r="B45" s="147">
        <v>84</v>
      </c>
      <c r="C45" s="147">
        <v>127</v>
      </c>
      <c r="D45" s="147">
        <v>211</v>
      </c>
      <c r="E45" s="148">
        <v>219</v>
      </c>
      <c r="G45" s="83"/>
      <c r="H45" s="77"/>
      <c r="I45" s="77"/>
      <c r="J45" s="77"/>
      <c r="K45" s="77"/>
    </row>
    <row r="46" spans="1:11" ht="24" customHeight="1">
      <c r="A46" s="74" t="s">
        <v>211</v>
      </c>
      <c r="B46" s="147">
        <v>9</v>
      </c>
      <c r="C46" s="147">
        <v>17</v>
      </c>
      <c r="D46" s="147">
        <v>26</v>
      </c>
      <c r="E46" s="148">
        <v>22</v>
      </c>
      <c r="G46" s="78" t="s">
        <v>212</v>
      </c>
      <c r="H46" s="77">
        <f>SUM(B29,B38,H29,H44)</f>
        <v>1863</v>
      </c>
      <c r="I46" s="77">
        <f t="shared" ref="I46:J46" si="7">SUM(C29,C38,I29,I44)</f>
        <v>2929</v>
      </c>
      <c r="J46" s="77">
        <f t="shared" si="7"/>
        <v>4792</v>
      </c>
      <c r="K46" s="77">
        <v>4713</v>
      </c>
    </row>
    <row r="47" spans="1:11" ht="10.5" customHeight="1">
      <c r="A47" s="84"/>
      <c r="B47" s="85"/>
      <c r="C47" s="85"/>
      <c r="D47" s="85"/>
      <c r="E47" s="85"/>
      <c r="F47" s="85"/>
      <c r="G47" s="85"/>
    </row>
    <row r="48" spans="1:11" s="87" customFormat="1" ht="22.5" customHeight="1">
      <c r="A48" s="86" t="s">
        <v>249</v>
      </c>
      <c r="B48" s="86"/>
      <c r="C48" s="86"/>
      <c r="D48" s="86"/>
      <c r="E48" s="86"/>
      <c r="F48" s="86"/>
      <c r="G48" s="86"/>
    </row>
    <row r="49" spans="1:7" ht="21.75" customHeight="1">
      <c r="A49" s="173" t="s">
        <v>255</v>
      </c>
      <c r="B49" s="173"/>
      <c r="C49" s="173"/>
      <c r="D49" s="173"/>
      <c r="E49" s="173"/>
      <c r="F49" s="173"/>
      <c r="G49" s="173"/>
    </row>
  </sheetData>
  <mergeCells count="4">
    <mergeCell ref="A49:G49"/>
    <mergeCell ref="I2:K2"/>
    <mergeCell ref="A3:A4"/>
    <mergeCell ref="G3:G4"/>
  </mergeCells>
  <phoneticPr fontId="1"/>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選挙人名簿等</vt:lpstr>
      <vt:lpstr>在外選挙人名簿</vt:lpstr>
      <vt:lpstr>選挙人名簿等!Print_Area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A35WS439</dc:creator>
  <cp:lastModifiedBy>星野　愛加</cp:lastModifiedBy>
  <cp:lastPrinted>2024-10-14T12:14:50Z</cp:lastPrinted>
  <dcterms:created xsi:type="dcterms:W3CDTF">2001-06-06T11:36:59Z</dcterms:created>
  <dcterms:modified xsi:type="dcterms:W3CDTF">2024-10-14T12:20:34Z</dcterms:modified>
</cp:coreProperties>
</file>