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9C958A46-3DB3-4C03-9F8A-11F0E794D5D4}" xr6:coauthVersionLast="47" xr6:coauthVersionMax="47" xr10:uidLastSave="{00000000-0000-0000-0000-000000000000}"/>
  <workbookProtection workbookAlgorithmName="SHA-512" workbookHashValue="vflvjUL2dk0AHsbc1/nmSf4is8QDOlhSxm8/lMHXaTDZpUjjkj/4TSf+LlDqoMkkkiEarF8WBqnP5aYrtjVGZw==" workbookSaltValue="g+MUpKuhD+BdYEfBGm8WrA==" workbookSpinCount="100000" lockStructure="1"/>
  <bookViews>
    <workbookView xWindow="-28920" yWindow="-120" windowWidth="29040" windowHeight="15990" xr2:uid="{00000000-000D-0000-FFFF-FFFF00000000}"/>
  </bookViews>
  <sheets>
    <sheet name="グラフ" sheetId="4" r:id="rId1"/>
    <sheet name="表" sheetId="2" r:id="rId2"/>
    <sheet name="グラフ用" sheetId="5" state="hidden" r:id="rId3"/>
  </sheets>
  <definedNames>
    <definedName name="_xlnm.Print_Area" localSheetId="0">グラフ!$A$1:$W$34</definedName>
    <definedName name="_xlnm.Print_Area" localSheetId="2">グラフ用!$A$1:$I$45</definedName>
    <definedName name="_xlnm.Print_Area" localSheetId="1">表!$A$1:$N$33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5" l="1"/>
  <c r="N45" i="5" s="1"/>
  <c r="K45" i="5"/>
  <c r="L45" i="5" s="1"/>
  <c r="M44" i="5"/>
  <c r="N44" i="5" s="1"/>
  <c r="K44" i="5"/>
  <c r="L44" i="5" s="1"/>
  <c r="K43" i="5"/>
  <c r="M43" i="5"/>
  <c r="N43" i="5" s="1"/>
  <c r="K42" i="5"/>
  <c r="L43" i="5" l="1"/>
  <c r="M42" i="5" l="1"/>
  <c r="N42" i="5" s="1"/>
  <c r="L42" i="5"/>
  <c r="M41" i="5" l="1"/>
  <c r="N41" i="5" s="1"/>
  <c r="K41" i="5"/>
  <c r="L41" i="5" s="1"/>
  <c r="M40" i="5" l="1"/>
  <c r="N40" i="5" s="1"/>
  <c r="M39" i="5" l="1"/>
  <c r="N39" i="5" s="1"/>
  <c r="M38" i="5"/>
  <c r="N38" i="5" s="1"/>
  <c r="H23" i="2" l="1"/>
  <c r="K40" i="5" l="1"/>
  <c r="L40" i="5" s="1"/>
  <c r="K39" i="5"/>
  <c r="K38" i="5" l="1"/>
  <c r="L38" i="5" s="1"/>
  <c r="L39" i="5"/>
  <c r="K37" i="5"/>
  <c r="L17" i="2" l="1"/>
  <c r="L20" i="2"/>
  <c r="L14" i="2"/>
  <c r="L16" i="2"/>
  <c r="L15" i="2"/>
  <c r="J15" i="2"/>
  <c r="J16" i="2"/>
  <c r="L18" i="2"/>
  <c r="L22" i="2"/>
  <c r="L21" i="2"/>
  <c r="L19" i="2"/>
  <c r="L13" i="2"/>
  <c r="L12" i="2"/>
  <c r="L8" i="2"/>
  <c r="L7" i="2"/>
  <c r="H22" i="2"/>
  <c r="H21" i="2"/>
  <c r="H20" i="2"/>
  <c r="H19" i="2"/>
  <c r="H18" i="2"/>
  <c r="H17" i="2"/>
  <c r="H16" i="2"/>
  <c r="H15" i="2"/>
  <c r="H14" i="2"/>
  <c r="H13" i="2"/>
  <c r="H12" i="2"/>
  <c r="H8" i="2"/>
  <c r="H7" i="2"/>
  <c r="M36" i="5"/>
  <c r="N36" i="5" s="1"/>
  <c r="K36" i="5"/>
  <c r="L36" i="5" s="1"/>
  <c r="L37" i="5"/>
  <c r="M37" i="5"/>
  <c r="N37" i="5" s="1"/>
  <c r="M35" i="5"/>
  <c r="N35" i="5" s="1"/>
  <c r="K35" i="5"/>
  <c r="L35" i="5" s="1"/>
  <c r="K34" i="5"/>
  <c r="L34" i="5" s="1"/>
  <c r="K33" i="5"/>
  <c r="L33" i="5" s="1"/>
  <c r="K32" i="5"/>
  <c r="L32" i="5" s="1"/>
  <c r="K31" i="5"/>
  <c r="L31" i="5" s="1"/>
  <c r="K30" i="5"/>
  <c r="L30" i="5" s="1"/>
  <c r="K29" i="5"/>
  <c r="M34" i="5"/>
  <c r="N34" i="5" s="1"/>
  <c r="M33" i="5"/>
  <c r="N33" i="5" s="1"/>
  <c r="M29" i="5"/>
  <c r="N29" i="5" s="1"/>
  <c r="M32" i="5"/>
  <c r="N32" i="5" s="1"/>
  <c r="M31" i="5"/>
  <c r="N31" i="5" s="1"/>
  <c r="M30" i="5"/>
  <c r="N30" i="5" s="1"/>
  <c r="L29" i="5"/>
</calcChain>
</file>

<file path=xl/sharedStrings.xml><?xml version="1.0" encoding="utf-8"?>
<sst xmlns="http://schemas.openxmlformats.org/spreadsheetml/2006/main" count="109" uniqueCount="76">
  <si>
    <t>対前年度伸率</t>
    <rPh sb="0" eb="1">
      <t>タイ</t>
    </rPh>
    <rPh sb="1" eb="4">
      <t>ゼンネンド</t>
    </rPh>
    <rPh sb="4" eb="5">
      <t>ノ</t>
    </rPh>
    <rPh sb="5" eb="6">
      <t>リツ</t>
    </rPh>
    <phoneticPr fontId="2"/>
  </si>
  <si>
    <t>年度</t>
    <rPh sb="0" eb="2">
      <t>ネンド</t>
    </rPh>
    <phoneticPr fontId="2"/>
  </si>
  <si>
    <t>当 初 予 算</t>
    <rPh sb="0" eb="1">
      <t>トウ</t>
    </rPh>
    <rPh sb="2" eb="3">
      <t>ショ</t>
    </rPh>
    <rPh sb="4" eb="5">
      <t>ヨ</t>
    </rPh>
    <rPh sb="6" eb="7">
      <t>ザン</t>
    </rPh>
    <phoneticPr fontId="2"/>
  </si>
  <si>
    <t>最 終 予 算</t>
    <rPh sb="0" eb="1">
      <t>サイ</t>
    </rPh>
    <rPh sb="2" eb="3">
      <t>シュウ</t>
    </rPh>
    <rPh sb="4" eb="5">
      <t>ヨ</t>
    </rPh>
    <rPh sb="6" eb="7">
      <t>ザン</t>
    </rPh>
    <phoneticPr fontId="2"/>
  </si>
  <si>
    <t>区分</t>
    <phoneticPr fontId="2"/>
  </si>
  <si>
    <t>１．予算の推移（一般会計）</t>
    <phoneticPr fontId="2"/>
  </si>
  <si>
    <t>50</t>
    <phoneticPr fontId="2"/>
  </si>
  <si>
    <t>55</t>
    <phoneticPr fontId="2"/>
  </si>
  <si>
    <t>60</t>
    <phoneticPr fontId="2"/>
  </si>
  <si>
    <t>(7.1)</t>
    <phoneticPr fontId="2"/>
  </si>
  <si>
    <t>(1.1)</t>
    <phoneticPr fontId="2"/>
  </si>
  <si>
    <t>―</t>
  </si>
  <si>
    <t>Ⅰ　大阪府の財政状況</t>
    <rPh sb="2" eb="5">
      <t>オオサカフ</t>
    </rPh>
    <rPh sb="6" eb="8">
      <t>ザイセイ</t>
    </rPh>
    <rPh sb="8" eb="10">
      <t>ジョウキョウ</t>
    </rPh>
    <phoneticPr fontId="2"/>
  </si>
  <si>
    <t>１．予算の推移（一般会計）</t>
    <rPh sb="2" eb="4">
      <t>ヨサン</t>
    </rPh>
    <rPh sb="5" eb="7">
      <t>スイイ</t>
    </rPh>
    <rPh sb="8" eb="10">
      <t>イッパン</t>
    </rPh>
    <rPh sb="10" eb="12">
      <t>カイケイ</t>
    </rPh>
    <phoneticPr fontId="2"/>
  </si>
  <si>
    <t>（単位：億円、％）</t>
    <rPh sb="1" eb="3">
      <t>タンイ</t>
    </rPh>
    <rPh sb="4" eb="5">
      <t>オク</t>
    </rPh>
    <rPh sb="5" eb="6">
      <t>エン</t>
    </rPh>
    <phoneticPr fontId="2"/>
  </si>
  <si>
    <t>地財計画
伸率</t>
    <rPh sb="0" eb="1">
      <t>チ</t>
    </rPh>
    <rPh sb="1" eb="2">
      <t>ザイ</t>
    </rPh>
    <rPh sb="2" eb="4">
      <t>ケイカク</t>
    </rPh>
    <rPh sb="5" eb="6">
      <t>ノ</t>
    </rPh>
    <rPh sb="6" eb="7">
      <t>リツ</t>
    </rPh>
    <phoneticPr fontId="2"/>
  </si>
  <si>
    <t>国一般会計
伸率</t>
    <rPh sb="0" eb="1">
      <t>クニ</t>
    </rPh>
    <rPh sb="1" eb="3">
      <t>イッパン</t>
    </rPh>
    <rPh sb="3" eb="5">
      <t>カイケイ</t>
    </rPh>
    <rPh sb="6" eb="7">
      <t>ノ</t>
    </rPh>
    <rPh sb="7" eb="8">
      <t>リツ</t>
    </rPh>
    <phoneticPr fontId="2"/>
  </si>
  <si>
    <t>グラフ用</t>
    <rPh sb="3" eb="4">
      <t>ヨウ</t>
    </rPh>
    <phoneticPr fontId="2"/>
  </si>
  <si>
    <t>当初予算</t>
    <rPh sb="0" eb="1">
      <t>トウ</t>
    </rPh>
    <rPh sb="1" eb="2">
      <t>ショ</t>
    </rPh>
    <rPh sb="2" eb="3">
      <t>ヨ</t>
    </rPh>
    <rPh sb="3" eb="4">
      <t>ザン</t>
    </rPh>
    <phoneticPr fontId="2"/>
  </si>
  <si>
    <t>対前年度
伸率</t>
    <rPh sb="0" eb="1">
      <t>タイ</t>
    </rPh>
    <rPh sb="1" eb="4">
      <t>ゼンネンド</t>
    </rPh>
    <rPh sb="5" eb="6">
      <t>ノ</t>
    </rPh>
    <rPh sb="6" eb="7">
      <t>リツ</t>
    </rPh>
    <phoneticPr fontId="2"/>
  </si>
  <si>
    <t>《参考》
当初予算
（調整後）</t>
    <rPh sb="1" eb="3">
      <t>サンコウ</t>
    </rPh>
    <rPh sb="5" eb="6">
      <t>トウ</t>
    </rPh>
    <rPh sb="6" eb="7">
      <t>ショ</t>
    </rPh>
    <rPh sb="7" eb="8">
      <t>ヨ</t>
    </rPh>
    <rPh sb="8" eb="9">
      <t>ザン</t>
    </rPh>
    <rPh sb="11" eb="13">
      <t>チョウセイ</t>
    </rPh>
    <rPh sb="13" eb="14">
      <t>ゴ</t>
    </rPh>
    <phoneticPr fontId="2"/>
  </si>
  <si>
    <t>《参考》
最終予算
（調整後）</t>
    <rPh sb="1" eb="3">
      <t>サンコウ</t>
    </rPh>
    <rPh sb="5" eb="7">
      <t>サイシュウ</t>
    </rPh>
    <rPh sb="7" eb="8">
      <t>ヨ</t>
    </rPh>
    <rPh sb="8" eb="9">
      <t>ザン</t>
    </rPh>
    <rPh sb="11" eb="13">
      <t>チョウセイ</t>
    </rPh>
    <rPh sb="13" eb="14">
      <t>ゴ</t>
    </rPh>
    <phoneticPr fontId="2"/>
  </si>
  <si>
    <t>(注2) （　）内は、基金からの借入れ見直しに係る償還金(6,629億円)を除く実質的な予算規模や伸率を示す。</t>
    <phoneticPr fontId="2"/>
  </si>
  <si>
    <t>　　　なお、《参考》当初予算（調整後）及び《参考》最終予算（調整後）の数値は、関連予算を調整（控除）した数値。</t>
    <rPh sb="35" eb="37">
      <t>スウチ</t>
    </rPh>
    <rPh sb="47" eb="49">
      <t>コウジョ</t>
    </rPh>
    <phoneticPr fontId="2"/>
  </si>
  <si>
    <t>S45</t>
    <phoneticPr fontId="2"/>
  </si>
  <si>
    <t>H1</t>
    <phoneticPr fontId="2"/>
  </si>
  <si>
    <t>R1</t>
    <phoneticPr fontId="2"/>
  </si>
  <si>
    <t>H1</t>
    <phoneticPr fontId="2"/>
  </si>
  <si>
    <t>R1</t>
    <phoneticPr fontId="2"/>
  </si>
  <si>
    <t>(注1) H30.4から地方消費税清算特別会計を設置したことに伴い、H30の当初予算（一般会計）から、関連予算（地方消費税清算金）を含んでいない。</t>
    <rPh sb="38" eb="40">
      <t>トウショ</t>
    </rPh>
    <rPh sb="40" eb="42">
      <t>ヨサン</t>
    </rPh>
    <rPh sb="43" eb="45">
      <t>イッパン</t>
    </rPh>
    <rPh sb="45" eb="47">
      <t>カイケイ</t>
    </rPh>
    <rPh sb="51" eb="53">
      <t>カンレン</t>
    </rPh>
    <rPh sb="53" eb="55">
      <t>ヨサン</t>
    </rPh>
    <rPh sb="56" eb="58">
      <t>チホウ</t>
    </rPh>
    <rPh sb="58" eb="61">
      <t>ショウヒゼイ</t>
    </rPh>
    <rPh sb="61" eb="64">
      <t>セイサンキン</t>
    </rPh>
    <rPh sb="66" eb="67">
      <t>フク</t>
    </rPh>
    <phoneticPr fontId="2"/>
  </si>
  <si>
    <t>(注3) H24以降の地財計画伸率は通常収支分（東日本大震災分を含まない。）のみの数値。</t>
    <rPh sb="1" eb="2">
      <t>チュウ</t>
    </rPh>
    <rPh sb="8" eb="10">
      <t>イコウ</t>
    </rPh>
    <rPh sb="11" eb="12">
      <t>チ</t>
    </rPh>
    <rPh sb="12" eb="13">
      <t>ザイ</t>
    </rPh>
    <rPh sb="13" eb="15">
      <t>ケイカク</t>
    </rPh>
    <rPh sb="15" eb="16">
      <t>ノ</t>
    </rPh>
    <rPh sb="16" eb="17">
      <t>リツ</t>
    </rPh>
    <rPh sb="18" eb="20">
      <t>ツウジョウ</t>
    </rPh>
    <rPh sb="20" eb="22">
      <t>シュウシ</t>
    </rPh>
    <rPh sb="22" eb="23">
      <t>ブン</t>
    </rPh>
    <rPh sb="24" eb="25">
      <t>ヒガシ</t>
    </rPh>
    <rPh sb="25" eb="27">
      <t>ニホン</t>
    </rPh>
    <rPh sb="27" eb="30">
      <t>ダイシンサイ</t>
    </rPh>
    <rPh sb="30" eb="31">
      <t>ブン</t>
    </rPh>
    <rPh sb="32" eb="33">
      <t>フク</t>
    </rPh>
    <rPh sb="41" eb="43">
      <t>スウチ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</si>
  <si>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</si>
  <si>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</si>
  <si>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</si>
  <si>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</si>
  <si>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</si>
  <si>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</si>
  <si>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</si>
  <si>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</si>
  <si>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</si>
  <si>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</si>
  <si>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</si>
  <si>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</si>
  <si>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</si>
  <si>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</si>
  <si>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</si>
  <si>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</si>
  <si>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</si>
  <si>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</si>
  <si>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</si>
  <si>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</si>
  <si>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</si>
  <si>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</si>
  <si>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</si>
  <si>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</si>
  <si>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</si>
  <si>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</si>
  <si>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</si>
  <si>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</si>
  <si>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</si>
  <si>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</si>
  <si>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</si>
  <si>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</si>
  <si>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</si>
  <si>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</si>
  <si>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H24</t>
    <phoneticPr fontId="2"/>
  </si>
  <si>
    <t xml:space="preserve">% </t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</si>
  <si>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</si>
  <si>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 xml:space="preserve">△0.0 </t>
  </si>
  <si>
    <t>R2</t>
  </si>
  <si>
    <t>R3</t>
  </si>
  <si>
    <t>R3</t>
    <phoneticPr fontId="2"/>
  </si>
  <si>
    <t>R4</t>
    <phoneticPr fontId="2"/>
  </si>
  <si>
    <t>R4</t>
    <phoneticPr fontId="2"/>
  </si>
  <si>
    <t>R5</t>
    <phoneticPr fontId="2"/>
  </si>
  <si>
    <t>R6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</si>
</sst>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);[Red]\(#,##0.0\)"/>
    <numFmt numFmtId="178" formatCode="0.0_ "/>
    <numFmt numFmtId="179" formatCode="0.0\ ;&quot;△ &quot;0.0\ "/>
    <numFmt numFmtId="180" formatCode="0.0%"/>
    <numFmt numFmtId="181" formatCode="\(#,##0\);\(&quot;△ &quot;#,##0\)"/>
    <numFmt numFmtId="182" formatCode="\(#,##0.0\);\(&quot;△ &quot;#,##0.0\)"/>
    <numFmt numFmtId="183" formatCode="#,##0_);\(#,##0\)"/>
    <numFmt numFmtId="184" formatCode="#,##0.0_);\(#,##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178" fontId="3" fillId="0" borderId="0" xfId="0" applyNumberFormat="1" applyFont="1" applyBorder="1" applyAlignment="1">
      <alignment horizontal="right" vertical="center" indent="3"/>
    </xf>
    <xf numFmtId="0" fontId="6" fillId="0" borderId="0" xfId="0" applyFont="1" applyAlignment="1">
      <alignment horizontal="centerContinuous"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Fill="1" applyBorder="1">
      <alignment vertical="center"/>
    </xf>
    <xf numFmtId="179" fontId="4" fillId="0" borderId="5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9" fontId="4" fillId="2" borderId="5" xfId="0" applyNumberFormat="1" applyFont="1" applyFill="1" applyBorder="1" applyAlignment="1">
      <alignment vertical="center"/>
    </xf>
    <xf numFmtId="180" fontId="3" fillId="0" borderId="0" xfId="1" applyNumberFormat="1" applyFont="1">
      <alignment vertical="center"/>
    </xf>
    <xf numFmtId="38" fontId="3" fillId="0" borderId="0" xfId="2" applyFont="1">
      <alignment vertical="center"/>
    </xf>
    <xf numFmtId="176" fontId="3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176" fontId="9" fillId="2" borderId="7" xfId="0" applyNumberFormat="1" applyFont="1" applyFill="1" applyBorder="1">
      <alignment vertical="center"/>
    </xf>
    <xf numFmtId="49" fontId="4" fillId="2" borderId="10" xfId="0" applyNumberFormat="1" applyFont="1" applyFill="1" applyBorder="1" applyAlignment="1">
      <alignment horizontal="right" vertical="center"/>
    </xf>
    <xf numFmtId="179" fontId="4" fillId="2" borderId="11" xfId="0" applyNumberFormat="1" applyFont="1" applyFill="1" applyBorder="1" applyAlignment="1">
      <alignment vertical="center"/>
    </xf>
    <xf numFmtId="181" fontId="4" fillId="2" borderId="9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12" xfId="0" applyNumberFormat="1" applyFont="1" applyFill="1" applyBorder="1" applyAlignment="1">
      <alignment horizontal="right" vertical="center" indent="1"/>
    </xf>
    <xf numFmtId="49" fontId="4" fillId="0" borderId="13" xfId="0" applyNumberFormat="1" applyFont="1" applyFill="1" applyBorder="1" applyAlignment="1">
      <alignment horizontal="right" vertical="center" indent="1"/>
    </xf>
    <xf numFmtId="49" fontId="4" fillId="0" borderId="14" xfId="0" applyNumberFormat="1" applyFont="1" applyFill="1" applyBorder="1" applyAlignment="1">
      <alignment horizontal="right" vertical="center" indent="1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4" fillId="2" borderId="17" xfId="0" applyNumberFormat="1" applyFont="1" applyFill="1" applyBorder="1" applyAlignment="1">
      <alignment horizontal="right" vertical="center"/>
    </xf>
    <xf numFmtId="49" fontId="4" fillId="0" borderId="18" xfId="0" applyNumberFormat="1" applyFont="1" applyFill="1" applyBorder="1" applyAlignment="1">
      <alignment horizontal="right" vertical="center" indent="1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>
      <alignment vertical="center"/>
    </xf>
    <xf numFmtId="179" fontId="4" fillId="0" borderId="10" xfId="0" applyNumberFormat="1" applyFont="1" applyFill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9" fontId="4" fillId="0" borderId="23" xfId="0" applyNumberFormat="1" applyFont="1" applyFill="1" applyBorder="1" applyAlignment="1">
      <alignment horizontal="right" vertical="center"/>
    </xf>
    <xf numFmtId="179" fontId="4" fillId="0" borderId="24" xfId="0" applyNumberFormat="1" applyFont="1" applyFill="1" applyBorder="1" applyAlignment="1">
      <alignment horizontal="right" vertical="center"/>
    </xf>
    <xf numFmtId="179" fontId="4" fillId="0" borderId="25" xfId="0" applyNumberFormat="1" applyFont="1" applyFill="1" applyBorder="1" applyAlignment="1">
      <alignment horizontal="right" vertical="center"/>
    </xf>
    <xf numFmtId="179" fontId="4" fillId="2" borderId="25" xfId="0" applyNumberFormat="1" applyFont="1" applyFill="1" applyBorder="1" applyAlignment="1">
      <alignment horizontal="right" vertical="center"/>
    </xf>
    <xf numFmtId="179" fontId="4" fillId="2" borderId="24" xfId="0" applyNumberFormat="1" applyFont="1" applyFill="1" applyBorder="1" applyAlignment="1">
      <alignment horizontal="right" vertical="center"/>
    </xf>
    <xf numFmtId="179" fontId="4" fillId="2" borderId="2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9" fontId="4" fillId="0" borderId="27" xfId="0" applyNumberFormat="1" applyFont="1" applyFill="1" applyBorder="1" applyAlignment="1">
      <alignment vertical="center"/>
    </xf>
    <xf numFmtId="179" fontId="4" fillId="0" borderId="28" xfId="0" applyNumberFormat="1" applyFont="1" applyFill="1" applyBorder="1" applyAlignment="1">
      <alignment vertical="center"/>
    </xf>
    <xf numFmtId="179" fontId="4" fillId="0" borderId="29" xfId="0" applyNumberFormat="1" applyFont="1" applyFill="1" applyBorder="1" applyAlignment="1">
      <alignment vertical="center"/>
    </xf>
    <xf numFmtId="179" fontId="4" fillId="2" borderId="28" xfId="0" applyNumberFormat="1" applyFont="1" applyFill="1" applyBorder="1" applyAlignment="1">
      <alignment vertical="center"/>
    </xf>
    <xf numFmtId="179" fontId="4" fillId="2" borderId="30" xfId="0" applyNumberFormat="1" applyFont="1" applyFill="1" applyBorder="1" applyAlignment="1">
      <alignment vertical="center"/>
    </xf>
    <xf numFmtId="182" fontId="4" fillId="2" borderId="2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4" fillId="0" borderId="31" xfId="0" applyNumberFormat="1" applyFont="1" applyFill="1" applyBorder="1" applyAlignment="1">
      <alignment horizontal="right" vertical="center" indent="1"/>
    </xf>
    <xf numFmtId="176" fontId="4" fillId="2" borderId="33" xfId="0" applyNumberFormat="1" applyFont="1" applyFill="1" applyBorder="1" applyAlignment="1">
      <alignment horizontal="center" vertical="center"/>
    </xf>
    <xf numFmtId="177" fontId="4" fillId="2" borderId="34" xfId="0" applyNumberFormat="1" applyFont="1" applyFill="1" applyBorder="1" applyAlignment="1">
      <alignment horizontal="center" vertical="center"/>
    </xf>
    <xf numFmtId="179" fontId="4" fillId="2" borderId="6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36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2" borderId="7" xfId="0" applyNumberFormat="1" applyFont="1" applyFill="1" applyBorder="1" applyAlignment="1">
      <alignment horizontal="right" vertical="center"/>
    </xf>
    <xf numFmtId="179" fontId="4" fillId="2" borderId="4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9" fontId="4" fillId="2" borderId="33" xfId="0" applyNumberFormat="1" applyFont="1" applyFill="1" applyBorder="1" applyAlignment="1">
      <alignment horizontal="right" vertical="center"/>
    </xf>
    <xf numFmtId="179" fontId="4" fillId="2" borderId="34" xfId="0" applyNumberFormat="1" applyFont="1" applyFill="1" applyBorder="1" applyAlignment="1">
      <alignment horizontal="right" vertical="center"/>
    </xf>
    <xf numFmtId="179" fontId="4" fillId="2" borderId="5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/>
    </xf>
    <xf numFmtId="179" fontId="4" fillId="2" borderId="11" xfId="0" applyNumberFormat="1" applyFont="1" applyFill="1" applyBorder="1" applyAlignment="1">
      <alignment horizontal="right" vertical="center"/>
    </xf>
    <xf numFmtId="179" fontId="4" fillId="2" borderId="6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84" fontId="4" fillId="2" borderId="9" xfId="0" applyNumberFormat="1" applyFont="1" applyFill="1" applyBorder="1" applyAlignment="1">
      <alignment horizontal="right" vertical="center"/>
    </xf>
    <xf numFmtId="183" fontId="4" fillId="2" borderId="5" xfId="0" applyNumberFormat="1" applyFont="1" applyFill="1" applyBorder="1" applyAlignment="1">
      <alignment vertical="center"/>
    </xf>
    <xf numFmtId="183" fontId="4" fillId="2" borderId="11" xfId="0" applyNumberFormat="1" applyFont="1" applyFill="1" applyBorder="1" applyAlignment="1">
      <alignment vertical="center"/>
    </xf>
    <xf numFmtId="183" fontId="4" fillId="2" borderId="6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82" fontId="4" fillId="2" borderId="23" xfId="0" applyNumberFormat="1" applyFont="1" applyFill="1" applyBorder="1" applyAlignment="1">
      <alignment vertical="center"/>
    </xf>
    <xf numFmtId="176" fontId="4" fillId="2" borderId="46" xfId="0" applyNumberFormat="1" applyFont="1" applyFill="1" applyBorder="1" applyAlignment="1">
      <alignment horizontal="center" vertical="center"/>
    </xf>
    <xf numFmtId="179" fontId="4" fillId="2" borderId="24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right" vertical="center" indent="1"/>
    </xf>
    <xf numFmtId="49" fontId="4" fillId="2" borderId="45" xfId="0" applyNumberFormat="1" applyFont="1" applyFill="1" applyBorder="1" applyAlignment="1">
      <alignment horizontal="right" vertical="center" indent="1"/>
    </xf>
    <xf numFmtId="179" fontId="4" fillId="2" borderId="25" xfId="0" applyNumberFormat="1" applyFont="1" applyFill="1" applyBorder="1" applyAlignment="1">
      <alignment vertical="center"/>
    </xf>
    <xf numFmtId="179" fontId="4" fillId="2" borderId="29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0" fontId="4" fillId="0" borderId="47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right"/>
    </xf>
    <xf numFmtId="0" fontId="8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2" borderId="52" xfId="0" applyFont="1" applyFill="1" applyBorder="1" applyAlignment="1">
      <alignment horizontal="right"/>
    </xf>
    <xf numFmtId="10" fontId="3" fillId="0" borderId="0" xfId="1" applyNumberFormat="1" applyFont="1">
      <alignment vertical="center"/>
    </xf>
    <xf numFmtId="177" fontId="4" fillId="2" borderId="5" xfId="0" applyNumberFormat="1" applyFont="1" applyFill="1" applyBorder="1" applyAlignment="1">
      <alignment horizontal="right" vertical="center"/>
    </xf>
    <xf numFmtId="183" fontId="4" fillId="2" borderId="23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>
      <alignment vertical="center"/>
    </xf>
    <xf numFmtId="181" fontId="4" fillId="2" borderId="10" xfId="2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24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9" fontId="4" fillId="2" borderId="29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32" xfId="0" applyNumberFormat="1" applyFont="1" applyFill="1" applyBorder="1" applyAlignment="1">
      <alignment horizontal="right" vertical="center"/>
    </xf>
    <xf numFmtId="179" fontId="4" fillId="2" borderId="46" xfId="0" applyNumberFormat="1" applyFont="1" applyFill="1" applyBorder="1" applyAlignment="1">
      <alignment horizontal="right" vertical="center"/>
    </xf>
    <xf numFmtId="176" fontId="9" fillId="2" borderId="15" xfId="0" applyNumberFormat="1" applyFont="1" applyFill="1" applyBorder="1" applyAlignment="1">
      <alignment horizontal="right" vertical="center"/>
    </xf>
    <xf numFmtId="176" fontId="4" fillId="2" borderId="46" xfId="0" applyNumberFormat="1" applyFont="1" applyFill="1" applyBorder="1" applyAlignment="1">
      <alignment horizontal="right" vertical="center"/>
    </xf>
    <xf numFmtId="179" fontId="4" fillId="0" borderId="34" xfId="0" applyNumberFormat="1" applyFont="1" applyFill="1" applyBorder="1" applyAlignment="1">
      <alignment vertical="center"/>
    </xf>
    <xf numFmtId="179" fontId="4" fillId="0" borderId="35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24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horizontal="right" vertical="center" indent="1"/>
    </xf>
    <xf numFmtId="49" fontId="4" fillId="2" borderId="45" xfId="0" applyNumberFormat="1" applyFont="1" applyFill="1" applyBorder="1" applyAlignment="1">
      <alignment horizontal="right" vertical="center" indent="1"/>
    </xf>
    <xf numFmtId="179" fontId="4" fillId="2" borderId="25" xfId="0" applyNumberFormat="1" applyFont="1" applyFill="1" applyBorder="1" applyAlignment="1">
      <alignment vertical="center"/>
    </xf>
    <xf numFmtId="179" fontId="4" fillId="2" borderId="23" xfId="0" applyNumberFormat="1" applyFont="1" applyFill="1" applyBorder="1" applyAlignment="1">
      <alignment vertical="center"/>
    </xf>
    <xf numFmtId="179" fontId="4" fillId="2" borderId="29" xfId="0" applyNumberFormat="1" applyFont="1" applyFill="1" applyBorder="1" applyAlignment="1">
      <alignment vertical="center"/>
    </xf>
    <xf numFmtId="179" fontId="4" fillId="2" borderId="27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183" fontId="4" fillId="2" borderId="25" xfId="0" applyNumberFormat="1" applyFont="1" applyFill="1" applyBorder="1" applyAlignment="1">
      <alignment horizontal="right" vertical="center"/>
    </xf>
    <xf numFmtId="183" fontId="4" fillId="2" borderId="23" xfId="0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70447233993584E-2"/>
          <c:y val="5.9513416039533577E-2"/>
          <c:w val="0.92194288053765205"/>
          <c:h val="0.82198457746327069"/>
        </c:manualLayout>
      </c:layout>
      <c:barChart>
        <c:barDir val="col"/>
        <c:grouping val="clustered"/>
        <c:varyColors val="0"/>
        <c:ser>
          <c:idx val="0"/>
          <c:order val="0"/>
          <c:tx>
            <c:v>当初予算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グラフ用!$C$10:$C$45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グラフ用!$D$10:$D$45</c:f>
              <c:numCache>
                <c:formatCode>#,##0_ </c:formatCode>
                <c:ptCount val="36"/>
                <c:pt idx="0">
                  <c:v>19196.8</c:v>
                </c:pt>
                <c:pt idx="1">
                  <c:v>21283.1</c:v>
                </c:pt>
                <c:pt idx="2">
                  <c:v>21827.8</c:v>
                </c:pt>
                <c:pt idx="3">
                  <c:v>23202.3</c:v>
                </c:pt>
                <c:pt idx="4">
                  <c:v>24067.200000000001</c:v>
                </c:pt>
                <c:pt idx="5">
                  <c:v>24718.3</c:v>
                </c:pt>
                <c:pt idx="6">
                  <c:v>25199.4</c:v>
                </c:pt>
                <c:pt idx="7">
                  <c:v>25183.9</c:v>
                </c:pt>
                <c:pt idx="8">
                  <c:v>26426</c:v>
                </c:pt>
                <c:pt idx="9">
                  <c:v>28765.3</c:v>
                </c:pt>
                <c:pt idx="10">
                  <c:v>28619.599999999999</c:v>
                </c:pt>
                <c:pt idx="11">
                  <c:v>29850.7</c:v>
                </c:pt>
                <c:pt idx="12">
                  <c:v>31587.599999999999</c:v>
                </c:pt>
                <c:pt idx="13">
                  <c:v>31612</c:v>
                </c:pt>
                <c:pt idx="14">
                  <c:v>31315.599999999999</c:v>
                </c:pt>
                <c:pt idx="15">
                  <c:v>31636.9</c:v>
                </c:pt>
                <c:pt idx="16">
                  <c:v>31010.5</c:v>
                </c:pt>
                <c:pt idx="17">
                  <c:v>31229.9</c:v>
                </c:pt>
                <c:pt idx="18">
                  <c:v>32555</c:v>
                </c:pt>
                <c:pt idx="19">
                  <c:v>29246.799999999999</c:v>
                </c:pt>
                <c:pt idx="20">
                  <c:v>30397</c:v>
                </c:pt>
                <c:pt idx="21">
                  <c:v>32555</c:v>
                </c:pt>
                <c:pt idx="22">
                  <c:v>32426</c:v>
                </c:pt>
                <c:pt idx="23">
                  <c:v>30192</c:v>
                </c:pt>
                <c:pt idx="24">
                  <c:v>28948</c:v>
                </c:pt>
                <c:pt idx="25">
                  <c:v>30713</c:v>
                </c:pt>
                <c:pt idx="26">
                  <c:v>32886</c:v>
                </c:pt>
                <c:pt idx="27">
                  <c:v>32772</c:v>
                </c:pt>
                <c:pt idx="28">
                  <c:v>30866</c:v>
                </c:pt>
                <c:pt idx="29">
                  <c:v>25543</c:v>
                </c:pt>
                <c:pt idx="30">
                  <c:v>25983</c:v>
                </c:pt>
                <c:pt idx="31">
                  <c:v>26368</c:v>
                </c:pt>
                <c:pt idx="32">
                  <c:v>35086</c:v>
                </c:pt>
                <c:pt idx="33">
                  <c:v>37798</c:v>
                </c:pt>
                <c:pt idx="34">
                  <c:v>36421</c:v>
                </c:pt>
                <c:pt idx="35">
                  <c:v>31972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557-8F62-2DEBDA2E32A2}"/>
            </c:ext>
          </c:extLst>
        </c:ser>
        <c:ser>
          <c:idx val="1"/>
          <c:order val="1"/>
          <c:tx>
            <c:v>最終予算</c:v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グラフ用!$C$10:$C$45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グラフ用!$F$10:$F$45</c:f>
              <c:numCache>
                <c:formatCode>#,##0_ </c:formatCode>
                <c:ptCount val="36"/>
                <c:pt idx="0">
                  <c:v>21081.4</c:v>
                </c:pt>
                <c:pt idx="1">
                  <c:v>22588.6</c:v>
                </c:pt>
                <c:pt idx="2">
                  <c:v>22766.2</c:v>
                </c:pt>
                <c:pt idx="3">
                  <c:v>23873.8</c:v>
                </c:pt>
                <c:pt idx="4">
                  <c:v>25608.400000000001</c:v>
                </c:pt>
                <c:pt idx="5">
                  <c:v>25274.3</c:v>
                </c:pt>
                <c:pt idx="6">
                  <c:v>27248.799999999999</c:v>
                </c:pt>
                <c:pt idx="7">
                  <c:v>25139.1</c:v>
                </c:pt>
                <c:pt idx="8">
                  <c:v>25271</c:v>
                </c:pt>
                <c:pt idx="9">
                  <c:v>28784.3</c:v>
                </c:pt>
                <c:pt idx="10">
                  <c:v>29204.1</c:v>
                </c:pt>
                <c:pt idx="11">
                  <c:v>29020.3</c:v>
                </c:pt>
                <c:pt idx="12">
                  <c:v>30185.200000000001</c:v>
                </c:pt>
                <c:pt idx="13">
                  <c:v>30064.2</c:v>
                </c:pt>
                <c:pt idx="14">
                  <c:v>29187.200000000001</c:v>
                </c:pt>
                <c:pt idx="15">
                  <c:v>29950</c:v>
                </c:pt>
                <c:pt idx="16">
                  <c:v>29380.1</c:v>
                </c:pt>
                <c:pt idx="17">
                  <c:v>31320</c:v>
                </c:pt>
                <c:pt idx="18">
                  <c:v>30755.3</c:v>
                </c:pt>
                <c:pt idx="19">
                  <c:v>29186.7</c:v>
                </c:pt>
                <c:pt idx="20">
                  <c:v>32113.9</c:v>
                </c:pt>
                <c:pt idx="21">
                  <c:v>32472</c:v>
                </c:pt>
                <c:pt idx="22">
                  <c:v>30771</c:v>
                </c:pt>
                <c:pt idx="23">
                  <c:v>29515</c:v>
                </c:pt>
                <c:pt idx="24">
                  <c:v>29268</c:v>
                </c:pt>
                <c:pt idx="25">
                  <c:v>30034</c:v>
                </c:pt>
                <c:pt idx="26">
                  <c:v>32157</c:v>
                </c:pt>
                <c:pt idx="27">
                  <c:v>30949</c:v>
                </c:pt>
                <c:pt idx="28">
                  <c:v>30405</c:v>
                </c:pt>
                <c:pt idx="29">
                  <c:v>24841</c:v>
                </c:pt>
                <c:pt idx="30">
                  <c:v>24838</c:v>
                </c:pt>
                <c:pt idx="31">
                  <c:v>40090</c:v>
                </c:pt>
                <c:pt idx="32">
                  <c:v>46452</c:v>
                </c:pt>
                <c:pt idx="33">
                  <c:v>38422</c:v>
                </c:pt>
                <c:pt idx="34">
                  <c:v>33311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4557-8F62-2DEBDA2E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89100848"/>
        <c:axId val="1"/>
      </c:barChart>
      <c:catAx>
        <c:axId val="188910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47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5.4472217342000605E-2"/>
              <c:y val="9.532675293559779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91008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761543498746229"/>
          <c:y val="0.94859103784768584"/>
          <c:w val="0.4667962498602482"/>
          <c:h val="5.04649121712400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104775</xdr:rowOff>
    </xdr:from>
    <xdr:to>
      <xdr:col>22</xdr:col>
      <xdr:colOff>352425</xdr:colOff>
      <xdr:row>33</xdr:row>
      <xdr:rowOff>114300</xdr:rowOff>
    </xdr:to>
    <xdr:graphicFrame macro="">
      <xdr:nvGraphicFramePr>
        <xdr:cNvPr id="3313" name="グラフ 1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272367</xdr:colOff>
      <xdr:row>30</xdr:row>
      <xdr:rowOff>185712</xdr:rowOff>
    </xdr:from>
    <xdr:ext cx="60786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16342" y="6396012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962025</xdr:colOff>
      <xdr:row>5</xdr:row>
      <xdr:rowOff>0</xdr:rowOff>
    </xdr:to>
    <xdr:sp macro="" textlink="">
      <xdr:nvSpPr>
        <xdr:cNvPr id="2290" name="Line 4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>
          <a:spLocks noChangeShapeType="1"/>
        </xdr:cNvSpPr>
      </xdr:nvSpPr>
      <xdr:spPr bwMode="auto">
        <a:xfrm>
          <a:off x="571500" y="762000"/>
          <a:ext cx="962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962025</xdr:colOff>
      <xdr:row>5</xdr:row>
      <xdr:rowOff>0</xdr:rowOff>
    </xdr:to>
    <xdr:sp macro="" textlink="">
      <xdr:nvSpPr>
        <xdr:cNvPr id="5271" name="Line 4">
          <a:extLst>
            <a:ext uri="{FF2B5EF4-FFF2-40B4-BE49-F238E27FC236}">
              <a16:creationId xmlns:a16="http://schemas.microsoft.com/office/drawing/2014/main" id="{00000000-0008-0000-0200-000097140000}"/>
            </a:ext>
          </a:extLst>
        </xdr:cNvPr>
        <xdr:cNvSpPr>
          <a:spLocks noChangeShapeType="1"/>
        </xdr:cNvSpPr>
      </xdr:nvSpPr>
      <xdr:spPr bwMode="auto">
        <a:xfrm>
          <a:off x="381000" y="704850"/>
          <a:ext cx="9620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21"/>
  <sheetViews>
    <sheetView showGridLines="0" tabSelected="1" view="pageBreakPreview" zoomScaleNormal="85" zoomScaleSheetLayoutView="100" workbookViewId="0"/>
  </sheetViews>
  <sheetFormatPr defaultRowHeight="13" x14ac:dyDescent="0.2"/>
  <cols>
    <col min="1" max="3" width="2.36328125" customWidth="1"/>
    <col min="4" max="23" width="6.08984375" customWidth="1"/>
  </cols>
  <sheetData>
    <row r="1" spans="1:17" s="1" customFormat="1" ht="26.25" customHeight="1" x14ac:dyDescent="0.2">
      <c r="A1" s="55" t="s">
        <v>12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" customFormat="1" ht="11.25" customHeight="1" x14ac:dyDescent="0.2"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s="1" customFormat="1" ht="26.25" customHeight="1" x14ac:dyDescent="0.2">
      <c r="B3" s="21" t="s">
        <v>13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5.75" customHeight="1" x14ac:dyDescent="0.2"/>
    <row r="5" spans="1:17" ht="15.75" customHeight="1" x14ac:dyDescent="0.2"/>
    <row r="6" spans="1:17" ht="15.75" customHeight="1" x14ac:dyDescent="0.2"/>
    <row r="7" spans="1:17" ht="15.75" customHeight="1" x14ac:dyDescent="0.2"/>
    <row r="8" spans="1:17" ht="15.75" customHeight="1" x14ac:dyDescent="0.2"/>
    <row r="9" spans="1:17" ht="15.75" customHeight="1" x14ac:dyDescent="0.2"/>
    <row r="10" spans="1:17" ht="15.75" customHeight="1" x14ac:dyDescent="0.2"/>
    <row r="11" spans="1:17" ht="15.75" customHeight="1" x14ac:dyDescent="0.2"/>
    <row r="12" spans="1:17" ht="15.75" customHeight="1" x14ac:dyDescent="0.2"/>
    <row r="13" spans="1:17" ht="15.75" customHeight="1" x14ac:dyDescent="0.2"/>
    <row r="14" spans="1:17" ht="15.75" customHeight="1" x14ac:dyDescent="0.2"/>
    <row r="15" spans="1:17" ht="15.75" customHeight="1" x14ac:dyDescent="0.2"/>
    <row r="16" spans="1:1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</sheetData>
  <sheetProtection algorithmName="SHA-512" hashValue="D2n7V0/XCgPh31uJwMwP630LdNbt8VlF3EPpWxOtikrvlNCFLN1tcl0SbjcOpSiXvr1cJOLJ5H7HroNFfPOs1A==" saltValue="vah+sRo68hNflMFuQPZE9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C1:S40"/>
  <sheetViews>
    <sheetView showGridLines="0" view="pageBreakPreview" zoomScale="80" zoomScaleNormal="75" zoomScaleSheetLayoutView="80" workbookViewId="0">
      <selection activeCell="J12" sqref="J12"/>
    </sheetView>
  </sheetViews>
  <sheetFormatPr defaultColWidth="9" defaultRowHeight="16.5" customHeight="1" x14ac:dyDescent="0.2"/>
  <cols>
    <col min="1" max="3" width="2.453125" style="1" customWidth="1"/>
    <col min="4" max="4" width="13.08984375" style="1" customWidth="1"/>
    <col min="5" max="12" width="14.7265625" style="1" customWidth="1"/>
    <col min="13" max="14" width="18.7265625" style="1" customWidth="1"/>
    <col min="15" max="16384" width="9" style="1"/>
  </cols>
  <sheetData>
    <row r="1" spans="3:19" ht="10.5" customHeight="1" x14ac:dyDescent="0.2"/>
    <row r="2" spans="3:19" ht="27.25" customHeight="1" x14ac:dyDescent="0.2">
      <c r="C2" s="21" t="s">
        <v>5</v>
      </c>
      <c r="D2" s="21"/>
      <c r="E2" s="3"/>
      <c r="F2" s="3"/>
      <c r="G2" s="3"/>
      <c r="H2" s="3"/>
      <c r="I2" s="3"/>
      <c r="J2" s="3"/>
      <c r="K2" s="3"/>
      <c r="L2" s="3"/>
      <c r="M2" s="3"/>
      <c r="N2" s="3"/>
    </row>
    <row r="3" spans="3:19" ht="17.5" customHeight="1" thickBot="1" x14ac:dyDescent="0.25">
      <c r="N3" s="48" t="s">
        <v>67</v>
      </c>
    </row>
    <row r="4" spans="3:19" ht="20.149999999999999" customHeight="1" x14ac:dyDescent="0.2">
      <c r="D4" s="9" t="s">
        <v>4</v>
      </c>
      <c r="E4" s="137" t="s">
        <v>18</v>
      </c>
      <c r="F4" s="88"/>
      <c r="G4" s="131" t="s">
        <v>20</v>
      </c>
      <c r="H4" s="10"/>
      <c r="I4" s="133" t="s">
        <v>3</v>
      </c>
      <c r="J4" s="88"/>
      <c r="K4" s="131" t="s">
        <v>21</v>
      </c>
      <c r="L4" s="10"/>
      <c r="M4" s="131" t="s">
        <v>15</v>
      </c>
      <c r="N4" s="135" t="s">
        <v>16</v>
      </c>
    </row>
    <row r="5" spans="3:19" ht="41.5" customHeight="1" thickBot="1" x14ac:dyDescent="0.25">
      <c r="D5" s="39" t="s">
        <v>1</v>
      </c>
      <c r="E5" s="138"/>
      <c r="F5" s="40" t="s">
        <v>19</v>
      </c>
      <c r="G5" s="132"/>
      <c r="H5" s="41" t="s">
        <v>19</v>
      </c>
      <c r="I5" s="134"/>
      <c r="J5" s="40" t="s">
        <v>19</v>
      </c>
      <c r="K5" s="132"/>
      <c r="L5" s="41" t="s">
        <v>19</v>
      </c>
      <c r="M5" s="132"/>
      <c r="N5" s="136"/>
    </row>
    <row r="6" spans="3:19" ht="17" thickTop="1" x14ac:dyDescent="0.2">
      <c r="D6" s="92"/>
      <c r="E6" s="93"/>
      <c r="F6" s="94" t="s">
        <v>66</v>
      </c>
      <c r="G6" s="97"/>
      <c r="H6" s="94" t="s">
        <v>66</v>
      </c>
      <c r="I6" s="95"/>
      <c r="J6" s="94" t="s">
        <v>66</v>
      </c>
      <c r="K6" s="96"/>
      <c r="L6" s="94" t="s">
        <v>66</v>
      </c>
      <c r="M6" s="94" t="s">
        <v>66</v>
      </c>
      <c r="N6" s="98" t="s">
        <v>66</v>
      </c>
    </row>
    <row r="7" spans="3:19" ht="25" customHeight="1" x14ac:dyDescent="0.2">
      <c r="D7" s="84" t="s">
        <v>27</v>
      </c>
      <c r="E7" s="36">
        <v>19196.8</v>
      </c>
      <c r="F7" s="42">
        <v>12.3</v>
      </c>
      <c r="G7" s="89">
        <v>19196.8</v>
      </c>
      <c r="H7" s="90">
        <f>F7</f>
        <v>12.3</v>
      </c>
      <c r="I7" s="37">
        <v>21081.4</v>
      </c>
      <c r="J7" s="38">
        <v>10.6</v>
      </c>
      <c r="K7" s="91">
        <v>21081.4</v>
      </c>
      <c r="L7" s="38">
        <f>J7</f>
        <v>10.6</v>
      </c>
      <c r="M7" s="38">
        <v>8.6</v>
      </c>
      <c r="N7" s="49">
        <v>6.6</v>
      </c>
    </row>
    <row r="8" spans="3:19" ht="25" customHeight="1" x14ac:dyDescent="0.2">
      <c r="D8" s="28" t="s">
        <v>60</v>
      </c>
      <c r="E8" s="31">
        <v>24067.200000000001</v>
      </c>
      <c r="F8" s="43">
        <v>3.7</v>
      </c>
      <c r="G8" s="73">
        <v>24067.200000000001</v>
      </c>
      <c r="H8" s="63">
        <f>F8</f>
        <v>3.7</v>
      </c>
      <c r="I8" s="11">
        <v>25608.400000000001</v>
      </c>
      <c r="J8" s="12">
        <v>7.3</v>
      </c>
      <c r="K8" s="79">
        <v>25608.400000000001</v>
      </c>
      <c r="L8" s="12">
        <f>J8</f>
        <v>7.3</v>
      </c>
      <c r="M8" s="12">
        <v>2.8</v>
      </c>
      <c r="N8" s="50">
        <v>0.2</v>
      </c>
    </row>
    <row r="9" spans="3:19" ht="25" customHeight="1" x14ac:dyDescent="0.2">
      <c r="D9" s="28" t="s">
        <v>61</v>
      </c>
      <c r="E9" s="31">
        <v>28765.3</v>
      </c>
      <c r="F9" s="43">
        <v>8.9</v>
      </c>
      <c r="G9" s="73">
        <v>26049</v>
      </c>
      <c r="H9" s="63">
        <v>1.3</v>
      </c>
      <c r="I9" s="11">
        <v>28784.3</v>
      </c>
      <c r="J9" s="12">
        <v>13.9</v>
      </c>
      <c r="K9" s="79">
        <v>26614</v>
      </c>
      <c r="L9" s="12">
        <v>8.3000000000000007</v>
      </c>
      <c r="M9" s="12">
        <v>0</v>
      </c>
      <c r="N9" s="50">
        <v>0.4</v>
      </c>
    </row>
    <row r="10" spans="3:19" ht="25" customHeight="1" x14ac:dyDescent="0.2">
      <c r="D10" s="28" t="s">
        <v>62</v>
      </c>
      <c r="E10" s="31">
        <v>31315.599999999999</v>
      </c>
      <c r="F10" s="43">
        <v>-0.9</v>
      </c>
      <c r="G10" s="73">
        <v>28782</v>
      </c>
      <c r="H10" s="63">
        <v>-1.6</v>
      </c>
      <c r="I10" s="11">
        <v>29187.200000000001</v>
      </c>
      <c r="J10" s="12">
        <v>-2.9</v>
      </c>
      <c r="K10" s="78">
        <v>26691</v>
      </c>
      <c r="L10" s="12">
        <v>-4.0999999999999996</v>
      </c>
      <c r="M10" s="12">
        <v>-1.5</v>
      </c>
      <c r="N10" s="50">
        <v>0.7</v>
      </c>
    </row>
    <row r="11" spans="3:19" ht="25" customHeight="1" x14ac:dyDescent="0.2">
      <c r="D11" s="28" t="s">
        <v>49</v>
      </c>
      <c r="E11" s="31">
        <v>29246.799999999999</v>
      </c>
      <c r="F11" s="43">
        <v>-10.199999999999999</v>
      </c>
      <c r="G11" s="73">
        <v>26794</v>
      </c>
      <c r="H11" s="63">
        <v>-10.6</v>
      </c>
      <c r="I11" s="11">
        <v>29186.7</v>
      </c>
      <c r="J11" s="12">
        <v>-5.0999999999999996</v>
      </c>
      <c r="K11" s="78">
        <v>26850</v>
      </c>
      <c r="L11" s="12">
        <v>-4.9000000000000004</v>
      </c>
      <c r="M11" s="12">
        <v>0.3</v>
      </c>
      <c r="N11" s="50">
        <v>0.2</v>
      </c>
      <c r="P11" s="20"/>
      <c r="Q11" s="18"/>
      <c r="R11" s="20"/>
      <c r="S11" s="18"/>
    </row>
    <row r="12" spans="3:19" ht="25" customHeight="1" x14ac:dyDescent="0.2">
      <c r="D12" s="28" t="s">
        <v>50</v>
      </c>
      <c r="E12" s="31">
        <v>30397</v>
      </c>
      <c r="F12" s="43">
        <v>3.9</v>
      </c>
      <c r="G12" s="62">
        <v>27829</v>
      </c>
      <c r="H12" s="63">
        <f>(G12/G11*100)-100</f>
        <v>3.8628051056206658</v>
      </c>
      <c r="I12" s="11">
        <v>32113.9</v>
      </c>
      <c r="J12" s="12">
        <v>10</v>
      </c>
      <c r="K12" s="78">
        <v>29758</v>
      </c>
      <c r="L12" s="12">
        <f>(K12/K11*100)-100</f>
        <v>10.830540037243949</v>
      </c>
      <c r="M12" s="12">
        <v>-1</v>
      </c>
      <c r="N12" s="50">
        <v>6.6</v>
      </c>
      <c r="P12" s="20"/>
      <c r="Q12" s="18"/>
      <c r="R12" s="20"/>
      <c r="S12" s="18"/>
    </row>
    <row r="13" spans="3:19" ht="25" customHeight="1" x14ac:dyDescent="0.2">
      <c r="D13" s="119" t="s">
        <v>63</v>
      </c>
      <c r="E13" s="22">
        <v>39184</v>
      </c>
      <c r="F13" s="72">
        <v>28.9</v>
      </c>
      <c r="G13" s="107">
        <v>36867</v>
      </c>
      <c r="H13" s="64">
        <f>(G13/G12*100)-100</f>
        <v>32.476912573214975</v>
      </c>
      <c r="I13" s="102">
        <v>39101</v>
      </c>
      <c r="J13" s="60">
        <v>21.8</v>
      </c>
      <c r="K13" s="77">
        <v>36636</v>
      </c>
      <c r="L13" s="60">
        <f>(K13/K12*100)-100</f>
        <v>23.113112440352168</v>
      </c>
      <c r="M13" s="121">
        <v>-0.5</v>
      </c>
      <c r="N13" s="123">
        <v>4.2</v>
      </c>
    </row>
    <row r="14" spans="3:19" ht="25" customHeight="1" x14ac:dyDescent="0.2">
      <c r="D14" s="120"/>
      <c r="E14" s="25">
        <v>32555</v>
      </c>
      <c r="F14" s="23" t="s">
        <v>9</v>
      </c>
      <c r="G14" s="101">
        <v>-30238</v>
      </c>
      <c r="H14" s="74">
        <f>(G14/G12*100)+100</f>
        <v>-8.6564375291961539</v>
      </c>
      <c r="I14" s="25">
        <v>32472</v>
      </c>
      <c r="J14" s="23" t="s">
        <v>10</v>
      </c>
      <c r="K14" s="103">
        <v>30007</v>
      </c>
      <c r="L14" s="80">
        <f>(K14-K12)/K12*100</f>
        <v>0.83674978157134217</v>
      </c>
      <c r="M14" s="122"/>
      <c r="N14" s="124"/>
    </row>
    <row r="15" spans="3:19" ht="25" customHeight="1" x14ac:dyDescent="0.2">
      <c r="D15" s="119" t="s">
        <v>64</v>
      </c>
      <c r="E15" s="125">
        <v>32426</v>
      </c>
      <c r="F15" s="45">
        <v>-17.3</v>
      </c>
      <c r="G15" s="139">
        <v>29858</v>
      </c>
      <c r="H15" s="45">
        <f>(G15/G13*100)-100</f>
        <v>-19.011582173759734</v>
      </c>
      <c r="I15" s="127">
        <v>30771</v>
      </c>
      <c r="J15" s="85">
        <f>(I15-I13)/I13*100</f>
        <v>-21.303802971791004</v>
      </c>
      <c r="K15" s="129">
        <v>28376</v>
      </c>
      <c r="L15" s="45">
        <f>(K15-K13)/K13*100</f>
        <v>-22.546129490119007</v>
      </c>
      <c r="M15" s="121">
        <v>0.5</v>
      </c>
      <c r="N15" s="123">
        <v>0.1</v>
      </c>
    </row>
    <row r="16" spans="3:19" ht="25" customHeight="1" x14ac:dyDescent="0.2">
      <c r="D16" s="120"/>
      <c r="E16" s="126"/>
      <c r="F16" s="54">
        <v>-0.4</v>
      </c>
      <c r="G16" s="140"/>
      <c r="H16" s="54">
        <f>(G15/G14*100)*(-1)-100</f>
        <v>-1.2566968714862128</v>
      </c>
      <c r="I16" s="128"/>
      <c r="J16" s="54">
        <f>(I15-I14)/I14*100</f>
        <v>-5.2383592017738358</v>
      </c>
      <c r="K16" s="130"/>
      <c r="L16" s="80">
        <f>(K15-K14)/K14*100</f>
        <v>-5.4353984070383579</v>
      </c>
      <c r="M16" s="122"/>
      <c r="N16" s="124"/>
    </row>
    <row r="17" spans="4:19" ht="25" customHeight="1" x14ac:dyDescent="0.2">
      <c r="D17" s="29" t="s">
        <v>65</v>
      </c>
      <c r="E17" s="87">
        <v>30192</v>
      </c>
      <c r="F17" s="72">
        <v>-6.9</v>
      </c>
      <c r="G17" s="70">
        <v>27746</v>
      </c>
      <c r="H17" s="64">
        <f>(G17/G15)*100-100</f>
        <v>-7.0734811440819811</v>
      </c>
      <c r="I17" s="61">
        <v>29515</v>
      </c>
      <c r="J17" s="17">
        <v>-4.0999999999999996</v>
      </c>
      <c r="K17" s="77">
        <v>27086</v>
      </c>
      <c r="L17" s="60">
        <f>ROUND((K17/K15)*100-100,4)-0.1</f>
        <v>-4.6460999999999997</v>
      </c>
      <c r="M17" s="60">
        <v>-0.8</v>
      </c>
      <c r="N17" s="86">
        <v>-2.2000000000000002</v>
      </c>
      <c r="P17" s="20"/>
      <c r="Q17" s="18"/>
      <c r="R17" s="20"/>
      <c r="S17" s="18"/>
    </row>
    <row r="18" spans="4:19" ht="25" customHeight="1" x14ac:dyDescent="0.2">
      <c r="D18" s="29" t="s">
        <v>54</v>
      </c>
      <c r="E18" s="87">
        <v>28948</v>
      </c>
      <c r="F18" s="72">
        <v>-4.0999999999999996</v>
      </c>
      <c r="G18" s="70">
        <v>26564</v>
      </c>
      <c r="H18" s="64">
        <f t="shared" ref="H18:H22" si="0">(G18/G17)*100-100</f>
        <v>-4.2600735241115899</v>
      </c>
      <c r="I18" s="61">
        <v>29268</v>
      </c>
      <c r="J18" s="17">
        <v>-0.8</v>
      </c>
      <c r="K18" s="77">
        <v>26883</v>
      </c>
      <c r="L18" s="60">
        <f>ROUND((K18/K17)*100-100,2)</f>
        <v>-0.75</v>
      </c>
      <c r="M18" s="60">
        <v>0.1</v>
      </c>
      <c r="N18" s="86">
        <v>2.5</v>
      </c>
      <c r="P18" s="20"/>
      <c r="Q18" s="18"/>
      <c r="R18" s="20"/>
      <c r="S18" s="18"/>
    </row>
    <row r="19" spans="4:19" ht="25" customHeight="1" x14ac:dyDescent="0.2">
      <c r="D19" s="29" t="s">
        <v>55</v>
      </c>
      <c r="E19" s="33">
        <v>30713</v>
      </c>
      <c r="F19" s="69">
        <v>6.1</v>
      </c>
      <c r="G19" s="70">
        <v>27837</v>
      </c>
      <c r="H19" s="65">
        <f t="shared" si="0"/>
        <v>4.7921999698840523</v>
      </c>
      <c r="I19" s="16">
        <v>30034</v>
      </c>
      <c r="J19" s="17">
        <v>2.6</v>
      </c>
      <c r="K19" s="75">
        <v>27019</v>
      </c>
      <c r="L19" s="17">
        <f>(K19/K18)*100-100</f>
        <v>0.50589591935423073</v>
      </c>
      <c r="M19" s="17">
        <v>1.8</v>
      </c>
      <c r="N19" s="52">
        <v>3.5</v>
      </c>
      <c r="P19" s="20"/>
      <c r="Q19" s="18"/>
      <c r="R19" s="20"/>
      <c r="S19" s="18"/>
    </row>
    <row r="20" spans="4:19" ht="25" customHeight="1" x14ac:dyDescent="0.2">
      <c r="D20" s="29" t="s">
        <v>56</v>
      </c>
      <c r="E20" s="34">
        <v>32886</v>
      </c>
      <c r="F20" s="71">
        <v>7.1</v>
      </c>
      <c r="G20" s="70">
        <v>28361</v>
      </c>
      <c r="H20" s="66">
        <f t="shared" si="0"/>
        <v>1.8823867514459209</v>
      </c>
      <c r="I20" s="16">
        <v>32157</v>
      </c>
      <c r="J20" s="17">
        <v>7.1</v>
      </c>
      <c r="K20" s="76">
        <v>27409</v>
      </c>
      <c r="L20" s="24">
        <f>ROUND((K20/K19)*100-100,4)+0.1</f>
        <v>1.5434000000000001</v>
      </c>
      <c r="M20" s="24">
        <v>2.2999999999999998</v>
      </c>
      <c r="N20" s="53">
        <v>0.5</v>
      </c>
      <c r="P20" s="20"/>
      <c r="Q20" s="18"/>
      <c r="R20" s="20"/>
      <c r="S20" s="18"/>
    </row>
    <row r="21" spans="4:19" ht="25" customHeight="1" x14ac:dyDescent="0.2">
      <c r="D21" s="29" t="s">
        <v>57</v>
      </c>
      <c r="E21" s="33">
        <v>32772</v>
      </c>
      <c r="F21" s="69">
        <v>-0.3</v>
      </c>
      <c r="G21" s="70">
        <v>28215</v>
      </c>
      <c r="H21" s="65">
        <f t="shared" si="0"/>
        <v>-0.51479143894785295</v>
      </c>
      <c r="I21" s="16">
        <v>30949</v>
      </c>
      <c r="J21" s="17">
        <v>-3.8</v>
      </c>
      <c r="K21" s="75">
        <v>26797</v>
      </c>
      <c r="L21" s="17">
        <f>(K21/K20)*100-100</f>
        <v>-2.2328432266773746</v>
      </c>
      <c r="M21" s="17">
        <v>0.6</v>
      </c>
      <c r="N21" s="52">
        <v>0.4</v>
      </c>
      <c r="P21" s="20"/>
      <c r="Q21" s="18"/>
      <c r="R21" s="20"/>
      <c r="S21" s="18"/>
    </row>
    <row r="22" spans="4:19" ht="25" customHeight="1" x14ac:dyDescent="0.2">
      <c r="D22" s="29" t="s">
        <v>58</v>
      </c>
      <c r="E22" s="33">
        <v>30866</v>
      </c>
      <c r="F22" s="69">
        <v>-5.8</v>
      </c>
      <c r="G22" s="70">
        <v>26393</v>
      </c>
      <c r="H22" s="65">
        <f t="shared" si="0"/>
        <v>-6.4575580365054037</v>
      </c>
      <c r="I22" s="16">
        <v>30405</v>
      </c>
      <c r="J22" s="17">
        <v>-1.8</v>
      </c>
      <c r="K22" s="75">
        <v>25709</v>
      </c>
      <c r="L22" s="17">
        <f>(K22/K21)*100-100</f>
        <v>-4.0601559876105568</v>
      </c>
      <c r="M22" s="17">
        <v>1</v>
      </c>
      <c r="N22" s="52">
        <v>0.8</v>
      </c>
      <c r="P22" s="20"/>
      <c r="Q22" s="18"/>
      <c r="R22" s="20"/>
      <c r="S22" s="18"/>
    </row>
    <row r="23" spans="4:19" ht="25" customHeight="1" x14ac:dyDescent="0.2">
      <c r="D23" s="83" t="s">
        <v>59</v>
      </c>
      <c r="E23" s="33">
        <v>25543</v>
      </c>
      <c r="F23" s="69">
        <v>-17.3</v>
      </c>
      <c r="G23" s="70">
        <v>25543</v>
      </c>
      <c r="H23" s="65">
        <f>(G23/G22)*100-100</f>
        <v>-3.2205509036487001</v>
      </c>
      <c r="I23" s="16">
        <v>24841</v>
      </c>
      <c r="J23" s="82">
        <v>-18.3</v>
      </c>
      <c r="K23" s="16">
        <v>24841</v>
      </c>
      <c r="L23" s="17">
        <v>-3.4</v>
      </c>
      <c r="M23" s="17">
        <v>0.3</v>
      </c>
      <c r="N23" s="52">
        <v>0.3</v>
      </c>
      <c r="P23" s="20"/>
      <c r="Q23" s="18"/>
      <c r="R23" s="20"/>
      <c r="S23" s="18"/>
    </row>
    <row r="24" spans="4:19" ht="25" customHeight="1" x14ac:dyDescent="0.2">
      <c r="D24" s="28" t="s">
        <v>28</v>
      </c>
      <c r="E24" s="33">
        <v>25983</v>
      </c>
      <c r="F24" s="69">
        <v>1.7</v>
      </c>
      <c r="G24" s="70">
        <v>25983</v>
      </c>
      <c r="H24" s="65">
        <v>1.7</v>
      </c>
      <c r="I24" s="16">
        <v>24838</v>
      </c>
      <c r="J24" s="100" t="s">
        <v>68</v>
      </c>
      <c r="K24" s="70">
        <v>24838</v>
      </c>
      <c r="L24" s="100" t="s">
        <v>68</v>
      </c>
      <c r="M24" s="17">
        <v>3.1</v>
      </c>
      <c r="N24" s="52">
        <v>3.8</v>
      </c>
      <c r="P24" s="20"/>
      <c r="Q24" s="18"/>
      <c r="R24" s="20"/>
      <c r="S24" s="18"/>
    </row>
    <row r="25" spans="4:19" ht="25" customHeight="1" x14ac:dyDescent="0.2">
      <c r="D25" s="28" t="s">
        <v>69</v>
      </c>
      <c r="E25" s="33">
        <v>26368</v>
      </c>
      <c r="F25" s="69">
        <v>1.5</v>
      </c>
      <c r="G25" s="70">
        <v>26368</v>
      </c>
      <c r="H25" s="65">
        <v>1.5</v>
      </c>
      <c r="I25" s="16">
        <v>40090</v>
      </c>
      <c r="J25" s="100">
        <v>61.4</v>
      </c>
      <c r="K25" s="70">
        <v>40090</v>
      </c>
      <c r="L25" s="100">
        <v>61.4</v>
      </c>
      <c r="M25" s="17">
        <v>1.3</v>
      </c>
      <c r="N25" s="52">
        <v>1.2</v>
      </c>
      <c r="P25" s="20"/>
      <c r="Q25" s="18"/>
      <c r="R25" s="20"/>
      <c r="S25" s="18"/>
    </row>
    <row r="26" spans="4:19" ht="25" customHeight="1" x14ac:dyDescent="0.2">
      <c r="D26" s="28" t="s">
        <v>70</v>
      </c>
      <c r="E26" s="33">
        <v>35086</v>
      </c>
      <c r="F26" s="69">
        <v>33.1</v>
      </c>
      <c r="G26" s="70">
        <v>35086</v>
      </c>
      <c r="H26" s="65">
        <v>33.1</v>
      </c>
      <c r="I26" s="104">
        <v>46452</v>
      </c>
      <c r="J26" s="100">
        <v>15.9</v>
      </c>
      <c r="K26" s="105">
        <v>46452</v>
      </c>
      <c r="L26" s="100">
        <v>15.9</v>
      </c>
      <c r="M26" s="17">
        <v>-1</v>
      </c>
      <c r="N26" s="52">
        <v>3.8</v>
      </c>
      <c r="P26" s="20"/>
      <c r="Q26" s="18"/>
      <c r="R26" s="20"/>
      <c r="S26" s="18"/>
    </row>
    <row r="27" spans="4:19" ht="25" customHeight="1" x14ac:dyDescent="0.2">
      <c r="D27" s="28" t="s">
        <v>73</v>
      </c>
      <c r="E27" s="113">
        <v>37798</v>
      </c>
      <c r="F27" s="69">
        <v>7.7</v>
      </c>
      <c r="G27" s="105">
        <v>37798</v>
      </c>
      <c r="H27" s="65">
        <v>7.7</v>
      </c>
      <c r="I27" s="16">
        <v>38422</v>
      </c>
      <c r="J27" s="82">
        <v>-17.3</v>
      </c>
      <c r="K27" s="16">
        <v>38422</v>
      </c>
      <c r="L27" s="82">
        <v>-17.3</v>
      </c>
      <c r="M27" s="17">
        <v>0.9</v>
      </c>
      <c r="N27" s="52">
        <v>0.9</v>
      </c>
      <c r="P27" s="20"/>
      <c r="Q27" s="18"/>
      <c r="R27" s="20"/>
      <c r="S27" s="18"/>
    </row>
    <row r="28" spans="4:19" ht="25" customHeight="1" x14ac:dyDescent="0.2">
      <c r="D28" s="28" t="s">
        <v>74</v>
      </c>
      <c r="E28" s="33">
        <v>36421</v>
      </c>
      <c r="F28" s="69">
        <v>-3.6</v>
      </c>
      <c r="G28" s="70">
        <v>36421</v>
      </c>
      <c r="H28" s="65">
        <v>-3.6</v>
      </c>
      <c r="I28" s="117">
        <v>33311</v>
      </c>
      <c r="J28" s="82">
        <v>-13.3</v>
      </c>
      <c r="K28" s="118">
        <v>33311</v>
      </c>
      <c r="L28" s="82">
        <v>-13.3</v>
      </c>
      <c r="M28" s="12">
        <v>1.6</v>
      </c>
      <c r="N28" s="50">
        <v>6.3</v>
      </c>
      <c r="P28" s="20"/>
      <c r="Q28" s="18"/>
      <c r="R28" s="20"/>
      <c r="S28" s="18"/>
    </row>
    <row r="29" spans="4:19" ht="25" customHeight="1" thickBot="1" x14ac:dyDescent="0.25">
      <c r="D29" s="57" t="s">
        <v>75</v>
      </c>
      <c r="E29" s="111">
        <v>31972</v>
      </c>
      <c r="F29" s="68">
        <v>-12.2</v>
      </c>
      <c r="G29" s="114">
        <v>31972</v>
      </c>
      <c r="H29" s="67">
        <v>-12.2</v>
      </c>
      <c r="I29" s="58" t="s">
        <v>11</v>
      </c>
      <c r="J29" s="59" t="s">
        <v>11</v>
      </c>
      <c r="K29" s="81" t="s">
        <v>11</v>
      </c>
      <c r="L29" s="59" t="s">
        <v>11</v>
      </c>
      <c r="M29" s="115">
        <v>1.7</v>
      </c>
      <c r="N29" s="116">
        <v>-2</v>
      </c>
      <c r="P29" s="20"/>
      <c r="Q29" s="18"/>
      <c r="R29" s="20"/>
      <c r="S29" s="18"/>
    </row>
    <row r="30" spans="4:19" ht="14" x14ac:dyDescent="0.2">
      <c r="D30" s="1" t="s">
        <v>29</v>
      </c>
      <c r="F30" s="7"/>
      <c r="G30" s="7"/>
      <c r="H30" s="7"/>
      <c r="I30" s="7"/>
      <c r="J30" s="8"/>
      <c r="K30" s="8"/>
      <c r="L30" s="8"/>
      <c r="M30" s="8"/>
      <c r="N30" s="8"/>
    </row>
    <row r="31" spans="4:19" ht="14" x14ac:dyDescent="0.2">
      <c r="D31" s="1" t="s">
        <v>23</v>
      </c>
      <c r="F31" s="7"/>
      <c r="G31" s="7"/>
      <c r="H31" s="7"/>
      <c r="I31" s="7"/>
      <c r="J31" s="8"/>
      <c r="K31" s="8"/>
      <c r="L31" s="8"/>
      <c r="M31" s="8"/>
      <c r="N31" s="8"/>
    </row>
    <row r="32" spans="4:19" ht="14" x14ac:dyDescent="0.2">
      <c r="D32" s="1" t="s">
        <v>22</v>
      </c>
      <c r="F32" s="7"/>
      <c r="G32" s="7"/>
      <c r="H32" s="7"/>
      <c r="I32" s="7"/>
      <c r="J32" s="8"/>
      <c r="K32" s="8"/>
      <c r="L32" s="8"/>
      <c r="M32" s="8"/>
      <c r="N32" s="8"/>
    </row>
    <row r="33" spans="4:14" ht="13" x14ac:dyDescent="0.2">
      <c r="D33" s="1" t="s">
        <v>30</v>
      </c>
      <c r="J33" s="2"/>
      <c r="K33" s="2"/>
      <c r="L33" s="2"/>
      <c r="M33" s="2"/>
      <c r="N33" s="2"/>
    </row>
    <row r="34" spans="4:14" ht="16.5" customHeight="1" x14ac:dyDescent="0.2">
      <c r="E34" s="4"/>
      <c r="J34" s="2"/>
      <c r="K34" s="2"/>
      <c r="L34" s="2"/>
      <c r="M34" s="2"/>
      <c r="N34" s="2"/>
    </row>
    <row r="35" spans="4:14" ht="16.5" customHeight="1" x14ac:dyDescent="0.2">
      <c r="J35" s="2"/>
      <c r="K35" s="2"/>
      <c r="L35" s="2"/>
      <c r="M35" s="2"/>
      <c r="N35" s="2"/>
    </row>
    <row r="36" spans="4:14" ht="16.5" customHeight="1" x14ac:dyDescent="0.2">
      <c r="F36" s="7"/>
      <c r="G36" s="7"/>
      <c r="H36" s="8"/>
      <c r="I36" s="8"/>
      <c r="J36" s="8"/>
      <c r="K36" s="2"/>
      <c r="L36" s="2"/>
      <c r="M36" s="2"/>
      <c r="N36" s="2"/>
    </row>
    <row r="37" spans="4:14" ht="16.5" customHeight="1" x14ac:dyDescent="0.2">
      <c r="F37" s="7"/>
      <c r="G37" s="7"/>
      <c r="H37" s="8"/>
      <c r="I37" s="8"/>
      <c r="J37" s="8"/>
      <c r="K37" s="2"/>
      <c r="L37" s="2"/>
      <c r="M37" s="2"/>
      <c r="N37" s="2"/>
    </row>
    <row r="38" spans="4:14" ht="16.5" customHeight="1" x14ac:dyDescent="0.2">
      <c r="F38" s="7"/>
      <c r="G38" s="7"/>
      <c r="H38" s="8"/>
      <c r="I38" s="8"/>
      <c r="J38" s="8"/>
    </row>
    <row r="39" spans="4:14" ht="16.5" customHeight="1" x14ac:dyDescent="0.2">
      <c r="F39" s="7"/>
      <c r="G39" s="7"/>
      <c r="H39" s="8"/>
      <c r="I39" s="8"/>
      <c r="J39" s="8"/>
    </row>
    <row r="40" spans="4:14" ht="16.5" customHeight="1" x14ac:dyDescent="0.2">
      <c r="H40" s="2"/>
      <c r="I40" s="2"/>
      <c r="J40" s="2"/>
    </row>
  </sheetData>
  <sheetProtection algorithmName="SHA-512" hashValue="lhBlhz8ixCBlLUmAolFX1VZXEeugSaH/jbfDHjsNOPcG0wQljF16CsVGotEJ0gAOH9CO8KD5kXiDhLCuxAPWyQ==" saltValue="Wi0KLYMLAF9tI/kEn/eC0w==" spinCount="100000" sheet="1" objects="1" scenarios="1"/>
  <mergeCells count="16">
    <mergeCell ref="M4:M5"/>
    <mergeCell ref="I4:I5"/>
    <mergeCell ref="N4:N5"/>
    <mergeCell ref="E4:E5"/>
    <mergeCell ref="M15:M16"/>
    <mergeCell ref="N15:N16"/>
    <mergeCell ref="G4:G5"/>
    <mergeCell ref="G15:G16"/>
    <mergeCell ref="K4:K5"/>
    <mergeCell ref="D13:D14"/>
    <mergeCell ref="M13:M14"/>
    <mergeCell ref="N13:N14"/>
    <mergeCell ref="D15:D16"/>
    <mergeCell ref="E15:E16"/>
    <mergeCell ref="I15:I16"/>
    <mergeCell ref="K15:K16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72" orientation="landscape" r:id="rId1"/>
  <headerFooter alignWithMargins="0"/>
  <ignoredErrors>
    <ignoredError sqref="I14:J14 F14 D14 D16" numberStoredAsText="1"/>
    <ignoredError sqref="L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N49"/>
  <sheetViews>
    <sheetView view="pageBreakPreview" zoomScaleNormal="100" zoomScaleSheetLayoutView="100" workbookViewId="0">
      <pane ySplit="5" topLeftCell="A38" activePane="bottomLeft" state="frozen"/>
      <selection activeCell="H27" sqref="H27"/>
      <selection pane="bottomLeft" activeCell="D44" sqref="D44"/>
    </sheetView>
  </sheetViews>
  <sheetFormatPr defaultColWidth="9" defaultRowHeight="16.5" customHeight="1" x14ac:dyDescent="0.2"/>
  <cols>
    <col min="1" max="2" width="2.453125" style="1" customWidth="1"/>
    <col min="3" max="3" width="12.7265625" style="1" customWidth="1"/>
    <col min="4" max="4" width="20" style="1" customWidth="1"/>
    <col min="5" max="5" width="17.453125" style="1" customWidth="1"/>
    <col min="6" max="6" width="20" style="1" customWidth="1"/>
    <col min="7" max="9" width="17.453125" style="1" customWidth="1"/>
    <col min="10" max="10" width="9" style="1"/>
    <col min="11" max="11" width="9.453125" style="1" bestFit="1" customWidth="1"/>
    <col min="12" max="16384" width="9" style="1"/>
  </cols>
  <sheetData>
    <row r="1" spans="2:9" ht="15" customHeight="1" x14ac:dyDescent="0.2">
      <c r="I1" s="56" t="s">
        <v>17</v>
      </c>
    </row>
    <row r="2" spans="2:9" ht="26.25" customHeight="1" x14ac:dyDescent="0.2">
      <c r="B2" s="21" t="s">
        <v>13</v>
      </c>
    </row>
    <row r="3" spans="2:9" ht="14.25" customHeight="1" thickBot="1" x14ac:dyDescent="0.25">
      <c r="I3" s="48" t="s">
        <v>14</v>
      </c>
    </row>
    <row r="4" spans="2:9" ht="22.5" customHeight="1" x14ac:dyDescent="0.2">
      <c r="C4" s="9" t="s">
        <v>4</v>
      </c>
      <c r="D4" s="137" t="s">
        <v>2</v>
      </c>
      <c r="E4" s="10"/>
      <c r="F4" s="133" t="s">
        <v>3</v>
      </c>
      <c r="G4" s="108"/>
      <c r="H4" s="131" t="s">
        <v>15</v>
      </c>
      <c r="I4" s="135" t="s">
        <v>16</v>
      </c>
    </row>
    <row r="5" spans="2:9" ht="22.5" customHeight="1" thickBot="1" x14ac:dyDescent="0.25">
      <c r="C5" s="39" t="s">
        <v>1</v>
      </c>
      <c r="D5" s="138"/>
      <c r="E5" s="41" t="s">
        <v>0</v>
      </c>
      <c r="F5" s="134"/>
      <c r="G5" s="40" t="s">
        <v>0</v>
      </c>
      <c r="H5" s="132"/>
      <c r="I5" s="136"/>
    </row>
    <row r="6" spans="2:9" ht="18.75" customHeight="1" thickTop="1" x14ac:dyDescent="0.2">
      <c r="C6" s="35" t="s">
        <v>24</v>
      </c>
      <c r="D6" s="36">
        <v>3311.9</v>
      </c>
      <c r="E6" s="42"/>
      <c r="F6" s="37">
        <v>3650.4</v>
      </c>
      <c r="G6" s="38">
        <v>14.6</v>
      </c>
      <c r="H6" s="38">
        <v>18.899999999999999</v>
      </c>
      <c r="I6" s="49">
        <v>18</v>
      </c>
    </row>
    <row r="7" spans="2:9" ht="18.75" customHeight="1" x14ac:dyDescent="0.2">
      <c r="C7" s="28" t="s">
        <v>6</v>
      </c>
      <c r="D7" s="31">
        <v>7785.6</v>
      </c>
      <c r="E7" s="43">
        <v>23.3</v>
      </c>
      <c r="F7" s="11">
        <v>7968.1</v>
      </c>
      <c r="G7" s="12">
        <v>6.7</v>
      </c>
      <c r="H7" s="12">
        <v>24.1</v>
      </c>
      <c r="I7" s="50">
        <v>24.5</v>
      </c>
    </row>
    <row r="8" spans="2:9" ht="18.75" customHeight="1" x14ac:dyDescent="0.2">
      <c r="C8" s="28" t="s">
        <v>7</v>
      </c>
      <c r="D8" s="31">
        <v>11820.6</v>
      </c>
      <c r="E8" s="43">
        <v>19.399999999999999</v>
      </c>
      <c r="F8" s="11">
        <v>12161.3</v>
      </c>
      <c r="G8" s="12">
        <v>7.3</v>
      </c>
      <c r="H8" s="12">
        <v>7.3</v>
      </c>
      <c r="I8" s="50">
        <v>10.3</v>
      </c>
    </row>
    <row r="9" spans="2:9" ht="18.75" customHeight="1" x14ac:dyDescent="0.2">
      <c r="C9" s="28" t="s">
        <v>8</v>
      </c>
      <c r="D9" s="31">
        <v>14952.9</v>
      </c>
      <c r="E9" s="43">
        <v>4.9000000000000004</v>
      </c>
      <c r="F9" s="11">
        <v>15127</v>
      </c>
      <c r="G9" s="12">
        <v>5.6</v>
      </c>
      <c r="H9" s="12">
        <v>4.5999999999999996</v>
      </c>
      <c r="I9" s="50">
        <v>3.7</v>
      </c>
    </row>
    <row r="10" spans="2:9" ht="18.75" customHeight="1" x14ac:dyDescent="0.2">
      <c r="C10" s="28" t="s">
        <v>25</v>
      </c>
      <c r="D10" s="31">
        <v>19196.8</v>
      </c>
      <c r="E10" s="43">
        <v>12.3</v>
      </c>
      <c r="F10" s="11">
        <v>21081.4</v>
      </c>
      <c r="G10" s="12">
        <v>10.6</v>
      </c>
      <c r="H10" s="12">
        <v>8.6</v>
      </c>
      <c r="I10" s="50">
        <v>6.6</v>
      </c>
    </row>
    <row r="11" spans="2:9" ht="18.75" customHeight="1" x14ac:dyDescent="0.2">
      <c r="C11" s="28" t="s">
        <v>31</v>
      </c>
      <c r="D11" s="31">
        <v>21283.1</v>
      </c>
      <c r="E11" s="43">
        <v>10.9</v>
      </c>
      <c r="F11" s="11">
        <v>22588.6</v>
      </c>
      <c r="G11" s="12">
        <v>7.2</v>
      </c>
      <c r="H11" s="12">
        <v>7</v>
      </c>
      <c r="I11" s="50">
        <v>9.6</v>
      </c>
    </row>
    <row r="12" spans="2:9" ht="18.75" customHeight="1" x14ac:dyDescent="0.2">
      <c r="C12" s="28" t="s">
        <v>32</v>
      </c>
      <c r="D12" s="31">
        <v>21827.8</v>
      </c>
      <c r="E12" s="43">
        <v>2.6</v>
      </c>
      <c r="F12" s="11">
        <v>22766.2</v>
      </c>
      <c r="G12" s="12">
        <v>0.8</v>
      </c>
      <c r="H12" s="12">
        <v>5.6</v>
      </c>
      <c r="I12" s="50">
        <v>6.2</v>
      </c>
    </row>
    <row r="13" spans="2:9" ht="18.75" customHeight="1" x14ac:dyDescent="0.2">
      <c r="C13" s="28" t="s">
        <v>33</v>
      </c>
      <c r="D13" s="31">
        <v>23202.3</v>
      </c>
      <c r="E13" s="43">
        <v>6.3</v>
      </c>
      <c r="F13" s="11">
        <v>23873.8</v>
      </c>
      <c r="G13" s="12">
        <v>4.9000000000000004</v>
      </c>
      <c r="H13" s="12">
        <v>4.9000000000000004</v>
      </c>
      <c r="I13" s="50">
        <v>2.7</v>
      </c>
    </row>
    <row r="14" spans="2:9" ht="18.75" customHeight="1" x14ac:dyDescent="0.2">
      <c r="C14" s="28" t="s">
        <v>34</v>
      </c>
      <c r="D14" s="31">
        <v>24067.200000000001</v>
      </c>
      <c r="E14" s="43">
        <v>3.7</v>
      </c>
      <c r="F14" s="11">
        <v>25608.400000000001</v>
      </c>
      <c r="G14" s="12">
        <v>7.3</v>
      </c>
      <c r="H14" s="12">
        <v>2.8</v>
      </c>
      <c r="I14" s="50">
        <v>0.2</v>
      </c>
    </row>
    <row r="15" spans="2:9" ht="18.75" customHeight="1" x14ac:dyDescent="0.2">
      <c r="C15" s="28" t="s">
        <v>35</v>
      </c>
      <c r="D15" s="31">
        <v>24718.3</v>
      </c>
      <c r="E15" s="43">
        <v>2.7</v>
      </c>
      <c r="F15" s="11">
        <v>25274.3</v>
      </c>
      <c r="G15" s="12">
        <v>-1.3</v>
      </c>
      <c r="H15" s="12">
        <v>5.9</v>
      </c>
      <c r="I15" s="50">
        <v>1</v>
      </c>
    </row>
    <row r="16" spans="2:9" ht="18.75" customHeight="1" x14ac:dyDescent="0.2">
      <c r="C16" s="28" t="s">
        <v>36</v>
      </c>
      <c r="D16" s="31">
        <v>25199.4</v>
      </c>
      <c r="E16" s="43">
        <v>1.9</v>
      </c>
      <c r="F16" s="11">
        <v>27248.799999999999</v>
      </c>
      <c r="G16" s="12">
        <v>7.8</v>
      </c>
      <c r="H16" s="12">
        <v>2</v>
      </c>
      <c r="I16" s="50">
        <v>-2.9</v>
      </c>
    </row>
    <row r="17" spans="3:14" ht="18.75" customHeight="1" x14ac:dyDescent="0.2">
      <c r="C17" s="28" t="s">
        <v>37</v>
      </c>
      <c r="D17" s="31">
        <v>25183.9</v>
      </c>
      <c r="E17" s="43">
        <v>-0.1</v>
      </c>
      <c r="F17" s="11">
        <v>25139.1</v>
      </c>
      <c r="G17" s="12">
        <v>-7.7</v>
      </c>
      <c r="H17" s="12">
        <v>3.4</v>
      </c>
      <c r="I17" s="50">
        <v>5.8</v>
      </c>
    </row>
    <row r="18" spans="3:14" ht="18.75" customHeight="1" x14ac:dyDescent="0.2">
      <c r="C18" s="28" t="s">
        <v>38</v>
      </c>
      <c r="D18" s="31">
        <v>26426</v>
      </c>
      <c r="E18" s="43">
        <v>4.9000000000000004</v>
      </c>
      <c r="F18" s="11">
        <v>25271</v>
      </c>
      <c r="G18" s="12">
        <v>0.5</v>
      </c>
      <c r="H18" s="12">
        <v>2.1</v>
      </c>
      <c r="I18" s="50">
        <v>3</v>
      </c>
    </row>
    <row r="19" spans="3:14" ht="18.75" customHeight="1" x14ac:dyDescent="0.2">
      <c r="C19" s="28" t="s">
        <v>39</v>
      </c>
      <c r="D19" s="31">
        <v>28765.3</v>
      </c>
      <c r="E19" s="43">
        <v>8.9</v>
      </c>
      <c r="F19" s="11">
        <v>28784.3</v>
      </c>
      <c r="G19" s="12">
        <v>13.9</v>
      </c>
      <c r="H19" s="12">
        <v>0</v>
      </c>
      <c r="I19" s="50">
        <v>0.4</v>
      </c>
    </row>
    <row r="20" spans="3:14" ht="18.75" customHeight="1" x14ac:dyDescent="0.2">
      <c r="C20" s="28" t="s">
        <v>40</v>
      </c>
      <c r="D20" s="31">
        <v>28619.599999999999</v>
      </c>
      <c r="E20" s="43">
        <v>-0.5</v>
      </c>
      <c r="F20" s="11">
        <v>29204.1</v>
      </c>
      <c r="G20" s="12">
        <v>1.5</v>
      </c>
      <c r="H20" s="12">
        <v>1.6</v>
      </c>
      <c r="I20" s="50">
        <v>5.4</v>
      </c>
    </row>
    <row r="21" spans="3:14" ht="18.75" customHeight="1" x14ac:dyDescent="0.2">
      <c r="C21" s="28" t="s">
        <v>41</v>
      </c>
      <c r="D21" s="31">
        <v>29850.7</v>
      </c>
      <c r="E21" s="43">
        <v>4.3</v>
      </c>
      <c r="F21" s="11">
        <v>29020.3</v>
      </c>
      <c r="G21" s="12">
        <v>-0.6</v>
      </c>
      <c r="H21" s="12">
        <v>0.5</v>
      </c>
      <c r="I21" s="50">
        <v>3.8</v>
      </c>
    </row>
    <row r="22" spans="3:14" ht="18.75" customHeight="1" x14ac:dyDescent="0.2">
      <c r="C22" s="28" t="s">
        <v>42</v>
      </c>
      <c r="D22" s="31">
        <v>31587.599999999999</v>
      </c>
      <c r="E22" s="43">
        <v>5.8</v>
      </c>
      <c r="F22" s="11">
        <v>30185.200000000001</v>
      </c>
      <c r="G22" s="12">
        <v>4</v>
      </c>
      <c r="H22" s="12">
        <v>0.4</v>
      </c>
      <c r="I22" s="50">
        <v>-2.7</v>
      </c>
    </row>
    <row r="23" spans="3:14" ht="18.75" customHeight="1" x14ac:dyDescent="0.2">
      <c r="C23" s="28" t="s">
        <v>43</v>
      </c>
      <c r="D23" s="31">
        <v>31612</v>
      </c>
      <c r="E23" s="43">
        <v>0.1</v>
      </c>
      <c r="F23" s="11">
        <v>30064.2</v>
      </c>
      <c r="G23" s="12">
        <v>-0.4</v>
      </c>
      <c r="H23" s="12">
        <v>-1.9</v>
      </c>
      <c r="I23" s="50">
        <v>-1.7</v>
      </c>
    </row>
    <row r="24" spans="3:14" ht="18.75" customHeight="1" x14ac:dyDescent="0.2">
      <c r="C24" s="28" t="s">
        <v>44</v>
      </c>
      <c r="D24" s="31">
        <v>31315.599999999999</v>
      </c>
      <c r="E24" s="43">
        <v>-0.9</v>
      </c>
      <c r="F24" s="11">
        <v>29187.200000000001</v>
      </c>
      <c r="G24" s="12">
        <v>-2.9</v>
      </c>
      <c r="H24" s="12">
        <v>-1.5</v>
      </c>
      <c r="I24" s="50">
        <v>0.7</v>
      </c>
    </row>
    <row r="25" spans="3:14" ht="18.75" customHeight="1" x14ac:dyDescent="0.2">
      <c r="C25" s="28" t="s">
        <v>45</v>
      </c>
      <c r="D25" s="31">
        <v>31636.9</v>
      </c>
      <c r="E25" s="43">
        <v>1</v>
      </c>
      <c r="F25" s="11">
        <v>29950</v>
      </c>
      <c r="G25" s="12">
        <v>2.6</v>
      </c>
      <c r="H25" s="12">
        <v>-1.8</v>
      </c>
      <c r="I25" s="50">
        <v>0.4</v>
      </c>
    </row>
    <row r="26" spans="3:14" ht="18.75" customHeight="1" x14ac:dyDescent="0.2">
      <c r="C26" s="28" t="s">
        <v>46</v>
      </c>
      <c r="D26" s="31">
        <v>31010.5</v>
      </c>
      <c r="E26" s="43">
        <v>-2</v>
      </c>
      <c r="F26" s="11">
        <v>29380.1</v>
      </c>
      <c r="G26" s="12">
        <v>-1.9</v>
      </c>
      <c r="H26" s="12">
        <v>-1.1000000000000001</v>
      </c>
      <c r="I26" s="50">
        <v>0.1</v>
      </c>
    </row>
    <row r="27" spans="3:14" ht="18.75" customHeight="1" x14ac:dyDescent="0.2">
      <c r="C27" s="28" t="s">
        <v>47</v>
      </c>
      <c r="D27" s="31">
        <v>31229.9</v>
      </c>
      <c r="E27" s="43">
        <v>0.7</v>
      </c>
      <c r="F27" s="11">
        <v>31320</v>
      </c>
      <c r="G27" s="12">
        <v>6.6</v>
      </c>
      <c r="H27" s="12">
        <v>-0.7</v>
      </c>
      <c r="I27" s="50">
        <v>-3</v>
      </c>
    </row>
    <row r="28" spans="3:14" ht="18.75" customHeight="1" x14ac:dyDescent="0.2">
      <c r="C28" s="28" t="s">
        <v>48</v>
      </c>
      <c r="D28" s="31">
        <v>32555</v>
      </c>
      <c r="E28" s="43">
        <v>4.2</v>
      </c>
      <c r="F28" s="11">
        <v>30755.3</v>
      </c>
      <c r="G28" s="12">
        <v>-1.8</v>
      </c>
      <c r="H28" s="12">
        <v>0</v>
      </c>
      <c r="I28" s="50">
        <v>4</v>
      </c>
      <c r="J28" s="6"/>
    </row>
    <row r="29" spans="3:14" ht="18.75" customHeight="1" x14ac:dyDescent="0.2">
      <c r="C29" s="28" t="s">
        <v>49</v>
      </c>
      <c r="D29" s="31">
        <v>29246.799999999999</v>
      </c>
      <c r="E29" s="43">
        <v>-10.199999999999999</v>
      </c>
      <c r="F29" s="11">
        <v>29186.7</v>
      </c>
      <c r="G29" s="12">
        <v>-5.0999999999999996</v>
      </c>
      <c r="H29" s="12">
        <v>0.3</v>
      </c>
      <c r="I29" s="50">
        <v>0.2</v>
      </c>
      <c r="K29" s="20">
        <f t="shared" ref="K29:K34" si="0">D29-D28</f>
        <v>-3308.2000000000007</v>
      </c>
      <c r="L29" s="18">
        <f t="shared" ref="L29:L35" si="1">K29/D28</f>
        <v>-0.1016187989556136</v>
      </c>
      <c r="M29" s="20">
        <f t="shared" ref="M29:M34" si="2">F29-F28</f>
        <v>-1568.5999999999985</v>
      </c>
      <c r="N29" s="18">
        <f t="shared" ref="N29:N34" si="3">M29/F28</f>
        <v>-5.1002591423266838E-2</v>
      </c>
    </row>
    <row r="30" spans="3:14" ht="18.75" customHeight="1" x14ac:dyDescent="0.2">
      <c r="C30" s="28" t="s">
        <v>50</v>
      </c>
      <c r="D30" s="31">
        <v>30397</v>
      </c>
      <c r="E30" s="43">
        <v>3.9</v>
      </c>
      <c r="F30" s="11">
        <v>32113.9</v>
      </c>
      <c r="G30" s="12">
        <v>10</v>
      </c>
      <c r="H30" s="12">
        <v>-1</v>
      </c>
      <c r="I30" s="50">
        <v>6.6</v>
      </c>
      <c r="K30" s="20">
        <f t="shared" si="0"/>
        <v>1150.2000000000007</v>
      </c>
      <c r="L30" s="18">
        <f t="shared" si="1"/>
        <v>3.9327379405610215E-2</v>
      </c>
      <c r="M30" s="20">
        <f t="shared" si="2"/>
        <v>2927.2000000000007</v>
      </c>
      <c r="N30" s="18">
        <f t="shared" si="3"/>
        <v>0.10029225640445821</v>
      </c>
    </row>
    <row r="31" spans="3:14" ht="18.75" customHeight="1" x14ac:dyDescent="0.2">
      <c r="C31" s="29" t="s">
        <v>51</v>
      </c>
      <c r="D31" s="32">
        <v>32555</v>
      </c>
      <c r="E31" s="44">
        <v>7.1</v>
      </c>
      <c r="F31" s="14">
        <v>32472</v>
      </c>
      <c r="G31" s="15">
        <v>1.1000000000000001</v>
      </c>
      <c r="H31" s="13">
        <v>-0.5</v>
      </c>
      <c r="I31" s="51">
        <v>4.2</v>
      </c>
      <c r="K31" s="20">
        <f t="shared" si="0"/>
        <v>2158</v>
      </c>
      <c r="L31" s="18">
        <f t="shared" si="1"/>
        <v>7.099384807711287E-2</v>
      </c>
      <c r="M31" s="20">
        <f t="shared" si="2"/>
        <v>358.09999999999854</v>
      </c>
      <c r="N31" s="18">
        <f t="shared" si="3"/>
        <v>1.1150934642008555E-2</v>
      </c>
    </row>
    <row r="32" spans="3:14" ht="18.75" customHeight="1" x14ac:dyDescent="0.2">
      <c r="C32" s="29" t="s">
        <v>52</v>
      </c>
      <c r="D32" s="32">
        <v>32426</v>
      </c>
      <c r="E32" s="44">
        <v>-0.4</v>
      </c>
      <c r="F32" s="14">
        <v>30771</v>
      </c>
      <c r="G32" s="12">
        <v>-5.2</v>
      </c>
      <c r="H32" s="13">
        <v>0.5</v>
      </c>
      <c r="I32" s="51">
        <v>0.1</v>
      </c>
      <c r="K32" s="20">
        <f t="shared" si="0"/>
        <v>-129</v>
      </c>
      <c r="L32" s="18">
        <f t="shared" si="1"/>
        <v>-3.9625249577637843E-3</v>
      </c>
      <c r="M32" s="20">
        <f t="shared" si="2"/>
        <v>-1701</v>
      </c>
      <c r="N32" s="18">
        <f t="shared" si="3"/>
        <v>-5.2383592017738359E-2</v>
      </c>
    </row>
    <row r="33" spans="3:14" ht="18.75" customHeight="1" x14ac:dyDescent="0.2">
      <c r="C33" s="29" t="s">
        <v>53</v>
      </c>
      <c r="D33" s="110">
        <v>30192</v>
      </c>
      <c r="E33" s="45">
        <v>-6.9</v>
      </c>
      <c r="F33" s="61">
        <v>29515</v>
      </c>
      <c r="G33" s="17">
        <v>-4.0999999999999996</v>
      </c>
      <c r="H33" s="60">
        <v>-0.8</v>
      </c>
      <c r="I33" s="109">
        <v>-2.2000000000000002</v>
      </c>
      <c r="K33" s="20">
        <f t="shared" si="0"/>
        <v>-2234</v>
      </c>
      <c r="L33" s="18">
        <f t="shared" si="1"/>
        <v>-6.8895330907296617E-2</v>
      </c>
      <c r="M33" s="20">
        <f t="shared" si="2"/>
        <v>-1256</v>
      </c>
      <c r="N33" s="18">
        <f t="shared" si="3"/>
        <v>-4.0817652984953365E-2</v>
      </c>
    </row>
    <row r="34" spans="3:14" ht="18.75" customHeight="1" x14ac:dyDescent="0.2">
      <c r="C34" s="29" t="s">
        <v>54</v>
      </c>
      <c r="D34" s="110">
        <v>28948</v>
      </c>
      <c r="E34" s="45">
        <v>-4.0999999999999996</v>
      </c>
      <c r="F34" s="61">
        <v>29268</v>
      </c>
      <c r="G34" s="17">
        <v>-0.8</v>
      </c>
      <c r="H34" s="60">
        <v>0.1</v>
      </c>
      <c r="I34" s="109">
        <v>2.5</v>
      </c>
      <c r="K34" s="20">
        <f t="shared" si="0"/>
        <v>-1244</v>
      </c>
      <c r="L34" s="18">
        <f t="shared" si="1"/>
        <v>-4.1202967673555906E-2</v>
      </c>
      <c r="M34" s="20">
        <f t="shared" si="2"/>
        <v>-247</v>
      </c>
      <c r="N34" s="18">
        <f t="shared" si="3"/>
        <v>-8.3686261223106899E-3</v>
      </c>
    </row>
    <row r="35" spans="3:14" ht="18.75" customHeight="1" x14ac:dyDescent="0.2">
      <c r="C35" s="28" t="s">
        <v>55</v>
      </c>
      <c r="D35" s="33">
        <v>30713</v>
      </c>
      <c r="E35" s="46">
        <v>6.1</v>
      </c>
      <c r="F35" s="16">
        <v>30034</v>
      </c>
      <c r="G35" s="17">
        <v>2.6</v>
      </c>
      <c r="H35" s="17">
        <v>1.8</v>
      </c>
      <c r="I35" s="52">
        <v>3.5</v>
      </c>
      <c r="K35" s="20">
        <f>D35-D34</f>
        <v>1765</v>
      </c>
      <c r="L35" s="18">
        <f t="shared" si="1"/>
        <v>6.0971396987702084E-2</v>
      </c>
      <c r="M35" s="20">
        <f t="shared" ref="M35:M37" si="4">F35-F34</f>
        <v>766</v>
      </c>
      <c r="N35" s="18">
        <f t="shared" ref="N35:N40" si="5">M35/F34</f>
        <v>2.6171928385950526E-2</v>
      </c>
    </row>
    <row r="36" spans="3:14" ht="18.75" customHeight="1" x14ac:dyDescent="0.2">
      <c r="C36" s="30" t="s">
        <v>56</v>
      </c>
      <c r="D36" s="34">
        <v>32886</v>
      </c>
      <c r="E36" s="47">
        <v>7.1</v>
      </c>
      <c r="F36" s="16">
        <v>32157</v>
      </c>
      <c r="G36" s="17">
        <v>7.1</v>
      </c>
      <c r="H36" s="24">
        <v>2.2999999999999998</v>
      </c>
      <c r="I36" s="53">
        <v>0.5</v>
      </c>
      <c r="K36" s="20">
        <f>D36-D35</f>
        <v>2173</v>
      </c>
      <c r="L36" s="18">
        <f>K36/D35</f>
        <v>7.0751798912512612E-2</v>
      </c>
      <c r="M36" s="20">
        <f t="shared" si="4"/>
        <v>2123</v>
      </c>
      <c r="N36" s="18">
        <f t="shared" si="5"/>
        <v>7.0686555237397614E-2</v>
      </c>
    </row>
    <row r="37" spans="3:14" ht="18.75" customHeight="1" x14ac:dyDescent="0.2">
      <c r="C37" s="28" t="s">
        <v>57</v>
      </c>
      <c r="D37" s="33">
        <v>32772</v>
      </c>
      <c r="E37" s="46">
        <v>-0.3</v>
      </c>
      <c r="F37" s="16">
        <v>30949</v>
      </c>
      <c r="G37" s="17">
        <v>-3.8</v>
      </c>
      <c r="H37" s="17">
        <v>0.6</v>
      </c>
      <c r="I37" s="52">
        <v>0.4</v>
      </c>
      <c r="K37" s="20">
        <f>D37-D36</f>
        <v>-114</v>
      </c>
      <c r="L37" s="18">
        <f>K37/D36</f>
        <v>-3.4665207079000184E-3</v>
      </c>
      <c r="M37" s="20">
        <f t="shared" si="4"/>
        <v>-1208</v>
      </c>
      <c r="N37" s="18">
        <f t="shared" si="5"/>
        <v>-3.7565693317162668E-2</v>
      </c>
    </row>
    <row r="38" spans="3:14" ht="18.75" customHeight="1" x14ac:dyDescent="0.2">
      <c r="C38" s="30" t="s">
        <v>58</v>
      </c>
      <c r="D38" s="34">
        <v>30866</v>
      </c>
      <c r="E38" s="47">
        <v>-5.8</v>
      </c>
      <c r="F38" s="70">
        <v>30405</v>
      </c>
      <c r="G38" s="60">
        <v>-1.8</v>
      </c>
      <c r="H38" s="24">
        <v>1</v>
      </c>
      <c r="I38" s="53">
        <v>0.8</v>
      </c>
      <c r="K38" s="20">
        <f t="shared" ref="K38" si="6">D38-D37</f>
        <v>-1906</v>
      </c>
      <c r="L38" s="18">
        <f t="shared" ref="L38:L39" si="7">K38/D37</f>
        <v>-5.8159404369583792E-2</v>
      </c>
      <c r="M38" s="20">
        <f t="shared" ref="M38:M43" si="8">F38-F37</f>
        <v>-544</v>
      </c>
      <c r="N38" s="18">
        <f t="shared" si="5"/>
        <v>-1.7577304597886846E-2</v>
      </c>
    </row>
    <row r="39" spans="3:14" ht="18.75" customHeight="1" x14ac:dyDescent="0.2">
      <c r="C39" s="28" t="s">
        <v>59</v>
      </c>
      <c r="D39" s="33">
        <v>25543</v>
      </c>
      <c r="E39" s="46">
        <v>-17.3</v>
      </c>
      <c r="F39" s="70">
        <v>24841</v>
      </c>
      <c r="G39" s="82">
        <v>-18.3</v>
      </c>
      <c r="H39" s="17">
        <v>0.3</v>
      </c>
      <c r="I39" s="52">
        <v>0.3</v>
      </c>
      <c r="K39" s="20">
        <f t="shared" ref="K39:K43" si="9">D39-D38</f>
        <v>-5323</v>
      </c>
      <c r="L39" s="18">
        <f t="shared" si="7"/>
        <v>-0.17245512862048856</v>
      </c>
      <c r="M39" s="20">
        <f t="shared" si="8"/>
        <v>-5564</v>
      </c>
      <c r="N39" s="18">
        <f t="shared" si="5"/>
        <v>-0.18299621772734748</v>
      </c>
    </row>
    <row r="40" spans="3:14" ht="18.75" customHeight="1" x14ac:dyDescent="0.2">
      <c r="C40" s="28" t="s">
        <v>26</v>
      </c>
      <c r="D40" s="33">
        <v>25983</v>
      </c>
      <c r="E40" s="46">
        <v>1.7</v>
      </c>
      <c r="F40" s="16">
        <v>24838</v>
      </c>
      <c r="G40" s="46" t="s">
        <v>68</v>
      </c>
      <c r="H40" s="17">
        <v>3.1</v>
      </c>
      <c r="I40" s="52">
        <v>3.8</v>
      </c>
      <c r="K40" s="20">
        <f t="shared" si="9"/>
        <v>440</v>
      </c>
      <c r="L40" s="18">
        <f>K40/D39</f>
        <v>1.7225854441529968E-2</v>
      </c>
      <c r="M40" s="20">
        <f t="shared" si="8"/>
        <v>-3</v>
      </c>
      <c r="N40" s="99">
        <f t="shared" si="5"/>
        <v>-1.2076808502073185E-4</v>
      </c>
    </row>
    <row r="41" spans="3:14" ht="18.75" customHeight="1" x14ac:dyDescent="0.2">
      <c r="C41" s="28" t="s">
        <v>69</v>
      </c>
      <c r="D41" s="33">
        <v>26368</v>
      </c>
      <c r="E41" s="46">
        <v>1.5</v>
      </c>
      <c r="F41" s="16">
        <v>40090</v>
      </c>
      <c r="G41" s="69">
        <v>61.4</v>
      </c>
      <c r="H41" s="17">
        <v>1.3</v>
      </c>
      <c r="I41" s="52">
        <v>1.2</v>
      </c>
      <c r="K41" s="20">
        <f t="shared" si="9"/>
        <v>385</v>
      </c>
      <c r="L41" s="18">
        <f>K41/D40</f>
        <v>1.4817380595004426E-2</v>
      </c>
      <c r="M41" s="20">
        <f t="shared" si="8"/>
        <v>15252</v>
      </c>
      <c r="N41" s="99">
        <f t="shared" ref="N41" si="10">M41/F40</f>
        <v>0.61405910298735811</v>
      </c>
    </row>
    <row r="42" spans="3:14" ht="18.75" customHeight="1" x14ac:dyDescent="0.2">
      <c r="C42" s="29" t="s">
        <v>71</v>
      </c>
      <c r="D42" s="110">
        <v>35086</v>
      </c>
      <c r="E42" s="45">
        <v>33.1</v>
      </c>
      <c r="F42" s="106">
        <v>46452</v>
      </c>
      <c r="G42" s="72">
        <v>15.9</v>
      </c>
      <c r="H42" s="60">
        <v>-1</v>
      </c>
      <c r="I42" s="109">
        <v>3.8</v>
      </c>
      <c r="K42" s="20">
        <f t="shared" si="9"/>
        <v>8718</v>
      </c>
      <c r="L42" s="18">
        <f>K42/D41</f>
        <v>0.33062803398058255</v>
      </c>
      <c r="M42" s="20">
        <f t="shared" si="8"/>
        <v>6362</v>
      </c>
      <c r="N42" s="99">
        <f>M42/F41</f>
        <v>0.15869294088301322</v>
      </c>
    </row>
    <row r="43" spans="3:14" ht="18.75" customHeight="1" x14ac:dyDescent="0.2">
      <c r="C43" s="28" t="s">
        <v>72</v>
      </c>
      <c r="D43" s="33">
        <v>37798</v>
      </c>
      <c r="E43" s="46">
        <v>7.7</v>
      </c>
      <c r="F43" s="16">
        <v>38422</v>
      </c>
      <c r="G43" s="17">
        <v>-17.3</v>
      </c>
      <c r="H43" s="17">
        <v>0.9</v>
      </c>
      <c r="I43" s="52">
        <v>0.9</v>
      </c>
      <c r="K43" s="20">
        <f t="shared" si="9"/>
        <v>2712</v>
      </c>
      <c r="L43" s="18">
        <f>K43/D42</f>
        <v>7.729578749358719E-2</v>
      </c>
      <c r="M43" s="20">
        <f t="shared" si="8"/>
        <v>-8030</v>
      </c>
      <c r="N43" s="99">
        <f>M43/F42</f>
        <v>-0.17286661500043055</v>
      </c>
    </row>
    <row r="44" spans="3:14" ht="18.75" customHeight="1" x14ac:dyDescent="0.2">
      <c r="C44" s="28" t="s">
        <v>74</v>
      </c>
      <c r="D44" s="33">
        <v>36421</v>
      </c>
      <c r="E44" s="46">
        <v>-3.6</v>
      </c>
      <c r="F44" s="117">
        <v>33311</v>
      </c>
      <c r="G44" s="17">
        <v>-13.3</v>
      </c>
      <c r="H44" s="12">
        <v>1.6</v>
      </c>
      <c r="I44" s="50">
        <v>6.3</v>
      </c>
      <c r="K44" s="20">
        <f>D44-D42</f>
        <v>1335</v>
      </c>
      <c r="L44" s="18">
        <f>K44/D42</f>
        <v>3.8049364418856521E-2</v>
      </c>
      <c r="M44" s="20">
        <f>F44-F42</f>
        <v>-13141</v>
      </c>
      <c r="N44" s="99">
        <f>M44/F42</f>
        <v>-0.28289417032635839</v>
      </c>
    </row>
    <row r="45" spans="3:14" ht="18.75" customHeight="1" thickBot="1" x14ac:dyDescent="0.25">
      <c r="C45" s="57" t="s">
        <v>75</v>
      </c>
      <c r="D45" s="111">
        <v>31972</v>
      </c>
      <c r="E45" s="112">
        <v>-12.2</v>
      </c>
      <c r="F45" s="58" t="s">
        <v>11</v>
      </c>
      <c r="G45" s="59" t="s">
        <v>11</v>
      </c>
      <c r="H45" s="115">
        <v>1.7</v>
      </c>
      <c r="I45" s="116">
        <v>-1.6</v>
      </c>
      <c r="K45" s="20">
        <f>D45-D44</f>
        <v>-4449</v>
      </c>
      <c r="L45" s="18">
        <f>K45/D44</f>
        <v>-0.12215480080173527</v>
      </c>
      <c r="M45" s="20" t="e">
        <f>F45-F44</f>
        <v>#VALUE!</v>
      </c>
      <c r="N45" s="99" t="e">
        <f>M45/F44</f>
        <v>#VALUE!</v>
      </c>
    </row>
    <row r="46" spans="3:14" ht="16.5" customHeight="1" x14ac:dyDescent="0.2">
      <c r="D46" s="4"/>
      <c r="E46" s="19"/>
      <c r="G46" s="2"/>
      <c r="H46" s="2"/>
      <c r="I46" s="2"/>
    </row>
    <row r="47" spans="3:14" ht="16.5" customHeight="1" x14ac:dyDescent="0.2">
      <c r="G47" s="2"/>
      <c r="H47" s="2"/>
      <c r="I47" s="2"/>
    </row>
    <row r="48" spans="3:14" ht="16.5" customHeight="1" x14ac:dyDescent="0.2">
      <c r="G48" s="2"/>
      <c r="H48" s="2"/>
      <c r="I48" s="2"/>
    </row>
    <row r="49" spans="7:9" ht="16.5" customHeight="1" x14ac:dyDescent="0.2">
      <c r="G49" s="2"/>
      <c r="H49" s="2"/>
      <c r="I49" s="2"/>
    </row>
  </sheetData>
  <mergeCells count="4">
    <mergeCell ref="D4:D5"/>
    <mergeCell ref="I4:I5"/>
    <mergeCell ref="H4:H5"/>
    <mergeCell ref="F4:F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亀川　泰斗</cp:lastModifiedBy>
  <cp:lastPrinted>2024-08-19T10:54:31Z</cp:lastPrinted>
  <dcterms:created xsi:type="dcterms:W3CDTF">2004-09-02T02:43:18Z</dcterms:created>
  <dcterms:modified xsi:type="dcterms:W3CDTF">2024-10-01T05:58:46Z</dcterms:modified>
</cp:coreProperties>
</file>