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defaultThemeVersion="124226"/>
  <xr:revisionPtr revIDLastSave="0" documentId="13_ncr:1_{C3CB280C-6423-4149-B60D-E36A39304146}" xr6:coauthVersionLast="47" xr6:coauthVersionMax="47" xr10:uidLastSave="{00000000-0000-0000-0000-000000000000}"/>
  <bookViews>
    <workbookView xWindow="-108" yWindow="-108" windowWidth="23256" windowHeight="13896" tabRatio="900" firstSheet="1" activeTab="2" xr2:uid="{00000000-000D-0000-FFFF-FFFF00000000}"/>
  </bookViews>
  <sheets>
    <sheet name="はじめに" sheetId="17" state="hidden" r:id="rId1"/>
    <sheet name="【新規需要額発生地域分割シート】" sheetId="33" r:id="rId2"/>
    <sheet name="【入力シート】" sheetId="14" r:id="rId3"/>
    <sheet name="【経済波及効果推計シート】" sheetId="31" r:id="rId4"/>
    <sheet name="需要、直接効果計算シート " sheetId="30" r:id="rId5"/>
    <sheet name="係数表" sheetId="26" r:id="rId6"/>
    <sheet name="逆行列係数" sheetId="27" r:id="rId7"/>
    <sheet name="【従】 【経済波及効果推計シート】" sheetId="28" r:id="rId8"/>
    <sheet name="【従】需要、直接効果計算シート" sheetId="29" r:id="rId9"/>
    <sheet name="【従】係数表" sheetId="4" r:id="rId10"/>
    <sheet name="【参考】計算フロー図 " sheetId="32" r:id="rId11"/>
    <sheet name="リスト用" sheetId="15" state="hidden" r:id="rId12"/>
  </sheets>
  <externalReferences>
    <externalReference r:id="rId13"/>
  </externalReferences>
  <definedNames>
    <definedName name="_Fill" localSheetId="6" hidden="1">[1]局移出入取扱!#REF!</definedName>
    <definedName name="_Fill" localSheetId="5" hidden="1">[1]局移出入取扱!#REF!</definedName>
    <definedName name="_Fill" hidden="1">[1]局移出入取扱!#REF!</definedName>
    <definedName name="_Order1" hidden="1">255</definedName>
    <definedName name="_xlnm.Print_Area" localSheetId="0">はじめに!$A$1:$AN$62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20" i="30" l="1"/>
  <c r="E41" i="33" a="1"/>
  <c r="E41" i="33" s="1"/>
  <c r="F41" i="33" s="1"/>
  <c r="E40" i="33" a="1"/>
  <c r="E40" i="33" s="1"/>
  <c r="F40" i="33" s="1"/>
  <c r="E39" i="33" a="1"/>
  <c r="E39" i="33" s="1"/>
  <c r="F39" i="33" s="1"/>
  <c r="E38" i="33" a="1"/>
  <c r="E38" i="33" s="1"/>
  <c r="F38" i="33" s="1"/>
  <c r="E37" i="33" a="1"/>
  <c r="E37" i="33" s="1"/>
  <c r="F37" i="33" s="1"/>
  <c r="E36" i="33" a="1"/>
  <c r="E36" i="33" s="1"/>
  <c r="F36" i="33" s="1"/>
  <c r="E35" i="33" a="1"/>
  <c r="E35" i="33" s="1"/>
  <c r="F35" i="33" s="1"/>
  <c r="E34" i="33" a="1"/>
  <c r="E34" i="33" s="1"/>
  <c r="F34" i="33" s="1"/>
  <c r="E33" i="33" a="1"/>
  <c r="E33" i="33" s="1"/>
  <c r="F33" i="33" s="1"/>
  <c r="E32" i="33" a="1"/>
  <c r="E32" i="33" s="1"/>
  <c r="F32" i="33" s="1"/>
  <c r="E31" i="33" a="1"/>
  <c r="E31" i="33" s="1"/>
  <c r="F31" i="33" s="1"/>
  <c r="E30" i="33" a="1"/>
  <c r="E30" i="33" s="1"/>
  <c r="F30" i="33" s="1"/>
  <c r="E29" i="33" a="1"/>
  <c r="E29" i="33" s="1"/>
  <c r="F29" i="33" s="1"/>
  <c r="E28" i="33" a="1"/>
  <c r="E28" i="33" s="1"/>
  <c r="F28" i="33" s="1"/>
  <c r="E27" i="33" a="1"/>
  <c r="E27" i="33" s="1"/>
  <c r="F27" i="33" s="1"/>
  <c r="E26" i="33" a="1"/>
  <c r="E26" i="33" s="1"/>
  <c r="F26" i="33" s="1"/>
  <c r="E25" i="33" a="1"/>
  <c r="E25" i="33" s="1"/>
  <c r="F25" i="33" s="1"/>
  <c r="E24" i="33" a="1"/>
  <c r="E24" i="33" s="1"/>
  <c r="F24" i="33" s="1"/>
  <c r="E23" i="33" a="1"/>
  <c r="E23" i="33" s="1"/>
  <c r="F23" i="33" s="1"/>
  <c r="E22" i="33" a="1"/>
  <c r="E22" i="33" s="1"/>
  <c r="F22" i="33" s="1"/>
  <c r="E21" i="33" a="1"/>
  <c r="E21" i="33" s="1"/>
  <c r="F21" i="33" s="1"/>
  <c r="E20" i="33" a="1"/>
  <c r="E20" i="33" s="1"/>
  <c r="F20" i="33" s="1"/>
  <c r="E19" i="33" a="1"/>
  <c r="E19" i="33" s="1"/>
  <c r="F19" i="33" s="1"/>
  <c r="E18" i="33" a="1"/>
  <c r="E18" i="33" s="1"/>
  <c r="F18" i="33" s="1"/>
  <c r="E17" i="33" a="1"/>
  <c r="E17" i="33" s="1"/>
  <c r="F17" i="33" s="1"/>
  <c r="E16" i="33" a="1"/>
  <c r="E16" i="33" s="1"/>
  <c r="F16" i="33" s="1"/>
  <c r="E15" i="33" a="1"/>
  <c r="E15" i="33" s="1"/>
  <c r="F15" i="33" s="1"/>
  <c r="E14" i="33" a="1"/>
  <c r="E14" i="33" s="1"/>
  <c r="F14" i="33" s="1"/>
  <c r="E13" i="33" a="1"/>
  <c r="E13" i="33" s="1"/>
  <c r="F13" i="33" s="1"/>
  <c r="E12" i="33" a="1"/>
  <c r="E12" i="33" s="1"/>
  <c r="F12" i="33" s="1"/>
  <c r="E11" i="33" a="1"/>
  <c r="E11" i="33" s="1"/>
  <c r="F11" i="33" s="1"/>
  <c r="E10" i="33" a="1"/>
  <c r="E10" i="33" s="1"/>
  <c r="F10" i="33" s="1"/>
  <c r="E9" i="33" a="1"/>
  <c r="E9" i="33" s="1"/>
  <c r="F9" i="33" s="1"/>
  <c r="E8" i="33" a="1"/>
  <c r="E8" i="33" s="1"/>
  <c r="F8" i="33" s="1"/>
  <c r="E7" i="33" a="1"/>
  <c r="E7" i="33" s="1"/>
  <c r="F7" i="33" s="1"/>
  <c r="E6" i="33" a="1"/>
  <c r="E6" i="33" s="1"/>
  <c r="F6" i="33" s="1"/>
  <c r="E5" i="33" a="1"/>
  <c r="E5" i="33" s="1"/>
  <c r="F5" i="33" s="1"/>
  <c r="G43" i="30" l="1"/>
  <c r="G44" i="30"/>
  <c r="G45" i="30"/>
  <c r="G46" i="30"/>
  <c r="G47" i="30"/>
  <c r="G48" i="30"/>
  <c r="G49" i="30"/>
  <c r="G50" i="30"/>
  <c r="G51" i="30"/>
  <c r="G52" i="30"/>
  <c r="G53" i="30"/>
  <c r="G54" i="30"/>
  <c r="G55" i="30"/>
  <c r="G56" i="30"/>
  <c r="G57" i="30"/>
  <c r="G58" i="30"/>
  <c r="G59" i="30"/>
  <c r="G60" i="30"/>
  <c r="G61" i="30"/>
  <c r="G62" i="30"/>
  <c r="G63" i="30"/>
  <c r="G64" i="30"/>
  <c r="G65" i="30"/>
  <c r="G66" i="30"/>
  <c r="G67" i="30"/>
  <c r="G68" i="30"/>
  <c r="G69" i="30"/>
  <c r="G70" i="30"/>
  <c r="G71" i="30"/>
  <c r="G72" i="30"/>
  <c r="G73" i="30"/>
  <c r="G74" i="30"/>
  <c r="G75" i="30"/>
  <c r="G76" i="30"/>
  <c r="G77" i="30"/>
  <c r="G78" i="30"/>
  <c r="G42" i="30"/>
  <c r="G6" i="30" l="1"/>
  <c r="H6" i="30"/>
  <c r="G7" i="30"/>
  <c r="H7" i="30"/>
  <c r="G8" i="30"/>
  <c r="H8" i="30"/>
  <c r="G9" i="30"/>
  <c r="H9" i="30"/>
  <c r="G10" i="30"/>
  <c r="H10" i="30"/>
  <c r="G11" i="30"/>
  <c r="H11" i="30"/>
  <c r="G12" i="30"/>
  <c r="H12" i="30"/>
  <c r="G13" i="30"/>
  <c r="H13" i="30"/>
  <c r="G14" i="30"/>
  <c r="H14" i="30"/>
  <c r="G15" i="30"/>
  <c r="H15" i="30"/>
  <c r="G16" i="30"/>
  <c r="H16" i="30"/>
  <c r="G17" i="30"/>
  <c r="H17" i="30"/>
  <c r="G18" i="30"/>
  <c r="H18" i="30"/>
  <c r="G19" i="30"/>
  <c r="H19" i="30"/>
  <c r="H20" i="30"/>
  <c r="G21" i="30"/>
  <c r="H21" i="30"/>
  <c r="G22" i="30"/>
  <c r="H22" i="30"/>
  <c r="G23" i="30"/>
  <c r="H23" i="30"/>
  <c r="G24" i="30"/>
  <c r="H24" i="30"/>
  <c r="G25" i="30"/>
  <c r="H25" i="30"/>
  <c r="G26" i="30"/>
  <c r="H26" i="30"/>
  <c r="G27" i="30"/>
  <c r="H27" i="30"/>
  <c r="G28" i="30"/>
  <c r="H28" i="30"/>
  <c r="G29" i="30"/>
  <c r="H29" i="30"/>
  <c r="G30" i="30"/>
  <c r="H30" i="30"/>
  <c r="G31" i="30"/>
  <c r="H31" i="30"/>
  <c r="G32" i="30"/>
  <c r="H32" i="30"/>
  <c r="G33" i="30"/>
  <c r="H33" i="30"/>
  <c r="G34" i="30"/>
  <c r="H34" i="30"/>
  <c r="G35" i="30"/>
  <c r="H35" i="30"/>
  <c r="G36" i="30"/>
  <c r="H36" i="30"/>
  <c r="G37" i="30"/>
  <c r="H37" i="30"/>
  <c r="G38" i="30"/>
  <c r="H38" i="30"/>
  <c r="G39" i="30"/>
  <c r="H39" i="30"/>
  <c r="G40" i="30"/>
  <c r="H40" i="30"/>
  <c r="G41" i="30"/>
  <c r="H41" i="30"/>
  <c r="H5" i="30"/>
  <c r="G5" i="30"/>
  <c r="H43" i="30"/>
  <c r="H44" i="30"/>
  <c r="H45" i="30"/>
  <c r="H46" i="30"/>
  <c r="H47" i="30"/>
  <c r="H48" i="30"/>
  <c r="H49" i="30"/>
  <c r="H50" i="30"/>
  <c r="H51" i="30"/>
  <c r="H52" i="30"/>
  <c r="H53" i="30"/>
  <c r="H54" i="30"/>
  <c r="H55" i="30"/>
  <c r="H56" i="30"/>
  <c r="H57" i="30"/>
  <c r="H58" i="30"/>
  <c r="H59" i="30"/>
  <c r="H60" i="30"/>
  <c r="H61" i="30"/>
  <c r="H62" i="30"/>
  <c r="H63" i="30"/>
  <c r="H64" i="30"/>
  <c r="H65" i="30"/>
  <c r="H66" i="30"/>
  <c r="H67" i="30"/>
  <c r="H68" i="30"/>
  <c r="H69" i="30"/>
  <c r="H70" i="30"/>
  <c r="H71" i="30"/>
  <c r="H72" i="30"/>
  <c r="H73" i="30"/>
  <c r="H74" i="30"/>
  <c r="H75" i="30"/>
  <c r="H76" i="30"/>
  <c r="H77" i="30"/>
  <c r="H78" i="30"/>
  <c r="H42" i="30"/>
  <c r="D5" i="30"/>
  <c r="E5" i="30"/>
  <c r="D6" i="30"/>
  <c r="E6" i="30"/>
  <c r="D7" i="30"/>
  <c r="E7" i="30"/>
  <c r="D8" i="30"/>
  <c r="E8" i="30"/>
  <c r="D9" i="30"/>
  <c r="E9" i="30"/>
  <c r="D10" i="30"/>
  <c r="E10" i="30"/>
  <c r="D11" i="30"/>
  <c r="E11" i="30"/>
  <c r="D12" i="30"/>
  <c r="E12" i="30"/>
  <c r="D13" i="30"/>
  <c r="E13" i="30"/>
  <c r="D14" i="30"/>
  <c r="E14" i="30"/>
  <c r="D15" i="30"/>
  <c r="E15" i="30"/>
  <c r="D16" i="30"/>
  <c r="E16" i="30"/>
  <c r="D17" i="30"/>
  <c r="E17" i="30"/>
  <c r="D18" i="30"/>
  <c r="E18" i="30"/>
  <c r="D19" i="30"/>
  <c r="E19" i="30"/>
  <c r="D20" i="30"/>
  <c r="E20" i="30"/>
  <c r="D21" i="30"/>
  <c r="E21" i="30"/>
  <c r="D22" i="30"/>
  <c r="E22" i="30"/>
  <c r="D23" i="30"/>
  <c r="E23" i="30"/>
  <c r="D24" i="30"/>
  <c r="E24" i="30"/>
  <c r="D25" i="30"/>
  <c r="E25" i="30"/>
  <c r="D26" i="30"/>
  <c r="E26" i="30"/>
  <c r="D27" i="30"/>
  <c r="E27" i="30"/>
  <c r="D28" i="30"/>
  <c r="E28" i="30"/>
  <c r="D29" i="30"/>
  <c r="E29" i="30"/>
  <c r="D30" i="30"/>
  <c r="E30" i="30"/>
  <c r="D31" i="30"/>
  <c r="E31" i="30"/>
  <c r="D32" i="30"/>
  <c r="E32" i="30"/>
  <c r="D33" i="30"/>
  <c r="E33" i="30"/>
  <c r="D34" i="30"/>
  <c r="E34" i="30"/>
  <c r="D35" i="30"/>
  <c r="E35" i="30"/>
  <c r="D36" i="30"/>
  <c r="E36" i="30"/>
  <c r="D37" i="30"/>
  <c r="E37" i="30"/>
  <c r="D38" i="30"/>
  <c r="E38" i="30"/>
  <c r="D39" i="30"/>
  <c r="E39" i="30"/>
  <c r="D40" i="30"/>
  <c r="E40" i="30"/>
  <c r="D41" i="30"/>
  <c r="E41" i="30"/>
  <c r="D42" i="30"/>
  <c r="E42" i="30"/>
  <c r="D43" i="30"/>
  <c r="E43" i="30"/>
  <c r="D44" i="30"/>
  <c r="E44" i="30"/>
  <c r="D45" i="30"/>
  <c r="E45" i="30"/>
  <c r="D46" i="30"/>
  <c r="E46" i="30"/>
  <c r="D47" i="30"/>
  <c r="E47" i="30"/>
  <c r="D48" i="30"/>
  <c r="E48" i="30"/>
  <c r="D49" i="30"/>
  <c r="E49" i="30"/>
  <c r="D50" i="30"/>
  <c r="E50" i="30"/>
  <c r="D51" i="30"/>
  <c r="E51" i="30"/>
  <c r="D52" i="30"/>
  <c r="E52" i="30"/>
  <c r="D53" i="30"/>
  <c r="E53" i="30"/>
  <c r="D54" i="30"/>
  <c r="E54" i="30"/>
  <c r="D55" i="30"/>
  <c r="E55" i="30"/>
  <c r="D56" i="30"/>
  <c r="E56" i="30"/>
  <c r="D57" i="30"/>
  <c r="E57" i="30"/>
  <c r="D58" i="30"/>
  <c r="J58" i="30" s="1"/>
  <c r="E58" i="30"/>
  <c r="D59" i="30"/>
  <c r="E59" i="30"/>
  <c r="D60" i="30"/>
  <c r="E60" i="30"/>
  <c r="D61" i="30"/>
  <c r="E61" i="30"/>
  <c r="D62" i="30"/>
  <c r="E62" i="30"/>
  <c r="D63" i="30"/>
  <c r="E63" i="30"/>
  <c r="D64" i="30"/>
  <c r="E64" i="30"/>
  <c r="D65" i="30"/>
  <c r="E65" i="30"/>
  <c r="D66" i="30"/>
  <c r="E66" i="30"/>
  <c r="D67" i="30"/>
  <c r="E67" i="30"/>
  <c r="D68" i="30"/>
  <c r="E68" i="30"/>
  <c r="D69" i="30"/>
  <c r="E69" i="30"/>
  <c r="D70" i="30"/>
  <c r="E70" i="30"/>
  <c r="D71" i="30"/>
  <c r="E71" i="30"/>
  <c r="D72" i="30"/>
  <c r="E72" i="30"/>
  <c r="D73" i="30"/>
  <c r="E73" i="30"/>
  <c r="D74" i="30"/>
  <c r="E74" i="30"/>
  <c r="D75" i="30"/>
  <c r="E75" i="30"/>
  <c r="D76" i="30"/>
  <c r="E76" i="30"/>
  <c r="D77" i="30"/>
  <c r="E77" i="30"/>
  <c r="D78" i="30"/>
  <c r="E78" i="30"/>
  <c r="K34" i="30" l="1"/>
  <c r="K18" i="30"/>
  <c r="J10" i="30"/>
  <c r="L10" i="30" s="1"/>
  <c r="I14" i="31" s="1"/>
  <c r="K9" i="30"/>
  <c r="J57" i="30"/>
  <c r="J25" i="30"/>
  <c r="J17" i="30"/>
  <c r="J9" i="30"/>
  <c r="J65" i="30"/>
  <c r="K49" i="30"/>
  <c r="K25" i="30"/>
  <c r="K58" i="30"/>
  <c r="L58" i="30" s="1"/>
  <c r="I62" i="31" s="1"/>
  <c r="K57" i="30"/>
  <c r="K76" i="30"/>
  <c r="J72" i="30"/>
  <c r="K68" i="30"/>
  <c r="J64" i="30"/>
  <c r="J60" i="30"/>
  <c r="K56" i="30"/>
  <c r="J52" i="30"/>
  <c r="K48" i="30"/>
  <c r="J44" i="30"/>
  <c r="J40" i="30"/>
  <c r="L40" i="30" s="1"/>
  <c r="I44" i="31" s="1"/>
  <c r="J36" i="30"/>
  <c r="J28" i="30"/>
  <c r="K24" i="30"/>
  <c r="J20" i="30"/>
  <c r="K16" i="30"/>
  <c r="J12" i="30"/>
  <c r="K8" i="30"/>
  <c r="K41" i="30"/>
  <c r="K71" i="30"/>
  <c r="J67" i="30"/>
  <c r="L67" i="30" s="1"/>
  <c r="I71" i="31" s="1"/>
  <c r="K59" i="30"/>
  <c r="K51" i="30"/>
  <c r="K43" i="30"/>
  <c r="J39" i="30"/>
  <c r="K35" i="30"/>
  <c r="K27" i="30"/>
  <c r="K19" i="30"/>
  <c r="K11" i="30"/>
  <c r="K33" i="30"/>
  <c r="K42" i="30"/>
  <c r="J78" i="30"/>
  <c r="K74" i="30"/>
  <c r="J70" i="30"/>
  <c r="K62" i="30"/>
  <c r="K54" i="30"/>
  <c r="K50" i="30"/>
  <c r="K46" i="30"/>
  <c r="J38" i="30"/>
  <c r="J34" i="30"/>
  <c r="J30" i="30"/>
  <c r="K26" i="30"/>
  <c r="K22" i="30"/>
  <c r="J18" i="30"/>
  <c r="K14" i="30"/>
  <c r="L14" i="30" s="1"/>
  <c r="I18" i="31" s="1"/>
  <c r="K10" i="30"/>
  <c r="K6" i="30"/>
  <c r="K17" i="30"/>
  <c r="J26" i="30"/>
  <c r="L26" i="30" s="1"/>
  <c r="I30" i="31" s="1"/>
  <c r="K65" i="30"/>
  <c r="K44" i="30"/>
  <c r="K20" i="30"/>
  <c r="J24" i="30"/>
  <c r="L24" i="30" s="1"/>
  <c r="I28" i="31" s="1"/>
  <c r="J8" i="30"/>
  <c r="K40" i="30"/>
  <c r="K75" i="30"/>
  <c r="K47" i="30"/>
  <c r="K23" i="30"/>
  <c r="J5" i="30"/>
  <c r="J76" i="30"/>
  <c r="J56" i="30"/>
  <c r="L56" i="30" s="1"/>
  <c r="I60" i="31" s="1"/>
  <c r="J63" i="30"/>
  <c r="J23" i="30"/>
  <c r="J50" i="30"/>
  <c r="K72" i="30"/>
  <c r="K60" i="30"/>
  <c r="K52" i="30"/>
  <c r="K28" i="30"/>
  <c r="K64" i="30"/>
  <c r="K63" i="30"/>
  <c r="K15" i="30"/>
  <c r="K7" i="30"/>
  <c r="J55" i="30"/>
  <c r="J35" i="30"/>
  <c r="L35" i="30" s="1"/>
  <c r="I39" i="31" s="1"/>
  <c r="J15" i="30"/>
  <c r="L15" i="30" s="1"/>
  <c r="I19" i="31" s="1"/>
  <c r="K77" i="30"/>
  <c r="J73" i="30"/>
  <c r="K61" i="30"/>
  <c r="K53" i="30"/>
  <c r="K45" i="30"/>
  <c r="J41" i="30"/>
  <c r="J37" i="30"/>
  <c r="J33" i="30"/>
  <c r="L33" i="30" s="1"/>
  <c r="I37" i="31" s="1"/>
  <c r="K21" i="30"/>
  <c r="K13" i="30"/>
  <c r="J16" i="30"/>
  <c r="L16" i="30" s="1"/>
  <c r="I20" i="31" s="1"/>
  <c r="J49" i="30"/>
  <c r="K36" i="30"/>
  <c r="K12" i="30"/>
  <c r="K67" i="30"/>
  <c r="K55" i="30"/>
  <c r="K39" i="30"/>
  <c r="K31" i="30"/>
  <c r="J75" i="30"/>
  <c r="J47" i="30"/>
  <c r="J31" i="30"/>
  <c r="J7" i="30"/>
  <c r="L7" i="30" s="1"/>
  <c r="I11" i="31" s="1"/>
  <c r="J48" i="30"/>
  <c r="K5" i="30"/>
  <c r="J74" i="30"/>
  <c r="K73" i="30"/>
  <c r="J22" i="30"/>
  <c r="J14" i="30"/>
  <c r="J6" i="30"/>
  <c r="L6" i="30" s="1"/>
  <c r="I10" i="31" s="1"/>
  <c r="J62" i="30"/>
  <c r="J54" i="30"/>
  <c r="J46" i="30"/>
  <c r="L46" i="30" s="1"/>
  <c r="I50" i="31" s="1"/>
  <c r="K38" i="30"/>
  <c r="K30" i="30"/>
  <c r="J21" i="30"/>
  <c r="J13" i="30"/>
  <c r="J42" i="30"/>
  <c r="L42" i="30" s="1"/>
  <c r="I46" i="31" s="1"/>
  <c r="J71" i="30"/>
  <c r="J61" i="30"/>
  <c r="J53" i="30"/>
  <c r="L53" i="30" s="1"/>
  <c r="I57" i="31" s="1"/>
  <c r="J45" i="30"/>
  <c r="K37" i="30"/>
  <c r="K78" i="30"/>
  <c r="K70" i="30"/>
  <c r="J27" i="30"/>
  <c r="J19" i="30"/>
  <c r="J11" i="30"/>
  <c r="J77" i="30"/>
  <c r="J68" i="30"/>
  <c r="L68" i="30" s="1"/>
  <c r="I72" i="31" s="1"/>
  <c r="J59" i="30"/>
  <c r="L59" i="30" s="1"/>
  <c r="I63" i="31" s="1"/>
  <c r="J51" i="30"/>
  <c r="J43" i="30"/>
  <c r="L65" i="30" l="1"/>
  <c r="I69" i="31" s="1"/>
  <c r="L41" i="30"/>
  <c r="L39" i="30"/>
  <c r="L28" i="30"/>
  <c r="I32" i="31" s="1"/>
  <c r="L13" i="30"/>
  <c r="I17" i="31" s="1"/>
  <c r="L12" i="30"/>
  <c r="I16" i="31" s="1"/>
  <c r="L78" i="30"/>
  <c r="I82" i="31" s="1"/>
  <c r="L49" i="30"/>
  <c r="I53" i="31" s="1"/>
  <c r="L34" i="30"/>
  <c r="I38" i="31" s="1"/>
  <c r="L45" i="30"/>
  <c r="I49" i="31" s="1"/>
  <c r="L21" i="30"/>
  <c r="I25" i="31" s="1"/>
  <c r="L36" i="30"/>
  <c r="I40" i="31" s="1"/>
  <c r="L9" i="30"/>
  <c r="I13" i="31" s="1"/>
  <c r="L17" i="30"/>
  <c r="I21" i="31" s="1"/>
  <c r="L30" i="30"/>
  <c r="I34" i="31" s="1"/>
  <c r="L74" i="30"/>
  <c r="I78" i="31" s="1"/>
  <c r="L22" i="30"/>
  <c r="I26" i="31" s="1"/>
  <c r="L72" i="30"/>
  <c r="I76" i="31" s="1"/>
  <c r="L61" i="30"/>
  <c r="I65" i="31" s="1"/>
  <c r="L48" i="30"/>
  <c r="I52" i="31" s="1"/>
  <c r="L23" i="30"/>
  <c r="I27" i="31" s="1"/>
  <c r="L70" i="30"/>
  <c r="I74" i="31" s="1"/>
  <c r="L25" i="30"/>
  <c r="I29" i="31" s="1"/>
  <c r="I45" i="31"/>
  <c r="I43" i="31"/>
  <c r="L54" i="30"/>
  <c r="L37" i="30"/>
  <c r="L44" i="30"/>
  <c r="F48" i="31" s="1"/>
  <c r="L29" i="30"/>
  <c r="F33" i="31" s="1"/>
  <c r="L11" i="30"/>
  <c r="L19" i="30"/>
  <c r="L27" i="30"/>
  <c r="F31" i="31" s="1"/>
  <c r="L38" i="30"/>
  <c r="F42" i="31" s="1"/>
  <c r="L77" i="30"/>
  <c r="L32" i="30"/>
  <c r="F36" i="31" s="1"/>
  <c r="L31" i="30"/>
  <c r="L69" i="30"/>
  <c r="F73" i="31" s="1"/>
  <c r="L8" i="30"/>
  <c r="F12" i="31" s="1"/>
  <c r="L76" i="30"/>
  <c r="L18" i="30"/>
  <c r="F22" i="31" s="1"/>
  <c r="L73" i="30"/>
  <c r="L64" i="30"/>
  <c r="L5" i="30"/>
  <c r="L57" i="30"/>
  <c r="L71" i="30"/>
  <c r="L66" i="30"/>
  <c r="L62" i="30"/>
  <c r="L55" i="30"/>
  <c r="L50" i="30"/>
  <c r="L52" i="30"/>
  <c r="L43" i="30"/>
  <c r="L47" i="30"/>
  <c r="L20" i="30"/>
  <c r="L51" i="30"/>
  <c r="L75" i="30"/>
  <c r="L63" i="30"/>
  <c r="L60" i="30"/>
  <c r="F32" i="31"/>
  <c r="F30" i="31"/>
  <c r="F14" i="31"/>
  <c r="F20" i="31"/>
  <c r="F18" i="31"/>
  <c r="F16" i="31"/>
  <c r="F43" i="31"/>
  <c r="F11" i="31"/>
  <c r="F71" i="31"/>
  <c r="F62" i="31"/>
  <c r="F52" i="31" l="1"/>
  <c r="F38" i="31"/>
  <c r="F29" i="31"/>
  <c r="F26" i="31"/>
  <c r="F13" i="31"/>
  <c r="F27" i="31"/>
  <c r="F78" i="31"/>
  <c r="I24" i="31"/>
  <c r="I35" i="31"/>
  <c r="I61" i="31"/>
  <c r="I68" i="31"/>
  <c r="I51" i="31"/>
  <c r="F35" i="31"/>
  <c r="I36" i="31"/>
  <c r="I54" i="31"/>
  <c r="I77" i="31"/>
  <c r="I81" i="31"/>
  <c r="I75" i="31"/>
  <c r="I58" i="31"/>
  <c r="I33" i="31"/>
  <c r="I64" i="31"/>
  <c r="I67" i="31"/>
  <c r="I59" i="31"/>
  <c r="I22" i="31"/>
  <c r="I42" i="31"/>
  <c r="I15" i="31"/>
  <c r="I56" i="31"/>
  <c r="I66" i="31"/>
  <c r="I12" i="31"/>
  <c r="I31" i="31"/>
  <c r="I48" i="31"/>
  <c r="I47" i="31"/>
  <c r="I79" i="31"/>
  <c r="I55" i="31"/>
  <c r="I70" i="31"/>
  <c r="I80" i="31"/>
  <c r="I73" i="31"/>
  <c r="I23" i="31"/>
  <c r="I41" i="31"/>
  <c r="F70" i="31"/>
  <c r="F80" i="31"/>
  <c r="I9" i="31"/>
  <c r="F9" i="31"/>
  <c r="F24" i="31"/>
  <c r="F47" i="31"/>
  <c r="F60" i="31"/>
  <c r="F81" i="31"/>
  <c r="F53" i="31"/>
  <c r="F50" i="31"/>
  <c r="F59" i="31"/>
  <c r="F74" i="31"/>
  <c r="F51" i="31"/>
  <c r="F17" i="31"/>
  <c r="F45" i="31"/>
  <c r="F40" i="31"/>
  <c r="F21" i="31"/>
  <c r="F15" i="31"/>
  <c r="F10" i="31"/>
  <c r="F23" i="31"/>
  <c r="F39" i="31"/>
  <c r="F41" i="31"/>
  <c r="F19" i="31"/>
  <c r="F25" i="31"/>
  <c r="F34" i="31"/>
  <c r="F28" i="31"/>
  <c r="F37" i="31"/>
  <c r="F44" i="31"/>
  <c r="F49" i="31"/>
  <c r="F56" i="31"/>
  <c r="F58" i="31"/>
  <c r="F65" i="31"/>
  <c r="F55" i="31"/>
  <c r="F69" i="31"/>
  <c r="F63" i="31"/>
  <c r="F79" i="31"/>
  <c r="F66" i="31"/>
  <c r="F57" i="31"/>
  <c r="F82" i="31"/>
  <c r="F61" i="31"/>
  <c r="F72" i="31"/>
  <c r="F54" i="31"/>
  <c r="F75" i="31"/>
  <c r="F68" i="31"/>
  <c r="F67" i="31"/>
  <c r="F77" i="31"/>
  <c r="F64" i="31"/>
  <c r="F76" i="31"/>
  <c r="F46" i="31"/>
  <c r="C6" i="29"/>
  <c r="D6" i="29"/>
  <c r="C7" i="29"/>
  <c r="D7" i="29"/>
  <c r="C8" i="29"/>
  <c r="D8" i="29"/>
  <c r="C9" i="29"/>
  <c r="D9" i="29"/>
  <c r="C10" i="29"/>
  <c r="D10" i="29"/>
  <c r="C11" i="29"/>
  <c r="D11" i="29"/>
  <c r="C12" i="29"/>
  <c r="D12" i="29"/>
  <c r="C13" i="29"/>
  <c r="D13" i="29"/>
  <c r="C14" i="29"/>
  <c r="D14" i="29"/>
  <c r="C15" i="29"/>
  <c r="D15" i="29"/>
  <c r="C16" i="29"/>
  <c r="D16" i="29"/>
  <c r="C17" i="29"/>
  <c r="D17" i="29"/>
  <c r="C18" i="29"/>
  <c r="D18" i="29"/>
  <c r="C19" i="29"/>
  <c r="D19" i="29"/>
  <c r="C20" i="29"/>
  <c r="D20" i="29"/>
  <c r="C21" i="29"/>
  <c r="D21" i="29"/>
  <c r="C22" i="29"/>
  <c r="D22" i="29"/>
  <c r="C23" i="29"/>
  <c r="D23" i="29"/>
  <c r="C24" i="29"/>
  <c r="D24" i="29"/>
  <c r="C25" i="29"/>
  <c r="D25" i="29"/>
  <c r="C26" i="29"/>
  <c r="D26" i="29"/>
  <c r="C27" i="29"/>
  <c r="D27" i="29"/>
  <c r="C28" i="29"/>
  <c r="D28" i="29"/>
  <c r="C29" i="29"/>
  <c r="D29" i="29"/>
  <c r="C30" i="29"/>
  <c r="D30" i="29"/>
  <c r="C31" i="29"/>
  <c r="D31" i="29"/>
  <c r="C32" i="29"/>
  <c r="D32" i="29"/>
  <c r="C33" i="29"/>
  <c r="D33" i="29"/>
  <c r="C34" i="29"/>
  <c r="D34" i="29"/>
  <c r="C35" i="29"/>
  <c r="D35" i="29"/>
  <c r="C36" i="29"/>
  <c r="D36" i="29"/>
  <c r="C37" i="29"/>
  <c r="D37" i="29"/>
  <c r="C38" i="29"/>
  <c r="D38" i="29"/>
  <c r="C39" i="29"/>
  <c r="D39" i="29"/>
  <c r="C40" i="29"/>
  <c r="D40" i="29"/>
  <c r="C41" i="29"/>
  <c r="D41" i="29"/>
  <c r="D5" i="29"/>
  <c r="C5" i="29"/>
  <c r="F29" i="29" l="1"/>
  <c r="F30" i="29"/>
  <c r="F31" i="29"/>
  <c r="F32" i="29"/>
  <c r="F33" i="29"/>
  <c r="F34" i="29"/>
  <c r="F35" i="29"/>
  <c r="F36" i="29"/>
  <c r="F37" i="29"/>
  <c r="F38" i="29"/>
  <c r="F39" i="29"/>
  <c r="F40" i="29"/>
  <c r="F41" i="29"/>
  <c r="G6" i="29"/>
  <c r="G7" i="29"/>
  <c r="G8" i="29"/>
  <c r="G9" i="29"/>
  <c r="G10" i="29"/>
  <c r="G11" i="29"/>
  <c r="G12" i="29"/>
  <c r="G13" i="29"/>
  <c r="G14" i="29"/>
  <c r="G15" i="29"/>
  <c r="G16" i="29"/>
  <c r="G17" i="29"/>
  <c r="G18" i="29"/>
  <c r="G19" i="29"/>
  <c r="G20" i="29"/>
  <c r="G21" i="29"/>
  <c r="G22" i="29"/>
  <c r="G23" i="29"/>
  <c r="G24" i="29"/>
  <c r="G25" i="29"/>
  <c r="G26" i="29"/>
  <c r="G27" i="29"/>
  <c r="G28" i="29"/>
  <c r="G29" i="29"/>
  <c r="G30" i="29"/>
  <c r="G31" i="29"/>
  <c r="G32" i="29"/>
  <c r="G33" i="29"/>
  <c r="G34" i="29"/>
  <c r="G35" i="29"/>
  <c r="G36" i="29"/>
  <c r="G37" i="29"/>
  <c r="G38" i="29"/>
  <c r="G39" i="29"/>
  <c r="G40" i="29"/>
  <c r="G41" i="29"/>
  <c r="G5" i="29"/>
  <c r="F6" i="29"/>
  <c r="F7" i="29"/>
  <c r="F8" i="29"/>
  <c r="F9" i="29"/>
  <c r="F10" i="29"/>
  <c r="F11" i="29"/>
  <c r="F12" i="29"/>
  <c r="F13" i="29"/>
  <c r="F14" i="29"/>
  <c r="F15" i="29"/>
  <c r="F16" i="29"/>
  <c r="F17" i="29"/>
  <c r="F18" i="29"/>
  <c r="F19" i="29"/>
  <c r="F20" i="29"/>
  <c r="F21" i="29"/>
  <c r="F22" i="29"/>
  <c r="F23" i="29"/>
  <c r="F24" i="29"/>
  <c r="F25" i="29"/>
  <c r="F26" i="29"/>
  <c r="F27" i="29"/>
  <c r="F28" i="29"/>
  <c r="F5" i="29"/>
  <c r="J20" i="29" l="1"/>
  <c r="I20" i="29"/>
  <c r="I36" i="29"/>
  <c r="J36" i="29"/>
  <c r="J13" i="29"/>
  <c r="I13" i="29"/>
  <c r="I12" i="29"/>
  <c r="J12" i="29"/>
  <c r="J25" i="29"/>
  <c r="I25" i="29"/>
  <c r="J17" i="29"/>
  <c r="I17" i="29"/>
  <c r="J9" i="29"/>
  <c r="I9" i="29"/>
  <c r="I24" i="29"/>
  <c r="J24" i="29"/>
  <c r="I16" i="29"/>
  <c r="J16" i="29"/>
  <c r="I8" i="29"/>
  <c r="J8" i="29"/>
  <c r="J35" i="29"/>
  <c r="I35" i="29"/>
  <c r="I34" i="29"/>
  <c r="J34" i="29"/>
  <c r="J21" i="29"/>
  <c r="I21" i="29"/>
  <c r="I28" i="29"/>
  <c r="J28" i="29"/>
  <c r="J5" i="29"/>
  <c r="I5" i="29"/>
  <c r="J23" i="29"/>
  <c r="I23" i="29"/>
  <c r="J15" i="29"/>
  <c r="I15" i="29"/>
  <c r="J7" i="29"/>
  <c r="I7" i="29"/>
  <c r="I22" i="29"/>
  <c r="J22" i="29"/>
  <c r="I14" i="29"/>
  <c r="J14" i="29"/>
  <c r="J6" i="29"/>
  <c r="I6" i="29"/>
  <c r="J41" i="29"/>
  <c r="I41" i="29"/>
  <c r="J33" i="29"/>
  <c r="I33" i="29"/>
  <c r="J40" i="29"/>
  <c r="I40" i="29"/>
  <c r="J39" i="29"/>
  <c r="I39" i="29"/>
  <c r="J31" i="29"/>
  <c r="I31" i="29"/>
  <c r="J27" i="29"/>
  <c r="I27" i="29"/>
  <c r="J19" i="29"/>
  <c r="I19" i="29"/>
  <c r="J11" i="29"/>
  <c r="I11" i="29"/>
  <c r="I38" i="29"/>
  <c r="J38" i="29"/>
  <c r="J30" i="29"/>
  <c r="I30" i="29"/>
  <c r="J26" i="29"/>
  <c r="I26" i="29"/>
  <c r="J18" i="29"/>
  <c r="I18" i="29"/>
  <c r="J10" i="29"/>
  <c r="I10" i="29"/>
  <c r="J37" i="29"/>
  <c r="I37" i="29"/>
  <c r="K20" i="29" l="1"/>
  <c r="D22" i="28" s="1"/>
  <c r="L29" i="29"/>
  <c r="F31" i="28" s="1"/>
  <c r="L32" i="29"/>
  <c r="F34" i="28" s="1"/>
  <c r="L39" i="29"/>
  <c r="F41" i="28" s="1"/>
  <c r="L41" i="29"/>
  <c r="F43" i="28" s="1"/>
  <c r="L35" i="29"/>
  <c r="F37" i="28" s="1"/>
  <c r="L9" i="29"/>
  <c r="F11" i="28" s="1"/>
  <c r="L13" i="29"/>
  <c r="F15" i="28" s="1"/>
  <c r="L7" i="29"/>
  <c r="F9" i="28" s="1"/>
  <c r="L17" i="29"/>
  <c r="F19" i="28" s="1"/>
  <c r="K32" i="29"/>
  <c r="D34" i="28" s="1"/>
  <c r="L16" i="29"/>
  <c r="F18" i="28" s="1"/>
  <c r="K29" i="29"/>
  <c r="D31" i="28" s="1"/>
  <c r="L14" i="29"/>
  <c r="F16" i="28" s="1"/>
  <c r="L22" i="29"/>
  <c r="F24" i="28" s="1"/>
  <c r="L24" i="29"/>
  <c r="F26" i="28" s="1"/>
  <c r="L11" i="29"/>
  <c r="F13" i="28" s="1"/>
  <c r="L23" i="29"/>
  <c r="F25" i="28" s="1"/>
  <c r="L27" i="29"/>
  <c r="F29" i="28" s="1"/>
  <c r="L38" i="29"/>
  <c r="F40" i="28" s="1"/>
  <c r="L6" i="29"/>
  <c r="F8" i="28" s="1"/>
  <c r="L10" i="29"/>
  <c r="F12" i="28" s="1"/>
  <c r="L40" i="29"/>
  <c r="F42" i="28" s="1"/>
  <c r="L34" i="29"/>
  <c r="F36" i="28" s="1"/>
  <c r="L21" i="29"/>
  <c r="F23" i="28" s="1"/>
  <c r="L37" i="29"/>
  <c r="F39" i="28" s="1"/>
  <c r="L19" i="29"/>
  <c r="F21" i="28" s="1"/>
  <c r="L30" i="29"/>
  <c r="F32" i="28" s="1"/>
  <c r="L33" i="29"/>
  <c r="F35" i="28" s="1"/>
  <c r="L28" i="29"/>
  <c r="F30" i="28" s="1"/>
  <c r="L15" i="29"/>
  <c r="F17" i="28" s="1"/>
  <c r="L26" i="29"/>
  <c r="F28" i="28" s="1"/>
  <c r="L8" i="29"/>
  <c r="F10" i="28" s="1"/>
  <c r="L31" i="29"/>
  <c r="F33" i="28" s="1"/>
  <c r="L25" i="29"/>
  <c r="F27" i="28" s="1"/>
  <c r="L18" i="29"/>
  <c r="F20" i="28" s="1"/>
  <c r="L12" i="29"/>
  <c r="F14" i="28" s="1"/>
  <c r="L20" i="29"/>
  <c r="F22" i="28" s="1"/>
  <c r="L36" i="29"/>
  <c r="F38" i="28" s="1"/>
  <c r="L5" i="29"/>
  <c r="F7" i="28" s="1"/>
  <c r="K7" i="29"/>
  <c r="D9" i="28" s="1"/>
  <c r="K14" i="29"/>
  <c r="D16" i="28" s="1"/>
  <c r="K25" i="29"/>
  <c r="D27" i="28" s="1"/>
  <c r="K23" i="29"/>
  <c r="D25" i="28" s="1"/>
  <c r="K15" i="29"/>
  <c r="D17" i="28" s="1"/>
  <c r="K10" i="29"/>
  <c r="D12" i="28" s="1"/>
  <c r="K17" i="29"/>
  <c r="D19" i="28" s="1"/>
  <c r="K34" i="29"/>
  <c r="D36" i="28" s="1"/>
  <c r="K6" i="29"/>
  <c r="D8" i="28" s="1"/>
  <c r="K9" i="29"/>
  <c r="D11" i="28" s="1"/>
  <c r="K13" i="29"/>
  <c r="D15" i="28" s="1"/>
  <c r="K26" i="29"/>
  <c r="D28" i="28" s="1"/>
  <c r="K21" i="29"/>
  <c r="D23" i="28" s="1"/>
  <c r="K22" i="29"/>
  <c r="D24" i="28" s="1"/>
  <c r="K12" i="29"/>
  <c r="D14" i="28" s="1"/>
  <c r="K27" i="29"/>
  <c r="D29" i="28" s="1"/>
  <c r="K24" i="29"/>
  <c r="D26" i="28" s="1"/>
  <c r="K11" i="29"/>
  <c r="D13" i="28" s="1"/>
  <c r="K28" i="29"/>
  <c r="D30" i="28" s="1"/>
  <c r="K19" i="29"/>
  <c r="D21" i="28" s="1"/>
  <c r="K16" i="29"/>
  <c r="D18" i="28" s="1"/>
  <c r="K18" i="29"/>
  <c r="D20" i="28" s="1"/>
  <c r="K8" i="29"/>
  <c r="D10" i="28" s="1"/>
  <c r="K41" i="29"/>
  <c r="D43" i="28" s="1"/>
  <c r="K37" i="29"/>
  <c r="D39" i="28" s="1"/>
  <c r="K33" i="29"/>
  <c r="D35" i="28" s="1"/>
  <c r="K38" i="29"/>
  <c r="D40" i="28" s="1"/>
  <c r="K40" i="29"/>
  <c r="D42" i="28" s="1"/>
  <c r="K30" i="29"/>
  <c r="D32" i="28" s="1"/>
  <c r="K35" i="29"/>
  <c r="D37" i="28" s="1"/>
  <c r="K31" i="29"/>
  <c r="D33" i="28" s="1"/>
  <c r="K39" i="29"/>
  <c r="D41" i="28" s="1"/>
  <c r="K36" i="29"/>
  <c r="D38" i="28" s="1"/>
  <c r="K5" i="29"/>
  <c r="D7" i="28" s="1"/>
  <c r="D4" i="28" l="1"/>
  <c r="G50" i="28" s="1"/>
  <c r="H7" i="28" l="1" a="1"/>
  <c r="N36" i="28" s="1"/>
  <c r="F4" i="28"/>
  <c r="G51" i="28" s="1"/>
  <c r="L18" i="28" l="1"/>
  <c r="L34" i="28"/>
  <c r="N25" i="28"/>
  <c r="N12" i="28"/>
  <c r="N38" i="28"/>
  <c r="L43" i="28"/>
  <c r="N8" i="28"/>
  <c r="J22" i="28"/>
  <c r="L24" i="28"/>
  <c r="N11" i="28"/>
  <c r="L19" i="28"/>
  <c r="N42" i="28"/>
  <c r="J12" i="28"/>
  <c r="L12" i="28"/>
  <c r="N20" i="28"/>
  <c r="L13" i="28"/>
  <c r="L11" i="28"/>
  <c r="L26" i="28"/>
  <c r="L8" i="28"/>
  <c r="J10" i="28"/>
  <c r="J13" i="28"/>
  <c r="J28" i="28"/>
  <c r="J37" i="28"/>
  <c r="N31" i="28"/>
  <c r="J14" i="28"/>
  <c r="L17" i="28"/>
  <c r="N23" i="28"/>
  <c r="N24" i="28"/>
  <c r="L35" i="28"/>
  <c r="L21" i="28"/>
  <c r="N17" i="28"/>
  <c r="L31" i="28"/>
  <c r="L9" i="28"/>
  <c r="J38" i="28"/>
  <c r="L29" i="28"/>
  <c r="L28" i="28"/>
  <c r="J16" i="28"/>
  <c r="J18" i="28"/>
  <c r="N29" i="28"/>
  <c r="J26" i="28"/>
  <c r="J32" i="28"/>
  <c r="N16" i="28"/>
  <c r="N13" i="28"/>
  <c r="J8" i="28"/>
  <c r="J17" i="28"/>
  <c r="J34" i="28"/>
  <c r="N32" i="28"/>
  <c r="L32" i="28"/>
  <c r="N43" i="28"/>
  <c r="N40" i="28"/>
  <c r="L40" i="28"/>
  <c r="J35" i="28"/>
  <c r="N41" i="28"/>
  <c r="L22" i="28"/>
  <c r="L36" i="28"/>
  <c r="H7" i="28"/>
  <c r="N7" i="28" s="1"/>
  <c r="J43" i="28"/>
  <c r="N26" i="28"/>
  <c r="L41" i="28"/>
  <c r="J15" i="28"/>
  <c r="J23" i="28"/>
  <c r="J33" i="28"/>
  <c r="N30" i="28"/>
  <c r="J39" i="28"/>
  <c r="N33" i="28"/>
  <c r="L39" i="28"/>
  <c r="N37" i="28"/>
  <c r="N22" i="28"/>
  <c r="N10" i="28"/>
  <c r="N18" i="28"/>
  <c r="N35" i="28"/>
  <c r="J21" i="28"/>
  <c r="N14" i="28"/>
  <c r="N39" i="28"/>
  <c r="L10" i="28"/>
  <c r="J9" i="28"/>
  <c r="L27" i="28"/>
  <c r="J29" i="28"/>
  <c r="J24" i="28"/>
  <c r="L20" i="28"/>
  <c r="J31" i="28"/>
  <c r="J42" i="28"/>
  <c r="L38" i="28"/>
  <c r="N21" i="28"/>
  <c r="L30" i="28"/>
  <c r="L37" i="28"/>
  <c r="N9" i="28"/>
  <c r="L25" i="28"/>
  <c r="L14" i="28"/>
  <c r="L16" i="28"/>
  <c r="J30" i="28"/>
  <c r="L42" i="28"/>
  <c r="N28" i="28"/>
  <c r="J25" i="28"/>
  <c r="J11" i="28"/>
  <c r="L15" i="28"/>
  <c r="L33" i="28"/>
  <c r="N27" i="28"/>
  <c r="J36" i="28"/>
  <c r="J41" i="28"/>
  <c r="L23" i="28"/>
  <c r="J19" i="28"/>
  <c r="J20" i="28"/>
  <c r="N34" i="28"/>
  <c r="J27" i="28"/>
  <c r="N19" i="28"/>
  <c r="N15" i="28"/>
  <c r="J40" i="28"/>
  <c r="H4" i="28" l="1"/>
  <c r="F57" i="28" s="1"/>
  <c r="H108" i="31" s="1"/>
  <c r="L7" i="28"/>
  <c r="L4" i="28" s="1"/>
  <c r="L57" i="28" s="1"/>
  <c r="J7" i="28"/>
  <c r="J4" i="28" s="1"/>
  <c r="H57" i="28" s="1"/>
  <c r="N4" i="28"/>
  <c r="N108" i="31" l="1"/>
  <c r="J108" i="31"/>
  <c r="P9" i="28"/>
  <c r="P17" i="28"/>
  <c r="P25" i="28"/>
  <c r="P33" i="28"/>
  <c r="P41" i="28"/>
  <c r="P11" i="28"/>
  <c r="P27" i="28"/>
  <c r="P43" i="28"/>
  <c r="P12" i="28"/>
  <c r="P28" i="28"/>
  <c r="P36" i="28"/>
  <c r="P10" i="28"/>
  <c r="P18" i="28"/>
  <c r="P26" i="28"/>
  <c r="P34" i="28"/>
  <c r="P42" i="28"/>
  <c r="P19" i="28"/>
  <c r="P35" i="28"/>
  <c r="P20" i="28"/>
  <c r="P7" i="28"/>
  <c r="P13" i="28"/>
  <c r="P21" i="28"/>
  <c r="P29" i="28"/>
  <c r="P37" i="28"/>
  <c r="P30" i="28"/>
  <c r="P14" i="28"/>
  <c r="P32" i="28"/>
  <c r="P15" i="28"/>
  <c r="P38" i="28"/>
  <c r="P16" i="28"/>
  <c r="P39" i="28"/>
  <c r="P22" i="28"/>
  <c r="P40" i="28"/>
  <c r="P23" i="28"/>
  <c r="P8" i="28"/>
  <c r="P31" i="28"/>
  <c r="P24" i="28"/>
  <c r="J57" i="28"/>
  <c r="L108" i="31" l="1"/>
  <c r="T27" i="28"/>
  <c r="V27" i="28"/>
  <c r="R27" i="28"/>
  <c r="R22" i="28"/>
  <c r="T22" i="28"/>
  <c r="V22" i="28"/>
  <c r="T37" i="28"/>
  <c r="V37" i="28"/>
  <c r="R37" i="28"/>
  <c r="V42" i="28"/>
  <c r="R42" i="28"/>
  <c r="T42" i="28"/>
  <c r="T43" i="28"/>
  <c r="V43" i="28"/>
  <c r="R43" i="28"/>
  <c r="R39" i="28"/>
  <c r="T39" i="28"/>
  <c r="V39" i="28"/>
  <c r="T29" i="28"/>
  <c r="R29" i="28"/>
  <c r="V29" i="28"/>
  <c r="V34" i="28"/>
  <c r="R34" i="28"/>
  <c r="T34" i="28"/>
  <c r="V16" i="28"/>
  <c r="R16" i="28"/>
  <c r="T16" i="28"/>
  <c r="T21" i="28"/>
  <c r="R21" i="28"/>
  <c r="V21" i="28"/>
  <c r="V26" i="28"/>
  <c r="R26" i="28"/>
  <c r="T26" i="28"/>
  <c r="T11" i="28"/>
  <c r="V11" i="28"/>
  <c r="R11" i="28"/>
  <c r="V24" i="28"/>
  <c r="R24" i="28"/>
  <c r="T24" i="28"/>
  <c r="R38" i="28"/>
  <c r="T38" i="28"/>
  <c r="V38" i="28"/>
  <c r="T13" i="28"/>
  <c r="V13" i="28"/>
  <c r="R13" i="28"/>
  <c r="V18" i="28"/>
  <c r="R18" i="28"/>
  <c r="T18" i="28"/>
  <c r="V41" i="28"/>
  <c r="R41" i="28"/>
  <c r="T41" i="28"/>
  <c r="R31" i="28"/>
  <c r="T31" i="28"/>
  <c r="V31" i="28"/>
  <c r="R15" i="28"/>
  <c r="T15" i="28"/>
  <c r="V15" i="28"/>
  <c r="T7" i="28"/>
  <c r="V7" i="28"/>
  <c r="R7" i="28"/>
  <c r="V10" i="28"/>
  <c r="R10" i="28"/>
  <c r="T10" i="28"/>
  <c r="R33" i="28"/>
  <c r="V33" i="28"/>
  <c r="T33" i="28"/>
  <c r="V8" i="28"/>
  <c r="R8" i="28"/>
  <c r="T8" i="28"/>
  <c r="V32" i="28"/>
  <c r="R32" i="28"/>
  <c r="T32" i="28"/>
  <c r="T20" i="28"/>
  <c r="V20" i="28"/>
  <c r="R20" i="28"/>
  <c r="T36" i="28"/>
  <c r="V36" i="28"/>
  <c r="R36" i="28"/>
  <c r="V25" i="28"/>
  <c r="R25" i="28"/>
  <c r="T25" i="28"/>
  <c r="R23" i="28"/>
  <c r="T23" i="28"/>
  <c r="V23" i="28"/>
  <c r="R14" i="28"/>
  <c r="T14" i="28"/>
  <c r="V14" i="28"/>
  <c r="T35" i="28"/>
  <c r="V35" i="28"/>
  <c r="R35" i="28"/>
  <c r="T28" i="28"/>
  <c r="V28" i="28"/>
  <c r="R28" i="28"/>
  <c r="V17" i="28"/>
  <c r="R17" i="28"/>
  <c r="T17" i="28"/>
  <c r="V40" i="28"/>
  <c r="R40" i="28"/>
  <c r="T40" i="28"/>
  <c r="R30" i="28"/>
  <c r="T30" i="28"/>
  <c r="V30" i="28"/>
  <c r="T19" i="28"/>
  <c r="V19" i="28"/>
  <c r="R19" i="28"/>
  <c r="T12" i="28"/>
  <c r="V12" i="28"/>
  <c r="R12" i="28"/>
  <c r="R9" i="28"/>
  <c r="V9" i="28"/>
  <c r="T9" i="28"/>
  <c r="P4" i="28"/>
  <c r="F58" i="28" s="1"/>
  <c r="H109" i="31" s="1"/>
  <c r="F56" i="28" l="1"/>
  <c r="R4" i="28"/>
  <c r="H58" i="28" s="1"/>
  <c r="J109" i="31" s="1"/>
  <c r="V4" i="28"/>
  <c r="J58" i="28" s="1"/>
  <c r="L109" i="31" s="1"/>
  <c r="T4" i="28"/>
  <c r="L58" i="28" s="1"/>
  <c r="N109" i="31" s="1"/>
  <c r="H107" i="31" l="1"/>
  <c r="J56" i="28"/>
  <c r="L56" i="28"/>
  <c r="H56" i="28"/>
  <c r="J107" i="31" l="1"/>
  <c r="N107" i="31"/>
  <c r="L107" i="31"/>
  <c r="I5" i="14" l="1"/>
  <c r="U1" i="31" s="1"/>
  <c r="L9" i="31" l="1" a="1"/>
  <c r="U46" i="31" s="1"/>
  <c r="F5" i="31"/>
  <c r="F4" i="31"/>
  <c r="I92" i="31" s="1"/>
  <c r="I4" i="31"/>
  <c r="I93" i="31" s="1"/>
  <c r="I5" i="31"/>
  <c r="AF93" i="31" l="1"/>
  <c r="U93" i="31"/>
  <c r="AF92" i="31"/>
  <c r="U92" i="31"/>
  <c r="R24" i="31"/>
  <c r="O70" i="31"/>
  <c r="U33" i="31"/>
  <c r="U51" i="31"/>
  <c r="O81" i="31"/>
  <c r="R72" i="31"/>
  <c r="R26" i="31"/>
  <c r="U28" i="31"/>
  <c r="O73" i="31"/>
  <c r="O24" i="31"/>
  <c r="U71" i="31"/>
  <c r="R43" i="31"/>
  <c r="R49" i="31"/>
  <c r="U63" i="31"/>
  <c r="O15" i="31"/>
  <c r="O72" i="31"/>
  <c r="R47" i="31"/>
  <c r="U67" i="31"/>
  <c r="R41" i="31"/>
  <c r="U34" i="31"/>
  <c r="O26" i="31"/>
  <c r="U14" i="31"/>
  <c r="U59" i="31"/>
  <c r="R63" i="31"/>
  <c r="O55" i="31"/>
  <c r="R40" i="31"/>
  <c r="R61" i="31"/>
  <c r="R29" i="31"/>
  <c r="R25" i="31"/>
  <c r="U25" i="31"/>
  <c r="U64" i="31"/>
  <c r="R54" i="31"/>
  <c r="R55" i="31"/>
  <c r="O44" i="31"/>
  <c r="O42" i="31"/>
  <c r="O23" i="31"/>
  <c r="O51" i="31"/>
  <c r="R17" i="31"/>
  <c r="R60" i="31"/>
  <c r="O53" i="31"/>
  <c r="U74" i="31"/>
  <c r="R75" i="31"/>
  <c r="R48" i="31"/>
  <c r="O58" i="31"/>
  <c r="O71" i="31"/>
  <c r="O16" i="31"/>
  <c r="U12" i="31"/>
  <c r="O78" i="31"/>
  <c r="U42" i="31"/>
  <c r="R18" i="31"/>
  <c r="O69" i="31"/>
  <c r="U18" i="31"/>
  <c r="R82" i="31"/>
  <c r="R35" i="31"/>
  <c r="R45" i="31"/>
  <c r="O33" i="31"/>
  <c r="O61" i="31"/>
  <c r="R27" i="31"/>
  <c r="R10" i="31"/>
  <c r="R65" i="31"/>
  <c r="L5" i="31"/>
  <c r="S99" i="31" s="1"/>
  <c r="U56" i="31"/>
  <c r="R80" i="31"/>
  <c r="U11" i="31"/>
  <c r="U79" i="31"/>
  <c r="U40" i="31"/>
  <c r="O35" i="31"/>
  <c r="O34" i="31"/>
  <c r="U43" i="31"/>
  <c r="O47" i="31"/>
  <c r="R22" i="31"/>
  <c r="O56" i="31"/>
  <c r="R16" i="31"/>
  <c r="R30" i="31"/>
  <c r="O17" i="31"/>
  <c r="U27" i="31"/>
  <c r="R31" i="31"/>
  <c r="U81" i="31"/>
  <c r="U66" i="31"/>
  <c r="R81" i="31"/>
  <c r="R73" i="31"/>
  <c r="U32" i="31"/>
  <c r="O40" i="31"/>
  <c r="R44" i="31"/>
  <c r="O30" i="31"/>
  <c r="O21" i="31"/>
  <c r="U70" i="31"/>
  <c r="R56" i="31"/>
  <c r="R71" i="31"/>
  <c r="U22" i="31"/>
  <c r="R74" i="31"/>
  <c r="O82" i="31"/>
  <c r="U44" i="31"/>
  <c r="O75" i="31"/>
  <c r="U35" i="31"/>
  <c r="O20" i="31"/>
  <c r="O67" i="31"/>
  <c r="R59" i="31"/>
  <c r="R62" i="31"/>
  <c r="O76" i="31"/>
  <c r="U37" i="31"/>
  <c r="R77" i="31"/>
  <c r="R50" i="31"/>
  <c r="R15" i="31"/>
  <c r="U68" i="31"/>
  <c r="U49" i="31"/>
  <c r="U61" i="31"/>
  <c r="U73" i="31"/>
  <c r="O36" i="31"/>
  <c r="O14" i="31"/>
  <c r="O29" i="31"/>
  <c r="O46" i="31"/>
  <c r="O39" i="31"/>
  <c r="U24" i="31"/>
  <c r="U26" i="31"/>
  <c r="U13" i="31"/>
  <c r="R51" i="31"/>
  <c r="O57" i="31"/>
  <c r="U41" i="31"/>
  <c r="U45" i="31"/>
  <c r="R12" i="31"/>
  <c r="U17" i="31"/>
  <c r="R79" i="31"/>
  <c r="O68" i="31"/>
  <c r="U38" i="31"/>
  <c r="O74" i="31"/>
  <c r="O65" i="31"/>
  <c r="O52" i="31"/>
  <c r="R13" i="31"/>
  <c r="R38" i="31"/>
  <c r="R53" i="31"/>
  <c r="U60" i="31"/>
  <c r="U72" i="31"/>
  <c r="U76" i="31"/>
  <c r="U57" i="31"/>
  <c r="U54" i="31"/>
  <c r="R33" i="31"/>
  <c r="R19" i="31"/>
  <c r="O60" i="31"/>
  <c r="O12" i="31"/>
  <c r="O63" i="31"/>
  <c r="O28" i="31"/>
  <c r="L9" i="31"/>
  <c r="L4" i="31" s="1"/>
  <c r="H99" i="31" s="1"/>
  <c r="R70" i="31"/>
  <c r="O41" i="31"/>
  <c r="R46" i="31"/>
  <c r="U31" i="31"/>
  <c r="O37" i="31"/>
  <c r="O38" i="31"/>
  <c r="U58" i="31"/>
  <c r="U55" i="31"/>
  <c r="U82" i="31"/>
  <c r="R39" i="31"/>
  <c r="O54" i="31"/>
  <c r="R28" i="31"/>
  <c r="O49" i="31"/>
  <c r="R66" i="31"/>
  <c r="R64" i="31"/>
  <c r="O25" i="31"/>
  <c r="R37" i="31"/>
  <c r="O13" i="31"/>
  <c r="U21" i="31"/>
  <c r="R52" i="31"/>
  <c r="U77" i="31"/>
  <c r="U47" i="31"/>
  <c r="U78" i="31"/>
  <c r="U19" i="31"/>
  <c r="U16" i="31"/>
  <c r="U20" i="31"/>
  <c r="R58" i="31"/>
  <c r="R57" i="31"/>
  <c r="R20" i="31"/>
  <c r="O77" i="31"/>
  <c r="O45" i="31"/>
  <c r="O79" i="31"/>
  <c r="R23" i="31"/>
  <c r="O19" i="31"/>
  <c r="O66" i="31"/>
  <c r="O11" i="31"/>
  <c r="O27" i="31"/>
  <c r="O10" i="31"/>
  <c r="O32" i="31"/>
  <c r="U53" i="31"/>
  <c r="U65" i="31"/>
  <c r="U69" i="31"/>
  <c r="U50" i="31"/>
  <c r="O62" i="31"/>
  <c r="O22" i="31"/>
  <c r="U30" i="31"/>
  <c r="O64" i="31"/>
  <c r="R78" i="31"/>
  <c r="R76" i="31"/>
  <c r="U62" i="31"/>
  <c r="R11" i="31"/>
  <c r="U10" i="31"/>
  <c r="R14" i="31"/>
  <c r="O18" i="31"/>
  <c r="O80" i="31"/>
  <c r="O43" i="31"/>
  <c r="U23" i="31"/>
  <c r="R36" i="31"/>
  <c r="R69" i="31"/>
  <c r="U36" i="31"/>
  <c r="U29" i="31"/>
  <c r="R67" i="31"/>
  <c r="R21" i="31"/>
  <c r="R32" i="31"/>
  <c r="O31" i="31"/>
  <c r="U15" i="31"/>
  <c r="O59" i="31"/>
  <c r="O48" i="31"/>
  <c r="R42" i="31"/>
  <c r="R68" i="31"/>
  <c r="O50" i="31"/>
  <c r="R34" i="31"/>
  <c r="U39" i="31"/>
  <c r="U75" i="31"/>
  <c r="U48" i="31"/>
  <c r="U52" i="31"/>
  <c r="U80" i="31"/>
  <c r="R9" i="31" l="1"/>
  <c r="R4" i="31" s="1"/>
  <c r="N99" i="31" s="1"/>
  <c r="U9" i="31"/>
  <c r="U4" i="31" s="1"/>
  <c r="L99" i="31" s="1"/>
  <c r="L117" i="31" s="1"/>
  <c r="R5" i="31"/>
  <c r="Y99" i="31" s="1"/>
  <c r="O9" i="31"/>
  <c r="O4" i="31" s="1"/>
  <c r="J99" i="31" s="1"/>
  <c r="O5" i="31"/>
  <c r="U99" i="31" s="1"/>
  <c r="U5" i="31"/>
  <c r="W99" i="31" s="1"/>
  <c r="AD99" i="31"/>
  <c r="H117" i="31"/>
  <c r="AF99" i="31" l="1"/>
  <c r="AJ99" i="31"/>
  <c r="X42" i="31"/>
  <c r="AG42" i="31" s="1"/>
  <c r="X20" i="31"/>
  <c r="AG20" i="31" s="1"/>
  <c r="X39" i="31"/>
  <c r="AG39" i="31" s="1"/>
  <c r="X60" i="31"/>
  <c r="AG60" i="31" s="1"/>
  <c r="X52" i="31"/>
  <c r="AG52" i="31" s="1"/>
  <c r="X74" i="31"/>
  <c r="AG74" i="31" s="1"/>
  <c r="X43" i="31"/>
  <c r="AG43" i="31" s="1"/>
  <c r="X71" i="31"/>
  <c r="AG71" i="31" s="1"/>
  <c r="X38" i="31"/>
  <c r="AG38" i="31" s="1"/>
  <c r="X29" i="31"/>
  <c r="AG29" i="31" s="1"/>
  <c r="X63" i="31"/>
  <c r="AG63" i="31" s="1"/>
  <c r="X44" i="31"/>
  <c r="AG44" i="31" s="1"/>
  <c r="X55" i="31"/>
  <c r="AG55" i="31" s="1"/>
  <c r="X25" i="31"/>
  <c r="AG25" i="31" s="1"/>
  <c r="X50" i="31"/>
  <c r="AG50" i="31" s="1"/>
  <c r="X9" i="31"/>
  <c r="AG9" i="31" s="1"/>
  <c r="X68" i="31"/>
  <c r="AG68" i="31" s="1"/>
  <c r="X46" i="31"/>
  <c r="AG46" i="31" s="1"/>
  <c r="N117" i="31"/>
  <c r="X32" i="31"/>
  <c r="AG32" i="31" s="1"/>
  <c r="X23" i="31"/>
  <c r="AG23" i="31" s="1"/>
  <c r="X58" i="31"/>
  <c r="AG58" i="31" s="1"/>
  <c r="X73" i="31"/>
  <c r="AG73" i="31" s="1"/>
  <c r="X10" i="31"/>
  <c r="AG10" i="31" s="1"/>
  <c r="X34" i="31"/>
  <c r="AG34" i="31" s="1"/>
  <c r="X81" i="31"/>
  <c r="AG81" i="31" s="1"/>
  <c r="X57" i="31"/>
  <c r="AG57" i="31" s="1"/>
  <c r="X28" i="31"/>
  <c r="AG28" i="31" s="1"/>
  <c r="X33" i="31"/>
  <c r="AG33" i="31" s="1"/>
  <c r="X65" i="31"/>
  <c r="AG65" i="31" s="1"/>
  <c r="X80" i="31"/>
  <c r="AG80" i="31" s="1"/>
  <c r="X15" i="31"/>
  <c r="AG15" i="31" s="1"/>
  <c r="X14" i="31"/>
  <c r="AG14" i="31" s="1"/>
  <c r="X76" i="31"/>
  <c r="AG76" i="31" s="1"/>
  <c r="X79" i="31"/>
  <c r="AG79" i="31" s="1"/>
  <c r="X54" i="31"/>
  <c r="AG54" i="31" s="1"/>
  <c r="X51" i="31"/>
  <c r="AG51" i="31" s="1"/>
  <c r="X12" i="31"/>
  <c r="AG12" i="31" s="1"/>
  <c r="X45" i="31"/>
  <c r="AG45" i="31" s="1"/>
  <c r="X27" i="31"/>
  <c r="AG27" i="31" s="1"/>
  <c r="X31" i="31"/>
  <c r="AG31" i="31" s="1"/>
  <c r="X30" i="31"/>
  <c r="AG30" i="31" s="1"/>
  <c r="J117" i="31"/>
  <c r="X75" i="31"/>
  <c r="AG75" i="31" s="1"/>
  <c r="X49" i="31"/>
  <c r="AG49" i="31" s="1"/>
  <c r="X47" i="31"/>
  <c r="AG47" i="31" s="1"/>
  <c r="X56" i="31"/>
  <c r="AG56" i="31" s="1"/>
  <c r="X26" i="31"/>
  <c r="AG26" i="31" s="1"/>
  <c r="X18" i="31"/>
  <c r="AG18" i="31" s="1"/>
  <c r="X36" i="31"/>
  <c r="AG36" i="31" s="1"/>
  <c r="X40" i="31"/>
  <c r="AG40" i="31" s="1"/>
  <c r="X22" i="31"/>
  <c r="AG22" i="31" s="1"/>
  <c r="X61" i="31"/>
  <c r="AG61" i="31" s="1"/>
  <c r="X67" i="31"/>
  <c r="AG67" i="31" s="1"/>
  <c r="X72" i="31"/>
  <c r="AG72" i="31" s="1"/>
  <c r="X69" i="31"/>
  <c r="AG69" i="31" s="1"/>
  <c r="X78" i="31"/>
  <c r="AG78" i="31" s="1"/>
  <c r="X16" i="31"/>
  <c r="AG16" i="31" s="1"/>
  <c r="X41" i="31"/>
  <c r="AG41" i="31" s="1"/>
  <c r="X11" i="31"/>
  <c r="AG11" i="31" s="1"/>
  <c r="X21" i="31"/>
  <c r="AG21" i="31" s="1"/>
  <c r="X35" i="31"/>
  <c r="AG35" i="31" s="1"/>
  <c r="X77" i="31"/>
  <c r="AG77" i="31" s="1"/>
  <c r="X64" i="31"/>
  <c r="AG64" i="31" s="1"/>
  <c r="X59" i="31"/>
  <c r="AG59" i="31" s="1"/>
  <c r="X70" i="31"/>
  <c r="AG70" i="31" s="1"/>
  <c r="X13" i="31"/>
  <c r="AG13" i="31" s="1"/>
  <c r="X19" i="31"/>
  <c r="AG19" i="31" s="1"/>
  <c r="X37" i="31"/>
  <c r="AG37" i="31" s="1"/>
  <c r="X17" i="31"/>
  <c r="AG17" i="31" s="1"/>
  <c r="X24" i="31"/>
  <c r="AG24" i="31" s="1"/>
  <c r="X53" i="31"/>
  <c r="AG53" i="31" s="1"/>
  <c r="X82" i="31"/>
  <c r="AG82" i="31" s="1"/>
  <c r="X48" i="31"/>
  <c r="AG48" i="31" s="1"/>
  <c r="X66" i="31"/>
  <c r="AG66" i="31" s="1"/>
  <c r="X62" i="31"/>
  <c r="AG62" i="31" s="1"/>
  <c r="AH99" i="31"/>
  <c r="AD68" i="31" l="1"/>
  <c r="AD42" i="31"/>
  <c r="AD38" i="31"/>
  <c r="AA18" i="31"/>
  <c r="AD18" i="31"/>
  <c r="AD21" i="31"/>
  <c r="AA68" i="31"/>
  <c r="AD39" i="31"/>
  <c r="AD60" i="31"/>
  <c r="AD55" i="31"/>
  <c r="AA46" i="31"/>
  <c r="AD52" i="31"/>
  <c r="AD20" i="31"/>
  <c r="AA21" i="31"/>
  <c r="AA20" i="31"/>
  <c r="AA23" i="31"/>
  <c r="AD79" i="31"/>
  <c r="AA39" i="31"/>
  <c r="AA42" i="31"/>
  <c r="AA52" i="31"/>
  <c r="AD14" i="31"/>
  <c r="AA38" i="31"/>
  <c r="AD44" i="31"/>
  <c r="AA32" i="31"/>
  <c r="AD57" i="31"/>
  <c r="AD23" i="31"/>
  <c r="AD43" i="31"/>
  <c r="AA60" i="31"/>
  <c r="AA33" i="31"/>
  <c r="AD24" i="31"/>
  <c r="AD71" i="31"/>
  <c r="AD58" i="31"/>
  <c r="AD49" i="31"/>
  <c r="AD33" i="31"/>
  <c r="AA15" i="31"/>
  <c r="AA10" i="31"/>
  <c r="AA53" i="31"/>
  <c r="AD9" i="31"/>
  <c r="AA12" i="31"/>
  <c r="AA44" i="31"/>
  <c r="AA19" i="31"/>
  <c r="AD50" i="31"/>
  <c r="AD10" i="31"/>
  <c r="AA43" i="31"/>
  <c r="AA9" i="31"/>
  <c r="AA50" i="31"/>
  <c r="AA26" i="31"/>
  <c r="AD26" i="31"/>
  <c r="AD64" i="31"/>
  <c r="AD56" i="31"/>
  <c r="AD73" i="31"/>
  <c r="AA74" i="31"/>
  <c r="AD15" i="31"/>
  <c r="AD72" i="31"/>
  <c r="AA61" i="31"/>
  <c r="AD54" i="31"/>
  <c r="AA55" i="31"/>
  <c r="AD77" i="31"/>
  <c r="AA49" i="31"/>
  <c r="AA71" i="31"/>
  <c r="AD74" i="31"/>
  <c r="AA77" i="31"/>
  <c r="AD63" i="31"/>
  <c r="AD46" i="31"/>
  <c r="AA63" i="31"/>
  <c r="AA40" i="31"/>
  <c r="AA56" i="31"/>
  <c r="AA73" i="31"/>
  <c r="AA30" i="31"/>
  <c r="AD59" i="31"/>
  <c r="AD80" i="31"/>
  <c r="AD78" i="31"/>
  <c r="AA45" i="31"/>
  <c r="AD34" i="31"/>
  <c r="AA29" i="31"/>
  <c r="AA80" i="31"/>
  <c r="AA79" i="31"/>
  <c r="AA72" i="31"/>
  <c r="AA57" i="31"/>
  <c r="AD45" i="31"/>
  <c r="AA34" i="31"/>
  <c r="AD29" i="31"/>
  <c r="AA54" i="31"/>
  <c r="AD65" i="31"/>
  <c r="AD28" i="31"/>
  <c r="AA25" i="31"/>
  <c r="AD32" i="31"/>
  <c r="AA28" i="31"/>
  <c r="AD25" i="31"/>
  <c r="AA65" i="31"/>
  <c r="AA35" i="31"/>
  <c r="AD66" i="31"/>
  <c r="AA51" i="31"/>
  <c r="AA17" i="31"/>
  <c r="AA11" i="31"/>
  <c r="AD51" i="31"/>
  <c r="AA37" i="31"/>
  <c r="AD17" i="31"/>
  <c r="AA58" i="31"/>
  <c r="AD37" i="31"/>
  <c r="AD48" i="31"/>
  <c r="AD30" i="31"/>
  <c r="AA31" i="31"/>
  <c r="AA47" i="31"/>
  <c r="AD40" i="31"/>
  <c r="AD53" i="31"/>
  <c r="AA14" i="31"/>
  <c r="AD61" i="31"/>
  <c r="AD35" i="31"/>
  <c r="AA27" i="31"/>
  <c r="AD47" i="31"/>
  <c r="AD36" i="31"/>
  <c r="AD76" i="31"/>
  <c r="X4" i="31"/>
  <c r="H100" i="31" s="1"/>
  <c r="H98" i="31" s="1"/>
  <c r="AA76" i="31"/>
  <c r="AD81" i="31"/>
  <c r="AA82" i="31"/>
  <c r="AD67" i="31"/>
  <c r="AA81" i="31"/>
  <c r="AA16" i="31"/>
  <c r="AD12" i="31"/>
  <c r="AA67" i="31"/>
  <c r="AA70" i="31"/>
  <c r="AD16" i="31"/>
  <c r="AA22" i="31"/>
  <c r="AA66" i="31"/>
  <c r="AA24" i="31"/>
  <c r="AA75" i="31"/>
  <c r="AD22" i="31"/>
  <c r="AD75" i="31"/>
  <c r="AA62" i="31"/>
  <c r="X5" i="31"/>
  <c r="S100" i="31" s="1"/>
  <c r="S98" i="31" s="1"/>
  <c r="AD82" i="31"/>
  <c r="AA59" i="31"/>
  <c r="AD62" i="31"/>
  <c r="AD70" i="31"/>
  <c r="AD31" i="31"/>
  <c r="AD69" i="31"/>
  <c r="AA13" i="31"/>
  <c r="AA41" i="31"/>
  <c r="AA36" i="31"/>
  <c r="AA48" i="31"/>
  <c r="AA64" i="31"/>
  <c r="AA78" i="31"/>
  <c r="AD19" i="31"/>
  <c r="AD11" i="31"/>
  <c r="AD27" i="31"/>
  <c r="AA69" i="31"/>
  <c r="AD13" i="31"/>
  <c r="AD41" i="31"/>
  <c r="AA5" i="31" l="1"/>
  <c r="U100" i="31" s="1"/>
  <c r="U98" i="31" s="1"/>
  <c r="AD4" i="31"/>
  <c r="N100" i="31" s="1"/>
  <c r="N98" i="31" s="1"/>
  <c r="AG4" i="31"/>
  <c r="L100" i="31" s="1"/>
  <c r="L98" i="31" s="1"/>
  <c r="AA4" i="31"/>
  <c r="J100" i="31" s="1"/>
  <c r="J98" i="31" s="1"/>
  <c r="AD5" i="31"/>
  <c r="Y100" i="31" s="1"/>
  <c r="Y98" i="31" s="1"/>
  <c r="AD100" i="31"/>
  <c r="AD98" i="31" s="1"/>
  <c r="H118" i="31"/>
  <c r="H116" i="31" s="1"/>
  <c r="AG5" i="31"/>
  <c r="W100" i="31" s="1"/>
  <c r="W98" i="31" s="1"/>
  <c r="J118" i="31" l="1"/>
  <c r="J116" i="31" s="1"/>
  <c r="N118" i="31"/>
  <c r="N116" i="31" s="1"/>
  <c r="L118" i="31"/>
  <c r="L116" i="31" s="1"/>
  <c r="AH100" i="31"/>
  <c r="AH98" i="31" s="1"/>
  <c r="AJ100" i="31"/>
  <c r="AJ98" i="31" s="1"/>
  <c r="AF100" i="31"/>
  <c r="AF98" i="3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<sst xmlns="http://schemas.openxmlformats.org/spreadsheetml/2006/main" count="1197" uniqueCount="239">
  <si>
    <t>その他の製造工業製品</t>
  </si>
  <si>
    <t>商業</t>
  </si>
  <si>
    <t>金融・保険</t>
  </si>
  <si>
    <t>公務</t>
  </si>
  <si>
    <t>事務用品</t>
  </si>
  <si>
    <t>分類不明</t>
  </si>
  <si>
    <t>部門名</t>
    <rPh sb="0" eb="2">
      <t>ブモン</t>
    </rPh>
    <rPh sb="2" eb="3">
      <t>メイ</t>
    </rPh>
    <phoneticPr fontId="5"/>
  </si>
  <si>
    <t>億円</t>
    <rPh sb="0" eb="2">
      <t>オクエン</t>
    </rPh>
    <phoneticPr fontId="5"/>
  </si>
  <si>
    <t>粗付加価値誘発額</t>
    <rPh sb="0" eb="1">
      <t>ソ</t>
    </rPh>
    <rPh sb="1" eb="3">
      <t>フカ</t>
    </rPh>
    <rPh sb="3" eb="5">
      <t>カチ</t>
    </rPh>
    <rPh sb="5" eb="7">
      <t>ユウハツ</t>
    </rPh>
    <rPh sb="7" eb="8">
      <t>ガク</t>
    </rPh>
    <phoneticPr fontId="5"/>
  </si>
  <si>
    <t>労働誘発量</t>
    <rPh sb="0" eb="2">
      <t>ロウドウ</t>
    </rPh>
    <rPh sb="2" eb="4">
      <t>ユウハツ</t>
    </rPh>
    <rPh sb="4" eb="5">
      <t>リョウ</t>
    </rPh>
    <phoneticPr fontId="5"/>
  </si>
  <si>
    <t>人</t>
    <rPh sb="0" eb="1">
      <t>ニン</t>
    </rPh>
    <phoneticPr fontId="5"/>
  </si>
  <si>
    <t>雇用者所得</t>
    <rPh sb="0" eb="3">
      <t>コヨウシャ</t>
    </rPh>
    <rPh sb="3" eb="5">
      <t>ショトク</t>
    </rPh>
    <phoneticPr fontId="5"/>
  </si>
  <si>
    <t>粗付加価値率
（投入係数）</t>
    <rPh sb="0" eb="1">
      <t>ソ</t>
    </rPh>
    <rPh sb="1" eb="3">
      <t>フカ</t>
    </rPh>
    <rPh sb="3" eb="5">
      <t>カチ</t>
    </rPh>
    <rPh sb="5" eb="6">
      <t>リツ</t>
    </rPh>
    <rPh sb="8" eb="10">
      <t>トウニュウ</t>
    </rPh>
    <rPh sb="10" eb="12">
      <t>ケイスウ</t>
    </rPh>
    <phoneticPr fontId="5"/>
  </si>
  <si>
    <t>雇用者所得
（投入係数）</t>
    <rPh sb="0" eb="3">
      <t>コヨウシャ</t>
    </rPh>
    <rPh sb="3" eb="5">
      <t>ショトク</t>
    </rPh>
    <rPh sb="7" eb="9">
      <t>トウニュウ</t>
    </rPh>
    <rPh sb="9" eb="11">
      <t>ケイスウ</t>
    </rPh>
    <phoneticPr fontId="5"/>
  </si>
  <si>
    <t>民間消費支出
（最終需要項目別生産誘発係数）</t>
    <rPh sb="0" eb="2">
      <t>ミンカン</t>
    </rPh>
    <rPh sb="2" eb="4">
      <t>ショウヒ</t>
    </rPh>
    <rPh sb="4" eb="6">
      <t>シシュツ</t>
    </rPh>
    <rPh sb="8" eb="10">
      <t>サイシュウ</t>
    </rPh>
    <rPh sb="10" eb="12">
      <t>ジュヨウ</t>
    </rPh>
    <rPh sb="12" eb="14">
      <t>コウモク</t>
    </rPh>
    <rPh sb="14" eb="15">
      <t>ベツ</t>
    </rPh>
    <rPh sb="15" eb="17">
      <t>セイサン</t>
    </rPh>
    <rPh sb="17" eb="19">
      <t>ユウハツ</t>
    </rPh>
    <rPh sb="19" eb="21">
      <t>ケイスウ</t>
    </rPh>
    <phoneticPr fontId="5"/>
  </si>
  <si>
    <t>鉱業</t>
  </si>
  <si>
    <t>繊維製品</t>
  </si>
  <si>
    <t>パルプ・紙・木製品</t>
  </si>
  <si>
    <t>化学製品</t>
  </si>
  <si>
    <t>石油・石炭製品</t>
  </si>
  <si>
    <t>窯業・土石製品</t>
  </si>
  <si>
    <t>鉄鋼</t>
  </si>
  <si>
    <t>非鉄金属</t>
  </si>
  <si>
    <t>金属製品</t>
  </si>
  <si>
    <t>電気機械</t>
  </si>
  <si>
    <t>輸送機械</t>
  </si>
  <si>
    <t>建設</t>
  </si>
  <si>
    <t>電力・ガス・熱供給</t>
  </si>
  <si>
    <t>不動産</t>
  </si>
  <si>
    <t>教育・研究</t>
  </si>
  <si>
    <t>対事業所サービス</t>
  </si>
  <si>
    <t>対個人サービス</t>
  </si>
  <si>
    <t>自給率</t>
    <rPh sb="0" eb="3">
      <t>ジキュウリツ</t>
    </rPh>
    <phoneticPr fontId="5"/>
  </si>
  <si>
    <t>生産誘発額</t>
    <rPh sb="0" eb="2">
      <t>セイサン</t>
    </rPh>
    <rPh sb="2" eb="4">
      <t>ユウハツ</t>
    </rPh>
    <rPh sb="4" eb="5">
      <t>ガク</t>
    </rPh>
    <phoneticPr fontId="5"/>
  </si>
  <si>
    <t>二次波及効果
（生産誘発額）</t>
    <rPh sb="0" eb="2">
      <t>ニジ</t>
    </rPh>
    <rPh sb="2" eb="4">
      <t>ハキュウ</t>
    </rPh>
    <rPh sb="4" eb="6">
      <t>コウカ</t>
    </rPh>
    <rPh sb="8" eb="10">
      <t>セイサン</t>
    </rPh>
    <rPh sb="10" eb="12">
      <t>ユウハツ</t>
    </rPh>
    <rPh sb="12" eb="13">
      <t>ガク</t>
    </rPh>
    <phoneticPr fontId="5"/>
  </si>
  <si>
    <t>経済波及効果（計）</t>
    <rPh sb="0" eb="2">
      <t>ケイザイ</t>
    </rPh>
    <rPh sb="2" eb="4">
      <t>ハキュウ</t>
    </rPh>
    <rPh sb="4" eb="6">
      <t>コウカ</t>
    </rPh>
    <rPh sb="7" eb="8">
      <t>ケイ</t>
    </rPh>
    <phoneticPr fontId="5"/>
  </si>
  <si>
    <t>粗付加価値額</t>
    <rPh sb="0" eb="1">
      <t>ソ</t>
    </rPh>
    <rPh sb="1" eb="3">
      <t>フカ</t>
    </rPh>
    <rPh sb="3" eb="5">
      <t>カチ</t>
    </rPh>
    <rPh sb="5" eb="6">
      <t>ガク</t>
    </rPh>
    <phoneticPr fontId="5"/>
  </si>
  <si>
    <t>経済波及効果結果まとめ</t>
    <rPh sb="0" eb="2">
      <t>ケイザイ</t>
    </rPh>
    <rPh sb="2" eb="4">
      <t>ハキュウ</t>
    </rPh>
    <rPh sb="4" eb="6">
      <t>コウカ</t>
    </rPh>
    <rPh sb="6" eb="8">
      <t>ケッカ</t>
    </rPh>
    <phoneticPr fontId="5"/>
  </si>
  <si>
    <t>新規需要額計</t>
    <rPh sb="0" eb="2">
      <t>シンキ</t>
    </rPh>
    <rPh sb="2" eb="4">
      <t>ジュヨウ</t>
    </rPh>
    <rPh sb="4" eb="5">
      <t>ガク</t>
    </rPh>
    <rPh sb="5" eb="6">
      <t>ケイ</t>
    </rPh>
    <phoneticPr fontId="5"/>
  </si>
  <si>
    <t>直接効果計</t>
    <rPh sb="0" eb="2">
      <t>チョクセツ</t>
    </rPh>
    <rPh sb="2" eb="4">
      <t>コウカ</t>
    </rPh>
    <rPh sb="4" eb="5">
      <t>ケイ</t>
    </rPh>
    <phoneticPr fontId="5"/>
  </si>
  <si>
    <t>直接効果</t>
    <rPh sb="0" eb="2">
      <t>チョクセツ</t>
    </rPh>
    <rPh sb="2" eb="4">
      <t>コウカ</t>
    </rPh>
    <phoneticPr fontId="5"/>
  </si>
  <si>
    <t>一次波及
効果</t>
    <rPh sb="0" eb="2">
      <t>イチジ</t>
    </rPh>
    <rPh sb="2" eb="4">
      <t>ハキュウ</t>
    </rPh>
    <rPh sb="5" eb="7">
      <t>コウカ</t>
    </rPh>
    <phoneticPr fontId="5"/>
  </si>
  <si>
    <t>二次波及
効果</t>
    <rPh sb="0" eb="2">
      <t>ニジ</t>
    </rPh>
    <rPh sb="2" eb="4">
      <t>ハキュウ</t>
    </rPh>
    <rPh sb="5" eb="7">
      <t>コウカ</t>
    </rPh>
    <phoneticPr fontId="5"/>
  </si>
  <si>
    <t>新規需要額</t>
    <rPh sb="0" eb="2">
      <t>シンキ</t>
    </rPh>
    <rPh sb="2" eb="4">
      <t>ジュヨウ</t>
    </rPh>
    <rPh sb="4" eb="5">
      <t>ガク</t>
    </rPh>
    <phoneticPr fontId="5"/>
  </si>
  <si>
    <t>逆行列係数表</t>
    <phoneticPr fontId="6"/>
  </si>
  <si>
    <t>飲食料品</t>
  </si>
  <si>
    <t>はん用機械</t>
  </si>
  <si>
    <t>生産用機械</t>
  </si>
  <si>
    <t>業務用機械</t>
  </si>
  <si>
    <t>電子部品</t>
  </si>
  <si>
    <t>水道</t>
  </si>
  <si>
    <t>廃棄物処理</t>
  </si>
  <si>
    <t>運輸・郵便</t>
  </si>
  <si>
    <t>情報通信</t>
  </si>
  <si>
    <t>医療・福祉</t>
  </si>
  <si>
    <t>労働係数</t>
    <rPh sb="0" eb="2">
      <t>ロウドウ</t>
    </rPh>
    <rPh sb="2" eb="4">
      <t>ケイスウ</t>
    </rPh>
    <phoneticPr fontId="5"/>
  </si>
  <si>
    <t>新規需要</t>
    <rPh sb="0" eb="2">
      <t>シンキ</t>
    </rPh>
    <rPh sb="2" eb="4">
      <t>ジュヨウ</t>
    </rPh>
    <phoneticPr fontId="5"/>
  </si>
  <si>
    <t>（注）一次波及効果には、直接効果が含まれている。</t>
    <rPh sb="1" eb="2">
      <t>チュウ</t>
    </rPh>
    <rPh sb="3" eb="5">
      <t>イチジ</t>
    </rPh>
    <rPh sb="5" eb="7">
      <t>ハキュウ</t>
    </rPh>
    <rPh sb="7" eb="9">
      <t>コウカ</t>
    </rPh>
    <rPh sb="12" eb="14">
      <t>チョクセツ</t>
    </rPh>
    <rPh sb="14" eb="16">
      <t>コウカ</t>
    </rPh>
    <rPh sb="17" eb="18">
      <t>フク</t>
    </rPh>
    <phoneticPr fontId="5"/>
  </si>
  <si>
    <t>農林漁業</t>
  </si>
  <si>
    <t>プラスチック・ゴム製品</t>
  </si>
  <si>
    <t>情報通信機器</t>
  </si>
  <si>
    <t>他に分類されない会員制団体</t>
  </si>
  <si>
    <t>購入者価格</t>
    <rPh sb="0" eb="3">
      <t>コウニュウシャ</t>
    </rPh>
    <rPh sb="3" eb="5">
      <t>カカク</t>
    </rPh>
    <phoneticPr fontId="5"/>
  </si>
  <si>
    <t>生産者価格</t>
    <rPh sb="0" eb="3">
      <t>セイサンシャ</t>
    </rPh>
    <rPh sb="3" eb="5">
      <t>カカク</t>
    </rPh>
    <phoneticPr fontId="5"/>
  </si>
  <si>
    <t>商業マージン率</t>
    <rPh sb="0" eb="2">
      <t>ショウギョウ</t>
    </rPh>
    <rPh sb="6" eb="7">
      <t>リツ</t>
    </rPh>
    <phoneticPr fontId="24"/>
  </si>
  <si>
    <t>運賃割合</t>
    <rPh sb="0" eb="2">
      <t>ウンチン</t>
    </rPh>
    <rPh sb="2" eb="4">
      <t>ワリアイ</t>
    </rPh>
    <phoneticPr fontId="24"/>
  </si>
  <si>
    <t>26</t>
  </si>
  <si>
    <t>27</t>
  </si>
  <si>
    <t>28</t>
  </si>
  <si>
    <t>29</t>
  </si>
  <si>
    <t>30</t>
  </si>
  <si>
    <t>31</t>
  </si>
  <si>
    <t>32</t>
  </si>
  <si>
    <t>33</t>
  </si>
  <si>
    <t>34</t>
  </si>
  <si>
    <t>35</t>
  </si>
  <si>
    <t>39</t>
  </si>
  <si>
    <t>41</t>
  </si>
  <si>
    <t>46</t>
  </si>
  <si>
    <t>47</t>
  </si>
  <si>
    <t>48</t>
  </si>
  <si>
    <t>51</t>
  </si>
  <si>
    <t>53</t>
  </si>
  <si>
    <t>55</t>
  </si>
  <si>
    <t>57</t>
  </si>
  <si>
    <t>59</t>
  </si>
  <si>
    <t>61</t>
  </si>
  <si>
    <t>63</t>
  </si>
  <si>
    <t>64</t>
  </si>
  <si>
    <t>65</t>
  </si>
  <si>
    <t>66</t>
  </si>
  <si>
    <t>67</t>
  </si>
  <si>
    <t>68</t>
  </si>
  <si>
    <t>69</t>
  </si>
  <si>
    <t>商業マージン</t>
    <rPh sb="0" eb="2">
      <t>ショウギョウ</t>
    </rPh>
    <phoneticPr fontId="5"/>
  </si>
  <si>
    <t>運賃</t>
    <rPh sb="0" eb="2">
      <t>ウンチン</t>
    </rPh>
    <phoneticPr fontId="5"/>
  </si>
  <si>
    <t>－</t>
    <phoneticPr fontId="5"/>
  </si>
  <si>
    <t>01</t>
    <phoneticPr fontId="5"/>
  </si>
  <si>
    <t>06</t>
    <phoneticPr fontId="5"/>
  </si>
  <si>
    <t>11</t>
    <phoneticPr fontId="5"/>
  </si>
  <si>
    <t>15</t>
    <phoneticPr fontId="5"/>
  </si>
  <si>
    <t>16</t>
    <phoneticPr fontId="5"/>
  </si>
  <si>
    <t>20</t>
    <phoneticPr fontId="5"/>
  </si>
  <si>
    <t>21</t>
    <phoneticPr fontId="5"/>
  </si>
  <si>
    <t>22</t>
    <phoneticPr fontId="5"/>
  </si>
  <si>
    <t>25</t>
    <phoneticPr fontId="5"/>
  </si>
  <si>
    <t>一次波及効果
（生産誘発額）</t>
    <rPh sb="0" eb="2">
      <t>イチジ</t>
    </rPh>
    <rPh sb="2" eb="4">
      <t>ハキュウ</t>
    </rPh>
    <rPh sb="4" eb="6">
      <t>コウカ</t>
    </rPh>
    <rPh sb="8" eb="10">
      <t>セイサン</t>
    </rPh>
    <rPh sb="10" eb="12">
      <t>ユウハツ</t>
    </rPh>
    <rPh sb="12" eb="13">
      <t>ガク</t>
    </rPh>
    <phoneticPr fontId="5"/>
  </si>
  <si>
    <t>誘発された
生産額から生じた雇用者所得</t>
    <rPh sb="0" eb="2">
      <t>ユウハツ</t>
    </rPh>
    <rPh sb="6" eb="9">
      <t>セイサンガク</t>
    </rPh>
    <rPh sb="11" eb="12">
      <t>ショウ</t>
    </rPh>
    <rPh sb="14" eb="17">
      <t>コヨウシャ</t>
    </rPh>
    <rPh sb="17" eb="19">
      <t>ショトク</t>
    </rPh>
    <phoneticPr fontId="5"/>
  </si>
  <si>
    <t>誘発された
生産額から生じた
雇用者所得</t>
    <rPh sb="0" eb="2">
      <t>ユウハツ</t>
    </rPh>
    <rPh sb="6" eb="9">
      <t>セイサンガク</t>
    </rPh>
    <rPh sb="11" eb="12">
      <t>ショウ</t>
    </rPh>
    <rPh sb="15" eb="18">
      <t>コヨウシャ</t>
    </rPh>
    <rPh sb="18" eb="20">
      <t>ショトク</t>
    </rPh>
    <phoneticPr fontId="5"/>
  </si>
  <si>
    <t>■入力シート　</t>
    <rPh sb="1" eb="3">
      <t>ニュウリョク</t>
    </rPh>
    <phoneticPr fontId="5"/>
  </si>
  <si>
    <t>①新規需要額（億円）</t>
    <rPh sb="1" eb="3">
      <t>シンキ</t>
    </rPh>
    <rPh sb="3" eb="5">
      <t>ジュヨウ</t>
    </rPh>
    <rPh sb="5" eb="6">
      <t>ガク</t>
    </rPh>
    <rPh sb="7" eb="9">
      <t>オクエン</t>
    </rPh>
    <phoneticPr fontId="5"/>
  </si>
  <si>
    <t>・投入係数は安定的</t>
    <rPh sb="1" eb="3">
      <t>トウニュウ</t>
    </rPh>
    <rPh sb="3" eb="5">
      <t>ケイスウ</t>
    </rPh>
    <rPh sb="6" eb="9">
      <t>アンテイテキ</t>
    </rPh>
    <phoneticPr fontId="5"/>
  </si>
  <si>
    <t>・物価変動は未考慮</t>
    <rPh sb="1" eb="3">
      <t>ブッカ</t>
    </rPh>
    <rPh sb="3" eb="5">
      <t>ヘンドウ</t>
    </rPh>
    <rPh sb="6" eb="7">
      <t>ミ</t>
    </rPh>
    <rPh sb="7" eb="9">
      <t>コウリョ</t>
    </rPh>
    <phoneticPr fontId="5"/>
  </si>
  <si>
    <t>・規模の経済性は未考慮</t>
    <phoneticPr fontId="5"/>
  </si>
  <si>
    <t>・時間的問題は不明確</t>
    <phoneticPr fontId="5"/>
  </si>
  <si>
    <t>・生産能力の限界は無視</t>
    <phoneticPr fontId="5"/>
  </si>
  <si>
    <t>・在庫による調整は無視</t>
    <phoneticPr fontId="5"/>
  </si>
  <si>
    <t>・使用する産業連関表の部門数によって推計結果は違う</t>
    <phoneticPr fontId="5"/>
  </si>
  <si>
    <t>「生産が２倍になれば原材料等の投入量も２倍になる」という線形的な比例関係を仮定します。</t>
    <phoneticPr fontId="5"/>
  </si>
  <si>
    <t>経済波及効果が達成される所要時間は不明確です。</t>
    <rPh sb="7" eb="9">
      <t>タッセイ</t>
    </rPh>
    <rPh sb="17" eb="20">
      <t>フメイカク</t>
    </rPh>
    <phoneticPr fontId="5"/>
  </si>
  <si>
    <t>・雇用者所得の消費への転換比率は「平均消費性向」を用いる</t>
    <rPh sb="19" eb="21">
      <t>ショウヒ</t>
    </rPh>
    <rPh sb="21" eb="23">
      <t>セイコウ</t>
    </rPh>
    <rPh sb="25" eb="26">
      <t>モチ</t>
    </rPh>
    <phoneticPr fontId="5"/>
  </si>
  <si>
    <t>①部門別の新規需要額（億円単位）</t>
    <rPh sb="1" eb="3">
      <t>ブモン</t>
    </rPh>
    <rPh sb="3" eb="4">
      <t>ベツ</t>
    </rPh>
    <rPh sb="5" eb="7">
      <t>シンキ</t>
    </rPh>
    <rPh sb="7" eb="9">
      <t>ジュヨウ</t>
    </rPh>
    <rPh sb="9" eb="10">
      <t>ガク</t>
    </rPh>
    <rPh sb="11" eb="13">
      <t>オクエン</t>
    </rPh>
    <rPh sb="13" eb="15">
      <t>タンイ</t>
    </rPh>
    <phoneticPr fontId="5"/>
  </si>
  <si>
    <t>○免責事項</t>
    <rPh sb="1" eb="3">
      <t>メンセキ</t>
    </rPh>
    <rPh sb="3" eb="5">
      <t>ジコウ</t>
    </rPh>
    <phoneticPr fontId="5"/>
  </si>
  <si>
    <t>○利用事例提供のお願い</t>
    <rPh sb="1" eb="3">
      <t>リヨウ</t>
    </rPh>
    <rPh sb="3" eb="5">
      <t>ジレイ</t>
    </rPh>
    <rPh sb="5" eb="7">
      <t>テイキョウ</t>
    </rPh>
    <rPh sb="9" eb="10">
      <t>ネガ</t>
    </rPh>
    <phoneticPr fontId="5"/>
  </si>
  <si>
    <t>e-mail：tokei@sbox.pref.osaka.lg.jp</t>
    <phoneticPr fontId="5"/>
  </si>
  <si>
    <t>FAX：06-6614-6921</t>
    <phoneticPr fontId="5"/>
  </si>
  <si>
    <t>電話：06-6210-9195（直通）</t>
    <phoneticPr fontId="5"/>
  </si>
  <si>
    <t>＜連絡先＞</t>
    <phoneticPr fontId="5"/>
  </si>
  <si>
    <t>－</t>
  </si>
  <si>
    <t>平均消費性向</t>
    <phoneticPr fontId="5"/>
  </si>
  <si>
    <t>○このツールでできること</t>
    <phoneticPr fontId="5"/>
  </si>
  <si>
    <t>○このツールの使い方</t>
    <rPh sb="7" eb="8">
      <t>ツカ</t>
    </rPh>
    <rPh sb="9" eb="10">
      <t>カタ</t>
    </rPh>
    <phoneticPr fontId="5"/>
  </si>
  <si>
    <t>○基本的仮定、前提条件</t>
    <rPh sb="1" eb="4">
      <t>キホンテキ</t>
    </rPh>
    <rPh sb="4" eb="6">
      <t>カテイ</t>
    </rPh>
    <rPh sb="7" eb="9">
      <t>ゼンテイ</t>
    </rPh>
    <rPh sb="9" eb="11">
      <t>ジョウケン</t>
    </rPh>
    <phoneticPr fontId="5"/>
  </si>
  <si>
    <t>経済波及効果の推計は、以下の基本的仮定、前提条件に基づいています。</t>
    <rPh sb="0" eb="2">
      <t>ケイザイ</t>
    </rPh>
    <rPh sb="2" eb="4">
      <t>ハキュウ</t>
    </rPh>
    <rPh sb="4" eb="6">
      <t>コウカ</t>
    </rPh>
    <rPh sb="7" eb="9">
      <t>スイケイ</t>
    </rPh>
    <rPh sb="11" eb="13">
      <t>イカ</t>
    </rPh>
    <rPh sb="14" eb="17">
      <t>キホンテキ</t>
    </rPh>
    <rPh sb="17" eb="19">
      <t>カテイ</t>
    </rPh>
    <rPh sb="20" eb="22">
      <t>ゼンテイ</t>
    </rPh>
    <rPh sb="22" eb="24">
      <t>ジョウケン</t>
    </rPh>
    <rPh sb="25" eb="26">
      <t>モト</t>
    </rPh>
    <phoneticPr fontId="5"/>
  </si>
  <si>
    <t>そのようなことはないと仮定します。</t>
    <phoneticPr fontId="5"/>
  </si>
  <si>
    <t>現実には、生産余力がない場合には輸移入への依存などにより府内の生産に波及しませんが、生産限界はないと仮定します。</t>
    <rPh sb="0" eb="2">
      <t>ゲンジツ</t>
    </rPh>
    <rPh sb="28" eb="29">
      <t>フ</t>
    </rPh>
    <rPh sb="44" eb="46">
      <t>ゲンカイ</t>
    </rPh>
    <phoneticPr fontId="5"/>
  </si>
  <si>
    <t>・時間外勤務対応などによる影響は無視</t>
    <phoneticPr fontId="5"/>
  </si>
  <si>
    <t>雇用者所得の一定割合が最終需要（消費）に回ることを「所得の消費への転換」と呼び、その一定割合を「消費への転換比率」といいます。</t>
    <rPh sb="20" eb="21">
      <t>マワ</t>
    </rPh>
    <rPh sb="26" eb="28">
      <t>ショトク</t>
    </rPh>
    <rPh sb="29" eb="31">
      <t>ショウヒ</t>
    </rPh>
    <rPh sb="33" eb="35">
      <t>テンカン</t>
    </rPh>
    <rPh sb="37" eb="38">
      <t>ヨ</t>
    </rPh>
    <rPh sb="42" eb="44">
      <t>イッテイ</t>
    </rPh>
    <rPh sb="44" eb="46">
      <t>ワリアイ</t>
    </rPh>
    <rPh sb="48" eb="50">
      <t>ショウヒ</t>
    </rPh>
    <rPh sb="52" eb="54">
      <t>テンカン</t>
    </rPh>
    <rPh sb="54" eb="56">
      <t>ヒリツ</t>
    </rPh>
    <phoneticPr fontId="5"/>
  </si>
  <si>
    <t>・推計できる経済波及効果効果の範囲には限界がある</t>
    <rPh sb="1" eb="3">
      <t>スイケイ</t>
    </rPh>
    <rPh sb="6" eb="8">
      <t>ケイザイ</t>
    </rPh>
    <rPh sb="8" eb="10">
      <t>ハキュウ</t>
    </rPh>
    <rPh sb="10" eb="12">
      <t>コウカ</t>
    </rPh>
    <phoneticPr fontId="5"/>
  </si>
  <si>
    <t>例えば、道路や橋りょうの建設であれば、建設そのものの経済波及効果は推計できますが、完成後に地域の生産力に及ぼす影響や</t>
    <rPh sb="0" eb="1">
      <t>タト</t>
    </rPh>
    <rPh sb="4" eb="6">
      <t>ドウロ</t>
    </rPh>
    <rPh sb="7" eb="8">
      <t>キョウ</t>
    </rPh>
    <rPh sb="12" eb="14">
      <t>ケンセツ</t>
    </rPh>
    <rPh sb="26" eb="28">
      <t>ケイザイ</t>
    </rPh>
    <rPh sb="28" eb="30">
      <t>ハキュウ</t>
    </rPh>
    <rPh sb="33" eb="35">
      <t>スイケイ</t>
    </rPh>
    <rPh sb="41" eb="43">
      <t>カンセイ</t>
    </rPh>
    <rPh sb="43" eb="44">
      <t>ゴ</t>
    </rPh>
    <rPh sb="52" eb="53">
      <t>オヨ</t>
    </rPh>
    <rPh sb="55" eb="57">
      <t>エイキョウ</t>
    </rPh>
    <phoneticPr fontId="5"/>
  </si>
  <si>
    <t>このツールによる推計の結果は、大阪府が保証するものではありません。</t>
    <rPh sb="8" eb="10">
      <t>スイケイ</t>
    </rPh>
    <rPh sb="11" eb="13">
      <t>ケッカ</t>
    </rPh>
    <rPh sb="15" eb="18">
      <t>オオサカフ</t>
    </rPh>
    <rPh sb="19" eb="21">
      <t>ホショウ</t>
    </rPh>
    <phoneticPr fontId="5"/>
  </si>
  <si>
    <t>推計される方の責任において利用してください。</t>
    <rPh sb="0" eb="2">
      <t>スイケイ</t>
    </rPh>
    <rPh sb="5" eb="6">
      <t>カタ</t>
    </rPh>
    <rPh sb="7" eb="9">
      <t>セキニン</t>
    </rPh>
    <rPh sb="13" eb="15">
      <t>リヨウ</t>
    </rPh>
    <phoneticPr fontId="5"/>
  </si>
  <si>
    <t>○留意いただきたいこと</t>
    <rPh sb="1" eb="3">
      <t>リュウイ</t>
    </rPh>
    <phoneticPr fontId="5"/>
  </si>
  <si>
    <t>大量生産による単価の縮小はないと仮定します。</t>
    <phoneticPr fontId="5"/>
  </si>
  <si>
    <t>このツールでは、「消費への転換比率」に平均消費性向（総務省「家計調査」）」を用いていますが、変更は可能です。</t>
    <rPh sb="9" eb="11">
      <t>ショウヒ</t>
    </rPh>
    <rPh sb="13" eb="15">
      <t>テンカン</t>
    </rPh>
    <rPh sb="15" eb="17">
      <t>ヒリツ</t>
    </rPh>
    <rPh sb="19" eb="21">
      <t>ヘイキン</t>
    </rPh>
    <rPh sb="21" eb="23">
      <t>ショウヒ</t>
    </rPh>
    <rPh sb="23" eb="25">
      <t>セイコウ</t>
    </rPh>
    <rPh sb="26" eb="29">
      <t>ソウムショウ</t>
    </rPh>
    <rPh sb="30" eb="32">
      <t>カケイ</t>
    </rPh>
    <rPh sb="32" eb="34">
      <t>チョウサ</t>
    </rPh>
    <rPh sb="38" eb="39">
      <t>モチ</t>
    </rPh>
    <rPh sb="46" eb="48">
      <t>ヘンコウ</t>
    </rPh>
    <rPh sb="49" eb="51">
      <t>カノウ</t>
    </rPh>
    <phoneticPr fontId="5"/>
  </si>
  <si>
    <t>推計に用いる産業連関表の部門数が多いものほど推計結果は小さくなる傾向があります。</t>
    <rPh sb="0" eb="2">
      <t>スイケイ</t>
    </rPh>
    <phoneticPr fontId="5"/>
  </si>
  <si>
    <t>産業連関表を用いての推計は、生産波及効果に関する経済効果のみ対象としています。</t>
    <rPh sb="6" eb="7">
      <t>モチ</t>
    </rPh>
    <rPh sb="10" eb="12">
      <t>スイケイ</t>
    </rPh>
    <phoneticPr fontId="5"/>
  </si>
  <si>
    <t>〒559-8555   大阪市住之江区南港北 一丁目14-16 　大阪府咲洲庁舎（さきしまコスモタワー）19階</t>
    <rPh sb="23" eb="24">
      <t>イチ</t>
    </rPh>
    <rPh sb="24" eb="26">
      <t>チョウメ</t>
    </rPh>
    <phoneticPr fontId="5"/>
  </si>
  <si>
    <t>大阪府産業連関表及びこのツールを利用された場合は、お手数ですが、下記連絡先にお知らせください。</t>
    <rPh sb="8" eb="9">
      <t>オヨ</t>
    </rPh>
    <rPh sb="26" eb="28">
      <t>テスウ</t>
    </rPh>
    <rPh sb="32" eb="34">
      <t>カキ</t>
    </rPh>
    <rPh sb="34" eb="36">
      <t>レンラク</t>
    </rPh>
    <rPh sb="36" eb="37">
      <t>サキ</t>
    </rPh>
    <rPh sb="39" eb="40">
      <t>シ</t>
    </rPh>
    <phoneticPr fontId="5"/>
  </si>
  <si>
    <t>どの程度増加するか推計できます。</t>
    <phoneticPr fontId="5"/>
  </si>
  <si>
    <t>現実には、残業して対応するなどにより、従業者数は増加するとは限りませんが、生産額と労働力の間に比例関係が存在すると仮定します。</t>
    <rPh sb="0" eb="2">
      <t>ゲンジツ</t>
    </rPh>
    <rPh sb="5" eb="7">
      <t>ザンギョウ</t>
    </rPh>
    <rPh sb="9" eb="11">
      <t>タイオウ</t>
    </rPh>
    <phoneticPr fontId="5"/>
  </si>
  <si>
    <t>現実には、（過剰な在庫があるので）生産増ではなく在庫削減で対応すると需要が生産に結び付かないこともありますが、</t>
    <rPh sb="0" eb="2">
      <t>ゲンジツ</t>
    </rPh>
    <rPh sb="42" eb="43">
      <t>ツ</t>
    </rPh>
    <phoneticPr fontId="5"/>
  </si>
  <si>
    <t>大阪府内にイベントや設備投資などの新規需要が発生した場合に各産業の生産額、粗付加価値額、雇用者所得及び雇用が</t>
    <rPh sb="10" eb="12">
      <t>セツビ</t>
    </rPh>
    <rPh sb="12" eb="14">
      <t>トウシ</t>
    </rPh>
    <rPh sb="17" eb="19">
      <t>シンキ</t>
    </rPh>
    <rPh sb="19" eb="21">
      <t>ジュヨウ</t>
    </rPh>
    <phoneticPr fontId="5"/>
  </si>
  <si>
    <t>算出した効果額を推計する年の価格に戻す（インフレート）プロセスが必要です。</t>
    <rPh sb="12" eb="13">
      <t>ネン</t>
    </rPh>
    <rPh sb="32" eb="34">
      <t>ヒツヨウ</t>
    </rPh>
    <phoneticPr fontId="5"/>
  </si>
  <si>
    <t>利便性の向上に伴う経済効果は推計できません。</t>
    <rPh sb="7" eb="8">
      <t>トモナ</t>
    </rPh>
    <rPh sb="9" eb="11">
      <t>ケイザイ</t>
    </rPh>
    <rPh sb="11" eb="13">
      <t>コウカ</t>
    </rPh>
    <rPh sb="14" eb="16">
      <t>スイケイ</t>
    </rPh>
    <phoneticPr fontId="5"/>
  </si>
  <si>
    <t>電気・ガス・熱供給</t>
  </si>
  <si>
    <t>令和２年大阪府産業連関表(37部門)</t>
    <rPh sb="0" eb="2">
      <t>レイワ</t>
    </rPh>
    <rPh sb="4" eb="7">
      <t>オオサカフ</t>
    </rPh>
    <rPh sb="7" eb="9">
      <t>サンギョウ</t>
    </rPh>
    <rPh sb="9" eb="11">
      <t>レンカン</t>
    </rPh>
    <rPh sb="11" eb="12">
      <t>ヒョウ</t>
    </rPh>
    <phoneticPr fontId="5"/>
  </si>
  <si>
    <t>令和２年（2020年）大阪府産業連関表　経済波及効果推計ツール（37部門）</t>
    <rPh sb="0" eb="2">
      <t>レイワ</t>
    </rPh>
    <rPh sb="3" eb="4">
      <t>ネン</t>
    </rPh>
    <rPh sb="9" eb="10">
      <t>ネン</t>
    </rPh>
    <rPh sb="11" eb="14">
      <t>オオサカフ</t>
    </rPh>
    <rPh sb="14" eb="16">
      <t>サンギョウ</t>
    </rPh>
    <rPh sb="16" eb="18">
      <t>レンカン</t>
    </rPh>
    <rPh sb="18" eb="19">
      <t>ヒョウ</t>
    </rPh>
    <rPh sb="20" eb="22">
      <t>ケイザイ</t>
    </rPh>
    <rPh sb="22" eb="24">
      <t>ハキュウ</t>
    </rPh>
    <rPh sb="24" eb="26">
      <t>コウカ</t>
    </rPh>
    <rPh sb="26" eb="28">
      <t>スイケイ</t>
    </rPh>
    <rPh sb="34" eb="36">
      <t>ブモン</t>
    </rPh>
    <phoneticPr fontId="5"/>
  </si>
  <si>
    <t>令和２年の産業構造により推計しており、「投入係数」は一定と仮定しています。</t>
    <rPh sb="3" eb="4">
      <t>ネン</t>
    </rPh>
    <rPh sb="5" eb="7">
      <t>サンギョウ</t>
    </rPh>
    <rPh sb="7" eb="9">
      <t>コウゾウ</t>
    </rPh>
    <rPh sb="12" eb="14">
      <t>スイケイ</t>
    </rPh>
    <rPh sb="20" eb="22">
      <t>トウニュウ</t>
    </rPh>
    <rPh sb="22" eb="24">
      <t>ケイスウ</t>
    </rPh>
    <rPh sb="26" eb="28">
      <t>イッテイ</t>
    </rPh>
    <rPh sb="29" eb="31">
      <t>カテイ</t>
    </rPh>
    <phoneticPr fontId="5"/>
  </si>
  <si>
    <t>推計結果は、令和２年の価格で表示されます。厳密には、推計する年の価格を一旦令和２年の価格にして（デフレート）、</t>
    <rPh sb="0" eb="2">
      <t>スイケイ</t>
    </rPh>
    <rPh sb="2" eb="4">
      <t>ケッカ</t>
    </rPh>
    <rPh sb="9" eb="10">
      <t>ネン</t>
    </rPh>
    <rPh sb="11" eb="13">
      <t>カカク</t>
    </rPh>
    <rPh sb="14" eb="16">
      <t>ヒョウジ</t>
    </rPh>
    <rPh sb="30" eb="31">
      <t>ネン</t>
    </rPh>
    <rPh sb="32" eb="34">
      <t>カカク</t>
    </rPh>
    <phoneticPr fontId="5"/>
  </si>
  <si>
    <t>令和２年大阪府産業連関表　経済波及効果推計ツール（37部門）</t>
    <rPh sb="0" eb="2">
      <t>レイワ</t>
    </rPh>
    <rPh sb="3" eb="4">
      <t>ネン</t>
    </rPh>
    <rPh sb="4" eb="7">
      <t>オオサカフ</t>
    </rPh>
    <rPh sb="7" eb="9">
      <t>サンギョウ</t>
    </rPh>
    <rPh sb="9" eb="11">
      <t>レンカン</t>
    </rPh>
    <rPh sb="11" eb="12">
      <t>ヒョウ</t>
    </rPh>
    <rPh sb="13" eb="15">
      <t>ケイザイ</t>
    </rPh>
    <rPh sb="15" eb="17">
      <t>ハキュウ</t>
    </rPh>
    <rPh sb="17" eb="19">
      <t>コウカ</t>
    </rPh>
    <rPh sb="19" eb="21">
      <t>スイケイ</t>
    </rPh>
    <rPh sb="27" eb="29">
      <t>ブモン</t>
    </rPh>
    <phoneticPr fontId="5"/>
  </si>
  <si>
    <t>④平均消費性向</t>
    <rPh sb="1" eb="3">
      <t>ヘイキン</t>
    </rPh>
    <rPh sb="3" eb="5">
      <t>ショウヒ</t>
    </rPh>
    <rPh sb="5" eb="7">
      <t>セイコウ</t>
    </rPh>
    <phoneticPr fontId="5"/>
  </si>
  <si>
    <t>③部門別の価格種別（生産者価格 or 購入者価格）</t>
    <rPh sb="1" eb="3">
      <t>ブモン</t>
    </rPh>
    <rPh sb="3" eb="4">
      <t>ベツ</t>
    </rPh>
    <rPh sb="5" eb="7">
      <t>カカク</t>
    </rPh>
    <rPh sb="7" eb="9">
      <t>シュベツ</t>
    </rPh>
    <rPh sb="10" eb="13">
      <t>セイサンシャ</t>
    </rPh>
    <rPh sb="13" eb="15">
      <t>カカク</t>
    </rPh>
    <rPh sb="19" eb="22">
      <t>コウニュウシャ</t>
    </rPh>
    <rPh sb="22" eb="24">
      <t>カカク</t>
    </rPh>
    <phoneticPr fontId="5"/>
  </si>
  <si>
    <t>④平均消費性向（受け取った所得のうち消費に回る割合）</t>
    <rPh sb="1" eb="3">
      <t>ヘイキン</t>
    </rPh>
    <rPh sb="3" eb="5">
      <t>ショウヒ</t>
    </rPh>
    <rPh sb="5" eb="7">
      <t>セイコウ</t>
    </rPh>
    <rPh sb="8" eb="9">
      <t>ウ</t>
    </rPh>
    <rPh sb="10" eb="11">
      <t>ト</t>
    </rPh>
    <rPh sb="13" eb="15">
      <t>ショトク</t>
    </rPh>
    <rPh sb="18" eb="20">
      <t>ショウヒ</t>
    </rPh>
    <rPh sb="21" eb="22">
      <t>マワ</t>
    </rPh>
    <rPh sb="23" eb="25">
      <t>ワリアイ</t>
    </rPh>
    <phoneticPr fontId="5"/>
  </si>
  <si>
    <t>大阪府 総務部 統計課 分析・利活用促進グループ</t>
    <rPh sb="12" eb="14">
      <t>ブンセキ</t>
    </rPh>
    <rPh sb="15" eb="20">
      <t>リカツヨウソクシン</t>
    </rPh>
    <phoneticPr fontId="5"/>
  </si>
  <si>
    <t>【入力シート】に以下の４点を入力・選択すると【経済波及効果推計シート】に推計結果と推計過程が表示されます。</t>
    <rPh sb="1" eb="3">
      <t>ニュウリョク</t>
    </rPh>
    <rPh sb="8" eb="10">
      <t>イカ</t>
    </rPh>
    <rPh sb="12" eb="13">
      <t>テン</t>
    </rPh>
    <rPh sb="14" eb="16">
      <t>ニュウリョク</t>
    </rPh>
    <rPh sb="17" eb="19">
      <t>センタク</t>
    </rPh>
    <rPh sb="41" eb="43">
      <t>スイケイ</t>
    </rPh>
    <rPh sb="43" eb="45">
      <t>カテイ</t>
    </rPh>
    <phoneticPr fontId="5"/>
  </si>
  <si>
    <t>大阪府内</t>
    <rPh sb="0" eb="4">
      <t>オオサカフナイ</t>
    </rPh>
    <phoneticPr fontId="5"/>
  </si>
  <si>
    <t>その他地域</t>
    <rPh sb="2" eb="5">
      <t>タチイキ</t>
    </rPh>
    <phoneticPr fontId="5"/>
  </si>
  <si>
    <t>大阪府</t>
    <rPh sb="0" eb="3">
      <t>オオサカフ</t>
    </rPh>
    <phoneticPr fontId="5"/>
  </si>
  <si>
    <t>01</t>
  </si>
  <si>
    <t>農林漁業</t>
    <rPh sb="0" eb="2">
      <t>ノウリン</t>
    </rPh>
    <rPh sb="2" eb="4">
      <t>ギョギョウ</t>
    </rPh>
    <phoneticPr fontId="7"/>
  </si>
  <si>
    <t>06</t>
  </si>
  <si>
    <t>飲食料品　　　　　　　</t>
  </si>
  <si>
    <t>プラスチック・ゴム製品</t>
    <rPh sb="9" eb="11">
      <t>セイヒン</t>
    </rPh>
    <phoneticPr fontId="7"/>
  </si>
  <si>
    <t>輸送機械  　　　　　</t>
  </si>
  <si>
    <t>電力・ガス・熱供給　</t>
  </si>
  <si>
    <t>水道　　</t>
  </si>
  <si>
    <t>府外</t>
    <rPh sb="0" eb="2">
      <t>フガイ</t>
    </rPh>
    <phoneticPr fontId="5"/>
  </si>
  <si>
    <t>中間需要</t>
  </si>
  <si>
    <t>大阪府域</t>
    <rPh sb="0" eb="3">
      <t>オオサカフ</t>
    </rPh>
    <rPh sb="3" eb="4">
      <t>イキ</t>
    </rPh>
    <phoneticPr fontId="7"/>
  </si>
  <si>
    <t>その他地域</t>
  </si>
  <si>
    <t>電子部品</t>
    <rPh sb="0" eb="2">
      <t>デンシ</t>
    </rPh>
    <rPh sb="2" eb="4">
      <t>ブヒン</t>
    </rPh>
    <phoneticPr fontId="31"/>
  </si>
  <si>
    <t>廃棄物処理</t>
    <rPh sb="0" eb="3">
      <t>ハイキブツ</t>
    </rPh>
    <rPh sb="3" eb="5">
      <t>ショリ</t>
    </rPh>
    <phoneticPr fontId="31"/>
  </si>
  <si>
    <t>商業</t>
    <rPh sb="0" eb="2">
      <t>ショウギョウ</t>
    </rPh>
    <phoneticPr fontId="31"/>
  </si>
  <si>
    <t>運輸・郵便</t>
    <rPh sb="3" eb="5">
      <t>ユウビン</t>
    </rPh>
    <phoneticPr fontId="31"/>
  </si>
  <si>
    <t>医療・福祉</t>
    <rPh sb="3" eb="5">
      <t>フクシ</t>
    </rPh>
    <phoneticPr fontId="31"/>
  </si>
  <si>
    <t>他に分類されない会員制団体</t>
    <rPh sb="0" eb="1">
      <t>ホカ</t>
    </rPh>
    <rPh sb="2" eb="4">
      <t>ブンルイ</t>
    </rPh>
    <rPh sb="8" eb="11">
      <t>カイインセイ</t>
    </rPh>
    <rPh sb="11" eb="13">
      <t>ダンタイ</t>
    </rPh>
    <phoneticPr fontId="31"/>
  </si>
  <si>
    <t>事務用品</t>
    <rPh sb="0" eb="2">
      <t>ジム</t>
    </rPh>
    <rPh sb="2" eb="4">
      <t>ヨウヒン</t>
    </rPh>
    <phoneticPr fontId="31"/>
  </si>
  <si>
    <t>分類不明</t>
    <rPh sb="0" eb="2">
      <t>ブンルイ</t>
    </rPh>
    <rPh sb="2" eb="4">
      <t>フメイ</t>
    </rPh>
    <phoneticPr fontId="31"/>
  </si>
  <si>
    <t>農業</t>
    <rPh sb="0" eb="2">
      <t>ノウギョウ</t>
    </rPh>
    <phoneticPr fontId="7"/>
  </si>
  <si>
    <t>中間投入</t>
    <rPh sb="0" eb="2">
      <t>チュウカン</t>
    </rPh>
    <rPh sb="2" eb="4">
      <t>トウニュウ</t>
    </rPh>
    <phoneticPr fontId="5"/>
  </si>
  <si>
    <t>大阪府域</t>
    <rPh sb="0" eb="3">
      <t>オオサカフ</t>
    </rPh>
    <rPh sb="3" eb="4">
      <t>イキ</t>
    </rPh>
    <phoneticPr fontId="5"/>
  </si>
  <si>
    <t>その他地域</t>
    <rPh sb="2" eb="3">
      <t>タ</t>
    </rPh>
    <rPh sb="3" eb="5">
      <t>チイキ</t>
    </rPh>
    <phoneticPr fontId="7"/>
  </si>
  <si>
    <t>府内</t>
    <rPh sb="0" eb="2">
      <t>フナイ</t>
    </rPh>
    <phoneticPr fontId="5"/>
  </si>
  <si>
    <t>その他地域</t>
    <rPh sb="2" eb="3">
      <t>タ</t>
    </rPh>
    <rPh sb="3" eb="5">
      <t>チイキ</t>
    </rPh>
    <phoneticPr fontId="5"/>
  </si>
  <si>
    <t>①令和２年地域間産業連関表　経済波及効果推計ツール（37部門）</t>
    <rPh sb="1" eb="3">
      <t>レイワ</t>
    </rPh>
    <rPh sb="4" eb="5">
      <t>ネン</t>
    </rPh>
    <rPh sb="5" eb="8">
      <t>チイキカン</t>
    </rPh>
    <rPh sb="8" eb="10">
      <t>サンギョウ</t>
    </rPh>
    <rPh sb="10" eb="12">
      <t>レンカン</t>
    </rPh>
    <rPh sb="12" eb="13">
      <t>ヒョウ</t>
    </rPh>
    <rPh sb="14" eb="16">
      <t>ケイザイ</t>
    </rPh>
    <rPh sb="16" eb="18">
      <t>ハキュウ</t>
    </rPh>
    <rPh sb="18" eb="20">
      <t>コウカ</t>
    </rPh>
    <rPh sb="20" eb="22">
      <t>スイケイ</t>
    </rPh>
    <rPh sb="28" eb="30">
      <t>ブモン</t>
    </rPh>
    <phoneticPr fontId="5"/>
  </si>
  <si>
    <t>②令和２年産業連関表　経済波及効果推計ツール（37部門）</t>
    <phoneticPr fontId="5"/>
  </si>
  <si>
    <t>各係数</t>
    <rPh sb="0" eb="1">
      <t>カク</t>
    </rPh>
    <rPh sb="1" eb="3">
      <t>ケイスウ</t>
    </rPh>
    <phoneticPr fontId="24"/>
  </si>
  <si>
    <t>雇用者所得率</t>
    <rPh sb="0" eb="3">
      <t>コヨウシャ</t>
    </rPh>
    <rPh sb="3" eb="5">
      <t>ショトク</t>
    </rPh>
    <rPh sb="5" eb="6">
      <t>リツ</t>
    </rPh>
    <phoneticPr fontId="38"/>
  </si>
  <si>
    <t>家計消費支出生産誘発係数(大阪）</t>
    <rPh sb="0" eb="2">
      <t>カケイ</t>
    </rPh>
    <rPh sb="2" eb="4">
      <t>ショウヒ</t>
    </rPh>
    <rPh sb="4" eb="6">
      <t>シシュツ</t>
    </rPh>
    <rPh sb="6" eb="8">
      <t>セイサン</t>
    </rPh>
    <rPh sb="8" eb="10">
      <t>ユウハツ</t>
    </rPh>
    <rPh sb="10" eb="12">
      <t>ケイスウ</t>
    </rPh>
    <rPh sb="13" eb="15">
      <t>オオサカ</t>
    </rPh>
    <phoneticPr fontId="38"/>
  </si>
  <si>
    <t>粗付加価値率</t>
    <rPh sb="0" eb="1">
      <t>ソ</t>
    </rPh>
    <rPh sb="1" eb="3">
      <t>フカ</t>
    </rPh>
    <rPh sb="3" eb="5">
      <t>カチ</t>
    </rPh>
    <rPh sb="5" eb="6">
      <t>リツ</t>
    </rPh>
    <phoneticPr fontId="38"/>
  </si>
  <si>
    <t>労働係数</t>
    <rPh sb="0" eb="2">
      <t>ロウドウ</t>
    </rPh>
    <rPh sb="2" eb="4">
      <t>ケイスウ</t>
    </rPh>
    <phoneticPr fontId="38"/>
  </si>
  <si>
    <t>マージン率</t>
    <phoneticPr fontId="24"/>
  </si>
  <si>
    <t>商業</t>
    <rPh sb="0" eb="2">
      <t>ショウギョウ</t>
    </rPh>
    <phoneticPr fontId="5"/>
  </si>
  <si>
    <t>②部門別の財・サービスの府内産割合（産地不明 or 府内産100％ or 府外産(府内産0%)）</t>
    <rPh sb="1" eb="3">
      <t>ブモン</t>
    </rPh>
    <rPh sb="3" eb="4">
      <t>ベツ</t>
    </rPh>
    <rPh sb="5" eb="6">
      <t>ザイ</t>
    </rPh>
    <rPh sb="12" eb="14">
      <t>フナイ</t>
    </rPh>
    <rPh sb="14" eb="15">
      <t>サン</t>
    </rPh>
    <rPh sb="15" eb="17">
      <t>ワリアイ</t>
    </rPh>
    <phoneticPr fontId="5"/>
  </si>
  <si>
    <t>府内産</t>
    <rPh sb="0" eb="3">
      <t>フナイサン</t>
    </rPh>
    <phoneticPr fontId="5"/>
  </si>
  <si>
    <t>マージン計算</t>
    <rPh sb="4" eb="6">
      <t>ケイサン</t>
    </rPh>
    <phoneticPr fontId="5"/>
  </si>
  <si>
    <t>直接効果</t>
    <rPh sb="0" eb="4">
      <t>チョクセツコウカ</t>
    </rPh>
    <phoneticPr fontId="5"/>
  </si>
  <si>
    <t>入力シートの数値</t>
    <phoneticPr fontId="5"/>
  </si>
  <si>
    <t>全国</t>
    <rPh sb="0" eb="2">
      <t>ゼンコク</t>
    </rPh>
    <phoneticPr fontId="5"/>
  </si>
  <si>
    <t>大阪府域</t>
    <rPh sb="0" eb="4">
      <t>オオサカフイキ</t>
    </rPh>
    <phoneticPr fontId="5"/>
  </si>
  <si>
    <t>その他の地域</t>
    <rPh sb="2" eb="3">
      <t>タ</t>
    </rPh>
    <rPh sb="4" eb="6">
      <t>チイキ</t>
    </rPh>
    <phoneticPr fontId="5"/>
  </si>
  <si>
    <t>マージン率</t>
    <rPh sb="4" eb="5">
      <t>リツ</t>
    </rPh>
    <phoneticPr fontId="5"/>
  </si>
  <si>
    <t>係数表（【従】係数表シートより引用）</t>
    <rPh sb="0" eb="3">
      <t>ケイスウヒョウ</t>
    </rPh>
    <rPh sb="5" eb="6">
      <t>ジュウ</t>
    </rPh>
    <rPh sb="7" eb="9">
      <t>ケイスウ</t>
    </rPh>
    <rPh sb="9" eb="10">
      <t>ヒョウ</t>
    </rPh>
    <rPh sb="15" eb="17">
      <t>インヨウ</t>
    </rPh>
    <phoneticPr fontId="5"/>
  </si>
  <si>
    <t>消費転換率（大阪府）</t>
    <rPh sb="0" eb="2">
      <t>ショウヒ</t>
    </rPh>
    <rPh sb="2" eb="4">
      <t>テンカン</t>
    </rPh>
    <rPh sb="4" eb="5">
      <t>リツ</t>
    </rPh>
    <rPh sb="6" eb="9">
      <t>オオサカフ</t>
    </rPh>
    <phoneticPr fontId="33"/>
  </si>
  <si>
    <t>②価格種別</t>
    <rPh sb="1" eb="3">
      <t>カカク</t>
    </rPh>
    <rPh sb="3" eb="5">
      <t>シュベツ</t>
    </rPh>
    <phoneticPr fontId="5"/>
  </si>
  <si>
    <t>その他地域産（府内産0％）</t>
    <rPh sb="2" eb="5">
      <t>タチイキ</t>
    </rPh>
    <rPh sb="5" eb="6">
      <t>サン</t>
    </rPh>
    <rPh sb="7" eb="9">
      <t>フナイ</t>
    </rPh>
    <rPh sb="9" eb="10">
      <t>サン</t>
    </rPh>
    <phoneticPr fontId="5"/>
  </si>
  <si>
    <t>運賃率</t>
    <rPh sb="0" eb="3">
      <t>ウンチンリツ</t>
    </rPh>
    <phoneticPr fontId="5"/>
  </si>
  <si>
    <t>購入者価格</t>
  </si>
  <si>
    <t>係数表
（係数表シートより引用）</t>
    <rPh sb="0" eb="2">
      <t>ケイスウ</t>
    </rPh>
    <rPh sb="2" eb="3">
      <t>ヒョウ</t>
    </rPh>
    <rPh sb="5" eb="8">
      <t>ケイスウヒョウ</t>
    </rPh>
    <rPh sb="13" eb="15">
      <t>インヨウ</t>
    </rPh>
    <phoneticPr fontId="5"/>
  </si>
  <si>
    <t>★入力
してください</t>
    <rPh sb="1" eb="3">
      <t>ニュウリョク</t>
    </rPh>
    <phoneticPr fontId="5"/>
  </si>
  <si>
    <t>★選択
してください</t>
    <rPh sb="1" eb="3">
      <t>センタク</t>
    </rPh>
    <phoneticPr fontId="5"/>
  </si>
  <si>
    <t>★必要に応じて
変更してください</t>
    <rPh sb="1" eb="3">
      <t>ヒツヨウ</t>
    </rPh>
    <rPh sb="4" eb="5">
      <t>オウ</t>
    </rPh>
    <rPh sb="8" eb="10">
      <t>ヘンコウ</t>
    </rPh>
    <phoneticPr fontId="5"/>
  </si>
  <si>
    <t>電気・ガス・熱供給</t>
    <rPh sb="1" eb="2">
      <t>キ</t>
    </rPh>
    <phoneticPr fontId="5"/>
  </si>
  <si>
    <t>令和２年（2020年）大阪府内外２地域間産業連関表　経済波及効果推計ツール（37部門）</t>
    <rPh sb="0" eb="2">
      <t>レイワ</t>
    </rPh>
    <rPh sb="3" eb="4">
      <t>ネン</t>
    </rPh>
    <rPh sb="9" eb="10">
      <t>ネン</t>
    </rPh>
    <rPh sb="11" eb="14">
      <t>オオサカフ</t>
    </rPh>
    <rPh sb="14" eb="16">
      <t>ナイガイ</t>
    </rPh>
    <rPh sb="17" eb="20">
      <t>チイキカン</t>
    </rPh>
    <rPh sb="20" eb="22">
      <t>サンギョウ</t>
    </rPh>
    <rPh sb="22" eb="24">
      <t>レンカン</t>
    </rPh>
    <rPh sb="24" eb="25">
      <t>ヒョウ</t>
    </rPh>
    <rPh sb="26" eb="28">
      <t>ケイザイ</t>
    </rPh>
    <rPh sb="28" eb="30">
      <t>ハキュウ</t>
    </rPh>
    <rPh sb="30" eb="32">
      <t>コウカ</t>
    </rPh>
    <rPh sb="32" eb="34">
      <t>スイケイ</t>
    </rPh>
    <rPh sb="40" eb="42">
      <t>ブモン</t>
    </rPh>
    <phoneticPr fontId="5"/>
  </si>
  <si>
    <t>令和２年（2020年）大阪府内外２地域間産業連関表　逆行列係数表</t>
    <rPh sb="0" eb="2">
      <t>レイワ</t>
    </rPh>
    <rPh sb="3" eb="4">
      <t>ネン</t>
    </rPh>
    <rPh sb="9" eb="10">
      <t>ネン</t>
    </rPh>
    <rPh sb="11" eb="14">
      <t>オオサカフ</t>
    </rPh>
    <rPh sb="14" eb="16">
      <t>ナイガイ</t>
    </rPh>
    <rPh sb="17" eb="25">
      <t>チイキカンサンギョウレンカンヒョウ</t>
    </rPh>
    <rPh sb="26" eb="29">
      <t>ギャクギョウレツ</t>
    </rPh>
    <rPh sb="29" eb="31">
      <t>ケイスウ</t>
    </rPh>
    <rPh sb="31" eb="32">
      <t>ヒョウ</t>
    </rPh>
    <phoneticPr fontId="5"/>
  </si>
  <si>
    <t>地域間表と地域表の差（①－②）</t>
    <rPh sb="3" eb="4">
      <t>ヒョウ</t>
    </rPh>
    <rPh sb="5" eb="7">
      <t>チイキ</t>
    </rPh>
    <rPh sb="7" eb="8">
      <t>ヒョウ</t>
    </rPh>
    <rPh sb="9" eb="10">
      <t>サ</t>
    </rPh>
    <phoneticPr fontId="5"/>
  </si>
  <si>
    <t>令和２年（2020年）大阪府内外２地域間産業連関表　係数</t>
    <rPh sb="0" eb="2">
      <t>レイワ</t>
    </rPh>
    <rPh sb="3" eb="4">
      <t>ネン</t>
    </rPh>
    <rPh sb="9" eb="10">
      <t>ネン</t>
    </rPh>
    <rPh sb="11" eb="16">
      <t>オオサカフナイガイ</t>
    </rPh>
    <rPh sb="20" eb="22">
      <t>サンギョウ</t>
    </rPh>
    <rPh sb="22" eb="24">
      <t>レンカン</t>
    </rPh>
    <rPh sb="24" eb="25">
      <t>ヒョウ</t>
    </rPh>
    <rPh sb="26" eb="28">
      <t>ケイスウ</t>
    </rPh>
    <phoneticPr fontId="5"/>
  </si>
  <si>
    <t>②財・サービスの府内産割合</t>
    <rPh sb="1" eb="2">
      <t>ザイ</t>
    </rPh>
    <rPh sb="8" eb="13">
      <t>フナイサンワリアイ</t>
    </rPh>
    <phoneticPr fontId="5"/>
  </si>
  <si>
    <t>令和２年平均</t>
  </si>
  <si>
    <t>★入力してください</t>
    <rPh sb="1" eb="3">
      <t>ニュウリョク</t>
    </rPh>
    <phoneticPr fontId="5"/>
  </si>
  <si>
    <t>★選択してください</t>
    <rPh sb="1" eb="3">
      <t>センタク</t>
    </rPh>
    <phoneticPr fontId="5"/>
  </si>
  <si>
    <t>府内産（億円）</t>
    <rPh sb="0" eb="3">
      <t>フナイサン</t>
    </rPh>
    <rPh sb="4" eb="6">
      <t>オクエン</t>
    </rPh>
    <phoneticPr fontId="5"/>
  </si>
  <si>
    <t>その他地域産（億円）</t>
    <rPh sb="2" eb="3">
      <t>タ</t>
    </rPh>
    <rPh sb="3" eb="5">
      <t>チイキ</t>
    </rPh>
    <rPh sb="5" eb="6">
      <t>サン</t>
    </rPh>
    <rPh sb="7" eb="9">
      <t>オクエン</t>
    </rPh>
    <phoneticPr fontId="5"/>
  </si>
  <si>
    <t>新規需要額分割後</t>
    <rPh sb="0" eb="5">
      <t>シンキジュヨウガク</t>
    </rPh>
    <rPh sb="5" eb="8">
      <t>ブンカツゴ</t>
    </rPh>
    <phoneticPr fontId="5"/>
  </si>
  <si>
    <t>★金額を確認して、入力シートに転記してください</t>
    <rPh sb="1" eb="2">
      <t>キン</t>
    </rPh>
    <rPh sb="2" eb="3">
      <t>ガク</t>
    </rPh>
    <rPh sb="4" eb="6">
      <t>カクニン</t>
    </rPh>
    <rPh sb="9" eb="11">
      <t>ニュウリョク</t>
    </rPh>
    <rPh sb="15" eb="17">
      <t>テンキ</t>
    </rPh>
    <phoneticPr fontId="5"/>
  </si>
  <si>
    <t>新規需要額
直接効果額</t>
    <rPh sb="6" eb="10">
      <t>チョクセツコウカ</t>
    </rPh>
    <rPh sb="10" eb="11">
      <t>ガク</t>
    </rPh>
    <phoneticPr fontId="5"/>
  </si>
  <si>
    <t>【参考】地域間産業連関表を用いた経済波及効果の計算フロー図</t>
    <rPh sb="1" eb="3">
      <t>サンコウ</t>
    </rPh>
    <rPh sb="4" eb="7">
      <t>チイキカン</t>
    </rPh>
    <rPh sb="7" eb="12">
      <t>サンギョウレンカンヒョウ</t>
    </rPh>
    <rPh sb="13" eb="14">
      <t>モチ</t>
    </rPh>
    <rPh sb="16" eb="18">
      <t>ケイザイ</t>
    </rPh>
    <rPh sb="18" eb="20">
      <t>ハキュウ</t>
    </rPh>
    <rPh sb="20" eb="22">
      <t>コウカ</t>
    </rPh>
    <rPh sb="23" eb="25">
      <t>ケイサン</t>
    </rPh>
    <rPh sb="28" eb="29">
      <t>ズ</t>
    </rPh>
    <phoneticPr fontId="5"/>
  </si>
  <si>
    <t>■新規需要額発生地域分割シート　</t>
    <rPh sb="1" eb="3">
      <t>シンキ</t>
    </rPh>
    <rPh sb="3" eb="5">
      <t>ジュヨウ</t>
    </rPh>
    <rPh sb="5" eb="6">
      <t>ガク</t>
    </rPh>
    <rPh sb="6" eb="8">
      <t>ハッセイ</t>
    </rPh>
    <rPh sb="8" eb="10">
      <t>チイキ</t>
    </rPh>
    <rPh sb="10" eb="12">
      <t>ブンカツ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</si>
</sst>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0_ "/>
    <numFmt numFmtId="177" formatCode="0.000000_ "/>
    <numFmt numFmtId="178" formatCode="00"/>
    <numFmt numFmtId="179" formatCode="0.000000_);[Red]\(0.000000\)"/>
    <numFmt numFmtId="180" formatCode="0.00_ "/>
    <numFmt numFmtId="181" formatCode="0.0000_ "/>
    <numFmt numFmtId="182" formatCode="#,##0.000000;[Red]\-#,##0.000000"/>
    <numFmt numFmtId="183" formatCode="#,##0.0;[Red]\-#,##0.0"/>
    <numFmt numFmtId="184" formatCode="#,##0.0000;[Red]\-#,##0.0000"/>
    <numFmt numFmtId="185" formatCode="#,##0.000000;&quot;▲ &quot;#,##0.000000"/>
  </numFmts>
  <fonts count="5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6"/>
      <name val="ＭＳ Ｐ明朝"/>
      <family val="1"/>
      <charset val="128"/>
    </font>
    <font>
      <sz val="10"/>
      <name val="ＭＳ Ｐゴシック"/>
      <family val="3"/>
      <charset val="128"/>
    </font>
    <font>
      <sz val="11"/>
      <color theme="1"/>
      <name val="ＭＳ Ｐゴシック"/>
      <family val="3"/>
      <charset val="128"/>
      <scheme val="minor"/>
    </font>
    <font>
      <sz val="14"/>
      <name val="ＭＳ 明朝"/>
      <family val="1"/>
      <charset val="128"/>
    </font>
    <font>
      <sz val="9"/>
      <name val="ＭＳ 明朝"/>
      <family val="1"/>
      <charset val="128"/>
    </font>
    <font>
      <sz val="11"/>
      <name val="ＭＳ 明朝"/>
      <family val="1"/>
      <charset val="128"/>
    </font>
    <font>
      <sz val="11"/>
      <color theme="1"/>
      <name val="ＭＳ ゴシック"/>
      <family val="2"/>
      <charset val="128"/>
    </font>
    <font>
      <sz val="10"/>
      <color theme="1"/>
      <name val="ＭＳ Ｐ明朝"/>
      <family val="1"/>
      <charset val="128"/>
    </font>
    <font>
      <sz val="18"/>
      <name val="游ゴシック"/>
      <family val="3"/>
      <charset val="128"/>
    </font>
    <font>
      <sz val="9"/>
      <name val="游ゴシック"/>
      <family val="3"/>
      <charset val="128"/>
    </font>
    <font>
      <sz val="12"/>
      <name val="游ゴシック"/>
      <family val="3"/>
      <charset val="128"/>
    </font>
    <font>
      <b/>
      <sz val="12"/>
      <name val="游ゴシック"/>
      <family val="3"/>
      <charset val="128"/>
    </font>
    <font>
      <sz val="8"/>
      <name val="游ゴシック"/>
      <family val="3"/>
      <charset val="128"/>
    </font>
    <font>
      <sz val="11"/>
      <name val="游ゴシック"/>
      <family val="3"/>
      <charset val="128"/>
    </font>
    <font>
      <b/>
      <sz val="11"/>
      <name val="游ゴシック"/>
      <family val="3"/>
      <charset val="128"/>
    </font>
    <font>
      <sz val="10"/>
      <name val="游ゴシック"/>
      <family val="3"/>
      <charset val="128"/>
    </font>
    <font>
      <b/>
      <sz val="18"/>
      <name val="游ゴシック"/>
      <family val="3"/>
      <charset val="128"/>
    </font>
    <font>
      <sz val="10"/>
      <color theme="1"/>
      <name val="游ゴシック"/>
      <family val="3"/>
      <charset val="128"/>
    </font>
    <font>
      <sz val="6"/>
      <name val="ＭＳ Ｐゴシック"/>
      <family val="2"/>
      <charset val="128"/>
      <scheme val="minor"/>
    </font>
    <font>
      <b/>
      <sz val="11"/>
      <color rgb="FF0070C0"/>
      <name val="游ゴシック"/>
      <family val="3"/>
      <charset val="128"/>
    </font>
    <font>
      <sz val="14"/>
      <name val="游ゴシック"/>
      <family val="3"/>
      <charset val="128"/>
    </font>
    <font>
      <b/>
      <sz val="10"/>
      <name val="游ゴシック"/>
      <family val="3"/>
      <charset val="128"/>
    </font>
    <font>
      <b/>
      <sz val="14"/>
      <name val="游ゴシック"/>
      <family val="3"/>
      <charset val="128"/>
    </font>
    <font>
      <b/>
      <sz val="11"/>
      <color theme="0"/>
      <name val="游ゴシック"/>
      <family val="3"/>
      <charset val="128"/>
    </font>
    <font>
      <sz val="9"/>
      <name val="ＭＳ Ｐゴシック"/>
      <family val="3"/>
      <charset val="128"/>
    </font>
    <font>
      <b/>
      <sz val="9"/>
      <name val="ＭＳ Ｐゴシック"/>
      <family val="3"/>
      <charset val="128"/>
    </font>
    <font>
      <b/>
      <sz val="9"/>
      <name val="游ゴシック"/>
      <family val="3"/>
      <charset val="128"/>
    </font>
    <font>
      <b/>
      <sz val="11"/>
      <color theme="3"/>
      <name val="ＭＳ Ｐゴシック"/>
      <family val="2"/>
      <charset val="128"/>
      <scheme val="minor"/>
    </font>
    <font>
      <sz val="10"/>
      <color theme="1"/>
      <name val="ＭＳ Ｐゴシック"/>
      <family val="2"/>
      <charset val="128"/>
      <scheme val="minor"/>
    </font>
    <font>
      <sz val="9"/>
      <color theme="1"/>
      <name val="Meiryo UI"/>
      <family val="3"/>
      <charset val="128"/>
    </font>
    <font>
      <b/>
      <sz val="9"/>
      <color theme="1"/>
      <name val="Meiryo UI"/>
      <family val="3"/>
      <charset val="128"/>
    </font>
    <font>
      <b/>
      <sz val="14"/>
      <color theme="1"/>
      <name val="Meiryo UI"/>
      <family val="3"/>
      <charset val="128"/>
    </font>
    <font>
      <sz val="9"/>
      <color rgb="FFC00000"/>
      <name val="游ゴシック Light"/>
      <family val="3"/>
      <charset val="128"/>
    </font>
    <font>
      <sz val="11"/>
      <color theme="1"/>
      <name val="ＭＳ Ｐゴシック"/>
      <family val="2"/>
      <scheme val="minor"/>
    </font>
    <font>
      <sz val="11"/>
      <color theme="1"/>
      <name val="游ゴシック"/>
      <family val="3"/>
      <charset val="128"/>
    </font>
    <font>
      <sz val="18"/>
      <name val="ＭＳ Ｐゴシック"/>
      <family val="3"/>
      <charset val="128"/>
    </font>
    <font>
      <b/>
      <sz val="18"/>
      <name val="ＭＳ Ｐゴシック"/>
      <family val="3"/>
      <charset val="128"/>
    </font>
    <font>
      <sz val="24"/>
      <name val="ＭＳ Ｐゴシック"/>
      <family val="3"/>
      <charset val="128"/>
    </font>
    <font>
      <b/>
      <sz val="14"/>
      <color rgb="FF0070C0"/>
      <name val="游ゴシック"/>
      <family val="3"/>
      <charset val="128"/>
    </font>
    <font>
      <b/>
      <i/>
      <sz val="18"/>
      <color theme="1"/>
      <name val="HGS創英角ﾎﾟｯﾌﾟ体"/>
      <family val="3"/>
      <charset val="128"/>
    </font>
    <font>
      <sz val="14"/>
      <name val="BIZ UDPゴシック"/>
      <family val="3"/>
      <charset val="128"/>
    </font>
    <font>
      <sz val="11"/>
      <name val="BIZ UDPゴシック"/>
      <family val="3"/>
      <charset val="128"/>
    </font>
    <font>
      <b/>
      <sz val="14"/>
      <name val="BIZ UDPゴシック"/>
      <family val="3"/>
      <charset val="128"/>
    </font>
    <font>
      <b/>
      <sz val="11"/>
      <name val="BIZ UDPゴシック"/>
      <family val="3"/>
      <charset val="128"/>
    </font>
  </fonts>
  <fills count="34">
    <fill>
      <patternFill patternType="none"/>
    </fill>
    <fill>
      <patternFill patternType="gray125"/>
    </fill>
    <fill>
      <patternFill patternType="solid">
        <fgColor rgb="FFFFFF00"/>
        <bgColor indexed="64"/>
      </patternFill>
    </fill>
    <fill>
      <patternFill patternType="solid">
        <fgColor rgb="FF00FF00"/>
        <bgColor indexed="64"/>
      </patternFill>
    </fill>
    <fill>
      <patternFill patternType="solid">
        <fgColor rgb="FF00FFFF"/>
        <bgColor indexed="64"/>
      </patternFill>
    </fill>
    <fill>
      <patternFill patternType="solid">
        <fgColor rgb="FFFFC000"/>
        <bgColor indexed="64"/>
      </patternFill>
    </fill>
    <fill>
      <patternFill patternType="solid">
        <fgColor rgb="FFFF99FF"/>
        <bgColor indexed="64"/>
      </patternFill>
    </fill>
    <fill>
      <patternFill patternType="solid">
        <fgColor rgb="FFCCFF33"/>
        <bgColor indexed="64"/>
      </patternFill>
    </fill>
    <fill>
      <patternFill patternType="solid">
        <fgColor theme="8" tint="0.39997558519241921"/>
        <bgColor indexed="64"/>
      </patternFill>
    </fill>
    <fill>
      <patternFill patternType="solid">
        <fgColor rgb="FFFFFF99"/>
        <bgColor indexed="64"/>
      </patternFill>
    </fill>
    <fill>
      <patternFill patternType="solid">
        <fgColor rgb="FFFFCCFF"/>
        <bgColor indexed="64"/>
      </patternFill>
    </fill>
    <fill>
      <patternFill patternType="solid">
        <fgColor rgb="FFFFCC66"/>
        <bgColor indexed="64"/>
      </patternFill>
    </fill>
    <fill>
      <patternFill patternType="solid">
        <fgColor theme="4" tint="0.39994506668294322"/>
        <bgColor indexed="64"/>
      </patternFill>
    </fill>
    <fill>
      <patternFill patternType="solid">
        <fgColor theme="7" tint="0.39997558519241921"/>
        <bgColor indexed="64"/>
      </patternFill>
    </fill>
    <fill>
      <patternFill patternType="solid">
        <fgColor theme="9" tint="0.39994506668294322"/>
        <bgColor indexed="64"/>
      </patternFill>
    </fill>
    <fill>
      <patternFill patternType="solid">
        <fgColor theme="5" tint="0.79998168889431442"/>
        <bgColor indexed="64"/>
      </patternFill>
    </fill>
    <fill>
      <patternFill patternType="solid">
        <fgColor theme="8" tint="0.59999389629810485"/>
        <bgColor indexed="64"/>
      </patternFill>
    </fill>
    <fill>
      <patternFill patternType="solid">
        <fgColor theme="4" tint="0.79998168889431442"/>
        <bgColor indexed="64"/>
      </patternFill>
    </fill>
    <fill>
      <patternFill patternType="solid">
        <fgColor rgb="FF99FFCC"/>
        <bgColor indexed="64"/>
      </patternFill>
    </fill>
    <fill>
      <patternFill patternType="solid">
        <fgColor theme="4" tint="-0.249977111117893"/>
        <bgColor indexed="64"/>
      </patternFill>
    </fill>
    <fill>
      <patternFill patternType="solid">
        <fgColor theme="3" tint="0.39997558519241921"/>
        <bgColor indexed="64"/>
      </patternFill>
    </fill>
    <fill>
      <patternFill patternType="solid">
        <fgColor indexed="22"/>
        <bgColor indexed="64"/>
      </patternFill>
    </fill>
    <fill>
      <patternFill patternType="solid">
        <fgColor indexed="47"/>
        <bgColor indexed="64"/>
      </patternFill>
    </fill>
    <fill>
      <patternFill patternType="solid">
        <fgColor theme="9" tint="0.79998168889431442"/>
        <bgColor indexed="64"/>
      </patternFill>
    </fill>
    <fill>
      <patternFill patternType="solid">
        <fgColor rgb="FFFFFFCC"/>
        <bgColor indexed="64"/>
      </patternFill>
    </fill>
    <fill>
      <patternFill patternType="solid">
        <fgColor rgb="FFCCFFFF"/>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rgb="FFFDE9D9"/>
        <bgColor indexed="64"/>
      </patternFill>
    </fill>
    <fill>
      <patternFill patternType="solid">
        <fgColor theme="7" tint="0.79998168889431442"/>
        <bgColor indexed="64"/>
      </patternFill>
    </fill>
    <fill>
      <patternFill patternType="solid">
        <fgColor rgb="FF00B0F0"/>
        <bgColor indexed="64"/>
      </patternFill>
    </fill>
    <fill>
      <patternFill patternType="solid">
        <fgColor theme="3" tint="0.59999389629810485"/>
        <bgColor indexed="64"/>
      </patternFill>
    </fill>
    <fill>
      <patternFill patternType="solid">
        <fgColor theme="2" tint="-9.9978637043366805E-2"/>
        <bgColor indexed="64"/>
      </patternFill>
    </fill>
  </fills>
  <borders count="109">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right/>
      <top/>
      <bottom style="double">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medium">
        <color indexed="64"/>
      </bottom>
      <diagonal/>
    </border>
    <border>
      <left/>
      <right/>
      <top style="medium">
        <color indexed="64"/>
      </top>
      <bottom style="medium">
        <color indexed="64"/>
      </bottom>
      <diagonal/>
    </border>
    <border>
      <left/>
      <right/>
      <top style="medium">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hair">
        <color indexed="64"/>
      </top>
      <bottom style="medium">
        <color indexed="64"/>
      </bottom>
      <diagonal/>
    </border>
    <border>
      <left style="medium">
        <color rgb="FFFF0000"/>
      </left>
      <right style="medium">
        <color rgb="FFFF0000"/>
      </right>
      <top style="medium">
        <color rgb="FFFF0000"/>
      </top>
      <bottom style="medium">
        <color indexed="64"/>
      </bottom>
      <diagonal/>
    </border>
    <border>
      <left style="medium">
        <color rgb="FFFF0000"/>
      </left>
      <right style="medium">
        <color rgb="FFFF0000"/>
      </right>
      <top style="medium">
        <color indexed="64"/>
      </top>
      <bottom style="hair">
        <color indexed="64"/>
      </bottom>
      <diagonal/>
    </border>
    <border>
      <left style="medium">
        <color rgb="FFFF0000"/>
      </left>
      <right style="medium">
        <color rgb="FFFF0000"/>
      </right>
      <top style="hair">
        <color indexed="64"/>
      </top>
      <bottom style="hair">
        <color indexed="64"/>
      </bottom>
      <diagonal/>
    </border>
    <border>
      <left style="medium">
        <color rgb="FFFF0000"/>
      </left>
      <right style="medium">
        <color rgb="FFFF0000"/>
      </right>
      <top style="hair">
        <color indexed="64"/>
      </top>
      <bottom style="thin">
        <color indexed="64"/>
      </bottom>
      <diagonal/>
    </border>
    <border>
      <left style="medium">
        <color rgb="FFFF0000"/>
      </left>
      <right style="medium">
        <color rgb="FFFF0000"/>
      </right>
      <top style="thin">
        <color indexed="64"/>
      </top>
      <bottom style="hair">
        <color indexed="64"/>
      </bottom>
      <diagonal/>
    </border>
    <border>
      <left style="medium">
        <color rgb="FFFF0000"/>
      </left>
      <right style="medium">
        <color rgb="FFFF0000"/>
      </right>
      <top style="hair">
        <color indexed="64"/>
      </top>
      <bottom style="medium">
        <color rgb="FFFF0000"/>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top style="medium">
        <color indexed="64"/>
      </top>
      <bottom style="thin">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rgb="FFFF0000"/>
      </left>
      <right style="medium">
        <color rgb="FFFF0000"/>
      </right>
      <top style="medium">
        <color rgb="FFFF0000"/>
      </top>
      <bottom/>
      <diagonal/>
    </border>
    <border>
      <left style="medium">
        <color rgb="FFFF0000"/>
      </left>
      <right style="medium">
        <color rgb="FFFF0000"/>
      </right>
      <top/>
      <bottom style="medium">
        <color rgb="FFFF0000"/>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hair">
        <color indexed="64"/>
      </bottom>
      <diagonal/>
    </border>
    <border>
      <left/>
      <right/>
      <top/>
      <bottom style="hair">
        <color indexed="64"/>
      </bottom>
      <diagonal/>
    </border>
    <border>
      <left style="medium">
        <color rgb="FFFF0000"/>
      </left>
      <right style="medium">
        <color rgb="FFFF0000"/>
      </right>
      <top/>
      <bottom style="hair">
        <color indexed="64"/>
      </bottom>
      <diagonal/>
    </border>
    <border>
      <left style="medium">
        <color indexed="64"/>
      </left>
      <right style="medium">
        <color indexed="64"/>
      </right>
      <top/>
      <bottom style="hair">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left/>
      <right style="medium">
        <color rgb="FFFF0000"/>
      </right>
      <top/>
      <bottom/>
      <diagonal/>
    </border>
    <border>
      <left style="thin">
        <color indexed="64"/>
      </left>
      <right/>
      <top style="thin">
        <color indexed="64"/>
      </top>
      <bottom style="thin">
        <color indexed="64"/>
      </bottom>
      <diagonal/>
    </border>
    <border>
      <left/>
      <right style="medium">
        <color indexed="64"/>
      </right>
      <top style="medium">
        <color indexed="64"/>
      </top>
      <bottom style="medium">
        <color indexed="64"/>
      </bottom>
      <diagonal/>
    </border>
    <border>
      <left/>
      <right/>
      <top style="hair">
        <color indexed="64"/>
      </top>
      <bottom/>
      <diagonal/>
    </border>
    <border>
      <left style="medium">
        <color rgb="FFFF0000"/>
      </left>
      <right style="medium">
        <color rgb="FFFF0000"/>
      </right>
      <top style="medium">
        <color rgb="FFFF0000"/>
      </top>
      <bottom style="medium">
        <color rgb="FFFF0000"/>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style="medium">
        <color theme="1"/>
      </bottom>
      <diagonal/>
    </border>
    <border>
      <left style="medium">
        <color indexed="64"/>
      </left>
      <right style="medium">
        <color indexed="64"/>
      </right>
      <top style="hair">
        <color indexed="64"/>
      </top>
      <bottom/>
      <diagonal/>
    </border>
  </borders>
  <cellStyleXfs count="39">
    <xf numFmtId="0" fontId="0" fillId="0" borderId="0">
      <alignment vertical="center"/>
    </xf>
    <xf numFmtId="9" fontId="4" fillId="0" borderId="0" applyFont="0" applyFill="0" applyBorder="0" applyAlignment="0" applyProtection="0"/>
    <xf numFmtId="38" fontId="4" fillId="0" borderId="0" applyFont="0" applyFill="0" applyBorder="0" applyAlignment="0" applyProtection="0">
      <alignment vertical="center"/>
    </xf>
    <xf numFmtId="38" fontId="8" fillId="0" borderId="0" applyFont="0" applyFill="0" applyBorder="0" applyAlignment="0" applyProtection="0">
      <alignment vertical="center"/>
    </xf>
    <xf numFmtId="0" fontId="7" fillId="0" borderId="0"/>
    <xf numFmtId="0" fontId="4" fillId="0" borderId="0"/>
    <xf numFmtId="0" fontId="4" fillId="0" borderId="0"/>
    <xf numFmtId="0" fontId="4" fillId="0" borderId="0"/>
    <xf numFmtId="0" fontId="8" fillId="0" borderId="0">
      <alignment vertical="center"/>
    </xf>
    <xf numFmtId="0" fontId="7" fillId="0" borderId="0"/>
    <xf numFmtId="0" fontId="9" fillId="0" borderId="0"/>
    <xf numFmtId="0" fontId="4" fillId="0" borderId="0"/>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13" fillId="12" borderId="0" applyNumberFormat="0" applyFont="0" applyBorder="0" applyAlignment="0" applyProtection="0">
      <alignment horizontal="center" vertical="center" wrapText="1"/>
    </xf>
    <xf numFmtId="0" fontId="13" fillId="13" borderId="0" applyNumberFormat="0" applyFont="0" applyBorder="0" applyAlignment="0" applyProtection="0">
      <alignment horizontal="center" vertical="center" wrapText="1"/>
    </xf>
    <xf numFmtId="0" fontId="13" fillId="14" borderId="66" applyNumberFormat="0" applyFont="0" applyBorder="0" applyAlignment="0" applyProtection="0">
      <alignment horizontal="center" vertical="center" wrapText="1"/>
    </xf>
    <xf numFmtId="38" fontId="2" fillId="0" borderId="0" applyFont="0" applyFill="0" applyBorder="0" applyAlignment="0" applyProtection="0">
      <alignment vertical="center"/>
    </xf>
    <xf numFmtId="38" fontId="11" fillId="0" borderId="0" applyFont="0" applyFill="0" applyBorder="0" applyAlignment="0" applyProtection="0"/>
    <xf numFmtId="0" fontId="10"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1" fillId="0" borderId="0"/>
    <xf numFmtId="0" fontId="7" fillId="0" borderId="0"/>
    <xf numFmtId="0" fontId="4" fillId="0" borderId="0"/>
    <xf numFmtId="0" fontId="4" fillId="0" borderId="0"/>
    <xf numFmtId="0" fontId="2" fillId="0" borderId="0">
      <alignment vertical="center"/>
    </xf>
    <xf numFmtId="38" fontId="4" fillId="0" borderId="0" applyFont="0" applyFill="0" applyBorder="0" applyAlignment="0" applyProtection="0">
      <alignment vertical="center"/>
    </xf>
    <xf numFmtId="0" fontId="1" fillId="0" borderId="0">
      <alignment vertical="center"/>
    </xf>
    <xf numFmtId="0" fontId="30" fillId="0" borderId="0"/>
    <xf numFmtId="0" fontId="4" fillId="0" borderId="0"/>
    <xf numFmtId="0" fontId="34" fillId="0" borderId="0">
      <alignment vertical="center"/>
    </xf>
    <xf numFmtId="38" fontId="39" fillId="0" borderId="0" applyFont="0" applyFill="0" applyBorder="0" applyAlignment="0" applyProtection="0">
      <alignment vertical="center"/>
    </xf>
    <xf numFmtId="38" fontId="30" fillId="0" borderId="0" applyFont="0" applyFill="0" applyBorder="0" applyAlignment="0" applyProtection="0"/>
  </cellStyleXfs>
  <cellXfs count="735">
    <xf numFmtId="0" fontId="0" fillId="0" borderId="0" xfId="0">
      <alignment vertical="center"/>
    </xf>
    <xf numFmtId="0" fontId="14" fillId="0" borderId="0" xfId="0" applyFont="1">
      <alignment vertical="center"/>
    </xf>
    <xf numFmtId="0" fontId="15" fillId="0" borderId="0" xfId="0" applyFont="1">
      <alignment vertical="center"/>
    </xf>
    <xf numFmtId="0" fontId="17" fillId="0" borderId="0" xfId="0" applyFont="1" applyAlignment="1">
      <alignment horizontal="center" vertical="center"/>
    </xf>
    <xf numFmtId="0" fontId="15" fillId="0" borderId="0" xfId="0" applyFont="1" applyAlignment="1">
      <alignment vertical="center" wrapText="1"/>
    </xf>
    <xf numFmtId="176" fontId="17" fillId="0" borderId="19" xfId="0" applyNumberFormat="1" applyFont="1" applyBorder="1">
      <alignment vertical="center"/>
    </xf>
    <xf numFmtId="0" fontId="15" fillId="0" borderId="13" xfId="0" applyFont="1" applyBorder="1">
      <alignment vertical="center"/>
    </xf>
    <xf numFmtId="0" fontId="15" fillId="0" borderId="25" xfId="0" applyFont="1" applyBorder="1" applyAlignment="1">
      <alignment horizontal="distributed" vertical="center" justifyLastLine="1"/>
    </xf>
    <xf numFmtId="0" fontId="15" fillId="2" borderId="31" xfId="0" applyFont="1" applyFill="1" applyBorder="1" applyAlignment="1">
      <alignment horizontal="center" vertical="center"/>
    </xf>
    <xf numFmtId="0" fontId="15" fillId="3" borderId="12" xfId="0" applyFont="1" applyFill="1" applyBorder="1" applyAlignment="1">
      <alignment horizontal="center" vertical="center"/>
    </xf>
    <xf numFmtId="0" fontId="18" fillId="4" borderId="12" xfId="0" applyFont="1" applyFill="1" applyBorder="1" applyAlignment="1">
      <alignment horizontal="center" vertical="center" shrinkToFit="1"/>
    </xf>
    <xf numFmtId="0" fontId="15" fillId="5" borderId="12" xfId="0" applyFont="1" applyFill="1" applyBorder="1" applyAlignment="1">
      <alignment horizontal="center" vertical="center"/>
    </xf>
    <xf numFmtId="0" fontId="15" fillId="6" borderId="12" xfId="0" applyFont="1" applyFill="1" applyBorder="1" applyAlignment="1">
      <alignment horizontal="center" vertical="center"/>
    </xf>
    <xf numFmtId="0" fontId="15" fillId="7" borderId="12" xfId="0" applyFont="1" applyFill="1" applyBorder="1" applyAlignment="1">
      <alignment horizontal="center" vertical="center"/>
    </xf>
    <xf numFmtId="0" fontId="18" fillId="8" borderId="12" xfId="0" applyFont="1" applyFill="1" applyBorder="1" applyAlignment="1">
      <alignment horizontal="center" vertical="center" shrinkToFit="1"/>
    </xf>
    <xf numFmtId="0" fontId="15" fillId="11" borderId="12" xfId="0" applyFont="1" applyFill="1" applyBorder="1" applyAlignment="1">
      <alignment horizontal="center" vertical="center"/>
    </xf>
    <xf numFmtId="0" fontId="15" fillId="10" borderId="12" xfId="0" applyFont="1" applyFill="1" applyBorder="1" applyAlignment="1">
      <alignment horizontal="center" vertical="center"/>
    </xf>
    <xf numFmtId="176" fontId="15" fillId="2" borderId="32" xfId="0" applyNumberFormat="1" applyFont="1" applyFill="1" applyBorder="1" applyProtection="1">
      <alignment vertical="center"/>
      <protection locked="0"/>
    </xf>
    <xf numFmtId="176" fontId="15" fillId="3" borderId="20" xfId="0" applyNumberFormat="1" applyFont="1" applyFill="1" applyBorder="1">
      <alignment vertical="center"/>
    </xf>
    <xf numFmtId="176" fontId="15" fillId="4" borderId="20" xfId="0" applyNumberFormat="1" applyFont="1" applyFill="1" applyBorder="1">
      <alignment vertical="center"/>
    </xf>
    <xf numFmtId="176" fontId="15" fillId="5" borderId="20" xfId="0" applyNumberFormat="1" applyFont="1" applyFill="1" applyBorder="1">
      <alignment vertical="center"/>
    </xf>
    <xf numFmtId="176" fontId="15" fillId="6" borderId="20" xfId="0" applyNumberFormat="1" applyFont="1" applyFill="1" applyBorder="1">
      <alignment vertical="center"/>
    </xf>
    <xf numFmtId="176" fontId="15" fillId="7" borderId="20" xfId="0" applyNumberFormat="1" applyFont="1" applyFill="1" applyBorder="1">
      <alignment vertical="center"/>
    </xf>
    <xf numFmtId="176" fontId="15" fillId="8" borderId="20" xfId="0" applyNumberFormat="1" applyFont="1" applyFill="1" applyBorder="1">
      <alignment vertical="center"/>
    </xf>
    <xf numFmtId="176" fontId="15" fillId="11" borderId="20" xfId="0" applyNumberFormat="1" applyFont="1" applyFill="1" applyBorder="1">
      <alignment vertical="center"/>
    </xf>
    <xf numFmtId="176" fontId="15" fillId="10" borderId="20" xfId="0" applyNumberFormat="1" applyFont="1" applyFill="1" applyBorder="1">
      <alignment vertical="center"/>
    </xf>
    <xf numFmtId="176" fontId="15" fillId="2" borderId="33" xfId="0" applyNumberFormat="1" applyFont="1" applyFill="1" applyBorder="1" applyProtection="1">
      <alignment vertical="center"/>
      <protection locked="0"/>
    </xf>
    <xf numFmtId="176" fontId="15" fillId="3" borderId="21" xfId="0" applyNumberFormat="1" applyFont="1" applyFill="1" applyBorder="1">
      <alignment vertical="center"/>
    </xf>
    <xf numFmtId="176" fontId="15" fillId="4" borderId="21" xfId="0" applyNumberFormat="1" applyFont="1" applyFill="1" applyBorder="1">
      <alignment vertical="center"/>
    </xf>
    <xf numFmtId="176" fontId="15" fillId="5" borderId="21" xfId="0" applyNumberFormat="1" applyFont="1" applyFill="1" applyBorder="1">
      <alignment vertical="center"/>
    </xf>
    <xf numFmtId="176" fontId="15" fillId="6" borderId="21" xfId="0" applyNumberFormat="1" applyFont="1" applyFill="1" applyBorder="1">
      <alignment vertical="center"/>
    </xf>
    <xf numFmtId="176" fontId="15" fillId="7" borderId="21" xfId="0" applyNumberFormat="1" applyFont="1" applyFill="1" applyBorder="1">
      <alignment vertical="center"/>
    </xf>
    <xf numFmtId="176" fontId="15" fillId="8" borderId="21" xfId="0" applyNumberFormat="1" applyFont="1" applyFill="1" applyBorder="1">
      <alignment vertical="center"/>
    </xf>
    <xf numFmtId="176" fontId="15" fillId="11" borderId="21" xfId="0" applyNumberFormat="1" applyFont="1" applyFill="1" applyBorder="1">
      <alignment vertical="center"/>
    </xf>
    <xf numFmtId="176" fontId="15" fillId="10" borderId="21" xfId="0" applyNumberFormat="1" applyFont="1" applyFill="1" applyBorder="1">
      <alignment vertical="center"/>
    </xf>
    <xf numFmtId="176" fontId="15" fillId="2" borderId="34" xfId="0" applyNumberFormat="1" applyFont="1" applyFill="1" applyBorder="1" applyProtection="1">
      <alignment vertical="center"/>
      <protection locked="0"/>
    </xf>
    <xf numFmtId="176" fontId="15" fillId="3" borderId="22" xfId="0" applyNumberFormat="1" applyFont="1" applyFill="1" applyBorder="1">
      <alignment vertical="center"/>
    </xf>
    <xf numFmtId="176" fontId="15" fillId="4" borderId="22" xfId="0" applyNumberFormat="1" applyFont="1" applyFill="1" applyBorder="1">
      <alignment vertical="center"/>
    </xf>
    <xf numFmtId="176" fontId="15" fillId="5" borderId="22" xfId="0" applyNumberFormat="1" applyFont="1" applyFill="1" applyBorder="1">
      <alignment vertical="center"/>
    </xf>
    <xf numFmtId="176" fontId="15" fillId="6" borderId="22" xfId="0" applyNumberFormat="1" applyFont="1" applyFill="1" applyBorder="1">
      <alignment vertical="center"/>
    </xf>
    <xf numFmtId="176" fontId="15" fillId="7" borderId="22" xfId="0" applyNumberFormat="1" applyFont="1" applyFill="1" applyBorder="1">
      <alignment vertical="center"/>
    </xf>
    <xf numFmtId="176" fontId="15" fillId="8" borderId="22" xfId="0" applyNumberFormat="1" applyFont="1" applyFill="1" applyBorder="1">
      <alignment vertical="center"/>
    </xf>
    <xf numFmtId="176" fontId="15" fillId="11" borderId="22" xfId="0" applyNumberFormat="1" applyFont="1" applyFill="1" applyBorder="1">
      <alignment vertical="center"/>
    </xf>
    <xf numFmtId="176" fontId="15" fillId="10" borderId="22" xfId="0" applyNumberFormat="1" applyFont="1" applyFill="1" applyBorder="1">
      <alignment vertical="center"/>
    </xf>
    <xf numFmtId="176" fontId="15" fillId="2" borderId="35" xfId="0" applyNumberFormat="1" applyFont="1" applyFill="1" applyBorder="1" applyProtection="1">
      <alignment vertical="center"/>
      <protection locked="0"/>
    </xf>
    <xf numFmtId="176" fontId="15" fillId="3" borderId="23" xfId="0" applyNumberFormat="1" applyFont="1" applyFill="1" applyBorder="1">
      <alignment vertical="center"/>
    </xf>
    <xf numFmtId="176" fontId="15" fillId="4" borderId="23" xfId="0" applyNumberFormat="1" applyFont="1" applyFill="1" applyBorder="1">
      <alignment vertical="center"/>
    </xf>
    <xf numFmtId="176" fontId="15" fillId="5" borderId="23" xfId="0" applyNumberFormat="1" applyFont="1" applyFill="1" applyBorder="1">
      <alignment vertical="center"/>
    </xf>
    <xf numFmtId="176" fontId="15" fillId="6" borderId="23" xfId="0" applyNumberFormat="1" applyFont="1" applyFill="1" applyBorder="1">
      <alignment vertical="center"/>
    </xf>
    <xf numFmtId="176" fontId="15" fillId="7" borderId="23" xfId="0" applyNumberFormat="1" applyFont="1" applyFill="1" applyBorder="1">
      <alignment vertical="center"/>
    </xf>
    <xf numFmtId="176" fontId="15" fillId="8" borderId="23" xfId="0" applyNumberFormat="1" applyFont="1" applyFill="1" applyBorder="1">
      <alignment vertical="center"/>
    </xf>
    <xf numFmtId="176" fontId="15" fillId="11" borderId="23" xfId="0" applyNumberFormat="1" applyFont="1" applyFill="1" applyBorder="1">
      <alignment vertical="center"/>
    </xf>
    <xf numFmtId="176" fontId="15" fillId="10" borderId="23" xfId="0" applyNumberFormat="1" applyFont="1" applyFill="1" applyBorder="1">
      <alignment vertical="center"/>
    </xf>
    <xf numFmtId="0" fontId="19" fillId="0" borderId="0" xfId="0" applyFont="1">
      <alignment vertical="center"/>
    </xf>
    <xf numFmtId="176" fontId="15" fillId="2" borderId="64" xfId="0" applyNumberFormat="1" applyFont="1" applyFill="1" applyBorder="1" applyProtection="1">
      <alignment vertical="center"/>
      <protection locked="0"/>
    </xf>
    <xf numFmtId="176" fontId="15" fillId="3" borderId="65" xfId="0" applyNumberFormat="1" applyFont="1" applyFill="1" applyBorder="1">
      <alignment vertical="center"/>
    </xf>
    <xf numFmtId="176" fontId="15" fillId="4" borderId="65" xfId="0" applyNumberFormat="1" applyFont="1" applyFill="1" applyBorder="1">
      <alignment vertical="center"/>
    </xf>
    <xf numFmtId="176" fontId="15" fillId="5" borderId="65" xfId="0" applyNumberFormat="1" applyFont="1" applyFill="1" applyBorder="1">
      <alignment vertical="center"/>
    </xf>
    <xf numFmtId="176" fontId="15" fillId="6" borderId="65" xfId="0" applyNumberFormat="1" applyFont="1" applyFill="1" applyBorder="1">
      <alignment vertical="center"/>
    </xf>
    <xf numFmtId="176" fontId="15" fillId="7" borderId="65" xfId="0" applyNumberFormat="1" applyFont="1" applyFill="1" applyBorder="1">
      <alignment vertical="center"/>
    </xf>
    <xf numFmtId="176" fontId="15" fillId="8" borderId="65" xfId="0" applyNumberFormat="1" applyFont="1" applyFill="1" applyBorder="1">
      <alignment vertical="center"/>
    </xf>
    <xf numFmtId="176" fontId="15" fillId="11" borderId="65" xfId="0" applyNumberFormat="1" applyFont="1" applyFill="1" applyBorder="1">
      <alignment vertical="center"/>
    </xf>
    <xf numFmtId="176" fontId="15" fillId="10" borderId="65" xfId="0" applyNumberFormat="1" applyFont="1" applyFill="1" applyBorder="1">
      <alignment vertical="center"/>
    </xf>
    <xf numFmtId="176" fontId="15" fillId="2" borderId="36" xfId="0" applyNumberFormat="1" applyFont="1" applyFill="1" applyBorder="1" applyProtection="1">
      <alignment vertical="center"/>
      <protection locked="0"/>
    </xf>
    <xf numFmtId="176" fontId="15" fillId="3" borderId="24" xfId="0" applyNumberFormat="1" applyFont="1" applyFill="1" applyBorder="1">
      <alignment vertical="center"/>
    </xf>
    <xf numFmtId="176" fontId="15" fillId="4" borderId="24" xfId="0" applyNumberFormat="1" applyFont="1" applyFill="1" applyBorder="1">
      <alignment vertical="center"/>
    </xf>
    <xf numFmtId="176" fontId="15" fillId="5" borderId="24" xfId="0" applyNumberFormat="1" applyFont="1" applyFill="1" applyBorder="1">
      <alignment vertical="center"/>
    </xf>
    <xf numFmtId="176" fontId="15" fillId="6" borderId="24" xfId="0" applyNumberFormat="1" applyFont="1" applyFill="1" applyBorder="1">
      <alignment vertical="center"/>
    </xf>
    <xf numFmtId="176" fontId="15" fillId="7" borderId="24" xfId="0" applyNumberFormat="1" applyFont="1" applyFill="1" applyBorder="1">
      <alignment vertical="center"/>
    </xf>
    <xf numFmtId="176" fontId="15" fillId="8" borderId="24" xfId="0" applyNumberFormat="1" applyFont="1" applyFill="1" applyBorder="1">
      <alignment vertical="center"/>
    </xf>
    <xf numFmtId="176" fontId="15" fillId="11" borderId="24" xfId="0" applyNumberFormat="1" applyFont="1" applyFill="1" applyBorder="1">
      <alignment vertical="center"/>
    </xf>
    <xf numFmtId="176" fontId="15" fillId="10" borderId="24" xfId="0" applyNumberFormat="1" applyFont="1" applyFill="1" applyBorder="1">
      <alignment vertical="center"/>
    </xf>
    <xf numFmtId="0" fontId="19" fillId="0" borderId="0" xfId="0" applyFont="1" applyAlignment="1">
      <alignment vertical="center"/>
    </xf>
    <xf numFmtId="0" fontId="19" fillId="0" borderId="37" xfId="0" applyFont="1" applyBorder="1" applyAlignment="1">
      <alignment horizontal="centerContinuous" vertical="center"/>
    </xf>
    <xf numFmtId="0" fontId="19" fillId="0" borderId="40" xfId="0" applyFont="1" applyBorder="1" applyAlignment="1">
      <alignment horizontal="centerContinuous" vertical="center"/>
    </xf>
    <xf numFmtId="0" fontId="19" fillId="0" borderId="57" xfId="0" applyFont="1" applyBorder="1" applyAlignment="1">
      <alignment horizontal="centerContinuous" vertical="center"/>
    </xf>
    <xf numFmtId="0" fontId="19" fillId="0" borderId="58" xfId="0" applyFont="1" applyBorder="1" applyAlignment="1">
      <alignment horizontal="centerContinuous" vertical="center"/>
    </xf>
    <xf numFmtId="0" fontId="19" fillId="0" borderId="41" xfId="0" applyFont="1" applyBorder="1">
      <alignment vertical="center"/>
    </xf>
    <xf numFmtId="0" fontId="19" fillId="0" borderId="40" xfId="0" applyFont="1" applyBorder="1">
      <alignment vertical="center"/>
    </xf>
    <xf numFmtId="0" fontId="19" fillId="0" borderId="0" xfId="0" applyFont="1" applyBorder="1" applyAlignment="1">
      <alignment vertical="center"/>
    </xf>
    <xf numFmtId="0" fontId="19" fillId="0" borderId="11" xfId="0" applyFont="1" applyBorder="1">
      <alignment vertical="center"/>
    </xf>
    <xf numFmtId="0" fontId="19" fillId="0" borderId="43" xfId="0" applyFont="1" applyBorder="1">
      <alignment vertical="center"/>
    </xf>
    <xf numFmtId="0" fontId="19" fillId="0" borderId="0" xfId="0" applyFont="1" applyBorder="1">
      <alignment vertical="center"/>
    </xf>
    <xf numFmtId="0" fontId="20" fillId="0" borderId="37" xfId="0" applyFont="1" applyBorder="1" applyAlignment="1">
      <alignment horizontal="centerContinuous" vertical="center"/>
    </xf>
    <xf numFmtId="0" fontId="20" fillId="0" borderId="42" xfId="0" applyFont="1" applyBorder="1" applyAlignment="1">
      <alignment horizontal="centerContinuous" vertical="center"/>
    </xf>
    <xf numFmtId="40" fontId="20" fillId="0" borderId="38" xfId="0" applyNumberFormat="1" applyFont="1" applyBorder="1" applyAlignment="1">
      <alignment horizontal="center" vertical="center"/>
    </xf>
    <xf numFmtId="40" fontId="20" fillId="0" borderId="42" xfId="0" applyNumberFormat="1" applyFont="1" applyBorder="1" applyAlignment="1">
      <alignment horizontal="center" vertical="center"/>
    </xf>
    <xf numFmtId="0" fontId="20" fillId="0" borderId="42" xfId="0" applyFont="1" applyBorder="1" applyAlignment="1">
      <alignment horizontal="center" vertical="center"/>
    </xf>
    <xf numFmtId="0" fontId="21" fillId="0" borderId="56" xfId="0" applyFont="1" applyBorder="1" applyAlignment="1">
      <alignment horizontal="center" vertical="center" wrapText="1"/>
    </xf>
    <xf numFmtId="40" fontId="19" fillId="0" borderId="2" xfId="0" applyNumberFormat="1" applyFont="1" applyBorder="1" applyAlignment="1">
      <alignment horizontal="center" vertical="center"/>
    </xf>
    <xf numFmtId="40" fontId="19" fillId="0" borderId="46" xfId="0" applyNumberFormat="1" applyFont="1" applyBorder="1" applyAlignment="1">
      <alignment horizontal="center" vertical="center"/>
    </xf>
    <xf numFmtId="40" fontId="19" fillId="0" borderId="45" xfId="0" applyNumberFormat="1" applyFont="1" applyBorder="1" applyAlignment="1">
      <alignment horizontal="right" vertical="center"/>
    </xf>
    <xf numFmtId="0" fontId="19" fillId="0" borderId="46" xfId="0" applyFont="1" applyBorder="1" applyAlignment="1">
      <alignment horizontal="center" vertical="center"/>
    </xf>
    <xf numFmtId="0" fontId="19" fillId="0" borderId="47" xfId="0" applyFont="1" applyBorder="1">
      <alignment vertical="center"/>
    </xf>
    <xf numFmtId="0" fontId="21" fillId="0" borderId="60" xfId="0" applyFont="1" applyBorder="1" applyAlignment="1">
      <alignment horizontal="center" vertical="center" wrapText="1"/>
    </xf>
    <xf numFmtId="40" fontId="19" fillId="0" borderId="61" xfId="0" applyNumberFormat="1" applyFont="1" applyBorder="1" applyAlignment="1">
      <alignment horizontal="center" vertical="center"/>
    </xf>
    <xf numFmtId="40" fontId="19" fillId="0" borderId="55" xfId="0" applyNumberFormat="1" applyFont="1" applyBorder="1" applyAlignment="1">
      <alignment horizontal="center" vertical="center"/>
    </xf>
    <xf numFmtId="0" fontId="19" fillId="0" borderId="55" xfId="0" applyFont="1" applyBorder="1" applyAlignment="1">
      <alignment horizontal="center" vertical="center"/>
    </xf>
    <xf numFmtId="0" fontId="22" fillId="0" borderId="0" xfId="0" applyNumberFormat="1" applyFont="1" applyFill="1" applyAlignment="1">
      <alignment vertical="center"/>
    </xf>
    <xf numFmtId="0" fontId="21" fillId="0" borderId="0" xfId="0" applyNumberFormat="1" applyFont="1" applyFill="1" applyBorder="1" applyAlignment="1">
      <alignment vertical="center"/>
    </xf>
    <xf numFmtId="0" fontId="21" fillId="0" borderId="0" xfId="0" applyNumberFormat="1" applyFont="1" applyFill="1" applyAlignment="1">
      <alignment vertical="center"/>
    </xf>
    <xf numFmtId="0" fontId="17" fillId="0" borderId="0" xfId="0" applyNumberFormat="1" applyFont="1" applyFill="1" applyBorder="1" applyAlignment="1">
      <alignment vertical="center"/>
    </xf>
    <xf numFmtId="0" fontId="21" fillId="0" borderId="1" xfId="0" applyNumberFormat="1" applyFont="1" applyFill="1" applyBorder="1" applyAlignment="1">
      <alignment vertical="center"/>
    </xf>
    <xf numFmtId="0" fontId="21" fillId="0" borderId="2" xfId="0" applyNumberFormat="1" applyFont="1" applyFill="1" applyBorder="1" applyAlignment="1">
      <alignment vertical="center"/>
    </xf>
    <xf numFmtId="178" fontId="21" fillId="0" borderId="3" xfId="0" applyNumberFormat="1" applyFont="1" applyFill="1" applyBorder="1" applyAlignment="1">
      <alignment horizontal="center" vertical="center"/>
    </xf>
    <xf numFmtId="178" fontId="21" fillId="0" borderId="2" xfId="0" applyNumberFormat="1" applyFont="1" applyFill="1" applyBorder="1" applyAlignment="1">
      <alignment horizontal="center" vertical="center"/>
    </xf>
    <xf numFmtId="0" fontId="21" fillId="0" borderId="4" xfId="0" applyNumberFormat="1" applyFont="1" applyFill="1" applyBorder="1" applyAlignment="1">
      <alignment vertical="center"/>
    </xf>
    <xf numFmtId="0" fontId="21" fillId="0" borderId="5" xfId="0" applyNumberFormat="1" applyFont="1" applyFill="1" applyBorder="1" applyAlignment="1">
      <alignment vertical="center"/>
    </xf>
    <xf numFmtId="0" fontId="21" fillId="0" borderId="6" xfId="0" applyNumberFormat="1" applyFont="1" applyFill="1" applyBorder="1" applyAlignment="1">
      <alignment horizontal="center" vertical="center" wrapText="1"/>
    </xf>
    <xf numFmtId="0" fontId="21" fillId="0" borderId="5" xfId="0" applyNumberFormat="1" applyFont="1" applyFill="1" applyBorder="1" applyAlignment="1">
      <alignment horizontal="center" vertical="center" wrapText="1"/>
    </xf>
    <xf numFmtId="178" fontId="21" fillId="0" borderId="8" xfId="0" applyNumberFormat="1" applyFont="1" applyFill="1" applyBorder="1" applyAlignment="1">
      <alignment horizontal="center" vertical="center"/>
    </xf>
    <xf numFmtId="0" fontId="21" fillId="0" borderId="9" xfId="0" applyNumberFormat="1" applyFont="1" applyFill="1" applyBorder="1" applyAlignment="1">
      <alignment horizontal="distributed" vertical="center"/>
    </xf>
    <xf numFmtId="177" fontId="23" fillId="0" borderId="9" xfId="12" applyNumberFormat="1" applyFont="1" applyBorder="1">
      <alignment vertical="center"/>
    </xf>
    <xf numFmtId="0" fontId="21" fillId="0" borderId="5" xfId="0" applyNumberFormat="1" applyFont="1" applyFill="1" applyBorder="1" applyAlignment="1">
      <alignment horizontal="distributed" vertical="center"/>
    </xf>
    <xf numFmtId="177" fontId="23" fillId="0" borderId="6" xfId="12" applyNumberFormat="1" applyFont="1" applyBorder="1">
      <alignment vertical="center"/>
    </xf>
    <xf numFmtId="177" fontId="23" fillId="0" borderId="5" xfId="12" applyNumberFormat="1" applyFont="1" applyBorder="1">
      <alignment vertical="center"/>
    </xf>
    <xf numFmtId="178" fontId="21" fillId="0" borderId="1" xfId="0" applyNumberFormat="1" applyFont="1" applyFill="1" applyBorder="1" applyAlignment="1">
      <alignment horizontal="center" vertical="center"/>
    </xf>
    <xf numFmtId="178" fontId="21" fillId="0" borderId="4" xfId="0" applyNumberFormat="1" applyFont="1" applyFill="1" applyBorder="1" applyAlignment="1">
      <alignment horizontal="center" vertical="center"/>
    </xf>
    <xf numFmtId="0" fontId="19" fillId="0" borderId="13" xfId="0" applyFont="1" applyBorder="1">
      <alignment vertical="center"/>
    </xf>
    <xf numFmtId="0" fontId="19" fillId="0" borderId="25" xfId="0" applyFont="1" applyBorder="1" applyAlignment="1">
      <alignment horizontal="distributed" vertical="center" justifyLastLine="1"/>
    </xf>
    <xf numFmtId="178" fontId="19" fillId="0" borderId="14" xfId="0" applyNumberFormat="1" applyFont="1" applyFill="1" applyBorder="1" applyAlignment="1">
      <alignment horizontal="center" vertical="center"/>
    </xf>
    <xf numFmtId="0" fontId="19" fillId="0" borderId="26" xfId="0" applyNumberFormat="1" applyFont="1" applyFill="1" applyBorder="1" applyAlignment="1">
      <alignment horizontal="distributed" vertical="center"/>
    </xf>
    <xf numFmtId="178" fontId="19" fillId="0" borderId="15" xfId="0" applyNumberFormat="1" applyFont="1" applyFill="1" applyBorder="1" applyAlignment="1">
      <alignment horizontal="center" vertical="center"/>
    </xf>
    <xf numFmtId="0" fontId="19" fillId="0" borderId="27" xfId="0" applyNumberFormat="1" applyFont="1" applyFill="1" applyBorder="1" applyAlignment="1">
      <alignment horizontal="distributed" vertical="center"/>
    </xf>
    <xf numFmtId="178" fontId="19" fillId="0" borderId="16" xfId="0" applyNumberFormat="1" applyFont="1" applyFill="1" applyBorder="1" applyAlignment="1">
      <alignment horizontal="center" vertical="center"/>
    </xf>
    <xf numFmtId="0" fontId="19" fillId="0" borderId="28" xfId="0" applyNumberFormat="1" applyFont="1" applyFill="1" applyBorder="1" applyAlignment="1">
      <alignment horizontal="distributed" vertical="center"/>
    </xf>
    <xf numFmtId="178" fontId="19" fillId="0" borderId="17" xfId="0" applyNumberFormat="1" applyFont="1" applyFill="1" applyBorder="1" applyAlignment="1">
      <alignment horizontal="center" vertical="center"/>
    </xf>
    <xf numFmtId="0" fontId="19" fillId="0" borderId="29" xfId="0" applyNumberFormat="1" applyFont="1" applyFill="1" applyBorder="1" applyAlignment="1">
      <alignment horizontal="distributed" vertical="center"/>
    </xf>
    <xf numFmtId="178" fontId="19" fillId="0" borderId="62" xfId="0" applyNumberFormat="1" applyFont="1" applyFill="1" applyBorder="1" applyAlignment="1">
      <alignment horizontal="center" vertical="center"/>
    </xf>
    <xf numFmtId="0" fontId="19" fillId="0" borderId="63" xfId="0" applyNumberFormat="1" applyFont="1" applyFill="1" applyBorder="1" applyAlignment="1">
      <alignment horizontal="distributed" vertical="center"/>
    </xf>
    <xf numFmtId="178" fontId="19" fillId="0" borderId="18" xfId="0" applyNumberFormat="1" applyFont="1" applyFill="1" applyBorder="1" applyAlignment="1">
      <alignment horizontal="center" vertical="center"/>
    </xf>
    <xf numFmtId="0" fontId="19" fillId="0" borderId="30" xfId="0" applyNumberFormat="1" applyFont="1" applyFill="1" applyBorder="1" applyAlignment="1">
      <alignment horizontal="distributed" vertical="center"/>
    </xf>
    <xf numFmtId="0" fontId="19" fillId="0" borderId="0" xfId="0" applyFont="1" applyFill="1">
      <alignment vertical="center"/>
    </xf>
    <xf numFmtId="0" fontId="0" fillId="0" borderId="0" xfId="0" applyBorder="1">
      <alignment vertical="center"/>
    </xf>
    <xf numFmtId="0" fontId="27" fillId="0" borderId="0" xfId="0" applyFont="1" applyAlignment="1">
      <alignment horizontal="center" vertical="center" wrapText="1"/>
    </xf>
    <xf numFmtId="0" fontId="19" fillId="0" borderId="0" xfId="0" applyFont="1" applyAlignment="1">
      <alignment horizontal="left" vertical="center" wrapText="1"/>
    </xf>
    <xf numFmtId="0" fontId="28" fillId="0" borderId="0" xfId="0" applyFont="1">
      <alignment vertical="center"/>
    </xf>
    <xf numFmtId="0" fontId="15" fillId="0" borderId="67" xfId="0" applyFont="1" applyBorder="1" applyAlignment="1">
      <alignment vertical="center" wrapText="1"/>
    </xf>
    <xf numFmtId="0" fontId="29" fillId="19" borderId="0" xfId="0" applyFont="1" applyFill="1">
      <alignment vertical="center"/>
    </xf>
    <xf numFmtId="0" fontId="19" fillId="0" borderId="0" xfId="0" applyFont="1" applyAlignment="1">
      <alignment vertical="center" wrapText="1"/>
    </xf>
    <xf numFmtId="0" fontId="19" fillId="0" borderId="72" xfId="0" applyFont="1" applyBorder="1" applyAlignment="1">
      <alignment vertical="center"/>
    </xf>
    <xf numFmtId="0" fontId="19" fillId="0" borderId="73" xfId="0" applyFont="1" applyBorder="1" applyAlignment="1">
      <alignment vertical="center"/>
    </xf>
    <xf numFmtId="0" fontId="19" fillId="0" borderId="74" xfId="0" applyFont="1" applyBorder="1" applyAlignment="1">
      <alignment vertical="center"/>
    </xf>
    <xf numFmtId="0" fontId="19" fillId="0" borderId="75" xfId="0" applyFont="1" applyBorder="1" applyAlignment="1">
      <alignment vertical="center"/>
    </xf>
    <xf numFmtId="0" fontId="19" fillId="0" borderId="76" xfId="0" applyFont="1" applyBorder="1" applyAlignment="1">
      <alignment vertical="center"/>
    </xf>
    <xf numFmtId="0" fontId="19" fillId="0" borderId="77" xfId="0" applyFont="1" applyBorder="1">
      <alignment vertical="center"/>
    </xf>
    <xf numFmtId="0" fontId="19" fillId="0" borderId="78" xfId="0" applyFont="1" applyBorder="1">
      <alignment vertical="center"/>
    </xf>
    <xf numFmtId="0" fontId="19" fillId="0" borderId="78" xfId="0" applyFont="1" applyBorder="1" applyAlignment="1">
      <alignment vertical="center"/>
    </xf>
    <xf numFmtId="0" fontId="19" fillId="0" borderId="79" xfId="0" applyFont="1" applyBorder="1">
      <alignment vertical="center"/>
    </xf>
    <xf numFmtId="0" fontId="25" fillId="0" borderId="0" xfId="0" applyFont="1" applyFill="1" applyBorder="1" applyAlignment="1">
      <alignment vertical="center"/>
    </xf>
    <xf numFmtId="177" fontId="23" fillId="0" borderId="0" xfId="12" applyNumberFormat="1" applyFont="1">
      <alignment vertical="center"/>
    </xf>
    <xf numFmtId="0" fontId="21" fillId="0" borderId="0" xfId="0" applyFont="1">
      <alignment vertical="center"/>
    </xf>
    <xf numFmtId="179" fontId="21" fillId="0" borderId="10" xfId="0" applyNumberFormat="1" applyFont="1" applyBorder="1">
      <alignment vertical="center"/>
    </xf>
    <xf numFmtId="179" fontId="21" fillId="0" borderId="7" xfId="0" applyNumberFormat="1" applyFont="1" applyBorder="1">
      <alignment vertical="center"/>
    </xf>
    <xf numFmtId="182" fontId="21" fillId="0" borderId="66" xfId="32" applyNumberFormat="1" applyFont="1" applyBorder="1">
      <alignment vertical="center"/>
    </xf>
    <xf numFmtId="182" fontId="21" fillId="0" borderId="7" xfId="32" applyNumberFormat="1" applyFont="1" applyBorder="1">
      <alignment vertical="center"/>
    </xf>
    <xf numFmtId="0" fontId="21" fillId="0" borderId="66" xfId="0" applyNumberFormat="1" applyFont="1" applyFill="1" applyBorder="1" applyAlignment="1">
      <alignment horizontal="center" vertical="center" wrapText="1"/>
    </xf>
    <xf numFmtId="0" fontId="21" fillId="0" borderId="66" xfId="0" applyNumberFormat="1" applyFont="1" applyFill="1" applyBorder="1" applyAlignment="1">
      <alignment horizontal="center" vertical="center"/>
    </xf>
    <xf numFmtId="179" fontId="21" fillId="0" borderId="66" xfId="0" applyNumberFormat="1" applyFont="1" applyBorder="1">
      <alignment vertical="center"/>
    </xf>
    <xf numFmtId="0" fontId="7" fillId="0" borderId="0" xfId="34" applyFont="1" applyAlignment="1">
      <alignment horizontal="center"/>
    </xf>
    <xf numFmtId="0" fontId="7" fillId="0" borderId="0" xfId="34" applyFont="1"/>
    <xf numFmtId="0" fontId="7" fillId="0" borderId="1" xfId="34" applyFont="1" applyBorder="1" applyAlignment="1">
      <alignment horizontal="center"/>
    </xf>
    <xf numFmtId="0" fontId="7" fillId="0" borderId="3" xfId="34" applyFont="1" applyBorder="1" applyAlignment="1">
      <alignment horizontal="center"/>
    </xf>
    <xf numFmtId="0" fontId="7" fillId="0" borderId="2" xfId="34" applyFont="1" applyBorder="1"/>
    <xf numFmtId="0" fontId="7" fillId="21" borderId="81" xfId="34" applyFont="1" applyFill="1" applyBorder="1"/>
    <xf numFmtId="0" fontId="7" fillId="21" borderId="11" xfId="34" applyFont="1" applyFill="1" applyBorder="1"/>
    <xf numFmtId="0" fontId="7" fillId="0" borderId="8" xfId="34" applyFont="1" applyBorder="1" applyAlignment="1">
      <alignment horizontal="center"/>
    </xf>
    <xf numFmtId="0" fontId="7" fillId="0" borderId="9" xfId="34" applyFont="1" applyBorder="1"/>
    <xf numFmtId="0" fontId="7" fillId="22" borderId="6" xfId="34" applyFont="1" applyFill="1" applyBorder="1"/>
    <xf numFmtId="0" fontId="7" fillId="0" borderId="9" xfId="34" applyFont="1" applyBorder="1" applyAlignment="1">
      <alignment horizontal="center"/>
    </xf>
    <xf numFmtId="0" fontId="7" fillId="0" borderId="3" xfId="35" applyFont="1" applyBorder="1" applyAlignment="1">
      <alignment horizontal="center"/>
    </xf>
    <xf numFmtId="0" fontId="7" fillId="0" borderId="4" xfId="34" applyFont="1" applyBorder="1" applyAlignment="1">
      <alignment horizontal="center" vertical="center" wrapText="1"/>
    </xf>
    <xf numFmtId="0" fontId="7" fillId="0" borderId="6" xfId="34" applyFont="1" applyBorder="1" applyAlignment="1">
      <alignment horizontal="center" vertical="center" wrapText="1"/>
    </xf>
    <xf numFmtId="0" fontId="7" fillId="0" borderId="5" xfId="34" applyFont="1" applyBorder="1" applyAlignment="1">
      <alignment horizontal="center" vertical="center" wrapText="1"/>
    </xf>
    <xf numFmtId="0" fontId="7" fillId="0" borderId="6" xfId="35" applyFont="1" applyBorder="1" applyAlignment="1">
      <alignment horizontal="center" vertical="top" wrapText="1"/>
    </xf>
    <xf numFmtId="0" fontId="7" fillId="0" borderId="0" xfId="34" applyFont="1" applyAlignment="1">
      <alignment horizontal="center" vertical="center" wrapText="1"/>
    </xf>
    <xf numFmtId="38" fontId="7" fillId="0" borderId="0" xfId="34" applyNumberFormat="1" applyFont="1"/>
    <xf numFmtId="0" fontId="30" fillId="0" borderId="0" xfId="34" applyAlignment="1">
      <alignment horizontal="left"/>
    </xf>
    <xf numFmtId="40" fontId="19" fillId="0" borderId="57" xfId="0" applyNumberFormat="1" applyFont="1" applyBorder="1">
      <alignment vertical="center"/>
    </xf>
    <xf numFmtId="40" fontId="19" fillId="0" borderId="54" xfId="0" applyNumberFormat="1" applyFont="1" applyBorder="1">
      <alignment vertical="center"/>
    </xf>
    <xf numFmtId="40" fontId="19" fillId="0" borderId="1" xfId="0" applyNumberFormat="1" applyFont="1" applyBorder="1">
      <alignment vertical="center"/>
    </xf>
    <xf numFmtId="40" fontId="19" fillId="0" borderId="45" xfId="0" applyNumberFormat="1" applyFont="1" applyBorder="1">
      <alignment vertical="center"/>
    </xf>
    <xf numFmtId="40" fontId="17" fillId="0" borderId="37" xfId="0" applyNumberFormat="1" applyFont="1" applyBorder="1">
      <alignment vertical="center"/>
    </xf>
    <xf numFmtId="40" fontId="17" fillId="0" borderId="39" xfId="0" applyNumberFormat="1" applyFont="1" applyBorder="1">
      <alignment vertical="center"/>
    </xf>
    <xf numFmtId="0" fontId="19" fillId="0" borderId="37" xfId="0" applyFont="1" applyBorder="1">
      <alignment vertical="center"/>
    </xf>
    <xf numFmtId="176" fontId="19" fillId="0" borderId="0" xfId="0" applyNumberFormat="1" applyFont="1">
      <alignment vertical="center"/>
    </xf>
    <xf numFmtId="40" fontId="19" fillId="0" borderId="55" xfId="0" applyNumberFormat="1" applyFont="1" applyBorder="1">
      <alignment vertical="center"/>
    </xf>
    <xf numFmtId="40" fontId="19" fillId="0" borderId="42" xfId="0" applyNumberFormat="1" applyFont="1" applyBorder="1">
      <alignment vertical="center"/>
    </xf>
    <xf numFmtId="0" fontId="17" fillId="0" borderId="51" xfId="0" applyFont="1" applyBorder="1">
      <alignment vertical="center"/>
    </xf>
    <xf numFmtId="0" fontId="17" fillId="0" borderId="0" xfId="0" applyFont="1">
      <alignment vertical="center"/>
    </xf>
    <xf numFmtId="0" fontId="15" fillId="0" borderId="30" xfId="0" applyFont="1" applyBorder="1" applyAlignment="1">
      <alignment horizontal="distributed" vertical="center"/>
    </xf>
    <xf numFmtId="178" fontId="15" fillId="0" borderId="18" xfId="0" applyNumberFormat="1" applyFont="1" applyBorder="1" applyAlignment="1">
      <alignment horizontal="center" vertical="center"/>
    </xf>
    <xf numFmtId="0" fontId="15" fillId="0" borderId="63" xfId="0" applyFont="1" applyBorder="1" applyAlignment="1">
      <alignment horizontal="distributed" vertical="center"/>
    </xf>
    <xf numFmtId="178" fontId="15" fillId="0" borderId="62" xfId="0" applyNumberFormat="1" applyFont="1" applyBorder="1" applyAlignment="1">
      <alignment horizontal="center" vertical="center"/>
    </xf>
    <xf numFmtId="0" fontId="15" fillId="0" borderId="28" xfId="0" applyFont="1" applyBorder="1" applyAlignment="1">
      <alignment horizontal="distributed" vertical="center"/>
    </xf>
    <xf numFmtId="178" fontId="15" fillId="0" borderId="16" xfId="0" applyNumberFormat="1" applyFont="1" applyBorder="1" applyAlignment="1">
      <alignment horizontal="center" vertical="center"/>
    </xf>
    <xf numFmtId="0" fontId="15" fillId="0" borderId="27" xfId="0" applyFont="1" applyBorder="1" applyAlignment="1">
      <alignment horizontal="distributed" vertical="center"/>
    </xf>
    <xf numFmtId="178" fontId="15" fillId="0" borderId="15" xfId="0" applyNumberFormat="1" applyFont="1" applyBorder="1" applyAlignment="1">
      <alignment horizontal="center" vertical="center"/>
    </xf>
    <xf numFmtId="0" fontId="15" fillId="0" borderId="29" xfId="0" applyFont="1" applyBorder="1" applyAlignment="1">
      <alignment horizontal="distributed" vertical="center"/>
    </xf>
    <xf numFmtId="178" fontId="15" fillId="0" borderId="17" xfId="0" applyNumberFormat="1" applyFont="1" applyBorder="1" applyAlignment="1">
      <alignment horizontal="center" vertical="center"/>
    </xf>
    <xf numFmtId="0" fontId="15" fillId="0" borderId="26" xfId="0" applyFont="1" applyBorder="1" applyAlignment="1">
      <alignment horizontal="distributed" vertical="center"/>
    </xf>
    <xf numFmtId="178" fontId="15" fillId="0" borderId="14" xfId="0" applyNumberFormat="1" applyFont="1" applyBorder="1" applyAlignment="1">
      <alignment horizontal="center" vertical="center"/>
    </xf>
    <xf numFmtId="176" fontId="17" fillId="0" borderId="0" xfId="0" applyNumberFormat="1" applyFont="1">
      <alignment vertical="center"/>
    </xf>
    <xf numFmtId="183" fontId="15" fillId="0" borderId="0" xfId="32" applyNumberFormat="1" applyFont="1">
      <alignment vertical="center"/>
    </xf>
    <xf numFmtId="183" fontId="14" fillId="0" borderId="0" xfId="32" applyNumberFormat="1" applyFont="1">
      <alignment vertical="center"/>
    </xf>
    <xf numFmtId="183" fontId="17" fillId="0" borderId="0" xfId="32" applyNumberFormat="1" applyFont="1" applyAlignment="1">
      <alignment vertical="center"/>
    </xf>
    <xf numFmtId="183" fontId="15" fillId="0" borderId="0" xfId="32" applyNumberFormat="1" applyFont="1" applyAlignment="1">
      <alignment vertical="center" wrapText="1"/>
    </xf>
    <xf numFmtId="183" fontId="17" fillId="0" borderId="0" xfId="32" applyNumberFormat="1" applyFont="1" applyBorder="1">
      <alignment vertical="center"/>
    </xf>
    <xf numFmtId="183" fontId="17" fillId="0" borderId="19" xfId="32" applyNumberFormat="1" applyFont="1" applyBorder="1">
      <alignment vertical="center"/>
    </xf>
    <xf numFmtId="183" fontId="15" fillId="0" borderId="0" xfId="32" applyNumberFormat="1" applyFont="1" applyAlignment="1">
      <alignment horizontal="center" vertical="center"/>
    </xf>
    <xf numFmtId="183" fontId="15" fillId="2" borderId="31" xfId="32" applyNumberFormat="1" applyFont="1" applyFill="1" applyBorder="1" applyAlignment="1">
      <alignment horizontal="center" vertical="center"/>
    </xf>
    <xf numFmtId="183" fontId="15" fillId="3" borderId="12" xfId="32" applyNumberFormat="1" applyFont="1" applyFill="1" applyBorder="1" applyAlignment="1">
      <alignment horizontal="center" vertical="center"/>
    </xf>
    <xf numFmtId="183" fontId="18" fillId="4" borderId="12" xfId="32" applyNumberFormat="1" applyFont="1" applyFill="1" applyBorder="1" applyAlignment="1">
      <alignment horizontal="center" vertical="center" shrinkToFit="1"/>
    </xf>
    <xf numFmtId="183" fontId="15" fillId="5" borderId="12" xfId="32" applyNumberFormat="1" applyFont="1" applyFill="1" applyBorder="1" applyAlignment="1">
      <alignment horizontal="center" vertical="center"/>
    </xf>
    <xf numFmtId="183" fontId="15" fillId="6" borderId="12" xfId="32" applyNumberFormat="1" applyFont="1" applyFill="1" applyBorder="1" applyAlignment="1">
      <alignment horizontal="center" vertical="center"/>
    </xf>
    <xf numFmtId="183" fontId="18" fillId="8" borderId="12" xfId="32" applyNumberFormat="1" applyFont="1" applyFill="1" applyBorder="1" applyAlignment="1">
      <alignment horizontal="center" vertical="center" shrinkToFit="1"/>
    </xf>
    <xf numFmtId="183" fontId="15" fillId="11" borderId="12" xfId="32" applyNumberFormat="1" applyFont="1" applyFill="1" applyBorder="1" applyAlignment="1">
      <alignment horizontal="center" vertical="center"/>
    </xf>
    <xf numFmtId="183" fontId="15" fillId="10" borderId="12" xfId="32" applyNumberFormat="1" applyFont="1" applyFill="1" applyBorder="1" applyAlignment="1">
      <alignment horizontal="center" vertical="center"/>
    </xf>
    <xf numFmtId="183" fontId="15" fillId="0" borderId="26" xfId="32" applyNumberFormat="1" applyFont="1" applyFill="1" applyBorder="1" applyAlignment="1">
      <alignment horizontal="distributed" vertical="center"/>
    </xf>
    <xf numFmtId="183" fontId="15" fillId="3" borderId="20" xfId="32" applyNumberFormat="1" applyFont="1" applyFill="1" applyBorder="1">
      <alignment vertical="center"/>
    </xf>
    <xf numFmtId="183" fontId="15" fillId="4" borderId="20" xfId="32" applyNumberFormat="1" applyFont="1" applyFill="1" applyBorder="1">
      <alignment vertical="center"/>
    </xf>
    <xf numFmtId="183" fontId="15" fillId="5" borderId="20" xfId="32" applyNumberFormat="1" applyFont="1" applyFill="1" applyBorder="1">
      <alignment vertical="center"/>
    </xf>
    <xf numFmtId="183" fontId="15" fillId="6" borderId="20" xfId="32" applyNumberFormat="1" applyFont="1" applyFill="1" applyBorder="1">
      <alignment vertical="center"/>
    </xf>
    <xf numFmtId="183" fontId="15" fillId="8" borderId="20" xfId="32" applyNumberFormat="1" applyFont="1" applyFill="1" applyBorder="1">
      <alignment vertical="center"/>
    </xf>
    <xf numFmtId="183" fontId="15" fillId="11" borderId="20" xfId="32" applyNumberFormat="1" applyFont="1" applyFill="1" applyBorder="1">
      <alignment vertical="center"/>
    </xf>
    <xf numFmtId="183" fontId="15" fillId="10" borderId="20" xfId="32" applyNumberFormat="1" applyFont="1" applyFill="1" applyBorder="1">
      <alignment vertical="center"/>
    </xf>
    <xf numFmtId="183" fontId="15" fillId="0" borderId="27" xfId="32" applyNumberFormat="1" applyFont="1" applyFill="1" applyBorder="1" applyAlignment="1">
      <alignment horizontal="distributed" vertical="center"/>
    </xf>
    <xf numFmtId="183" fontId="15" fillId="3" borderId="21" xfId="32" applyNumberFormat="1" applyFont="1" applyFill="1" applyBorder="1">
      <alignment vertical="center"/>
    </xf>
    <xf numFmtId="183" fontId="15" fillId="4" borderId="21" xfId="32" applyNumberFormat="1" applyFont="1" applyFill="1" applyBorder="1">
      <alignment vertical="center"/>
    </xf>
    <xf numFmtId="183" fontId="15" fillId="5" borderId="21" xfId="32" applyNumberFormat="1" applyFont="1" applyFill="1" applyBorder="1">
      <alignment vertical="center"/>
    </xf>
    <xf numFmtId="183" fontId="15" fillId="6" borderId="21" xfId="32" applyNumberFormat="1" applyFont="1" applyFill="1" applyBorder="1">
      <alignment vertical="center"/>
    </xf>
    <xf numFmtId="183" fontId="15" fillId="7" borderId="21" xfId="32" applyNumberFormat="1" applyFont="1" applyFill="1" applyBorder="1">
      <alignment vertical="center"/>
    </xf>
    <xf numFmtId="183" fontId="15" fillId="8" borderId="21" xfId="32" applyNumberFormat="1" applyFont="1" applyFill="1" applyBorder="1">
      <alignment vertical="center"/>
    </xf>
    <xf numFmtId="183" fontId="15" fillId="11" borderId="21" xfId="32" applyNumberFormat="1" applyFont="1" applyFill="1" applyBorder="1">
      <alignment vertical="center"/>
    </xf>
    <xf numFmtId="183" fontId="15" fillId="10" borderId="21" xfId="32" applyNumberFormat="1" applyFont="1" applyFill="1" applyBorder="1">
      <alignment vertical="center"/>
    </xf>
    <xf numFmtId="183" fontId="15" fillId="0" borderId="28" xfId="32" applyNumberFormat="1" applyFont="1" applyFill="1" applyBorder="1" applyAlignment="1">
      <alignment horizontal="distributed" vertical="center"/>
    </xf>
    <xf numFmtId="183" fontId="15" fillId="3" borderId="22" xfId="32" applyNumberFormat="1" applyFont="1" applyFill="1" applyBorder="1">
      <alignment vertical="center"/>
    </xf>
    <xf numFmtId="183" fontId="15" fillId="4" borderId="22" xfId="32" applyNumberFormat="1" applyFont="1" applyFill="1" applyBorder="1">
      <alignment vertical="center"/>
    </xf>
    <xf numFmtId="183" fontId="15" fillId="5" borderId="22" xfId="32" applyNumberFormat="1" applyFont="1" applyFill="1" applyBorder="1">
      <alignment vertical="center"/>
    </xf>
    <xf numFmtId="183" fontId="15" fillId="6" borderId="22" xfId="32" applyNumberFormat="1" applyFont="1" applyFill="1" applyBorder="1">
      <alignment vertical="center"/>
    </xf>
    <xf numFmtId="183" fontId="15" fillId="7" borderId="22" xfId="32" applyNumberFormat="1" applyFont="1" applyFill="1" applyBorder="1">
      <alignment vertical="center"/>
    </xf>
    <xf numFmtId="183" fontId="15" fillId="8" borderId="22" xfId="32" applyNumberFormat="1" applyFont="1" applyFill="1" applyBorder="1">
      <alignment vertical="center"/>
    </xf>
    <xf numFmtId="183" fontId="15" fillId="11" borderId="22" xfId="32" applyNumberFormat="1" applyFont="1" applyFill="1" applyBorder="1">
      <alignment vertical="center"/>
    </xf>
    <xf numFmtId="183" fontId="15" fillId="10" borderId="22" xfId="32" applyNumberFormat="1" applyFont="1" applyFill="1" applyBorder="1">
      <alignment vertical="center"/>
    </xf>
    <xf numFmtId="183" fontId="15" fillId="0" borderId="29" xfId="32" applyNumberFormat="1" applyFont="1" applyFill="1" applyBorder="1" applyAlignment="1">
      <alignment horizontal="distributed" vertical="center"/>
    </xf>
    <xf numFmtId="183" fontId="15" fillId="3" borderId="23" xfId="32" applyNumberFormat="1" applyFont="1" applyFill="1" applyBorder="1">
      <alignment vertical="center"/>
    </xf>
    <xf numFmtId="183" fontId="15" fillId="4" borderId="23" xfId="32" applyNumberFormat="1" applyFont="1" applyFill="1" applyBorder="1">
      <alignment vertical="center"/>
    </xf>
    <xf numFmtId="183" fontId="15" fillId="5" borderId="23" xfId="32" applyNumberFormat="1" applyFont="1" applyFill="1" applyBorder="1">
      <alignment vertical="center"/>
    </xf>
    <xf numFmtId="183" fontId="15" fillId="6" borderId="23" xfId="32" applyNumberFormat="1" applyFont="1" applyFill="1" applyBorder="1">
      <alignment vertical="center"/>
    </xf>
    <xf numFmtId="183" fontId="15" fillId="7" borderId="23" xfId="32" applyNumberFormat="1" applyFont="1" applyFill="1" applyBorder="1">
      <alignment vertical="center"/>
    </xf>
    <xf numFmtId="183" fontId="15" fillId="8" borderId="23" xfId="32" applyNumberFormat="1" applyFont="1" applyFill="1" applyBorder="1">
      <alignment vertical="center"/>
    </xf>
    <xf numFmtId="183" fontId="15" fillId="11" borderId="23" xfId="32" applyNumberFormat="1" applyFont="1" applyFill="1" applyBorder="1">
      <alignment vertical="center"/>
    </xf>
    <xf numFmtId="183" fontId="15" fillId="10" borderId="23" xfId="32" applyNumberFormat="1" applyFont="1" applyFill="1" applyBorder="1">
      <alignment vertical="center"/>
    </xf>
    <xf numFmtId="183" fontId="19" fillId="0" borderId="0" xfId="32" applyNumberFormat="1" applyFont="1">
      <alignment vertical="center"/>
    </xf>
    <xf numFmtId="183" fontId="15" fillId="0" borderId="63" xfId="32" applyNumberFormat="1" applyFont="1" applyFill="1" applyBorder="1" applyAlignment="1">
      <alignment horizontal="distributed" vertical="center"/>
    </xf>
    <xf numFmtId="183" fontId="15" fillId="3" borderId="65" xfId="32" applyNumberFormat="1" applyFont="1" applyFill="1" applyBorder="1">
      <alignment vertical="center"/>
    </xf>
    <xf numFmtId="183" fontId="15" fillId="4" borderId="65" xfId="32" applyNumberFormat="1" applyFont="1" applyFill="1" applyBorder="1">
      <alignment vertical="center"/>
    </xf>
    <xf numFmtId="183" fontId="15" fillId="5" borderId="65" xfId="32" applyNumberFormat="1" applyFont="1" applyFill="1" applyBorder="1">
      <alignment vertical="center"/>
    </xf>
    <xf numFmtId="183" fontId="15" fillId="6" borderId="65" xfId="32" applyNumberFormat="1" applyFont="1" applyFill="1" applyBorder="1">
      <alignment vertical="center"/>
    </xf>
    <xf numFmtId="183" fontId="15" fillId="7" borderId="65" xfId="32" applyNumberFormat="1" applyFont="1" applyFill="1" applyBorder="1">
      <alignment vertical="center"/>
    </xf>
    <xf numFmtId="183" fontId="15" fillId="8" borderId="65" xfId="32" applyNumberFormat="1" applyFont="1" applyFill="1" applyBorder="1">
      <alignment vertical="center"/>
    </xf>
    <xf numFmtId="183" fontId="15" fillId="11" borderId="65" xfId="32" applyNumberFormat="1" applyFont="1" applyFill="1" applyBorder="1">
      <alignment vertical="center"/>
    </xf>
    <xf numFmtId="183" fontId="15" fillId="10" borderId="65" xfId="32" applyNumberFormat="1" applyFont="1" applyFill="1" applyBorder="1">
      <alignment vertical="center"/>
    </xf>
    <xf numFmtId="183" fontId="15" fillId="0" borderId="30" xfId="32" applyNumberFormat="1" applyFont="1" applyFill="1" applyBorder="1" applyAlignment="1">
      <alignment horizontal="distributed" vertical="center"/>
    </xf>
    <xf numFmtId="183" fontId="15" fillId="3" borderId="24" xfId="32" applyNumberFormat="1" applyFont="1" applyFill="1" applyBorder="1">
      <alignment vertical="center"/>
    </xf>
    <xf numFmtId="183" fontId="15" fillId="4" borderId="24" xfId="32" applyNumberFormat="1" applyFont="1" applyFill="1" applyBorder="1">
      <alignment vertical="center"/>
    </xf>
    <xf numFmtId="183" fontId="15" fillId="5" borderId="24" xfId="32" applyNumberFormat="1" applyFont="1" applyFill="1" applyBorder="1">
      <alignment vertical="center"/>
    </xf>
    <xf numFmtId="183" fontId="15" fillId="6" borderId="24" xfId="32" applyNumberFormat="1" applyFont="1" applyFill="1" applyBorder="1">
      <alignment vertical="center"/>
    </xf>
    <xf numFmtId="183" fontId="15" fillId="7" borderId="24" xfId="32" applyNumberFormat="1" applyFont="1" applyFill="1" applyBorder="1">
      <alignment vertical="center"/>
    </xf>
    <xf numFmtId="183" fontId="15" fillId="8" borderId="24" xfId="32" applyNumberFormat="1" applyFont="1" applyFill="1" applyBorder="1">
      <alignment vertical="center"/>
    </xf>
    <xf numFmtId="183" fontId="15" fillId="11" borderId="24" xfId="32" applyNumberFormat="1" applyFont="1" applyFill="1" applyBorder="1">
      <alignment vertical="center"/>
    </xf>
    <xf numFmtId="183" fontId="15" fillId="10" borderId="24" xfId="32" applyNumberFormat="1" applyFont="1" applyFill="1" applyBorder="1">
      <alignment vertical="center"/>
    </xf>
    <xf numFmtId="183" fontId="19" fillId="0" borderId="0" xfId="32" applyNumberFormat="1" applyFont="1" applyAlignment="1">
      <alignment vertical="center"/>
    </xf>
    <xf numFmtId="183" fontId="17" fillId="0" borderId="0" xfId="32" applyNumberFormat="1" applyFont="1" applyBorder="1" applyAlignment="1">
      <alignment vertical="center"/>
    </xf>
    <xf numFmtId="183" fontId="0" fillId="0" borderId="0" xfId="32" applyNumberFormat="1" applyFont="1">
      <alignment vertical="center"/>
    </xf>
    <xf numFmtId="183" fontId="19" fillId="0" borderId="44" xfId="32" applyNumberFormat="1" applyFont="1" applyBorder="1" applyAlignment="1">
      <alignment vertical="center"/>
    </xf>
    <xf numFmtId="183" fontId="19" fillId="0" borderId="55" xfId="32" applyNumberFormat="1" applyFont="1" applyBorder="1" applyAlignment="1">
      <alignment vertical="center"/>
    </xf>
    <xf numFmtId="183" fontId="19" fillId="0" borderId="37" xfId="32" applyNumberFormat="1" applyFont="1" applyBorder="1" applyAlignment="1">
      <alignment vertical="center"/>
    </xf>
    <xf numFmtId="183" fontId="19" fillId="0" borderId="40" xfId="32" applyNumberFormat="1" applyFont="1" applyBorder="1" applyAlignment="1">
      <alignment vertical="center"/>
    </xf>
    <xf numFmtId="183" fontId="19" fillId="0" borderId="41" xfId="32" applyNumberFormat="1" applyFont="1" applyBorder="1">
      <alignment vertical="center"/>
    </xf>
    <xf numFmtId="183" fontId="19" fillId="0" borderId="40" xfId="32" applyNumberFormat="1" applyFont="1" applyBorder="1">
      <alignment vertical="center"/>
    </xf>
    <xf numFmtId="183" fontId="19" fillId="0" borderId="43" xfId="32" applyNumberFormat="1" applyFont="1" applyBorder="1" applyAlignment="1">
      <alignment vertical="center"/>
    </xf>
    <xf numFmtId="183" fontId="19" fillId="0" borderId="0" xfId="32" applyNumberFormat="1" applyFont="1" applyBorder="1" applyAlignment="1">
      <alignment vertical="center"/>
    </xf>
    <xf numFmtId="183" fontId="19" fillId="0" borderId="11" xfId="32" applyNumberFormat="1" applyFont="1" applyBorder="1">
      <alignment vertical="center"/>
    </xf>
    <xf numFmtId="183" fontId="19" fillId="0" borderId="43" xfId="32" applyNumberFormat="1" applyFont="1" applyBorder="1">
      <alignment vertical="center"/>
    </xf>
    <xf numFmtId="183" fontId="19" fillId="0" borderId="0" xfId="32" applyNumberFormat="1" applyFont="1" applyBorder="1">
      <alignment vertical="center"/>
    </xf>
    <xf numFmtId="183" fontId="17" fillId="0" borderId="37" xfId="32" applyNumberFormat="1" applyFont="1" applyBorder="1" applyAlignment="1">
      <alignment vertical="center"/>
    </xf>
    <xf numFmtId="183" fontId="20" fillId="0" borderId="38" xfId="32" applyNumberFormat="1" applyFont="1" applyBorder="1" applyAlignment="1">
      <alignment horizontal="center" vertical="center"/>
    </xf>
    <xf numFmtId="183" fontId="17" fillId="0" borderId="39" xfId="32" applyNumberFormat="1" applyFont="1" applyBorder="1" applyAlignment="1">
      <alignment vertical="center"/>
    </xf>
    <xf numFmtId="183" fontId="21" fillId="0" borderId="56" xfId="32" applyNumberFormat="1" applyFont="1" applyBorder="1" applyAlignment="1">
      <alignment horizontal="center" vertical="center" wrapText="1"/>
    </xf>
    <xf numFmtId="183" fontId="19" fillId="0" borderId="45" xfId="32" applyNumberFormat="1" applyFont="1" applyBorder="1" applyAlignment="1">
      <alignment vertical="center"/>
    </xf>
    <xf numFmtId="183" fontId="19" fillId="0" borderId="2" xfId="32" applyNumberFormat="1" applyFont="1" applyBorder="1" applyAlignment="1">
      <alignment horizontal="center" vertical="center"/>
    </xf>
    <xf numFmtId="183" fontId="19" fillId="0" borderId="1" xfId="32" applyNumberFormat="1" applyFont="1" applyBorder="1" applyAlignment="1">
      <alignment vertical="center"/>
    </xf>
    <xf numFmtId="183" fontId="19" fillId="0" borderId="46" xfId="32" applyNumberFormat="1" applyFont="1" applyBorder="1" applyAlignment="1">
      <alignment horizontal="center" vertical="center"/>
    </xf>
    <xf numFmtId="183" fontId="19" fillId="0" borderId="45" xfId="32" applyNumberFormat="1" applyFont="1" applyBorder="1" applyAlignment="1">
      <alignment horizontal="right" vertical="center"/>
    </xf>
    <xf numFmtId="183" fontId="19" fillId="0" borderId="47" xfId="32" applyNumberFormat="1" applyFont="1" applyBorder="1">
      <alignment vertical="center"/>
    </xf>
    <xf numFmtId="183" fontId="21" fillId="0" borderId="60" xfId="32" applyNumberFormat="1" applyFont="1" applyBorder="1" applyAlignment="1">
      <alignment horizontal="center" vertical="center" wrapText="1"/>
    </xf>
    <xf numFmtId="183" fontId="19" fillId="0" borderId="57" xfId="32" applyNumberFormat="1" applyFont="1" applyBorder="1" applyAlignment="1">
      <alignment vertical="center"/>
    </xf>
    <xf numFmtId="183" fontId="19" fillId="0" borderId="61" xfId="32" applyNumberFormat="1" applyFont="1" applyBorder="1" applyAlignment="1">
      <alignment horizontal="center" vertical="center"/>
    </xf>
    <xf numFmtId="183" fontId="19" fillId="0" borderId="54" xfId="32" applyNumberFormat="1" applyFont="1" applyBorder="1" applyAlignment="1">
      <alignment vertical="center"/>
    </xf>
    <xf numFmtId="183" fontId="15" fillId="0" borderId="83" xfId="32" applyNumberFormat="1" applyFont="1" applyFill="1" applyBorder="1" applyAlignment="1">
      <alignment horizontal="distributed" vertical="center"/>
    </xf>
    <xf numFmtId="183" fontId="32" fillId="0" borderId="0" xfId="32" applyNumberFormat="1" applyFont="1">
      <alignment vertical="center"/>
    </xf>
    <xf numFmtId="184" fontId="16" fillId="2" borderId="84" xfId="32" applyNumberFormat="1" applyFont="1" applyFill="1" applyBorder="1" applyAlignment="1" applyProtection="1">
      <alignment vertical="center"/>
      <protection locked="0"/>
    </xf>
    <xf numFmtId="183" fontId="20" fillId="0" borderId="42" xfId="32" applyNumberFormat="1" applyFont="1" applyBorder="1" applyAlignment="1">
      <alignment horizontal="left" vertical="center"/>
    </xf>
    <xf numFmtId="183" fontId="15" fillId="18" borderId="20" xfId="32" applyNumberFormat="1" applyFont="1" applyFill="1" applyBorder="1">
      <alignment vertical="center"/>
    </xf>
    <xf numFmtId="183" fontId="15" fillId="18" borderId="21" xfId="32" applyNumberFormat="1" applyFont="1" applyFill="1" applyBorder="1">
      <alignment vertical="center"/>
    </xf>
    <xf numFmtId="183" fontId="15" fillId="18" borderId="22" xfId="32" applyNumberFormat="1" applyFont="1" applyFill="1" applyBorder="1">
      <alignment vertical="center"/>
    </xf>
    <xf numFmtId="183" fontId="15" fillId="18" borderId="23" xfId="32" applyNumberFormat="1" applyFont="1" applyFill="1" applyBorder="1">
      <alignment vertical="center"/>
    </xf>
    <xf numFmtId="183" fontId="15" fillId="18" borderId="65" xfId="32" applyNumberFormat="1" applyFont="1" applyFill="1" applyBorder="1">
      <alignment vertical="center"/>
    </xf>
    <xf numFmtId="183" fontId="15" fillId="18" borderId="24" xfId="32" applyNumberFormat="1" applyFont="1" applyFill="1" applyBorder="1">
      <alignment vertical="center"/>
    </xf>
    <xf numFmtId="183" fontId="15" fillId="25" borderId="20" xfId="32" applyNumberFormat="1" applyFont="1" applyFill="1" applyBorder="1">
      <alignment vertical="center"/>
    </xf>
    <xf numFmtId="183" fontId="15" fillId="25" borderId="21" xfId="32" applyNumberFormat="1" applyFont="1" applyFill="1" applyBorder="1">
      <alignment vertical="center"/>
    </xf>
    <xf numFmtId="183" fontId="15" fillId="25" borderId="22" xfId="32" applyNumberFormat="1" applyFont="1" applyFill="1" applyBorder="1">
      <alignment vertical="center"/>
    </xf>
    <xf numFmtId="183" fontId="15" fillId="25" borderId="23" xfId="32" applyNumberFormat="1" applyFont="1" applyFill="1" applyBorder="1">
      <alignment vertical="center"/>
    </xf>
    <xf numFmtId="183" fontId="15" fillId="25" borderId="65" xfId="32" applyNumberFormat="1" applyFont="1" applyFill="1" applyBorder="1">
      <alignment vertical="center"/>
    </xf>
    <xf numFmtId="183" fontId="15" fillId="25" borderId="24" xfId="32" applyNumberFormat="1" applyFont="1" applyFill="1" applyBorder="1">
      <alignment vertical="center"/>
    </xf>
    <xf numFmtId="183" fontId="15" fillId="23" borderId="20" xfId="32" applyNumberFormat="1" applyFont="1" applyFill="1" applyBorder="1">
      <alignment vertical="center"/>
    </xf>
    <xf numFmtId="183" fontId="15" fillId="23" borderId="21" xfId="32" applyNumberFormat="1" applyFont="1" applyFill="1" applyBorder="1">
      <alignment vertical="center"/>
    </xf>
    <xf numFmtId="183" fontId="15" fillId="23" borderId="22" xfId="32" applyNumberFormat="1" applyFont="1" applyFill="1" applyBorder="1">
      <alignment vertical="center"/>
    </xf>
    <xf numFmtId="183" fontId="15" fillId="23" borderId="23" xfId="32" applyNumberFormat="1" applyFont="1" applyFill="1" applyBorder="1">
      <alignment vertical="center"/>
    </xf>
    <xf numFmtId="183" fontId="15" fillId="23" borderId="65" xfId="32" applyNumberFormat="1" applyFont="1" applyFill="1" applyBorder="1">
      <alignment vertical="center"/>
    </xf>
    <xf numFmtId="183" fontId="15" fillId="23" borderId="24" xfId="32" applyNumberFormat="1" applyFont="1" applyFill="1" applyBorder="1">
      <alignment vertical="center"/>
    </xf>
    <xf numFmtId="183" fontId="15" fillId="27" borderId="65" xfId="32" applyNumberFormat="1" applyFont="1" applyFill="1" applyBorder="1">
      <alignment vertical="center"/>
    </xf>
    <xf numFmtId="183" fontId="15" fillId="27" borderId="21" xfId="32" applyNumberFormat="1" applyFont="1" applyFill="1" applyBorder="1">
      <alignment vertical="center"/>
    </xf>
    <xf numFmtId="183" fontId="15" fillId="27" borderId="22" xfId="32" applyNumberFormat="1" applyFont="1" applyFill="1" applyBorder="1">
      <alignment vertical="center"/>
    </xf>
    <xf numFmtId="183" fontId="15" fillId="27" borderId="23" xfId="32" applyNumberFormat="1" applyFont="1" applyFill="1" applyBorder="1">
      <alignment vertical="center"/>
    </xf>
    <xf numFmtId="183" fontId="15" fillId="27" borderId="24" xfId="32" applyNumberFormat="1" applyFont="1" applyFill="1" applyBorder="1">
      <alignment vertical="center"/>
    </xf>
    <xf numFmtId="183" fontId="15" fillId="17" borderId="20" xfId="32" applyNumberFormat="1" applyFont="1" applyFill="1" applyBorder="1">
      <alignment vertical="center"/>
    </xf>
    <xf numFmtId="183" fontId="15" fillId="17" borderId="21" xfId="32" applyNumberFormat="1" applyFont="1" applyFill="1" applyBorder="1">
      <alignment vertical="center"/>
    </xf>
    <xf numFmtId="183" fontId="15" fillId="17" borderId="22" xfId="32" applyNumberFormat="1" applyFont="1" applyFill="1" applyBorder="1">
      <alignment vertical="center"/>
    </xf>
    <xf numFmtId="183" fontId="15" fillId="17" borderId="23" xfId="32" applyNumberFormat="1" applyFont="1" applyFill="1" applyBorder="1">
      <alignment vertical="center"/>
    </xf>
    <xf numFmtId="183" fontId="15" fillId="17" borderId="65" xfId="32" applyNumberFormat="1" applyFont="1" applyFill="1" applyBorder="1">
      <alignment vertical="center"/>
    </xf>
    <xf numFmtId="183" fontId="15" fillId="17" borderId="24" xfId="32" applyNumberFormat="1" applyFont="1" applyFill="1" applyBorder="1">
      <alignment vertical="center"/>
    </xf>
    <xf numFmtId="183" fontId="15" fillId="28" borderId="20" xfId="32" applyNumberFormat="1" applyFont="1" applyFill="1" applyBorder="1">
      <alignment vertical="center"/>
    </xf>
    <xf numFmtId="183" fontId="15" fillId="28" borderId="21" xfId="32" applyNumberFormat="1" applyFont="1" applyFill="1" applyBorder="1">
      <alignment vertical="center"/>
    </xf>
    <xf numFmtId="183" fontId="15" fillId="28" borderId="22" xfId="32" applyNumberFormat="1" applyFont="1" applyFill="1" applyBorder="1">
      <alignment vertical="center"/>
    </xf>
    <xf numFmtId="183" fontId="15" fillId="28" borderId="23" xfId="32" applyNumberFormat="1" applyFont="1" applyFill="1" applyBorder="1">
      <alignment vertical="center"/>
    </xf>
    <xf numFmtId="183" fontId="15" fillId="28" borderId="65" xfId="32" applyNumberFormat="1" applyFont="1" applyFill="1" applyBorder="1">
      <alignment vertical="center"/>
    </xf>
    <xf numFmtId="183" fontId="15" fillId="28" borderId="24" xfId="32" applyNumberFormat="1" applyFont="1" applyFill="1" applyBorder="1">
      <alignment vertical="center"/>
    </xf>
    <xf numFmtId="183" fontId="17" fillId="0" borderId="37" xfId="32" applyNumberFormat="1" applyFont="1" applyBorder="1" applyAlignment="1">
      <alignment horizontal="right" vertical="center"/>
    </xf>
    <xf numFmtId="183" fontId="20" fillId="0" borderId="38" xfId="32" applyNumberFormat="1" applyFont="1" applyBorder="1" applyAlignment="1">
      <alignment horizontal="right" vertical="center"/>
    </xf>
    <xf numFmtId="183" fontId="17" fillId="0" borderId="39" xfId="32" applyNumberFormat="1" applyFont="1" applyBorder="1" applyAlignment="1">
      <alignment horizontal="right" vertical="center"/>
    </xf>
    <xf numFmtId="183" fontId="20" fillId="0" borderId="42" xfId="32" applyNumberFormat="1" applyFont="1" applyBorder="1" applyAlignment="1">
      <alignment horizontal="right" vertical="center"/>
    </xf>
    <xf numFmtId="183" fontId="19" fillId="0" borderId="2" xfId="32" applyNumberFormat="1" applyFont="1" applyBorder="1" applyAlignment="1">
      <alignment horizontal="right" vertical="center"/>
    </xf>
    <xf numFmtId="183" fontId="19" fillId="0" borderId="46" xfId="32" applyNumberFormat="1" applyFont="1" applyBorder="1" applyAlignment="1">
      <alignment horizontal="right" vertical="center"/>
    </xf>
    <xf numFmtId="183" fontId="19" fillId="0" borderId="61" xfId="32" applyNumberFormat="1" applyFont="1" applyBorder="1" applyAlignment="1">
      <alignment horizontal="right" vertical="center"/>
    </xf>
    <xf numFmtId="183" fontId="19" fillId="0" borderId="54" xfId="32" applyNumberFormat="1" applyFont="1" applyBorder="1" applyAlignment="1">
      <alignment horizontal="right" vertical="center"/>
    </xf>
    <xf numFmtId="183" fontId="15" fillId="0" borderId="0" xfId="32" applyNumberFormat="1" applyFont="1" applyAlignment="1">
      <alignment horizontal="right" vertical="center"/>
    </xf>
    <xf numFmtId="183" fontId="19" fillId="0" borderId="11" xfId="32" applyNumberFormat="1" applyFont="1" applyBorder="1" applyAlignment="1">
      <alignment horizontal="right" vertical="center"/>
    </xf>
    <xf numFmtId="183" fontId="15" fillId="0" borderId="54" xfId="32" applyNumberFormat="1" applyFont="1" applyBorder="1" applyAlignment="1">
      <alignment horizontal="right" vertical="center"/>
    </xf>
    <xf numFmtId="183" fontId="15" fillId="0" borderId="55" xfId="32" applyNumberFormat="1" applyFont="1" applyBorder="1" applyAlignment="1">
      <alignment horizontal="right" vertical="center"/>
    </xf>
    <xf numFmtId="183" fontId="0" fillId="0" borderId="0" xfId="32" applyNumberFormat="1" applyFont="1" applyAlignment="1">
      <alignment horizontal="right" vertical="center"/>
    </xf>
    <xf numFmtId="183" fontId="20" fillId="0" borderId="38" xfId="32" applyNumberFormat="1" applyFont="1" applyBorder="1" applyAlignment="1">
      <alignment horizontal="left" vertical="center"/>
    </xf>
    <xf numFmtId="183" fontId="19" fillId="0" borderId="2" xfId="32" applyNumberFormat="1" applyFont="1" applyBorder="1" applyAlignment="1">
      <alignment horizontal="left" vertical="center"/>
    </xf>
    <xf numFmtId="183" fontId="19" fillId="0" borderId="61" xfId="32" applyNumberFormat="1" applyFont="1" applyBorder="1" applyAlignment="1">
      <alignment horizontal="left" vertical="center"/>
    </xf>
    <xf numFmtId="183" fontId="19" fillId="0" borderId="46" xfId="32" applyNumberFormat="1" applyFont="1" applyBorder="1" applyAlignment="1">
      <alignment horizontal="left" vertical="center"/>
    </xf>
    <xf numFmtId="183" fontId="19" fillId="0" borderId="55" xfId="32" applyNumberFormat="1" applyFont="1" applyBorder="1" applyAlignment="1">
      <alignment horizontal="left" vertical="center"/>
    </xf>
    <xf numFmtId="183" fontId="19" fillId="0" borderId="11" xfId="32" applyNumberFormat="1" applyFont="1" applyBorder="1" applyAlignment="1">
      <alignment horizontal="center" vertical="center"/>
    </xf>
    <xf numFmtId="183" fontId="15" fillId="0" borderId="54" xfId="32" applyNumberFormat="1" applyFont="1" applyBorder="1" applyAlignment="1">
      <alignment horizontal="center" vertical="center"/>
    </xf>
    <xf numFmtId="183" fontId="15" fillId="0" borderId="55" xfId="32" applyNumberFormat="1" applyFont="1" applyBorder="1" applyAlignment="1">
      <alignment horizontal="center" vertical="center"/>
    </xf>
    <xf numFmtId="183" fontId="19" fillId="0" borderId="40" xfId="32" applyNumberFormat="1" applyFont="1" applyBorder="1" applyAlignment="1">
      <alignment horizontal="center" vertical="center"/>
    </xf>
    <xf numFmtId="183" fontId="19" fillId="0" borderId="40" xfId="32" applyNumberFormat="1" applyFont="1" applyBorder="1" applyAlignment="1">
      <alignment horizontal="right" vertical="center"/>
    </xf>
    <xf numFmtId="183" fontId="19" fillId="0" borderId="0" xfId="32" applyNumberFormat="1" applyFont="1" applyAlignment="1">
      <alignment horizontal="right" vertical="center"/>
    </xf>
    <xf numFmtId="183" fontId="19" fillId="0" borderId="1" xfId="32" applyNumberFormat="1" applyFont="1" applyBorder="1" applyAlignment="1">
      <alignment horizontal="right" vertical="center"/>
    </xf>
    <xf numFmtId="0" fontId="35" fillId="0" borderId="0" xfId="36" applyFont="1" applyAlignment="1">
      <alignment horizontal="center" vertical="center"/>
    </xf>
    <xf numFmtId="49" fontId="36" fillId="0" borderId="0" xfId="36" applyNumberFormat="1" applyFont="1">
      <alignment vertical="center"/>
    </xf>
    <xf numFmtId="0" fontId="35" fillId="0" borderId="0" xfId="36" applyFont="1" applyAlignment="1">
      <alignment vertical="top" shrinkToFit="1"/>
    </xf>
    <xf numFmtId="0" fontId="35" fillId="0" borderId="0" xfId="36" applyFont="1">
      <alignment vertical="center"/>
    </xf>
    <xf numFmtId="0" fontId="36" fillId="0" borderId="0" xfId="36" applyFont="1">
      <alignment vertical="center"/>
    </xf>
    <xf numFmtId="0" fontId="35" fillId="0" borderId="0" xfId="36" applyFont="1" applyAlignment="1">
      <alignment vertical="center" shrinkToFit="1"/>
    </xf>
    <xf numFmtId="0" fontId="35" fillId="0" borderId="0" xfId="36" applyFont="1" applyAlignment="1">
      <alignment horizontal="left" vertical="top"/>
    </xf>
    <xf numFmtId="0" fontId="35" fillId="0" borderId="85" xfId="36" applyFont="1" applyBorder="1" applyAlignment="1">
      <alignment horizontal="left" vertical="top" wrapText="1"/>
    </xf>
    <xf numFmtId="0" fontId="35" fillId="0" borderId="86" xfId="36" applyFont="1" applyBorder="1" applyAlignment="1">
      <alignment horizontal="left" vertical="top" wrapText="1"/>
    </xf>
    <xf numFmtId="0" fontId="35" fillId="0" borderId="25" xfId="36" applyFont="1" applyBorder="1" applyAlignment="1">
      <alignment horizontal="left" vertical="top" wrapText="1"/>
    </xf>
    <xf numFmtId="0" fontId="35" fillId="0" borderId="88" xfId="36" applyFont="1" applyBorder="1" applyAlignment="1">
      <alignment horizontal="left" vertical="top" wrapText="1"/>
    </xf>
    <xf numFmtId="0" fontId="35" fillId="0" borderId="25" xfId="36" applyFont="1" applyBorder="1" applyAlignment="1">
      <alignment horizontal="center" vertical="center"/>
    </xf>
    <xf numFmtId="0" fontId="35" fillId="0" borderId="37" xfId="36" applyFont="1" applyBorder="1" applyAlignment="1">
      <alignment horizontal="center" vertical="center"/>
    </xf>
    <xf numFmtId="0" fontId="35" fillId="0" borderId="42" xfId="36" applyFont="1" applyBorder="1" applyAlignment="1">
      <alignment vertical="center" shrinkToFit="1"/>
    </xf>
    <xf numFmtId="184" fontId="35" fillId="0" borderId="0" xfId="38" applyNumberFormat="1" applyFont="1" applyBorder="1" applyAlignment="1">
      <alignment vertical="center"/>
    </xf>
    <xf numFmtId="184" fontId="35" fillId="0" borderId="44" xfId="38" applyNumberFormat="1" applyFont="1" applyBorder="1" applyAlignment="1">
      <alignment vertical="center"/>
    </xf>
    <xf numFmtId="184" fontId="35" fillId="0" borderId="49" xfId="38" applyNumberFormat="1" applyFont="1" applyBorder="1" applyAlignment="1">
      <alignment vertical="center"/>
    </xf>
    <xf numFmtId="184" fontId="35" fillId="0" borderId="51" xfId="38" applyNumberFormat="1" applyFont="1" applyBorder="1" applyAlignment="1">
      <alignment vertical="center"/>
    </xf>
    <xf numFmtId="184" fontId="35" fillId="0" borderId="0" xfId="38" applyNumberFormat="1" applyFont="1" applyAlignment="1">
      <alignment vertical="center"/>
    </xf>
    <xf numFmtId="184" fontId="35" fillId="0" borderId="10" xfId="38" applyNumberFormat="1" applyFont="1" applyBorder="1" applyAlignment="1">
      <alignment vertical="center"/>
    </xf>
    <xf numFmtId="184" fontId="35" fillId="0" borderId="87" xfId="38" applyNumberFormat="1" applyFont="1" applyBorder="1" applyAlignment="1">
      <alignment vertical="center"/>
    </xf>
    <xf numFmtId="184" fontId="35" fillId="0" borderId="43" xfId="38" applyNumberFormat="1" applyFont="1" applyBorder="1" applyAlignment="1">
      <alignment horizontal="center" vertical="center"/>
    </xf>
    <xf numFmtId="184" fontId="35" fillId="0" borderId="44" xfId="38" applyNumberFormat="1" applyFont="1" applyBorder="1" applyAlignment="1">
      <alignment vertical="center" shrinkToFit="1"/>
    </xf>
    <xf numFmtId="0" fontId="35" fillId="0" borderId="43" xfId="36" applyFont="1" applyBorder="1" applyAlignment="1">
      <alignment horizontal="center" vertical="center"/>
    </xf>
    <xf numFmtId="0" fontId="35" fillId="0" borderId="44" xfId="36" applyFont="1" applyBorder="1" applyAlignment="1">
      <alignment vertical="center" shrinkToFit="1"/>
    </xf>
    <xf numFmtId="0" fontId="35" fillId="0" borderId="50" xfId="36" applyFont="1" applyBorder="1" applyAlignment="1">
      <alignment horizontal="center" vertical="center"/>
    </xf>
    <xf numFmtId="0" fontId="35" fillId="0" borderId="49" xfId="36" applyFont="1" applyBorder="1" applyAlignment="1">
      <alignment vertical="center" shrinkToFit="1"/>
    </xf>
    <xf numFmtId="184" fontId="35" fillId="0" borderId="50" xfId="38" applyNumberFormat="1" applyFont="1" applyBorder="1" applyAlignment="1">
      <alignment horizontal="center" vertical="center"/>
    </xf>
    <xf numFmtId="184" fontId="35" fillId="0" borderId="49" xfId="38" applyNumberFormat="1" applyFont="1" applyBorder="1" applyAlignment="1">
      <alignment vertical="center" shrinkToFit="1"/>
    </xf>
    <xf numFmtId="184" fontId="35" fillId="0" borderId="0" xfId="38" applyNumberFormat="1" applyFont="1" applyFill="1" applyAlignment="1">
      <alignment vertical="center"/>
    </xf>
    <xf numFmtId="0" fontId="19" fillId="0" borderId="0" xfId="0" applyFont="1" applyFill="1" applyBorder="1" applyAlignment="1">
      <alignment horizontal="center" vertical="center"/>
    </xf>
    <xf numFmtId="0" fontId="7" fillId="0" borderId="4" xfId="34" applyFont="1" applyBorder="1" applyAlignment="1">
      <alignment horizontal="center"/>
    </xf>
    <xf numFmtId="0" fontId="7" fillId="0" borderId="5" xfId="34" applyFont="1" applyBorder="1"/>
    <xf numFmtId="183" fontId="19" fillId="0" borderId="41" xfId="32" applyNumberFormat="1" applyFont="1" applyBorder="1" applyAlignment="1">
      <alignment horizontal="center" vertical="center"/>
    </xf>
    <xf numFmtId="183" fontId="19" fillId="0" borderId="41" xfId="32" applyNumberFormat="1" applyFont="1" applyBorder="1" applyAlignment="1">
      <alignment horizontal="right" vertical="center"/>
    </xf>
    <xf numFmtId="183" fontId="19" fillId="0" borderId="57" xfId="32" applyNumberFormat="1" applyFont="1" applyBorder="1" applyAlignment="1">
      <alignment horizontal="right" vertical="center"/>
    </xf>
    <xf numFmtId="183" fontId="15" fillId="0" borderId="32" xfId="32" applyNumberFormat="1" applyFont="1" applyFill="1" applyBorder="1" applyProtection="1">
      <alignment vertical="center"/>
      <protection locked="0"/>
    </xf>
    <xf numFmtId="183" fontId="15" fillId="0" borderId="33" xfId="32" applyNumberFormat="1" applyFont="1" applyFill="1" applyBorder="1" applyProtection="1">
      <alignment vertical="center"/>
      <protection locked="0"/>
    </xf>
    <xf numFmtId="183" fontId="15" fillId="0" borderId="34" xfId="32" applyNumberFormat="1" applyFont="1" applyFill="1" applyBorder="1" applyProtection="1">
      <alignment vertical="center"/>
      <protection locked="0"/>
    </xf>
    <xf numFmtId="183" fontId="15" fillId="0" borderId="35" xfId="32" applyNumberFormat="1" applyFont="1" applyFill="1" applyBorder="1" applyProtection="1">
      <alignment vertical="center"/>
      <protection locked="0"/>
    </xf>
    <xf numFmtId="183" fontId="15" fillId="0" borderId="64" xfId="32" applyNumberFormat="1" applyFont="1" applyFill="1" applyBorder="1" applyProtection="1">
      <alignment vertical="center"/>
      <protection locked="0"/>
    </xf>
    <xf numFmtId="183" fontId="15" fillId="0" borderId="36" xfId="32" applyNumberFormat="1" applyFont="1" applyFill="1" applyBorder="1" applyProtection="1">
      <alignment vertical="center"/>
      <protection locked="0"/>
    </xf>
    <xf numFmtId="183" fontId="15" fillId="29" borderId="28" xfId="32" applyNumberFormat="1" applyFont="1" applyFill="1" applyBorder="1" applyAlignment="1">
      <alignment horizontal="distributed" vertical="center"/>
    </xf>
    <xf numFmtId="183" fontId="15" fillId="29" borderId="27" xfId="32" applyNumberFormat="1" applyFont="1" applyFill="1" applyBorder="1" applyAlignment="1">
      <alignment horizontal="distributed" vertical="center"/>
    </xf>
    <xf numFmtId="0" fontId="20" fillId="0" borderId="89" xfId="0" applyFont="1" applyFill="1" applyBorder="1" applyAlignment="1">
      <alignment horizontal="center" vertical="center"/>
    </xf>
    <xf numFmtId="176" fontId="19" fillId="18" borderId="91" xfId="0" applyNumberFormat="1" applyFont="1" applyFill="1" applyBorder="1" applyProtection="1">
      <alignment vertical="center"/>
      <protection locked="0"/>
    </xf>
    <xf numFmtId="0" fontId="19" fillId="16" borderId="56" xfId="0" applyFont="1" applyFill="1" applyBorder="1" applyAlignment="1">
      <alignment horizontal="center" vertical="center"/>
    </xf>
    <xf numFmtId="176" fontId="19" fillId="18" borderId="92" xfId="0" applyNumberFormat="1" applyFont="1" applyFill="1" applyBorder="1" applyProtection="1">
      <alignment vertical="center"/>
      <protection locked="0"/>
    </xf>
    <xf numFmtId="0" fontId="19" fillId="16" borderId="93" xfId="0" applyFont="1" applyFill="1" applyBorder="1" applyAlignment="1">
      <alignment horizontal="center" vertical="center"/>
    </xf>
    <xf numFmtId="176" fontId="19" fillId="18" borderId="94" xfId="0" applyNumberFormat="1" applyFont="1" applyFill="1" applyBorder="1" applyProtection="1">
      <alignment vertical="center"/>
      <protection locked="0"/>
    </xf>
    <xf numFmtId="0" fontId="19" fillId="16" borderId="95" xfId="0" applyFont="1" applyFill="1" applyBorder="1" applyAlignment="1">
      <alignment horizontal="center" vertical="center"/>
    </xf>
    <xf numFmtId="0" fontId="19" fillId="16" borderId="96" xfId="0" applyFont="1" applyFill="1" applyBorder="1" applyAlignment="1">
      <alignment horizontal="center" vertical="center"/>
    </xf>
    <xf numFmtId="0" fontId="19" fillId="16" borderId="97" xfId="0" applyFont="1" applyFill="1" applyBorder="1" applyAlignment="1">
      <alignment horizontal="center" vertical="center"/>
    </xf>
    <xf numFmtId="0" fontId="19" fillId="16" borderId="98" xfId="0" applyFont="1" applyFill="1" applyBorder="1" applyAlignment="1">
      <alignment horizontal="center" vertical="center"/>
    </xf>
    <xf numFmtId="176" fontId="19" fillId="18" borderId="99" xfId="0" applyNumberFormat="1" applyFont="1" applyFill="1" applyBorder="1" applyProtection="1">
      <alignment vertical="center"/>
      <protection locked="0"/>
    </xf>
    <xf numFmtId="176" fontId="19" fillId="18" borderId="100" xfId="0" applyNumberFormat="1" applyFont="1" applyFill="1" applyBorder="1" applyProtection="1">
      <alignment vertical="center"/>
      <protection locked="0"/>
    </xf>
    <xf numFmtId="0" fontId="19" fillId="16" borderId="101" xfId="0" applyFont="1" applyFill="1" applyBorder="1" applyAlignment="1">
      <alignment horizontal="center" vertical="center"/>
    </xf>
    <xf numFmtId="0" fontId="19" fillId="0" borderId="3" xfId="0" applyFont="1" applyFill="1" applyBorder="1" applyAlignment="1">
      <alignment horizontal="center" vertical="center"/>
    </xf>
    <xf numFmtId="0" fontId="19" fillId="0" borderId="27" xfId="0" applyFont="1" applyFill="1" applyBorder="1" applyAlignment="1">
      <alignment horizontal="center" vertical="center"/>
    </xf>
    <xf numFmtId="0" fontId="19" fillId="0" borderId="29" xfId="0" applyFont="1" applyFill="1" applyBorder="1" applyAlignment="1">
      <alignment horizontal="center" vertical="center"/>
    </xf>
    <xf numFmtId="0" fontId="19" fillId="0" borderId="83" xfId="0" applyFont="1" applyFill="1" applyBorder="1" applyAlignment="1">
      <alignment horizontal="center" vertical="center"/>
    </xf>
    <xf numFmtId="0" fontId="19" fillId="0" borderId="6" xfId="0" applyFont="1" applyFill="1" applyBorder="1" applyAlignment="1">
      <alignment horizontal="center" vertical="center"/>
    </xf>
    <xf numFmtId="0" fontId="19" fillId="0" borderId="63" xfId="0" applyFont="1" applyFill="1" applyBorder="1" applyAlignment="1">
      <alignment horizontal="center" vertical="center"/>
    </xf>
    <xf numFmtId="0" fontId="19" fillId="0" borderId="51" xfId="0" applyFont="1" applyFill="1" applyBorder="1" applyAlignment="1">
      <alignment horizontal="center" vertical="center"/>
    </xf>
    <xf numFmtId="0" fontId="25" fillId="0" borderId="12" xfId="0" applyFont="1" applyFill="1" applyBorder="1" applyAlignment="1">
      <alignment vertical="center"/>
    </xf>
    <xf numFmtId="181" fontId="19" fillId="15" borderId="102" xfId="0" applyNumberFormat="1" applyFont="1" applyFill="1" applyBorder="1">
      <alignment vertical="center"/>
    </xf>
    <xf numFmtId="0" fontId="0" fillId="0" borderId="67" xfId="0" applyBorder="1">
      <alignment vertical="center"/>
    </xf>
    <xf numFmtId="0" fontId="0" fillId="0" borderId="68" xfId="0" applyBorder="1">
      <alignment vertical="center"/>
    </xf>
    <xf numFmtId="183" fontId="15" fillId="0" borderId="54" xfId="32" applyNumberFormat="1" applyFont="1" applyBorder="1" applyAlignment="1">
      <alignment vertical="center"/>
    </xf>
    <xf numFmtId="183" fontId="15" fillId="0" borderId="55" xfId="32" applyNumberFormat="1" applyFont="1" applyBorder="1" applyAlignment="1">
      <alignment vertical="center"/>
    </xf>
    <xf numFmtId="183" fontId="19" fillId="0" borderId="3" xfId="32" applyNumberFormat="1" applyFont="1" applyBorder="1" applyAlignment="1">
      <alignment vertical="center"/>
    </xf>
    <xf numFmtId="183" fontId="19" fillId="0" borderId="48" xfId="32" applyNumberFormat="1" applyFont="1" applyBorder="1" applyAlignment="1">
      <alignment vertical="center"/>
    </xf>
    <xf numFmtId="183" fontId="19" fillId="0" borderId="51" xfId="32" applyNumberFormat="1" applyFont="1" applyBorder="1" applyAlignment="1">
      <alignment vertical="center"/>
    </xf>
    <xf numFmtId="183" fontId="19" fillId="0" borderId="42" xfId="32" applyNumberFormat="1" applyFont="1" applyBorder="1" applyAlignment="1">
      <alignment vertical="center"/>
    </xf>
    <xf numFmtId="183" fontId="19" fillId="0" borderId="50" xfId="32" applyNumberFormat="1" applyFont="1" applyBorder="1" applyAlignment="1">
      <alignment vertical="center"/>
    </xf>
    <xf numFmtId="183" fontId="19" fillId="0" borderId="49" xfId="32" applyNumberFormat="1" applyFont="1" applyBorder="1" applyAlignment="1">
      <alignment vertical="center"/>
    </xf>
    <xf numFmtId="183" fontId="15" fillId="9" borderId="12" xfId="32" applyNumberFormat="1" applyFont="1" applyFill="1" applyBorder="1" applyAlignment="1">
      <alignment horizontal="center" vertical="center"/>
    </xf>
    <xf numFmtId="183" fontId="15" fillId="9" borderId="20" xfId="32" applyNumberFormat="1" applyFont="1" applyFill="1" applyBorder="1" applyProtection="1">
      <alignment vertical="center"/>
      <protection locked="0"/>
    </xf>
    <xf numFmtId="183" fontId="15" fillId="9" borderId="21" xfId="32" applyNumberFormat="1" applyFont="1" applyFill="1" applyBorder="1" applyProtection="1">
      <alignment vertical="center"/>
      <protection locked="0"/>
    </xf>
    <xf numFmtId="183" fontId="15" fillId="9" borderId="22" xfId="32" applyNumberFormat="1" applyFont="1" applyFill="1" applyBorder="1" applyProtection="1">
      <alignment vertical="center"/>
      <protection locked="0"/>
    </xf>
    <xf numFmtId="183" fontId="15" fillId="9" borderId="23" xfId="32" applyNumberFormat="1" applyFont="1" applyFill="1" applyBorder="1" applyProtection="1">
      <alignment vertical="center"/>
      <protection locked="0"/>
    </xf>
    <xf numFmtId="183" fontId="15" fillId="9" borderId="65" xfId="32" applyNumberFormat="1" applyFont="1" applyFill="1" applyBorder="1" applyProtection="1">
      <alignment vertical="center"/>
      <protection locked="0"/>
    </xf>
    <xf numFmtId="183" fontId="15" fillId="9" borderId="24" xfId="32" applyNumberFormat="1" applyFont="1" applyFill="1" applyBorder="1" applyProtection="1">
      <alignment vertical="center"/>
      <protection locked="0"/>
    </xf>
    <xf numFmtId="183" fontId="15" fillId="26" borderId="20" xfId="32" applyNumberFormat="1" applyFont="1" applyFill="1" applyBorder="1" applyProtection="1">
      <alignment vertical="center"/>
      <protection locked="0"/>
    </xf>
    <xf numFmtId="183" fontId="15" fillId="26" borderId="21" xfId="32" applyNumberFormat="1" applyFont="1" applyFill="1" applyBorder="1" applyProtection="1">
      <alignment vertical="center"/>
      <protection locked="0"/>
    </xf>
    <xf numFmtId="183" fontId="15" fillId="26" borderId="22" xfId="32" applyNumberFormat="1" applyFont="1" applyFill="1" applyBorder="1" applyProtection="1">
      <alignment vertical="center"/>
      <protection locked="0"/>
    </xf>
    <xf numFmtId="183" fontId="15" fillId="26" borderId="23" xfId="32" applyNumberFormat="1" applyFont="1" applyFill="1" applyBorder="1" applyProtection="1">
      <alignment vertical="center"/>
      <protection locked="0"/>
    </xf>
    <xf numFmtId="183" fontId="15" fillId="26" borderId="65" xfId="32" applyNumberFormat="1" applyFont="1" applyFill="1" applyBorder="1" applyProtection="1">
      <alignment vertical="center"/>
      <protection locked="0"/>
    </xf>
    <xf numFmtId="183" fontId="15" fillId="26" borderId="24" xfId="32" applyNumberFormat="1" applyFont="1" applyFill="1" applyBorder="1" applyProtection="1">
      <alignment vertical="center"/>
      <protection locked="0"/>
    </xf>
    <xf numFmtId="183" fontId="19" fillId="0" borderId="55" xfId="32" applyNumberFormat="1" applyFont="1" applyBorder="1" applyAlignment="1">
      <alignment horizontal="right" vertical="center"/>
    </xf>
    <xf numFmtId="0" fontId="21" fillId="0" borderId="81" xfId="0" applyNumberFormat="1" applyFont="1" applyFill="1" applyBorder="1" applyAlignment="1">
      <alignment horizontal="center" vertical="center"/>
    </xf>
    <xf numFmtId="0" fontId="21" fillId="0" borderId="66" xfId="0" applyNumberFormat="1" applyFont="1" applyFill="1" applyBorder="1" applyAlignment="1">
      <alignment vertical="center"/>
    </xf>
    <xf numFmtId="0" fontId="15" fillId="9" borderId="12" xfId="0" applyFont="1" applyFill="1" applyBorder="1" applyAlignment="1">
      <alignment horizontal="center" vertical="center"/>
    </xf>
    <xf numFmtId="176" fontId="15" fillId="9" borderId="20" xfId="0" applyNumberFormat="1" applyFont="1" applyFill="1" applyBorder="1" applyProtection="1">
      <alignment vertical="center"/>
      <protection locked="0"/>
    </xf>
    <xf numFmtId="176" fontId="15" fillId="9" borderId="21" xfId="0" applyNumberFormat="1" applyFont="1" applyFill="1" applyBorder="1" applyProtection="1">
      <alignment vertical="center"/>
      <protection locked="0"/>
    </xf>
    <xf numFmtId="176" fontId="15" fillId="9" borderId="22" xfId="0" applyNumberFormat="1" applyFont="1" applyFill="1" applyBorder="1" applyProtection="1">
      <alignment vertical="center"/>
      <protection locked="0"/>
    </xf>
    <xf numFmtId="176" fontId="15" fillId="9" borderId="23" xfId="0" applyNumberFormat="1" applyFont="1" applyFill="1" applyBorder="1" applyProtection="1">
      <alignment vertical="center"/>
      <protection locked="0"/>
    </xf>
    <xf numFmtId="176" fontId="15" fillId="9" borderId="65" xfId="0" applyNumberFormat="1" applyFont="1" applyFill="1" applyBorder="1" applyProtection="1">
      <alignment vertical="center"/>
      <protection locked="0"/>
    </xf>
    <xf numFmtId="176" fontId="15" fillId="9" borderId="24" xfId="0" applyNumberFormat="1" applyFont="1" applyFill="1" applyBorder="1" applyProtection="1">
      <alignment vertical="center"/>
      <protection locked="0"/>
    </xf>
    <xf numFmtId="176" fontId="19" fillId="0" borderId="57" xfId="0" applyNumberFormat="1" applyFont="1" applyBorder="1" applyAlignment="1">
      <alignment vertical="center"/>
    </xf>
    <xf numFmtId="176" fontId="19" fillId="0" borderId="59" xfId="0" applyNumberFormat="1" applyFont="1" applyBorder="1" applyAlignment="1">
      <alignment vertical="center"/>
    </xf>
    <xf numFmtId="0" fontId="41" fillId="0" borderId="0" xfId="0" applyFont="1">
      <alignment vertical="center"/>
    </xf>
    <xf numFmtId="0" fontId="43" fillId="0" borderId="0" xfId="0" applyFont="1">
      <alignment vertical="center"/>
    </xf>
    <xf numFmtId="0" fontId="7" fillId="0" borderId="0" xfId="34" applyFont="1" applyAlignment="1">
      <alignment vertical="center"/>
    </xf>
    <xf numFmtId="0" fontId="42" fillId="0" borderId="0" xfId="34" applyFont="1" applyAlignment="1">
      <alignment vertical="center"/>
    </xf>
    <xf numFmtId="0" fontId="35" fillId="0" borderId="12" xfId="36" applyFont="1" applyBorder="1" applyAlignment="1">
      <alignment horizontal="center" vertical="center"/>
    </xf>
    <xf numFmtId="184" fontId="35" fillId="0" borderId="67" xfId="38" applyNumberFormat="1" applyFont="1" applyBorder="1" applyAlignment="1">
      <alignment vertical="center"/>
    </xf>
    <xf numFmtId="184" fontId="35" fillId="0" borderId="68" xfId="38" applyNumberFormat="1" applyFont="1" applyBorder="1" applyAlignment="1">
      <alignment vertical="center"/>
    </xf>
    <xf numFmtId="184" fontId="35" fillId="0" borderId="67" xfId="38" applyNumberFormat="1" applyFont="1" applyFill="1" applyBorder="1" applyAlignment="1">
      <alignment vertical="center"/>
    </xf>
    <xf numFmtId="0" fontId="27" fillId="0" borderId="89" xfId="0" applyFont="1" applyFill="1" applyBorder="1" applyAlignment="1">
      <alignment horizontal="center" vertical="center"/>
    </xf>
    <xf numFmtId="0" fontId="27" fillId="0" borderId="40" xfId="0" applyFont="1" applyFill="1" applyBorder="1" applyAlignment="1">
      <alignment horizontal="center" vertical="center"/>
    </xf>
    <xf numFmtId="0" fontId="26" fillId="0" borderId="0" xfId="0" applyFont="1" applyAlignment="1">
      <alignment horizontal="center" vertical="center"/>
    </xf>
    <xf numFmtId="0" fontId="44" fillId="0" borderId="51" xfId="0" applyFont="1" applyFill="1" applyBorder="1" applyAlignment="1">
      <alignment horizontal="center" vertical="center"/>
    </xf>
    <xf numFmtId="0" fontId="26" fillId="0" borderId="0" xfId="0" applyFont="1" applyBorder="1" applyAlignment="1">
      <alignment horizontal="center" vertical="center"/>
    </xf>
    <xf numFmtId="0" fontId="45" fillId="0" borderId="25" xfId="0" applyFont="1" applyFill="1" applyBorder="1" applyAlignment="1">
      <alignment horizontal="center" vertical="center"/>
    </xf>
    <xf numFmtId="183" fontId="22" fillId="0" borderId="0" xfId="32" applyNumberFormat="1" applyFont="1">
      <alignment vertical="center"/>
    </xf>
    <xf numFmtId="184" fontId="35" fillId="0" borderId="6" xfId="38" applyNumberFormat="1" applyFont="1" applyFill="1" applyBorder="1" applyAlignment="1">
      <alignment vertical="center"/>
    </xf>
    <xf numFmtId="183" fontId="17" fillId="0" borderId="19" xfId="32" applyNumberFormat="1" applyFont="1" applyFill="1" applyBorder="1">
      <alignment vertical="center"/>
    </xf>
    <xf numFmtId="183" fontId="32" fillId="0" borderId="0" xfId="32" applyNumberFormat="1" applyFont="1" applyBorder="1" applyAlignment="1">
      <alignment horizontal="center" vertical="center"/>
    </xf>
    <xf numFmtId="183" fontId="19" fillId="0" borderId="55" xfId="32" applyNumberFormat="1" applyFont="1" applyBorder="1" applyAlignment="1">
      <alignment horizontal="center" vertical="center"/>
    </xf>
    <xf numFmtId="183" fontId="20" fillId="0" borderId="42" xfId="32" applyNumberFormat="1" applyFont="1" applyBorder="1" applyAlignment="1">
      <alignment horizontal="center" vertical="center"/>
    </xf>
    <xf numFmtId="183" fontId="19" fillId="0" borderId="58" xfId="32" applyNumberFormat="1" applyFont="1" applyBorder="1" applyAlignment="1">
      <alignment vertical="center"/>
    </xf>
    <xf numFmtId="183" fontId="19" fillId="0" borderId="59" xfId="32" applyNumberFormat="1" applyFont="1" applyBorder="1" applyAlignment="1">
      <alignment vertical="center"/>
    </xf>
    <xf numFmtId="183" fontId="19" fillId="0" borderId="41" xfId="32" applyNumberFormat="1" applyFont="1" applyBorder="1" applyAlignment="1">
      <alignment vertical="center"/>
    </xf>
    <xf numFmtId="183" fontId="19" fillId="0" borderId="59" xfId="32" applyNumberFormat="1" applyFont="1" applyFill="1" applyBorder="1" applyAlignment="1">
      <alignment vertical="center"/>
    </xf>
    <xf numFmtId="183" fontId="19" fillId="0" borderId="41" xfId="32" applyNumberFormat="1" applyFont="1" applyFill="1" applyBorder="1" applyAlignment="1">
      <alignment vertical="center"/>
    </xf>
    <xf numFmtId="183" fontId="19" fillId="0" borderId="57" xfId="32" applyNumberFormat="1" applyFont="1" applyFill="1" applyBorder="1" applyAlignment="1">
      <alignment vertical="center"/>
    </xf>
    <xf numFmtId="183" fontId="19" fillId="0" borderId="58" xfId="32" applyNumberFormat="1" applyFont="1" applyFill="1" applyBorder="1" applyAlignment="1">
      <alignment vertical="center"/>
    </xf>
    <xf numFmtId="183" fontId="20" fillId="0" borderId="37" xfId="32" applyNumberFormat="1" applyFont="1" applyBorder="1" applyAlignment="1">
      <alignment vertical="center"/>
    </xf>
    <xf numFmtId="183" fontId="20" fillId="0" borderId="42" xfId="32" applyNumberFormat="1" applyFont="1" applyBorder="1" applyAlignment="1">
      <alignment vertical="center"/>
    </xf>
    <xf numFmtId="183" fontId="19" fillId="0" borderId="55" xfId="32" applyNumberFormat="1" applyFont="1" applyBorder="1" applyAlignment="1">
      <alignment horizontal="center" vertical="center"/>
    </xf>
    <xf numFmtId="183" fontId="19" fillId="0" borderId="57" xfId="32" applyNumberFormat="1" applyFont="1" applyBorder="1" applyAlignment="1">
      <alignment horizontal="right" vertical="center"/>
    </xf>
    <xf numFmtId="183" fontId="20" fillId="0" borderId="42" xfId="32" applyNumberFormat="1" applyFont="1" applyBorder="1" applyAlignment="1">
      <alignment horizontal="center" vertical="center"/>
    </xf>
    <xf numFmtId="0" fontId="46" fillId="0" borderId="0" xfId="0" applyFont="1" applyFill="1" applyAlignment="1">
      <alignment horizontal="center" vertical="center"/>
    </xf>
    <xf numFmtId="0" fontId="47" fillId="0" borderId="0" xfId="0" applyFont="1">
      <alignment vertical="center"/>
    </xf>
    <xf numFmtId="40" fontId="47" fillId="0" borderId="43" xfId="32" applyNumberFormat="1" applyFont="1" applyFill="1" applyBorder="1">
      <alignment vertical="center"/>
    </xf>
    <xf numFmtId="40" fontId="47" fillId="0" borderId="67" xfId="32" applyNumberFormat="1" applyFont="1" applyFill="1" applyBorder="1">
      <alignment vertical="center"/>
    </xf>
    <xf numFmtId="0" fontId="47" fillId="0" borderId="0" xfId="0" applyFont="1" applyFill="1">
      <alignment vertical="center"/>
    </xf>
    <xf numFmtId="180" fontId="47" fillId="0" borderId="67" xfId="0" applyNumberFormat="1" applyFont="1" applyFill="1" applyBorder="1">
      <alignment vertical="center"/>
    </xf>
    <xf numFmtId="180" fontId="47" fillId="0" borderId="44" xfId="0" applyNumberFormat="1" applyFont="1" applyFill="1" applyBorder="1">
      <alignment vertical="center"/>
    </xf>
    <xf numFmtId="180" fontId="47" fillId="24" borderId="67" xfId="0" applyNumberFormat="1" applyFont="1" applyFill="1" applyBorder="1">
      <alignment vertical="center"/>
    </xf>
    <xf numFmtId="40" fontId="47" fillId="0" borderId="70" xfId="32" applyNumberFormat="1" applyFont="1" applyFill="1" applyBorder="1">
      <alignment vertical="center"/>
    </xf>
    <xf numFmtId="180" fontId="47" fillId="0" borderId="70" xfId="0" applyNumberFormat="1" applyFont="1" applyFill="1" applyBorder="1">
      <alignment vertical="center"/>
    </xf>
    <xf numFmtId="180" fontId="47" fillId="0" borderId="106" xfId="0" applyNumberFormat="1" applyFont="1" applyFill="1" applyBorder="1">
      <alignment vertical="center"/>
    </xf>
    <xf numFmtId="180" fontId="47" fillId="24" borderId="70" xfId="0" applyNumberFormat="1" applyFont="1" applyFill="1" applyBorder="1">
      <alignment vertical="center"/>
    </xf>
    <xf numFmtId="40" fontId="47" fillId="0" borderId="69" xfId="32" applyNumberFormat="1" applyFont="1" applyFill="1" applyBorder="1">
      <alignment vertical="center"/>
    </xf>
    <xf numFmtId="40" fontId="47" fillId="0" borderId="71" xfId="32" applyNumberFormat="1" applyFont="1" applyFill="1" applyBorder="1">
      <alignment vertical="center"/>
    </xf>
    <xf numFmtId="180" fontId="47" fillId="0" borderId="69" xfId="0" applyNumberFormat="1" applyFont="1" applyFill="1" applyBorder="1">
      <alignment vertical="center"/>
    </xf>
    <xf numFmtId="180" fontId="47" fillId="0" borderId="46" xfId="0" applyNumberFormat="1" applyFont="1" applyFill="1" applyBorder="1">
      <alignment vertical="center"/>
    </xf>
    <xf numFmtId="180" fontId="47" fillId="24" borderId="69" xfId="0" applyNumberFormat="1" applyFont="1" applyFill="1" applyBorder="1">
      <alignment vertical="center"/>
    </xf>
    <xf numFmtId="180" fontId="47" fillId="6" borderId="70" xfId="0" applyNumberFormat="1" applyFont="1" applyFill="1" applyBorder="1">
      <alignment vertical="center"/>
    </xf>
    <xf numFmtId="180" fontId="47" fillId="6" borderId="67" xfId="0" applyNumberFormat="1" applyFont="1" applyFill="1" applyBorder="1">
      <alignment vertical="center"/>
    </xf>
    <xf numFmtId="40" fontId="47" fillId="0" borderId="50" xfId="32" applyNumberFormat="1" applyFont="1" applyFill="1" applyBorder="1">
      <alignment vertical="center"/>
    </xf>
    <xf numFmtId="40" fontId="47" fillId="0" borderId="68" xfId="32" applyNumberFormat="1" applyFont="1" applyFill="1" applyBorder="1">
      <alignment vertical="center"/>
    </xf>
    <xf numFmtId="180" fontId="47" fillId="0" borderId="68" xfId="0" applyNumberFormat="1" applyFont="1" applyFill="1" applyBorder="1">
      <alignment vertical="center"/>
    </xf>
    <xf numFmtId="180" fontId="47" fillId="0" borderId="49" xfId="0" applyNumberFormat="1" applyFont="1" applyFill="1" applyBorder="1">
      <alignment vertical="center"/>
    </xf>
    <xf numFmtId="180" fontId="47" fillId="24" borderId="68" xfId="0" applyNumberFormat="1" applyFont="1" applyFill="1" applyBorder="1">
      <alignment vertical="center"/>
    </xf>
    <xf numFmtId="0" fontId="47" fillId="0" borderId="66" xfId="0" applyFont="1" applyFill="1" applyBorder="1" applyAlignment="1">
      <alignment horizontal="distributed" vertical="center" wrapText="1"/>
    </xf>
    <xf numFmtId="0" fontId="47" fillId="6" borderId="66" xfId="0" applyFont="1" applyFill="1" applyBorder="1" applyAlignment="1">
      <alignment horizontal="distributed" vertical="center" wrapText="1"/>
    </xf>
    <xf numFmtId="0" fontId="46" fillId="0" borderId="0" xfId="0" applyFont="1" applyFill="1" applyAlignment="1">
      <alignment vertical="center"/>
    </xf>
    <xf numFmtId="0" fontId="48" fillId="0" borderId="25" xfId="0" applyFont="1" applyFill="1" applyBorder="1" applyAlignment="1">
      <alignment horizontal="center" vertical="center"/>
    </xf>
    <xf numFmtId="0" fontId="47" fillId="0" borderId="66" xfId="0" applyFont="1" applyFill="1" applyBorder="1">
      <alignment vertical="center"/>
    </xf>
    <xf numFmtId="0" fontId="49" fillId="0" borderId="66" xfId="0" applyFont="1" applyFill="1" applyBorder="1" applyAlignment="1">
      <alignment horizontal="distributed" vertical="center" wrapText="1"/>
    </xf>
    <xf numFmtId="49" fontId="47" fillId="0" borderId="66" xfId="0" applyNumberFormat="1" applyFont="1" applyFill="1" applyBorder="1">
      <alignment vertical="center"/>
    </xf>
    <xf numFmtId="176" fontId="47" fillId="9" borderId="32" xfId="0" applyNumberFormat="1" applyFont="1" applyFill="1" applyBorder="1" applyProtection="1">
      <alignment vertical="center"/>
      <protection locked="0"/>
    </xf>
    <xf numFmtId="176" fontId="47" fillId="30" borderId="32" xfId="0" applyNumberFormat="1" applyFont="1" applyFill="1" applyBorder="1" applyProtection="1">
      <alignment vertical="center"/>
      <protection locked="0"/>
    </xf>
    <xf numFmtId="176" fontId="47" fillId="9" borderId="33" xfId="0" applyNumberFormat="1" applyFont="1" applyFill="1" applyBorder="1" applyProtection="1">
      <alignment vertical="center"/>
      <protection locked="0"/>
    </xf>
    <xf numFmtId="176" fontId="47" fillId="30" borderId="33" xfId="0" applyNumberFormat="1" applyFont="1" applyFill="1" applyBorder="1" applyProtection="1">
      <alignment vertical="center"/>
      <protection locked="0"/>
    </xf>
    <xf numFmtId="176" fontId="47" fillId="9" borderId="34" xfId="0" applyNumberFormat="1" applyFont="1" applyFill="1" applyBorder="1" applyProtection="1">
      <alignment vertical="center"/>
      <protection locked="0"/>
    </xf>
    <xf numFmtId="176" fontId="47" fillId="30" borderId="34" xfId="0" applyNumberFormat="1" applyFont="1" applyFill="1" applyBorder="1" applyProtection="1">
      <alignment vertical="center"/>
      <protection locked="0"/>
    </xf>
    <xf numFmtId="176" fontId="47" fillId="9" borderId="35" xfId="0" applyNumberFormat="1" applyFont="1" applyFill="1" applyBorder="1" applyProtection="1">
      <alignment vertical="center"/>
      <protection locked="0"/>
    </xf>
    <xf numFmtId="176" fontId="47" fillId="30" borderId="35" xfId="0" applyNumberFormat="1" applyFont="1" applyFill="1" applyBorder="1" applyProtection="1">
      <alignment vertical="center"/>
      <protection locked="0"/>
    </xf>
    <xf numFmtId="176" fontId="47" fillId="6" borderId="34" xfId="0" applyNumberFormat="1" applyFont="1" applyFill="1" applyBorder="1" applyProtection="1">
      <alignment vertical="center"/>
      <protection locked="0"/>
    </xf>
    <xf numFmtId="176" fontId="47" fillId="6" borderId="33" xfId="0" applyNumberFormat="1" applyFont="1" applyFill="1" applyBorder="1" applyProtection="1">
      <alignment vertical="center"/>
      <protection locked="0"/>
    </xf>
    <xf numFmtId="176" fontId="47" fillId="9" borderId="64" xfId="0" applyNumberFormat="1" applyFont="1" applyFill="1" applyBorder="1" applyProtection="1">
      <alignment vertical="center"/>
      <protection locked="0"/>
    </xf>
    <xf numFmtId="176" fontId="47" fillId="30" borderId="64" xfId="0" applyNumberFormat="1" applyFont="1" applyFill="1" applyBorder="1" applyProtection="1">
      <alignment vertical="center"/>
      <protection locked="0"/>
    </xf>
    <xf numFmtId="176" fontId="47" fillId="9" borderId="36" xfId="0" applyNumberFormat="1" applyFont="1" applyFill="1" applyBorder="1" applyProtection="1">
      <alignment vertical="center"/>
      <protection locked="0"/>
    </xf>
    <xf numFmtId="176" fontId="47" fillId="30" borderId="36" xfId="0" applyNumberFormat="1" applyFont="1" applyFill="1" applyBorder="1" applyProtection="1">
      <alignment vertical="center"/>
      <protection locked="0"/>
    </xf>
    <xf numFmtId="0" fontId="48" fillId="0" borderId="0" xfId="0" applyFont="1">
      <alignment vertical="center"/>
    </xf>
    <xf numFmtId="0" fontId="48" fillId="0" borderId="13" xfId="0" applyFont="1" applyFill="1" applyBorder="1" applyAlignment="1">
      <alignment horizontal="distributed" vertical="center" wrapText="1"/>
    </xf>
    <xf numFmtId="0" fontId="48" fillId="0" borderId="12" xfId="0" applyFont="1" applyFill="1" applyBorder="1" applyAlignment="1">
      <alignment horizontal="distributed" vertical="center" wrapText="1"/>
    </xf>
    <xf numFmtId="0" fontId="48" fillId="0" borderId="12" xfId="0" applyFont="1" applyFill="1" applyBorder="1" applyAlignment="1">
      <alignment horizontal="center" vertical="center"/>
    </xf>
    <xf numFmtId="0" fontId="48" fillId="0" borderId="82" xfId="0" applyFont="1" applyFill="1" applyBorder="1" applyAlignment="1">
      <alignment horizontal="center" vertical="center"/>
    </xf>
    <xf numFmtId="0" fontId="7" fillId="16" borderId="6" xfId="34" applyFont="1" applyFill="1" applyBorder="1"/>
    <xf numFmtId="0" fontId="7" fillId="0" borderId="6" xfId="34" applyFont="1" applyBorder="1" applyAlignment="1">
      <alignment horizontal="center"/>
    </xf>
    <xf numFmtId="185" fontId="7" fillId="0" borderId="6" xfId="34" applyNumberFormat="1" applyFont="1" applyBorder="1"/>
    <xf numFmtId="0" fontId="7" fillId="21" borderId="104" xfId="34" applyFont="1" applyFill="1" applyBorder="1"/>
    <xf numFmtId="0" fontId="7" fillId="0" borderId="0" xfId="34" applyFont="1" applyBorder="1" applyAlignment="1">
      <alignment horizontal="center"/>
    </xf>
    <xf numFmtId="0" fontId="7" fillId="22" borderId="5" xfId="34" applyFont="1" applyFill="1" applyBorder="1"/>
    <xf numFmtId="0" fontId="7" fillId="0" borderId="2" xfId="35" applyFont="1" applyBorder="1" applyAlignment="1">
      <alignment horizontal="center"/>
    </xf>
    <xf numFmtId="0" fontId="7" fillId="0" borderId="5" xfId="35" applyFont="1" applyBorder="1" applyAlignment="1">
      <alignment horizontal="center" vertical="top" wrapText="1"/>
    </xf>
    <xf numFmtId="185" fontId="7" fillId="0" borderId="0" xfId="34" applyNumberFormat="1" applyFont="1" applyBorder="1"/>
    <xf numFmtId="185" fontId="7" fillId="0" borderId="9" xfId="34" applyNumberFormat="1" applyFont="1" applyBorder="1"/>
    <xf numFmtId="185" fontId="7" fillId="0" borderId="5" xfId="34" applyNumberFormat="1" applyFont="1" applyBorder="1"/>
    <xf numFmtId="0" fontId="26" fillId="0" borderId="0" xfId="0" applyFont="1">
      <alignment vertical="center"/>
    </xf>
    <xf numFmtId="0" fontId="26" fillId="0" borderId="0" xfId="0" applyFont="1" applyFill="1" applyBorder="1" applyAlignment="1">
      <alignment vertical="center"/>
    </xf>
    <xf numFmtId="0" fontId="26" fillId="0" borderId="0" xfId="0" applyFont="1" applyFill="1">
      <alignment vertical="center"/>
    </xf>
    <xf numFmtId="0" fontId="26" fillId="0" borderId="0" xfId="0" applyFont="1" applyFill="1" applyAlignment="1">
      <alignment horizontal="center" vertical="center"/>
    </xf>
    <xf numFmtId="0" fontId="26" fillId="0" borderId="0" xfId="0" applyFont="1" applyFill="1" applyBorder="1" applyAlignment="1">
      <alignment horizontal="left" vertical="center" wrapText="1"/>
    </xf>
    <xf numFmtId="0" fontId="19" fillId="0" borderId="0" xfId="0" applyFont="1" applyAlignment="1">
      <alignment horizontal="center" vertical="center"/>
    </xf>
    <xf numFmtId="0" fontId="26" fillId="0" borderId="0" xfId="0" applyFont="1" applyFill="1" applyBorder="1" applyAlignment="1">
      <alignment horizontal="center" vertical="center"/>
    </xf>
    <xf numFmtId="0" fontId="26" fillId="0" borderId="6" xfId="0" applyFont="1" applyFill="1" applyBorder="1" applyAlignment="1">
      <alignment horizontal="center" vertical="center"/>
    </xf>
    <xf numFmtId="0" fontId="21" fillId="0" borderId="0" xfId="0" applyFont="1" applyAlignment="1">
      <alignment horizontal="center" vertical="center"/>
    </xf>
    <xf numFmtId="0" fontId="21" fillId="0" borderId="7" xfId="0" applyFont="1" applyFill="1" applyBorder="1" applyAlignment="1">
      <alignment horizontal="center" vertical="center"/>
    </xf>
    <xf numFmtId="0" fontId="28" fillId="0" borderId="7" xfId="0" applyFont="1" applyFill="1" applyBorder="1" applyAlignment="1">
      <alignment horizontal="center" vertical="center"/>
    </xf>
    <xf numFmtId="0" fontId="28" fillId="33" borderId="13" xfId="0" applyFont="1" applyFill="1" applyBorder="1" applyAlignment="1">
      <alignment horizontal="center" vertical="center"/>
    </xf>
    <xf numFmtId="0" fontId="28" fillId="33" borderId="12" xfId="0" applyFont="1" applyFill="1" applyBorder="1" applyAlignment="1">
      <alignment horizontal="center" vertical="center"/>
    </xf>
    <xf numFmtId="49" fontId="19" fillId="0" borderId="104" xfId="0" applyNumberFormat="1" applyFont="1" applyFill="1" applyBorder="1">
      <alignment vertical="center"/>
    </xf>
    <xf numFmtId="0" fontId="19" fillId="0" borderId="105" xfId="0" applyFont="1" applyFill="1" applyBorder="1" applyAlignment="1">
      <alignment horizontal="distributed" vertical="center" wrapText="1"/>
    </xf>
    <xf numFmtId="40" fontId="19" fillId="0" borderId="43" xfId="32" applyNumberFormat="1" applyFont="1" applyFill="1" applyBorder="1">
      <alignment vertical="center"/>
    </xf>
    <xf numFmtId="40" fontId="19" fillId="0" borderId="67" xfId="32" applyNumberFormat="1" applyFont="1" applyFill="1" applyBorder="1">
      <alignment vertical="center"/>
    </xf>
    <xf numFmtId="180" fontId="19" fillId="0" borderId="67" xfId="0" applyNumberFormat="1" applyFont="1" applyFill="1" applyBorder="1">
      <alignment vertical="center"/>
    </xf>
    <xf numFmtId="180" fontId="19" fillId="0" borderId="44" xfId="0" applyNumberFormat="1" applyFont="1" applyFill="1" applyBorder="1">
      <alignment vertical="center"/>
    </xf>
    <xf numFmtId="180" fontId="19" fillId="24" borderId="67" xfId="0" applyNumberFormat="1" applyFont="1" applyFill="1" applyBorder="1">
      <alignment vertical="center"/>
    </xf>
    <xf numFmtId="180" fontId="19" fillId="5" borderId="67" xfId="0" applyNumberFormat="1" applyFont="1" applyFill="1" applyBorder="1">
      <alignment vertical="center"/>
    </xf>
    <xf numFmtId="40" fontId="19" fillId="0" borderId="70" xfId="32" applyNumberFormat="1" applyFont="1" applyFill="1" applyBorder="1">
      <alignment vertical="center"/>
    </xf>
    <xf numFmtId="180" fontId="19" fillId="0" borderId="70" xfId="0" applyNumberFormat="1" applyFont="1" applyFill="1" applyBorder="1">
      <alignment vertical="center"/>
    </xf>
    <xf numFmtId="180" fontId="19" fillId="0" borderId="106" xfId="0" applyNumberFormat="1" applyFont="1" applyFill="1" applyBorder="1">
      <alignment vertical="center"/>
    </xf>
    <xf numFmtId="180" fontId="19" fillId="24" borderId="70" xfId="0" applyNumberFormat="1" applyFont="1" applyFill="1" applyBorder="1">
      <alignment vertical="center"/>
    </xf>
    <xf numFmtId="180" fontId="19" fillId="5" borderId="70" xfId="0" applyNumberFormat="1" applyFont="1" applyFill="1" applyBorder="1">
      <alignment vertical="center"/>
    </xf>
    <xf numFmtId="40" fontId="19" fillId="0" borderId="69" xfId="32" applyNumberFormat="1" applyFont="1" applyFill="1" applyBorder="1">
      <alignment vertical="center"/>
    </xf>
    <xf numFmtId="40" fontId="19" fillId="0" borderId="71" xfId="32" applyNumberFormat="1" applyFont="1" applyFill="1" applyBorder="1">
      <alignment vertical="center"/>
    </xf>
    <xf numFmtId="180" fontId="19" fillId="0" borderId="69" xfId="0" applyNumberFormat="1" applyFont="1" applyFill="1" applyBorder="1">
      <alignment vertical="center"/>
    </xf>
    <xf numFmtId="180" fontId="19" fillId="0" borderId="46" xfId="0" applyNumberFormat="1" applyFont="1" applyFill="1" applyBorder="1">
      <alignment vertical="center"/>
    </xf>
    <xf numFmtId="180" fontId="19" fillId="24" borderId="69" xfId="0" applyNumberFormat="1" applyFont="1" applyFill="1" applyBorder="1">
      <alignment vertical="center"/>
    </xf>
    <xf numFmtId="180" fontId="19" fillId="5" borderId="69" xfId="0" applyNumberFormat="1" applyFont="1" applyFill="1" applyBorder="1">
      <alignment vertical="center"/>
    </xf>
    <xf numFmtId="0" fontId="19" fillId="6" borderId="105" xfId="0" applyFont="1" applyFill="1" applyBorder="1" applyAlignment="1">
      <alignment horizontal="distributed" vertical="center" wrapText="1"/>
    </xf>
    <xf numFmtId="180" fontId="19" fillId="6" borderId="70" xfId="0" applyNumberFormat="1" applyFont="1" applyFill="1" applyBorder="1">
      <alignment vertical="center"/>
    </xf>
    <xf numFmtId="180" fontId="19" fillId="6" borderId="67" xfId="0" applyNumberFormat="1" applyFont="1" applyFill="1" applyBorder="1">
      <alignment vertical="center"/>
    </xf>
    <xf numFmtId="49" fontId="19" fillId="0" borderId="61" xfId="0" applyNumberFormat="1" applyFont="1" applyFill="1" applyBorder="1">
      <alignment vertical="center"/>
    </xf>
    <xf numFmtId="0" fontId="19" fillId="0" borderId="60" xfId="0" applyFont="1" applyFill="1" applyBorder="1" applyAlignment="1">
      <alignment horizontal="distributed" vertical="center" wrapText="1"/>
    </xf>
    <xf numFmtId="40" fontId="19" fillId="0" borderId="50" xfId="32" applyNumberFormat="1" applyFont="1" applyFill="1" applyBorder="1">
      <alignment vertical="center"/>
    </xf>
    <xf numFmtId="40" fontId="19" fillId="0" borderId="68" xfId="32" applyNumberFormat="1" applyFont="1" applyFill="1" applyBorder="1">
      <alignment vertical="center"/>
    </xf>
    <xf numFmtId="180" fontId="19" fillId="0" borderId="68" xfId="0" applyNumberFormat="1" applyFont="1" applyFill="1" applyBorder="1">
      <alignment vertical="center"/>
    </xf>
    <xf numFmtId="180" fontId="19" fillId="0" borderId="49" xfId="0" applyNumberFormat="1" applyFont="1" applyFill="1" applyBorder="1">
      <alignment vertical="center"/>
    </xf>
    <xf numFmtId="180" fontId="19" fillId="24" borderId="68" xfId="0" applyNumberFormat="1" applyFont="1" applyFill="1" applyBorder="1">
      <alignment vertical="center"/>
    </xf>
    <xf numFmtId="180" fontId="19" fillId="5" borderId="68" xfId="0" applyNumberFormat="1" applyFont="1" applyFill="1" applyBorder="1">
      <alignment vertical="center"/>
    </xf>
    <xf numFmtId="49" fontId="19" fillId="0" borderId="5" xfId="0" applyNumberFormat="1" applyFont="1" applyFill="1" applyBorder="1">
      <alignment vertical="center"/>
    </xf>
    <xf numFmtId="0" fontId="19" fillId="0" borderId="7" xfId="0" applyFont="1" applyFill="1" applyBorder="1" applyAlignment="1">
      <alignment horizontal="distributed" vertical="center" wrapText="1"/>
    </xf>
    <xf numFmtId="180" fontId="19" fillId="17" borderId="67" xfId="0" applyNumberFormat="1" applyFont="1" applyFill="1" applyBorder="1">
      <alignment vertical="center"/>
    </xf>
    <xf numFmtId="180" fontId="19" fillId="32" borderId="67" xfId="0" applyNumberFormat="1" applyFont="1" applyFill="1" applyBorder="1">
      <alignment vertical="center"/>
    </xf>
    <xf numFmtId="0" fontId="19" fillId="0" borderId="66" xfId="0" applyFont="1" applyFill="1" applyBorder="1" applyAlignment="1">
      <alignment horizontal="distributed" vertical="center" wrapText="1"/>
    </xf>
    <xf numFmtId="180" fontId="19" fillId="17" borderId="70" xfId="0" applyNumberFormat="1" applyFont="1" applyFill="1" applyBorder="1">
      <alignment vertical="center"/>
    </xf>
    <xf numFmtId="180" fontId="19" fillId="32" borderId="70" xfId="0" applyNumberFormat="1" applyFont="1" applyFill="1" applyBorder="1">
      <alignment vertical="center"/>
    </xf>
    <xf numFmtId="180" fontId="19" fillId="17" borderId="69" xfId="0" applyNumberFormat="1" applyFont="1" applyFill="1" applyBorder="1">
      <alignment vertical="center"/>
    </xf>
    <xf numFmtId="180" fontId="19" fillId="32" borderId="69" xfId="0" applyNumberFormat="1" applyFont="1" applyFill="1" applyBorder="1">
      <alignment vertical="center"/>
    </xf>
    <xf numFmtId="0" fontId="19" fillId="6" borderId="66" xfId="0" applyFont="1" applyFill="1" applyBorder="1" applyAlignment="1">
      <alignment horizontal="distributed" vertical="center" wrapText="1"/>
    </xf>
    <xf numFmtId="180" fontId="19" fillId="17" borderId="68" xfId="0" applyNumberFormat="1" applyFont="1" applyFill="1" applyBorder="1">
      <alignment vertical="center"/>
    </xf>
    <xf numFmtId="180" fontId="19" fillId="32" borderId="68" xfId="0" applyNumberFormat="1" applyFont="1" applyFill="1" applyBorder="1">
      <alignment vertical="center"/>
    </xf>
    <xf numFmtId="0" fontId="44" fillId="0" borderId="51" xfId="0" applyFont="1" applyFill="1" applyBorder="1" applyAlignment="1">
      <alignment horizontal="center" vertical="center" wrapText="1"/>
    </xf>
    <xf numFmtId="183" fontId="15" fillId="0" borderId="13" xfId="32" applyNumberFormat="1" applyFont="1" applyBorder="1" applyAlignment="1">
      <alignment horizontal="center" vertical="center"/>
    </xf>
    <xf numFmtId="183" fontId="15" fillId="0" borderId="25" xfId="32" applyNumberFormat="1" applyFont="1" applyBorder="1" applyAlignment="1">
      <alignment horizontal="center" vertical="center" justifyLastLine="1"/>
    </xf>
    <xf numFmtId="183" fontId="15" fillId="0" borderId="51" xfId="32" applyNumberFormat="1" applyFont="1" applyBorder="1" applyAlignment="1">
      <alignment horizontal="center" vertical="center" justifyLastLine="1"/>
    </xf>
    <xf numFmtId="0" fontId="0" fillId="0" borderId="0" xfId="0" applyAlignment="1">
      <alignment horizontal="center" vertical="center"/>
    </xf>
    <xf numFmtId="183" fontId="15" fillId="7" borderId="107" xfId="32" applyNumberFormat="1" applyFont="1" applyFill="1" applyBorder="1" applyAlignment="1">
      <alignment horizontal="center" vertical="center"/>
    </xf>
    <xf numFmtId="183" fontId="19" fillId="0" borderId="58" xfId="32" applyNumberFormat="1" applyFont="1" applyBorder="1" applyAlignment="1">
      <alignment horizontal="center" vertical="center"/>
    </xf>
    <xf numFmtId="0" fontId="48" fillId="0" borderId="13" xfId="0" applyFont="1" applyFill="1" applyBorder="1" applyAlignment="1">
      <alignment horizontal="center" vertical="center"/>
    </xf>
    <xf numFmtId="0" fontId="48" fillId="0" borderId="25" xfId="0" applyFont="1" applyFill="1" applyBorder="1" applyAlignment="1">
      <alignment horizontal="center" vertical="center"/>
    </xf>
    <xf numFmtId="0" fontId="46" fillId="0" borderId="0" xfId="0" applyFont="1" applyFill="1" applyAlignment="1">
      <alignment horizontal="center" vertical="center"/>
    </xf>
    <xf numFmtId="0" fontId="48" fillId="9" borderId="89" xfId="0" applyFont="1" applyFill="1" applyBorder="1" applyAlignment="1">
      <alignment horizontal="center" vertical="center"/>
    </xf>
    <xf numFmtId="0" fontId="48" fillId="9" borderId="67" xfId="0" applyFont="1" applyFill="1" applyBorder="1" applyAlignment="1">
      <alignment horizontal="center" vertical="center"/>
    </xf>
    <xf numFmtId="0" fontId="20" fillId="0" borderId="12" xfId="0" applyFont="1" applyBorder="1" applyAlignment="1">
      <alignment horizontal="center" vertical="center"/>
    </xf>
    <xf numFmtId="176" fontId="19" fillId="18" borderId="20" xfId="0" applyNumberFormat="1" applyFont="1" applyFill="1" applyBorder="1" applyProtection="1">
      <alignment vertical="center"/>
      <protection locked="0"/>
    </xf>
    <xf numFmtId="176" fontId="19" fillId="9" borderId="67" xfId="0" applyNumberFormat="1" applyFont="1" applyFill="1" applyBorder="1" applyAlignment="1" applyProtection="1">
      <alignment horizontal="center" vertical="center"/>
      <protection locked="0"/>
    </xf>
    <xf numFmtId="176" fontId="19" fillId="18" borderId="21" xfId="0" applyNumberFormat="1" applyFont="1" applyFill="1" applyBorder="1" applyProtection="1">
      <alignment vertical="center"/>
      <protection locked="0"/>
    </xf>
    <xf numFmtId="176" fontId="19" fillId="9" borderId="21" xfId="0" applyNumberFormat="1" applyFont="1" applyFill="1" applyBorder="1" applyAlignment="1" applyProtection="1">
      <alignment horizontal="center" vertical="center"/>
      <protection locked="0"/>
    </xf>
    <xf numFmtId="176" fontId="19" fillId="18" borderId="22" xfId="0" applyNumberFormat="1" applyFont="1" applyFill="1" applyBorder="1" applyProtection="1">
      <alignment vertical="center"/>
      <protection locked="0"/>
    </xf>
    <xf numFmtId="176" fontId="19" fillId="18" borderId="23" xfId="0" applyNumberFormat="1" applyFont="1" applyFill="1" applyBorder="1" applyProtection="1">
      <alignment vertical="center"/>
      <protection locked="0"/>
    </xf>
    <xf numFmtId="176" fontId="19" fillId="9" borderId="23" xfId="0" applyNumberFormat="1" applyFont="1" applyFill="1" applyBorder="1" applyAlignment="1" applyProtection="1">
      <alignment horizontal="center" vertical="center"/>
      <protection locked="0"/>
    </xf>
    <xf numFmtId="176" fontId="19" fillId="9" borderId="69" xfId="0" applyNumberFormat="1" applyFont="1" applyFill="1" applyBorder="1" applyAlignment="1" applyProtection="1">
      <alignment horizontal="center" vertical="center"/>
      <protection locked="0"/>
    </xf>
    <xf numFmtId="176" fontId="19" fillId="9" borderId="108" xfId="0" applyNumberFormat="1" applyFont="1" applyFill="1" applyBorder="1" applyAlignment="1" applyProtection="1">
      <alignment horizontal="center" vertical="center"/>
      <protection locked="0"/>
    </xf>
    <xf numFmtId="176" fontId="19" fillId="9" borderId="70" xfId="0" applyNumberFormat="1" applyFont="1" applyFill="1" applyBorder="1" applyAlignment="1" applyProtection="1">
      <alignment horizontal="center" vertical="center"/>
      <protection locked="0"/>
    </xf>
    <xf numFmtId="176" fontId="19" fillId="18" borderId="65" xfId="0" applyNumberFormat="1" applyFont="1" applyFill="1" applyBorder="1" applyProtection="1">
      <alignment vertical="center"/>
      <protection locked="0"/>
    </xf>
    <xf numFmtId="176" fontId="19" fillId="9" borderId="65" xfId="0" applyNumberFormat="1" applyFont="1" applyFill="1" applyBorder="1" applyAlignment="1" applyProtection="1">
      <alignment horizontal="center" vertical="center"/>
      <protection locked="0"/>
    </xf>
    <xf numFmtId="176" fontId="19" fillId="18" borderId="24" xfId="0" applyNumberFormat="1" applyFont="1" applyFill="1" applyBorder="1" applyProtection="1">
      <alignment vertical="center"/>
      <protection locked="0"/>
    </xf>
    <xf numFmtId="176" fontId="19" fillId="9" borderId="68" xfId="0" applyNumberFormat="1" applyFont="1" applyFill="1" applyBorder="1" applyAlignment="1" applyProtection="1">
      <alignment horizontal="center" vertical="center"/>
      <protection locked="0"/>
    </xf>
    <xf numFmtId="0" fontId="25" fillId="0" borderId="51" xfId="0" applyFont="1" applyBorder="1">
      <alignment vertical="center"/>
    </xf>
    <xf numFmtId="176" fontId="19" fillId="0" borderId="20" xfId="0" applyNumberFormat="1" applyFont="1" applyFill="1" applyBorder="1" applyProtection="1">
      <alignment vertical="center"/>
      <protection locked="0"/>
    </xf>
    <xf numFmtId="176" fontId="19" fillId="0" borderId="21" xfId="0" applyNumberFormat="1" applyFont="1" applyFill="1" applyBorder="1" applyProtection="1">
      <alignment vertical="center"/>
      <protection locked="0"/>
    </xf>
    <xf numFmtId="176" fontId="19" fillId="0" borderId="22" xfId="0" applyNumberFormat="1" applyFont="1" applyFill="1" applyBorder="1" applyProtection="1">
      <alignment vertical="center"/>
      <protection locked="0"/>
    </xf>
    <xf numFmtId="176" fontId="19" fillId="0" borderId="23" xfId="0" applyNumberFormat="1" applyFont="1" applyFill="1" applyBorder="1" applyProtection="1">
      <alignment vertical="center"/>
      <protection locked="0"/>
    </xf>
    <xf numFmtId="176" fontId="19" fillId="0" borderId="65" xfId="0" applyNumberFormat="1" applyFont="1" applyFill="1" applyBorder="1" applyProtection="1">
      <alignment vertical="center"/>
      <protection locked="0"/>
    </xf>
    <xf numFmtId="176" fontId="19" fillId="0" borderId="24" xfId="0" applyNumberFormat="1" applyFont="1" applyFill="1" applyBorder="1" applyProtection="1">
      <alignment vertical="center"/>
      <protection locked="0"/>
    </xf>
    <xf numFmtId="0" fontId="25" fillId="0" borderId="0" xfId="0" applyFont="1" applyBorder="1">
      <alignment vertical="center"/>
    </xf>
    <xf numFmtId="183" fontId="19" fillId="0" borderId="3" xfId="32" applyNumberFormat="1" applyFont="1" applyBorder="1" applyAlignment="1">
      <alignment horizontal="center" vertical="center"/>
    </xf>
    <xf numFmtId="0" fontId="48" fillId="0" borderId="68" xfId="0" applyFont="1" applyFill="1" applyBorder="1" applyAlignment="1">
      <alignment horizontal="center" vertical="center"/>
    </xf>
    <xf numFmtId="0" fontId="48" fillId="9" borderId="12" xfId="0" applyFont="1" applyFill="1" applyBorder="1" applyAlignment="1">
      <alignment horizontal="center" vertical="center"/>
    </xf>
    <xf numFmtId="0" fontId="20" fillId="0" borderId="13" xfId="0" applyFont="1" applyBorder="1" applyAlignment="1">
      <alignment horizontal="center" vertical="center"/>
    </xf>
    <xf numFmtId="0" fontId="20" fillId="0" borderId="82" xfId="0" applyFont="1" applyBorder="1" applyAlignment="1">
      <alignment horizontal="center" vertical="center"/>
    </xf>
    <xf numFmtId="0" fontId="45" fillId="2" borderId="13" xfId="0" applyFont="1" applyFill="1" applyBorder="1" applyAlignment="1">
      <alignment horizontal="center" vertical="center"/>
    </xf>
    <xf numFmtId="0" fontId="45" fillId="2" borderId="82" xfId="0" applyFont="1" applyFill="1" applyBorder="1" applyAlignment="1">
      <alignment horizontal="center" vertical="center"/>
    </xf>
    <xf numFmtId="0" fontId="45" fillId="31" borderId="13" xfId="0" applyFont="1" applyFill="1" applyBorder="1" applyAlignment="1">
      <alignment horizontal="center" vertical="center"/>
    </xf>
    <xf numFmtId="0" fontId="45" fillId="31" borderId="82" xfId="0" applyFont="1" applyFill="1" applyBorder="1" applyAlignment="1">
      <alignment horizontal="center" vertical="center"/>
    </xf>
    <xf numFmtId="183" fontId="19" fillId="0" borderId="59" xfId="32" applyNumberFormat="1" applyFont="1" applyBorder="1" applyAlignment="1">
      <alignment horizontal="center" vertical="center"/>
    </xf>
    <xf numFmtId="183" fontId="19" fillId="0" borderId="41" xfId="32" applyNumberFormat="1" applyFont="1" applyBorder="1" applyAlignment="1">
      <alignment horizontal="center" vertical="center"/>
    </xf>
    <xf numFmtId="183" fontId="19" fillId="0" borderId="103" xfId="32" applyNumberFormat="1" applyFont="1" applyBorder="1" applyAlignment="1">
      <alignment horizontal="center" vertical="center"/>
    </xf>
    <xf numFmtId="183" fontId="19" fillId="0" borderId="57" xfId="32" applyNumberFormat="1" applyFont="1" applyBorder="1" applyAlignment="1">
      <alignment horizontal="center" vertical="center"/>
    </xf>
    <xf numFmtId="183" fontId="19" fillId="0" borderId="58" xfId="32" applyNumberFormat="1" applyFont="1" applyBorder="1" applyAlignment="1">
      <alignment horizontal="center" vertical="center"/>
    </xf>
    <xf numFmtId="183" fontId="19" fillId="0" borderId="55" xfId="32" applyNumberFormat="1" applyFont="1" applyBorder="1" applyAlignment="1">
      <alignment horizontal="center" vertical="center"/>
    </xf>
    <xf numFmtId="183" fontId="17" fillId="0" borderId="13" xfId="32" applyNumberFormat="1" applyFont="1" applyBorder="1" applyAlignment="1">
      <alignment horizontal="center" vertical="center"/>
    </xf>
    <xf numFmtId="183" fontId="17" fillId="0" borderId="25" xfId="32" applyNumberFormat="1" applyFont="1" applyBorder="1" applyAlignment="1">
      <alignment horizontal="center" vertical="center"/>
    </xf>
    <xf numFmtId="183" fontId="17" fillId="0" borderId="82" xfId="32" applyNumberFormat="1" applyFont="1" applyBorder="1" applyAlignment="1">
      <alignment horizontal="center" vertical="center"/>
    </xf>
    <xf numFmtId="183" fontId="27" fillId="0" borderId="0" xfId="32" applyNumberFormat="1" applyFont="1" applyAlignment="1">
      <alignment horizontal="center" vertical="center" wrapText="1"/>
    </xf>
    <xf numFmtId="183" fontId="19" fillId="20" borderId="44" xfId="32" applyNumberFormat="1" applyFont="1" applyFill="1" applyBorder="1" applyAlignment="1">
      <alignment horizontal="center" vertical="top" textRotation="255"/>
    </xf>
    <xf numFmtId="183" fontId="19" fillId="0" borderId="59" xfId="32" applyNumberFormat="1" applyFont="1" applyBorder="1" applyAlignment="1">
      <alignment horizontal="right" vertical="center"/>
    </xf>
    <xf numFmtId="183" fontId="19" fillId="0" borderId="41" xfId="32" applyNumberFormat="1" applyFont="1" applyBorder="1" applyAlignment="1">
      <alignment horizontal="right" vertical="center"/>
    </xf>
    <xf numFmtId="183" fontId="17" fillId="0" borderId="0" xfId="32" applyNumberFormat="1" applyFont="1" applyAlignment="1">
      <alignment horizontal="center" vertical="center"/>
    </xf>
    <xf numFmtId="183" fontId="19" fillId="2" borderId="44" xfId="32" applyNumberFormat="1" applyFont="1" applyFill="1" applyBorder="1" applyAlignment="1">
      <alignment horizontal="center" vertical="top" textRotation="255"/>
    </xf>
    <xf numFmtId="183" fontId="19" fillId="0" borderId="57" xfId="32" applyNumberFormat="1" applyFont="1" applyBorder="1" applyAlignment="1">
      <alignment horizontal="right" vertical="center"/>
    </xf>
    <xf numFmtId="183" fontId="19" fillId="0" borderId="58" xfId="32" applyNumberFormat="1" applyFont="1" applyBorder="1" applyAlignment="1">
      <alignment horizontal="right" vertical="center"/>
    </xf>
    <xf numFmtId="183" fontId="20" fillId="0" borderId="37" xfId="32" applyNumberFormat="1" applyFont="1" applyBorder="1" applyAlignment="1">
      <alignment horizontal="center" vertical="center"/>
    </xf>
    <xf numFmtId="183" fontId="20" fillId="0" borderId="42" xfId="32" applyNumberFormat="1" applyFont="1" applyBorder="1" applyAlignment="1">
      <alignment horizontal="center" vertical="center"/>
    </xf>
    <xf numFmtId="0" fontId="19" fillId="2" borderId="89" xfId="0" applyFont="1" applyFill="1" applyBorder="1" applyAlignment="1">
      <alignment horizontal="center" vertical="top" textRotation="255"/>
    </xf>
    <xf numFmtId="0" fontId="19" fillId="2" borderId="67" xfId="0" applyFont="1" applyFill="1" applyBorder="1" applyAlignment="1">
      <alignment horizontal="center" vertical="top" textRotation="255"/>
    </xf>
    <xf numFmtId="0" fontId="19" fillId="2" borderId="68" xfId="0" applyFont="1" applyFill="1" applyBorder="1" applyAlignment="1">
      <alignment horizontal="center" vertical="top" textRotation="255"/>
    </xf>
    <xf numFmtId="0" fontId="19" fillId="31" borderId="67" xfId="0" applyFont="1" applyFill="1" applyBorder="1" applyAlignment="1">
      <alignment horizontal="center" vertical="top" textRotation="255"/>
    </xf>
    <xf numFmtId="0" fontId="19" fillId="31" borderId="68" xfId="0" applyFont="1" applyFill="1" applyBorder="1" applyAlignment="1">
      <alignment horizontal="center" vertical="top" textRotation="255"/>
    </xf>
    <xf numFmtId="0" fontId="28" fillId="0" borderId="13" xfId="0" applyFont="1" applyFill="1" applyBorder="1" applyAlignment="1">
      <alignment horizontal="center" vertical="center"/>
    </xf>
    <xf numFmtId="0" fontId="28" fillId="0" borderId="82" xfId="0" applyFont="1" applyFill="1" applyBorder="1" applyAlignment="1">
      <alignment horizontal="center" vertical="center"/>
    </xf>
    <xf numFmtId="0" fontId="28" fillId="0" borderId="89" xfId="0" applyFont="1" applyFill="1" applyBorder="1" applyAlignment="1">
      <alignment horizontal="center" vertical="center" wrapText="1"/>
    </xf>
    <xf numFmtId="0" fontId="28" fillId="0" borderId="67" xfId="0" applyFont="1" applyFill="1" applyBorder="1" applyAlignment="1">
      <alignment horizontal="center" vertical="center"/>
    </xf>
    <xf numFmtId="0" fontId="28" fillId="0" borderId="68" xfId="0" applyFont="1" applyFill="1" applyBorder="1" applyAlignment="1">
      <alignment horizontal="center" vertical="center"/>
    </xf>
    <xf numFmtId="0" fontId="28" fillId="0" borderId="89" xfId="0" applyFont="1" applyFill="1" applyBorder="1" applyAlignment="1">
      <alignment horizontal="center" vertical="center"/>
    </xf>
    <xf numFmtId="0" fontId="28" fillId="33" borderId="37" xfId="0" applyFont="1" applyFill="1" applyBorder="1" applyAlignment="1">
      <alignment horizontal="center" vertical="center" wrapText="1"/>
    </xf>
    <xf numFmtId="0" fontId="28" fillId="33" borderId="42" xfId="0" applyFont="1" applyFill="1" applyBorder="1" applyAlignment="1">
      <alignment horizontal="center" vertical="center" wrapText="1"/>
    </xf>
    <xf numFmtId="0" fontId="28" fillId="33" borderId="50" xfId="0" applyFont="1" applyFill="1" applyBorder="1" applyAlignment="1">
      <alignment horizontal="center" vertical="center" wrapText="1"/>
    </xf>
    <xf numFmtId="0" fontId="28" fillId="33" borderId="49" xfId="0" applyFont="1" applyFill="1" applyBorder="1" applyAlignment="1">
      <alignment horizontal="center" vertical="center" wrapText="1"/>
    </xf>
    <xf numFmtId="0" fontId="28" fillId="0" borderId="67" xfId="0" applyFont="1" applyFill="1" applyBorder="1" applyAlignment="1">
      <alignment horizontal="center" vertical="center" wrapText="1"/>
    </xf>
    <xf numFmtId="0" fontId="28" fillId="0" borderId="68" xfId="0" applyFont="1" applyFill="1" applyBorder="1" applyAlignment="1">
      <alignment horizontal="center" vertical="center" wrapText="1"/>
    </xf>
    <xf numFmtId="0" fontId="37" fillId="0" borderId="13" xfId="36" applyFont="1" applyBorder="1" applyAlignment="1">
      <alignment horizontal="center" vertical="center" shrinkToFit="1"/>
    </xf>
    <xf numFmtId="0" fontId="37" fillId="0" borderId="82" xfId="36" applyFont="1" applyBorder="1" applyAlignment="1">
      <alignment horizontal="center" vertical="center" shrinkToFit="1"/>
    </xf>
    <xf numFmtId="0" fontId="35" fillId="0" borderId="13" xfId="36" applyFont="1" applyBorder="1" applyAlignment="1">
      <alignment horizontal="center" vertical="center" shrinkToFit="1"/>
    </xf>
    <xf numFmtId="0" fontId="35" fillId="0" borderId="82" xfId="36" applyFont="1" applyBorder="1" applyAlignment="1">
      <alignment horizontal="center" vertical="center" shrinkToFit="1"/>
    </xf>
    <xf numFmtId="183" fontId="40" fillId="2" borderId="44" xfId="37" applyNumberFormat="1" applyFont="1" applyFill="1" applyBorder="1" applyAlignment="1">
      <alignment horizontal="center" vertical="top" textRotation="255"/>
    </xf>
    <xf numFmtId="183" fontId="40" fillId="2" borderId="49" xfId="37" applyNumberFormat="1" applyFont="1" applyFill="1" applyBorder="1" applyAlignment="1">
      <alignment horizontal="center" vertical="top" textRotation="255"/>
    </xf>
    <xf numFmtId="183" fontId="40" fillId="20" borderId="44" xfId="37" applyNumberFormat="1" applyFont="1" applyFill="1" applyBorder="1" applyAlignment="1">
      <alignment horizontal="center" vertical="top" textRotation="255"/>
    </xf>
    <xf numFmtId="0" fontId="7" fillId="21" borderId="90" xfId="34" applyFont="1" applyFill="1" applyBorder="1" applyAlignment="1">
      <alignment horizontal="center" vertical="top" textRotation="255"/>
    </xf>
    <xf numFmtId="0" fontId="7" fillId="21" borderId="10" xfId="34" applyFont="1" applyFill="1" applyBorder="1" applyAlignment="1">
      <alignment horizontal="center" vertical="top" textRotation="255"/>
    </xf>
    <xf numFmtId="0" fontId="7" fillId="21" borderId="7" xfId="34" applyFont="1" applyFill="1" applyBorder="1" applyAlignment="1">
      <alignment horizontal="center" vertical="top" textRotation="255"/>
    </xf>
    <xf numFmtId="0" fontId="7" fillId="16" borderId="90" xfId="34" applyFont="1" applyFill="1" applyBorder="1" applyAlignment="1">
      <alignment horizontal="center" vertical="top" textRotation="255"/>
    </xf>
    <xf numFmtId="0" fontId="7" fillId="16" borderId="10" xfId="34" applyFont="1" applyFill="1" applyBorder="1" applyAlignment="1">
      <alignment horizontal="center" vertical="top" textRotation="255"/>
    </xf>
    <xf numFmtId="0" fontId="7" fillId="16" borderId="7" xfId="34" applyFont="1" applyFill="1" applyBorder="1" applyAlignment="1">
      <alignment horizontal="center" vertical="top" textRotation="255"/>
    </xf>
    <xf numFmtId="0" fontId="7" fillId="22" borderId="90" xfId="34" applyFont="1" applyFill="1" applyBorder="1" applyAlignment="1">
      <alignment horizontal="center" vertical="top" textRotation="255"/>
    </xf>
    <xf numFmtId="0" fontId="7" fillId="22" borderId="10" xfId="34" applyFont="1" applyFill="1" applyBorder="1" applyAlignment="1">
      <alignment horizontal="center" vertical="top" textRotation="255"/>
    </xf>
    <xf numFmtId="0" fontId="7" fillId="22" borderId="7" xfId="34" applyFont="1" applyFill="1" applyBorder="1" applyAlignment="1">
      <alignment horizontal="center" vertical="top" textRotation="255"/>
    </xf>
    <xf numFmtId="0" fontId="16" fillId="2" borderId="52" xfId="0" applyFont="1" applyFill="1" applyBorder="1" applyAlignment="1" applyProtection="1">
      <alignment horizontal="center" vertical="center"/>
      <protection locked="0"/>
    </xf>
    <xf numFmtId="0" fontId="16" fillId="2" borderId="53" xfId="0" applyFont="1" applyFill="1" applyBorder="1" applyAlignment="1" applyProtection="1">
      <alignment horizontal="center" vertical="center"/>
      <protection locked="0"/>
    </xf>
    <xf numFmtId="0" fontId="19" fillId="0" borderId="1" xfId="0" applyFont="1" applyBorder="1" applyAlignment="1">
      <alignment horizontal="center" vertical="center"/>
    </xf>
    <xf numFmtId="0" fontId="19" fillId="0" borderId="3" xfId="0" applyFont="1" applyBorder="1" applyAlignment="1">
      <alignment horizontal="center" vertical="center"/>
    </xf>
    <xf numFmtId="0" fontId="19" fillId="0" borderId="48" xfId="0" applyFont="1" applyBorder="1" applyAlignment="1">
      <alignment horizontal="center" vertical="center"/>
    </xf>
    <xf numFmtId="0" fontId="19" fillId="0" borderId="51" xfId="0" applyFont="1" applyBorder="1" applyAlignment="1">
      <alignment horizontal="center" vertical="center"/>
    </xf>
    <xf numFmtId="0" fontId="15" fillId="0" borderId="54" xfId="0" applyFont="1" applyBorder="1" applyAlignment="1">
      <alignment horizontal="center" vertical="center"/>
    </xf>
    <xf numFmtId="0" fontId="15" fillId="0" borderId="55" xfId="0" applyFont="1" applyBorder="1" applyAlignment="1">
      <alignment horizontal="center" vertical="center"/>
    </xf>
    <xf numFmtId="0" fontId="19" fillId="0" borderId="37" xfId="0" applyFont="1" applyBorder="1" applyAlignment="1">
      <alignment horizontal="center" vertical="center"/>
    </xf>
    <xf numFmtId="0" fontId="19" fillId="0" borderId="40" xfId="0" applyFont="1" applyBorder="1" applyAlignment="1">
      <alignment horizontal="center" vertical="center"/>
    </xf>
    <xf numFmtId="0" fontId="19" fillId="0" borderId="43" xfId="0" applyFont="1" applyBorder="1" applyAlignment="1">
      <alignment horizontal="center" vertical="center"/>
    </xf>
    <xf numFmtId="0" fontId="19" fillId="0" borderId="0" xfId="0" applyFont="1" applyBorder="1" applyAlignment="1">
      <alignment horizontal="center" vertical="center"/>
    </xf>
    <xf numFmtId="0" fontId="19" fillId="0" borderId="50" xfId="0" applyFont="1" applyBorder="1" applyAlignment="1">
      <alignment horizontal="center" vertical="center"/>
    </xf>
    <xf numFmtId="0" fontId="19" fillId="0" borderId="42" xfId="0" applyFont="1" applyBorder="1" applyAlignment="1">
      <alignment horizontal="center" vertical="center"/>
    </xf>
    <xf numFmtId="0" fontId="19" fillId="0" borderId="44" xfId="0" applyFont="1" applyBorder="1" applyAlignment="1">
      <alignment horizontal="center" vertical="center"/>
    </xf>
    <xf numFmtId="0" fontId="19" fillId="0" borderId="49" xfId="0" applyFont="1" applyBorder="1" applyAlignment="1">
      <alignment horizontal="center" vertical="center"/>
    </xf>
    <xf numFmtId="0" fontId="15" fillId="0" borderId="80" xfId="0" applyFont="1" applyBorder="1" applyAlignment="1">
      <alignment horizontal="center" vertical="center"/>
    </xf>
    <xf numFmtId="0" fontId="48" fillId="0" borderId="37" xfId="0" applyFont="1" applyFill="1" applyBorder="1" applyAlignment="1">
      <alignment horizontal="center" vertical="center" wrapText="1"/>
    </xf>
    <xf numFmtId="0" fontId="48" fillId="0" borderId="42" xfId="0" applyFont="1" applyFill="1" applyBorder="1" applyAlignment="1">
      <alignment horizontal="center" vertical="center" wrapText="1"/>
    </xf>
    <xf numFmtId="0" fontId="48" fillId="0" borderId="50" xfId="0" applyFont="1" applyFill="1" applyBorder="1" applyAlignment="1">
      <alignment horizontal="center" vertical="center" wrapText="1"/>
    </xf>
    <xf numFmtId="0" fontId="48" fillId="0" borderId="49" xfId="0" applyFont="1" applyFill="1" applyBorder="1" applyAlignment="1">
      <alignment horizontal="center" vertical="center" wrapText="1"/>
    </xf>
    <xf numFmtId="0" fontId="48" fillId="0" borderId="89" xfId="0" applyFont="1" applyFill="1" applyBorder="1" applyAlignment="1">
      <alignment horizontal="center" vertical="center"/>
    </xf>
    <xf numFmtId="0" fontId="48" fillId="0" borderId="68" xfId="0" applyFont="1" applyFill="1" applyBorder="1" applyAlignment="1">
      <alignment horizontal="center" vertical="center"/>
    </xf>
    <xf numFmtId="0" fontId="48" fillId="0" borderId="13" xfId="0" applyFont="1" applyFill="1" applyBorder="1" applyAlignment="1">
      <alignment horizontal="center" vertical="center"/>
    </xf>
    <xf numFmtId="0" fontId="48" fillId="0" borderId="25" xfId="0" applyFont="1" applyFill="1" applyBorder="1" applyAlignment="1">
      <alignment horizontal="center" vertical="center"/>
    </xf>
    <xf numFmtId="0" fontId="21" fillId="0" borderId="66" xfId="0" applyNumberFormat="1" applyFont="1" applyFill="1" applyBorder="1" applyAlignment="1">
      <alignment horizontal="center" vertical="center"/>
    </xf>
  </cellXfs>
  <cellStyles count="39">
    <cellStyle name="きんき｜近畿" xfId="16" xr:uid="{00000000-0005-0000-0000-000000000000}"/>
    <cellStyle name="けいざ｜経済センサス組替集計" xfId="17" xr:uid="{00000000-0005-0000-0000-000001000000}"/>
    <cellStyle name="ぜんこ｜全国" xfId="18" xr:uid="{00000000-0005-0000-0000-000002000000}"/>
    <cellStyle name="パーセント 2" xfId="1" xr:uid="{00000000-0005-0000-0000-000003000000}"/>
    <cellStyle name="桁区切り" xfId="32" builtinId="6"/>
    <cellStyle name="桁区切り 2" xfId="2" xr:uid="{00000000-0005-0000-0000-000004000000}"/>
    <cellStyle name="桁区切り 2 2" xfId="37" xr:uid="{154F2AF9-565C-4F7E-9671-00E109E6112D}"/>
    <cellStyle name="桁区切り 3" xfId="3" xr:uid="{00000000-0005-0000-0000-000005000000}"/>
    <cellStyle name="桁区切り 4" xfId="19" xr:uid="{00000000-0005-0000-0000-000006000000}"/>
    <cellStyle name="桁区切り 5" xfId="20" xr:uid="{00000000-0005-0000-0000-000007000000}"/>
    <cellStyle name="桁区切り 6" xfId="38" xr:uid="{DAF0AC51-7857-4CF7-A496-F57AE21652F3}"/>
    <cellStyle name="標準" xfId="0" builtinId="0"/>
    <cellStyle name="標準 10" xfId="12" xr:uid="{00000000-0005-0000-0000-000009000000}"/>
    <cellStyle name="標準 11" xfId="13" xr:uid="{00000000-0005-0000-0000-00000A000000}"/>
    <cellStyle name="標準 12" xfId="21" xr:uid="{00000000-0005-0000-0000-00000B000000}"/>
    <cellStyle name="標準 13" xfId="22" xr:uid="{00000000-0005-0000-0000-00000C000000}"/>
    <cellStyle name="標準 14" xfId="23" xr:uid="{00000000-0005-0000-0000-00000D000000}"/>
    <cellStyle name="標準 15" xfId="24" xr:uid="{00000000-0005-0000-0000-00000E000000}"/>
    <cellStyle name="標準 16" xfId="25" xr:uid="{00000000-0005-0000-0000-00000F000000}"/>
    <cellStyle name="標準 17" xfId="14" xr:uid="{00000000-0005-0000-0000-000010000000}"/>
    <cellStyle name="標準 18" xfId="26" xr:uid="{00000000-0005-0000-0000-000011000000}"/>
    <cellStyle name="標準 19" xfId="27" xr:uid="{00000000-0005-0000-0000-000012000000}"/>
    <cellStyle name="標準 2" xfId="4" xr:uid="{00000000-0005-0000-0000-000013000000}"/>
    <cellStyle name="標準 2 15" xfId="28" xr:uid="{00000000-0005-0000-0000-000014000000}"/>
    <cellStyle name="標準 2 2" xfId="29" xr:uid="{00000000-0005-0000-0000-000015000000}"/>
    <cellStyle name="標準 2 3" xfId="30" xr:uid="{00000000-0005-0000-0000-000016000000}"/>
    <cellStyle name="標準 2 4" xfId="34" xr:uid="{87580FB1-380A-460B-A477-4D7BC5605DA3}"/>
    <cellStyle name="標準 2 5" xfId="36" xr:uid="{D774BFE1-FF09-45C3-BC20-AACAB9044EC3}"/>
    <cellStyle name="標準 20" xfId="33" xr:uid="{EB21013C-83CE-454D-BB47-4C0CCD4F3B40}"/>
    <cellStyle name="標準 3" xfId="5" xr:uid="{00000000-0005-0000-0000-000017000000}"/>
    <cellStyle name="標準 3 2" xfId="31" xr:uid="{00000000-0005-0000-0000-000018000000}"/>
    <cellStyle name="標準 4" xfId="6" xr:uid="{00000000-0005-0000-0000-000019000000}"/>
    <cellStyle name="標準 5" xfId="7" xr:uid="{00000000-0005-0000-0000-00001A000000}"/>
    <cellStyle name="標準 6" xfId="8" xr:uid="{00000000-0005-0000-0000-00001B000000}"/>
    <cellStyle name="標準 7" xfId="9" xr:uid="{00000000-0005-0000-0000-00001C000000}"/>
    <cellStyle name="標準 8" xfId="11" xr:uid="{00000000-0005-0000-0000-00001D000000}"/>
    <cellStyle name="標準 9" xfId="15" xr:uid="{00000000-0005-0000-0000-00001E000000}"/>
    <cellStyle name="標準_00(34)" xfId="35" xr:uid="{72DBD5D8-61B8-44CE-8030-E81297F03AAE}"/>
    <cellStyle name="未定義" xfId="10" xr:uid="{00000000-0005-0000-0000-00001F000000}"/>
  </cellStyles>
  <dxfs count="5">
    <dxf>
      <font>
        <color rgb="FF9C0006"/>
      </font>
      <fill>
        <patternFill>
          <bgColor rgb="FFFFC7CE"/>
        </patternFill>
      </fill>
    </dxf>
    <dxf>
      <font>
        <b/>
        <i val="0"/>
      </font>
      <fill>
        <patternFill>
          <bgColor rgb="FF66FF33"/>
        </patternFill>
      </fill>
    </dxf>
    <dxf>
      <font>
        <b/>
        <i val="0"/>
      </font>
      <fill>
        <patternFill>
          <bgColor rgb="FF66FF66"/>
        </patternFill>
      </fill>
    </dxf>
    <dxf>
      <font>
        <b/>
        <i val="0"/>
      </font>
      <fill>
        <patternFill>
          <bgColor rgb="FF00FFFF"/>
        </patternFill>
      </fill>
    </dxf>
    <dxf>
      <font>
        <b/>
        <i val="0"/>
      </font>
      <fill>
        <patternFill>
          <bgColor rgb="FF66FF66"/>
        </patternFill>
      </fill>
    </dxf>
  </dxfs>
  <tableStyles count="0" defaultTableStyle="TableStyleMedium2" defaultPivotStyle="PivotStyleLight16"/>
  <colors>
    <mruColors>
      <color rgb="FFFFFF99"/>
      <color rgb="FF00FFFF"/>
      <color rgb="FF66FF33"/>
      <color rgb="FFFF99FF"/>
      <color rgb="FF66FF66"/>
      <color rgb="FF00FF00"/>
      <color rgb="FFFFFFCC"/>
      <color rgb="FFFFCCCC"/>
      <color rgb="FFFFCC66"/>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12</xdr:col>
      <xdr:colOff>28574</xdr:colOff>
      <xdr:row>13</xdr:row>
      <xdr:rowOff>76200</xdr:rowOff>
    </xdr:from>
    <xdr:to>
      <xdr:col>13</xdr:col>
      <xdr:colOff>797442</xdr:colOff>
      <xdr:row>17</xdr:row>
      <xdr:rowOff>66675</xdr:rowOff>
    </xdr:to>
    <xdr:sp macro="" textlink="">
      <xdr:nvSpPr>
        <xdr:cNvPr id="2" name="右矢印 2">
          <a:extLst>
            <a:ext uri="{FF2B5EF4-FFF2-40B4-BE49-F238E27FC236}">
              <a16:creationId xmlns:a16="http://schemas.microsoft.com/office/drawing/2014/main" id="{96CF933F-EB5D-4022-A6F1-D38542ABFE7D}"/>
            </a:ext>
          </a:extLst>
        </xdr:cNvPr>
        <xdr:cNvSpPr/>
      </xdr:nvSpPr>
      <xdr:spPr>
        <a:xfrm>
          <a:off x="7400481" y="3487479"/>
          <a:ext cx="1362519" cy="592987"/>
        </a:xfrm>
        <a:prstGeom prst="rightArrow">
          <a:avLst/>
        </a:prstGeom>
        <a:solidFill>
          <a:srgbClr val="00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17721</xdr:colOff>
      <xdr:row>8</xdr:row>
      <xdr:rowOff>78581</xdr:rowOff>
    </xdr:from>
    <xdr:to>
      <xdr:col>10</xdr:col>
      <xdr:colOff>389590</xdr:colOff>
      <xdr:row>12</xdr:row>
      <xdr:rowOff>59531</xdr:rowOff>
    </xdr:to>
    <xdr:sp macro="" textlink="">
      <xdr:nvSpPr>
        <xdr:cNvPr id="3" name="右矢印 1">
          <a:extLst>
            <a:ext uri="{FF2B5EF4-FFF2-40B4-BE49-F238E27FC236}">
              <a16:creationId xmlns:a16="http://schemas.microsoft.com/office/drawing/2014/main" id="{5752C391-2340-4CA4-BB18-35ADF0932165}"/>
            </a:ext>
          </a:extLst>
        </xdr:cNvPr>
        <xdr:cNvSpPr/>
      </xdr:nvSpPr>
      <xdr:spPr>
        <a:xfrm>
          <a:off x="5534601" y="2737961"/>
          <a:ext cx="1111009" cy="590550"/>
        </a:xfrm>
        <a:prstGeom prst="rightArrow">
          <a:avLst/>
        </a:prstGeom>
        <a:solidFill>
          <a:srgbClr val="00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19048</xdr:colOff>
      <xdr:row>18</xdr:row>
      <xdr:rowOff>76200</xdr:rowOff>
    </xdr:from>
    <xdr:to>
      <xdr:col>16</xdr:col>
      <xdr:colOff>593651</xdr:colOff>
      <xdr:row>22</xdr:row>
      <xdr:rowOff>66675</xdr:rowOff>
    </xdr:to>
    <xdr:sp macro="" textlink="">
      <xdr:nvSpPr>
        <xdr:cNvPr id="4" name="右矢印 3">
          <a:extLst>
            <a:ext uri="{FF2B5EF4-FFF2-40B4-BE49-F238E27FC236}">
              <a16:creationId xmlns:a16="http://schemas.microsoft.com/office/drawing/2014/main" id="{C164C343-5B12-46D0-9C6B-741C3C8A1A11}"/>
            </a:ext>
          </a:extLst>
        </xdr:cNvPr>
        <xdr:cNvSpPr/>
      </xdr:nvSpPr>
      <xdr:spPr>
        <a:xfrm>
          <a:off x="9535188" y="4240619"/>
          <a:ext cx="1168254" cy="592986"/>
        </a:xfrm>
        <a:prstGeom prst="rightArrow">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19048</xdr:colOff>
      <xdr:row>23</xdr:row>
      <xdr:rowOff>66675</xdr:rowOff>
    </xdr:from>
    <xdr:to>
      <xdr:col>19</xdr:col>
      <xdr:colOff>354419</xdr:colOff>
      <xdr:row>27</xdr:row>
      <xdr:rowOff>57150</xdr:rowOff>
    </xdr:to>
    <xdr:sp macro="" textlink="">
      <xdr:nvSpPr>
        <xdr:cNvPr id="5" name="右矢印 4">
          <a:extLst>
            <a:ext uri="{FF2B5EF4-FFF2-40B4-BE49-F238E27FC236}">
              <a16:creationId xmlns:a16="http://schemas.microsoft.com/office/drawing/2014/main" id="{3F180A50-7F58-4FD6-9746-99C9B5236504}"/>
            </a:ext>
          </a:extLst>
        </xdr:cNvPr>
        <xdr:cNvSpPr/>
      </xdr:nvSpPr>
      <xdr:spPr>
        <a:xfrm>
          <a:off x="11484490" y="4984233"/>
          <a:ext cx="1044208" cy="592987"/>
        </a:xfrm>
        <a:prstGeom prst="rightArrow">
          <a:avLst/>
        </a:prstGeom>
        <a:solidFill>
          <a:srgbClr val="FF99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19050</xdr:colOff>
      <xdr:row>19</xdr:row>
      <xdr:rowOff>76200</xdr:rowOff>
    </xdr:from>
    <xdr:to>
      <xdr:col>13</xdr:col>
      <xdr:colOff>788582</xdr:colOff>
      <xdr:row>21</xdr:row>
      <xdr:rowOff>87923</xdr:rowOff>
    </xdr:to>
    <xdr:sp macro="" textlink="">
      <xdr:nvSpPr>
        <xdr:cNvPr id="6" name="正方形/長方形 5">
          <a:extLst>
            <a:ext uri="{FF2B5EF4-FFF2-40B4-BE49-F238E27FC236}">
              <a16:creationId xmlns:a16="http://schemas.microsoft.com/office/drawing/2014/main" id="{C7391BD8-C959-4BC3-BD14-47A98D7EF800}"/>
            </a:ext>
          </a:extLst>
        </xdr:cNvPr>
        <xdr:cNvSpPr/>
      </xdr:nvSpPr>
      <xdr:spPr>
        <a:xfrm>
          <a:off x="7390957" y="4391247"/>
          <a:ext cx="1363183" cy="312978"/>
        </a:xfrm>
        <a:prstGeom prst="rect">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19049</xdr:colOff>
      <xdr:row>24</xdr:row>
      <xdr:rowOff>76200</xdr:rowOff>
    </xdr:from>
    <xdr:to>
      <xdr:col>13</xdr:col>
      <xdr:colOff>797441</xdr:colOff>
      <xdr:row>26</xdr:row>
      <xdr:rowOff>87923</xdr:rowOff>
    </xdr:to>
    <xdr:sp macro="" textlink="">
      <xdr:nvSpPr>
        <xdr:cNvPr id="7" name="正方形/長方形 6">
          <a:extLst>
            <a:ext uri="{FF2B5EF4-FFF2-40B4-BE49-F238E27FC236}">
              <a16:creationId xmlns:a16="http://schemas.microsoft.com/office/drawing/2014/main" id="{42F2165D-28CA-4730-84C5-CB192B826B0C}"/>
            </a:ext>
          </a:extLst>
        </xdr:cNvPr>
        <xdr:cNvSpPr/>
      </xdr:nvSpPr>
      <xdr:spPr>
        <a:xfrm>
          <a:off x="7390956" y="5144386"/>
          <a:ext cx="1372043" cy="312979"/>
        </a:xfrm>
        <a:prstGeom prst="rect">
          <a:avLst/>
        </a:prstGeom>
        <a:solidFill>
          <a:srgbClr val="FF99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28574</xdr:colOff>
      <xdr:row>24</xdr:row>
      <xdr:rowOff>76200</xdr:rowOff>
    </xdr:from>
    <xdr:to>
      <xdr:col>16</xdr:col>
      <xdr:colOff>575930</xdr:colOff>
      <xdr:row>26</xdr:row>
      <xdr:rowOff>58615</xdr:rowOff>
    </xdr:to>
    <xdr:sp macro="" textlink="">
      <xdr:nvSpPr>
        <xdr:cNvPr id="8" name="正方形/長方形 7">
          <a:extLst>
            <a:ext uri="{FF2B5EF4-FFF2-40B4-BE49-F238E27FC236}">
              <a16:creationId xmlns:a16="http://schemas.microsoft.com/office/drawing/2014/main" id="{71FACD63-70A2-46CF-8F0C-9F02830AD705}"/>
            </a:ext>
          </a:extLst>
        </xdr:cNvPr>
        <xdr:cNvSpPr/>
      </xdr:nvSpPr>
      <xdr:spPr>
        <a:xfrm>
          <a:off x="9544714" y="5144386"/>
          <a:ext cx="1141007" cy="283671"/>
        </a:xfrm>
        <a:prstGeom prst="rect">
          <a:avLst/>
        </a:prstGeom>
        <a:solidFill>
          <a:srgbClr val="FF99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28818</xdr:colOff>
      <xdr:row>18</xdr:row>
      <xdr:rowOff>17584</xdr:rowOff>
    </xdr:from>
    <xdr:to>
      <xdr:col>28</xdr:col>
      <xdr:colOff>505046</xdr:colOff>
      <xdr:row>22</xdr:row>
      <xdr:rowOff>8059</xdr:rowOff>
    </xdr:to>
    <xdr:sp macro="" textlink="">
      <xdr:nvSpPr>
        <xdr:cNvPr id="9" name="右矢印 18">
          <a:extLst>
            <a:ext uri="{FF2B5EF4-FFF2-40B4-BE49-F238E27FC236}">
              <a16:creationId xmlns:a16="http://schemas.microsoft.com/office/drawing/2014/main" id="{4F00256F-ECBE-4D95-BB6F-E770FDC14141}"/>
            </a:ext>
          </a:extLst>
        </xdr:cNvPr>
        <xdr:cNvSpPr/>
      </xdr:nvSpPr>
      <xdr:spPr>
        <a:xfrm>
          <a:off x="17687725" y="4182003"/>
          <a:ext cx="1149623" cy="592986"/>
        </a:xfrm>
        <a:prstGeom prst="rightArrow">
          <a:avLst/>
        </a:prstGeom>
        <a:solidFill>
          <a:srgbClr val="FFCC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19049</xdr:colOff>
      <xdr:row>23</xdr:row>
      <xdr:rowOff>66675</xdr:rowOff>
    </xdr:from>
    <xdr:to>
      <xdr:col>32</xdr:col>
      <xdr:colOff>1</xdr:colOff>
      <xdr:row>27</xdr:row>
      <xdr:rowOff>57150</xdr:rowOff>
    </xdr:to>
    <xdr:sp macro="" textlink="">
      <xdr:nvSpPr>
        <xdr:cNvPr id="10" name="右矢印 19">
          <a:extLst>
            <a:ext uri="{FF2B5EF4-FFF2-40B4-BE49-F238E27FC236}">
              <a16:creationId xmlns:a16="http://schemas.microsoft.com/office/drawing/2014/main" id="{BAD158DC-9B8B-4D77-95EF-0E531AFDF568}"/>
            </a:ext>
          </a:extLst>
        </xdr:cNvPr>
        <xdr:cNvSpPr/>
      </xdr:nvSpPr>
      <xdr:spPr>
        <a:xfrm>
          <a:off x="19662700" y="4984233"/>
          <a:ext cx="1150534" cy="592987"/>
        </a:xfrm>
        <a:prstGeom prst="rightArrow">
          <a:avLst/>
        </a:prstGeom>
        <a:solidFill>
          <a:srgbClr val="FFCC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24</xdr:row>
      <xdr:rowOff>76199</xdr:rowOff>
    </xdr:from>
    <xdr:to>
      <xdr:col>28</xdr:col>
      <xdr:colOff>540489</xdr:colOff>
      <xdr:row>26</xdr:row>
      <xdr:rowOff>62022</xdr:rowOff>
    </xdr:to>
    <xdr:sp macro="" textlink="">
      <xdr:nvSpPr>
        <xdr:cNvPr id="11" name="正方形/長方形 10">
          <a:extLst>
            <a:ext uri="{FF2B5EF4-FFF2-40B4-BE49-F238E27FC236}">
              <a16:creationId xmlns:a16="http://schemas.microsoft.com/office/drawing/2014/main" id="{D30FCD9A-F809-4249-A2C4-8B17A27704FB}"/>
            </a:ext>
          </a:extLst>
        </xdr:cNvPr>
        <xdr:cNvSpPr/>
      </xdr:nvSpPr>
      <xdr:spPr>
        <a:xfrm>
          <a:off x="17677957" y="5144385"/>
          <a:ext cx="1194834" cy="287079"/>
        </a:xfrm>
        <a:prstGeom prst="rect">
          <a:avLst/>
        </a:prstGeom>
        <a:solidFill>
          <a:srgbClr val="FFCC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28574</xdr:colOff>
      <xdr:row>8</xdr:row>
      <xdr:rowOff>85725</xdr:rowOff>
    </xdr:from>
    <xdr:to>
      <xdr:col>7</xdr:col>
      <xdr:colOff>541019</xdr:colOff>
      <xdr:row>12</xdr:row>
      <xdr:rowOff>66675</xdr:rowOff>
    </xdr:to>
    <xdr:sp macro="" textlink="">
      <xdr:nvSpPr>
        <xdr:cNvPr id="12" name="右矢印 23">
          <a:extLst>
            <a:ext uri="{FF2B5EF4-FFF2-40B4-BE49-F238E27FC236}">
              <a16:creationId xmlns:a16="http://schemas.microsoft.com/office/drawing/2014/main" id="{4E771FED-3FD1-4EF1-8C2D-9ACC0E675C9F}"/>
            </a:ext>
          </a:extLst>
        </xdr:cNvPr>
        <xdr:cNvSpPr/>
      </xdr:nvSpPr>
      <xdr:spPr>
        <a:xfrm>
          <a:off x="3503294" y="2745105"/>
          <a:ext cx="1213485" cy="590550"/>
        </a:xfrm>
        <a:prstGeom prst="rightArrow">
          <a:avLst/>
        </a:prstGeom>
        <a:solidFill>
          <a:srgbClr val="FFFF99"/>
        </a:solidFill>
        <a:ln w="9525">
          <a:solidFill>
            <a:schemeClr val="tx1"/>
          </a:solidFill>
        </a:ln>
        <a:scene3d>
          <a:camera prst="orthographicFront"/>
          <a:lightRig rig="threePt" dir="t"/>
        </a:scene3d>
        <a:sp3d contour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735418</xdr:colOff>
      <xdr:row>28</xdr:row>
      <xdr:rowOff>0</xdr:rowOff>
    </xdr:from>
    <xdr:to>
      <xdr:col>22</xdr:col>
      <xdr:colOff>673395</xdr:colOff>
      <xdr:row>31</xdr:row>
      <xdr:rowOff>142875</xdr:rowOff>
    </xdr:to>
    <xdr:sp macro="" textlink="">
      <xdr:nvSpPr>
        <xdr:cNvPr id="13" name="右矢印 6">
          <a:extLst>
            <a:ext uri="{FF2B5EF4-FFF2-40B4-BE49-F238E27FC236}">
              <a16:creationId xmlns:a16="http://schemas.microsoft.com/office/drawing/2014/main" id="{864E6C9C-51AC-434D-9DF6-F7699F6336F9}"/>
            </a:ext>
          </a:extLst>
        </xdr:cNvPr>
        <xdr:cNvSpPr/>
      </xdr:nvSpPr>
      <xdr:spPr>
        <a:xfrm>
          <a:off x="13565371" y="5670698"/>
          <a:ext cx="1267047" cy="594758"/>
        </a:xfrm>
        <a:prstGeom prst="rightArrow">
          <a:avLst/>
        </a:prstGeom>
        <a:solidFill>
          <a:srgbClr val="CCFF33"/>
        </a:solidFill>
        <a:ln>
          <a:noFill/>
        </a:ln>
        <a:scene3d>
          <a:camera prst="orthographicFront"/>
          <a:lightRig rig="threePt" dir="t"/>
        </a:scene3d>
        <a:sp3d contour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62024</xdr:colOff>
      <xdr:row>13</xdr:row>
      <xdr:rowOff>0</xdr:rowOff>
    </xdr:from>
    <xdr:to>
      <xdr:col>25</xdr:col>
      <xdr:colOff>496186</xdr:colOff>
      <xdr:row>16</xdr:row>
      <xdr:rowOff>142875</xdr:rowOff>
    </xdr:to>
    <xdr:sp macro="" textlink="">
      <xdr:nvSpPr>
        <xdr:cNvPr id="14" name="右矢印 17">
          <a:extLst>
            <a:ext uri="{FF2B5EF4-FFF2-40B4-BE49-F238E27FC236}">
              <a16:creationId xmlns:a16="http://schemas.microsoft.com/office/drawing/2014/main" id="{8F244557-1F11-41A1-BC57-2D21A990BA89}"/>
            </a:ext>
          </a:extLst>
        </xdr:cNvPr>
        <xdr:cNvSpPr/>
      </xdr:nvSpPr>
      <xdr:spPr>
        <a:xfrm>
          <a:off x="15674164" y="3411279"/>
          <a:ext cx="1169580" cy="594759"/>
        </a:xfrm>
        <a:prstGeom prst="rightArrow">
          <a:avLst/>
        </a:prstGeom>
        <a:solidFill>
          <a:schemeClr val="accent5">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35441</xdr:colOff>
      <xdr:row>19</xdr:row>
      <xdr:rowOff>0</xdr:rowOff>
    </xdr:from>
    <xdr:to>
      <xdr:col>25</xdr:col>
      <xdr:colOff>451884</xdr:colOff>
      <xdr:row>21</xdr:row>
      <xdr:rowOff>29308</xdr:rowOff>
    </xdr:to>
    <xdr:sp macro="" textlink="">
      <xdr:nvSpPr>
        <xdr:cNvPr id="15" name="正方形/長方形 14">
          <a:extLst>
            <a:ext uri="{FF2B5EF4-FFF2-40B4-BE49-F238E27FC236}">
              <a16:creationId xmlns:a16="http://schemas.microsoft.com/office/drawing/2014/main" id="{96BB350B-F0B3-4B1C-9299-14AC9405ED80}"/>
            </a:ext>
          </a:extLst>
        </xdr:cNvPr>
        <xdr:cNvSpPr/>
      </xdr:nvSpPr>
      <xdr:spPr>
        <a:xfrm>
          <a:off x="15647581" y="4315047"/>
          <a:ext cx="1151861" cy="330563"/>
        </a:xfrm>
        <a:prstGeom prst="rect">
          <a:avLst/>
        </a:prstGeom>
        <a:solidFill>
          <a:srgbClr val="FFCC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44302</xdr:colOff>
      <xdr:row>24</xdr:row>
      <xdr:rowOff>58615</xdr:rowOff>
    </xdr:from>
    <xdr:to>
      <xdr:col>25</xdr:col>
      <xdr:colOff>460745</xdr:colOff>
      <xdr:row>26</xdr:row>
      <xdr:rowOff>78154</xdr:rowOff>
    </xdr:to>
    <xdr:sp macro="" textlink="">
      <xdr:nvSpPr>
        <xdr:cNvPr id="16" name="正方形/長方形 15">
          <a:extLst>
            <a:ext uri="{FF2B5EF4-FFF2-40B4-BE49-F238E27FC236}">
              <a16:creationId xmlns:a16="http://schemas.microsoft.com/office/drawing/2014/main" id="{84200676-BBAA-4A5B-B28A-27D3433F22D9}"/>
            </a:ext>
          </a:extLst>
        </xdr:cNvPr>
        <xdr:cNvSpPr/>
      </xdr:nvSpPr>
      <xdr:spPr>
        <a:xfrm>
          <a:off x="15656442" y="5126801"/>
          <a:ext cx="1151861" cy="320795"/>
        </a:xfrm>
        <a:prstGeom prst="rect">
          <a:avLst/>
        </a:prstGeom>
        <a:solidFill>
          <a:srgbClr val="FFCC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28575</xdr:colOff>
      <xdr:row>11</xdr:row>
      <xdr:rowOff>76200</xdr:rowOff>
    </xdr:from>
    <xdr:to>
      <xdr:col>8</xdr:col>
      <xdr:colOff>640575</xdr:colOff>
      <xdr:row>15</xdr:row>
      <xdr:rowOff>66675</xdr:rowOff>
    </xdr:to>
    <xdr:sp macro="" textlink="">
      <xdr:nvSpPr>
        <xdr:cNvPr id="2" name="右矢印 2">
          <a:extLst>
            <a:ext uri="{FF2B5EF4-FFF2-40B4-BE49-F238E27FC236}">
              <a16:creationId xmlns:a16="http://schemas.microsoft.com/office/drawing/2014/main" id="{F5F0087E-C8D4-44C1-BB66-731205CD6A7A}"/>
            </a:ext>
          </a:extLst>
        </xdr:cNvPr>
        <xdr:cNvSpPr/>
      </xdr:nvSpPr>
      <xdr:spPr>
        <a:xfrm>
          <a:off x="7183755" y="2651760"/>
          <a:ext cx="566280" cy="600075"/>
        </a:xfrm>
        <a:prstGeom prst="rightArrow">
          <a:avLst/>
        </a:prstGeom>
        <a:solidFill>
          <a:srgbClr val="00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6190</xdr:colOff>
      <xdr:row>6</xdr:row>
      <xdr:rowOff>101441</xdr:rowOff>
    </xdr:from>
    <xdr:to>
      <xdr:col>7</xdr:col>
      <xdr:colOff>0</xdr:colOff>
      <xdr:row>10</xdr:row>
      <xdr:rowOff>82391</xdr:rowOff>
    </xdr:to>
    <xdr:sp macro="" textlink="">
      <xdr:nvSpPr>
        <xdr:cNvPr id="3" name="右矢印 1">
          <a:extLst>
            <a:ext uri="{FF2B5EF4-FFF2-40B4-BE49-F238E27FC236}">
              <a16:creationId xmlns:a16="http://schemas.microsoft.com/office/drawing/2014/main" id="{B787E3BE-E3D9-49D3-9B52-B87EBC80B113}"/>
            </a:ext>
          </a:extLst>
        </xdr:cNvPr>
        <xdr:cNvSpPr/>
      </xdr:nvSpPr>
      <xdr:spPr>
        <a:xfrm>
          <a:off x="4524850" y="1915001"/>
          <a:ext cx="573900" cy="590550"/>
        </a:xfrm>
        <a:prstGeom prst="rightArrow">
          <a:avLst/>
        </a:prstGeom>
        <a:solidFill>
          <a:srgbClr val="00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19049</xdr:colOff>
      <xdr:row>16</xdr:row>
      <xdr:rowOff>76200</xdr:rowOff>
    </xdr:from>
    <xdr:to>
      <xdr:col>10</xdr:col>
      <xdr:colOff>631049</xdr:colOff>
      <xdr:row>20</xdr:row>
      <xdr:rowOff>66675</xdr:rowOff>
    </xdr:to>
    <xdr:sp macro="" textlink="">
      <xdr:nvSpPr>
        <xdr:cNvPr id="4" name="右矢印 3">
          <a:extLst>
            <a:ext uri="{FF2B5EF4-FFF2-40B4-BE49-F238E27FC236}">
              <a16:creationId xmlns:a16="http://schemas.microsoft.com/office/drawing/2014/main" id="{F49AC9C2-860B-4C98-928A-0C0FC917C6DA}"/>
            </a:ext>
          </a:extLst>
        </xdr:cNvPr>
        <xdr:cNvSpPr/>
      </xdr:nvSpPr>
      <xdr:spPr>
        <a:xfrm>
          <a:off x="8797289" y="3413760"/>
          <a:ext cx="573900" cy="600075"/>
        </a:xfrm>
        <a:prstGeom prst="rightArrow">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19049</xdr:colOff>
      <xdr:row>21</xdr:row>
      <xdr:rowOff>66675</xdr:rowOff>
    </xdr:from>
    <xdr:to>
      <xdr:col>12</xdr:col>
      <xdr:colOff>631049</xdr:colOff>
      <xdr:row>25</xdr:row>
      <xdr:rowOff>57150</xdr:rowOff>
    </xdr:to>
    <xdr:sp macro="" textlink="">
      <xdr:nvSpPr>
        <xdr:cNvPr id="5" name="右矢印 4">
          <a:extLst>
            <a:ext uri="{FF2B5EF4-FFF2-40B4-BE49-F238E27FC236}">
              <a16:creationId xmlns:a16="http://schemas.microsoft.com/office/drawing/2014/main" id="{6AF7CA10-59A7-4C35-B506-946ED53A53A7}"/>
            </a:ext>
          </a:extLst>
        </xdr:cNvPr>
        <xdr:cNvSpPr/>
      </xdr:nvSpPr>
      <xdr:spPr>
        <a:xfrm>
          <a:off x="10420349" y="4166235"/>
          <a:ext cx="573900" cy="600075"/>
        </a:xfrm>
        <a:prstGeom prst="rightArrow">
          <a:avLst/>
        </a:prstGeom>
        <a:solidFill>
          <a:srgbClr val="FF99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17991</xdr:colOff>
      <xdr:row>26</xdr:row>
      <xdr:rowOff>76200</xdr:rowOff>
    </xdr:from>
    <xdr:to>
      <xdr:col>14</xdr:col>
      <xdr:colOff>629991</xdr:colOff>
      <xdr:row>30</xdr:row>
      <xdr:rowOff>66675</xdr:rowOff>
    </xdr:to>
    <xdr:sp macro="" textlink="">
      <xdr:nvSpPr>
        <xdr:cNvPr id="6" name="右矢印 6">
          <a:extLst>
            <a:ext uri="{FF2B5EF4-FFF2-40B4-BE49-F238E27FC236}">
              <a16:creationId xmlns:a16="http://schemas.microsoft.com/office/drawing/2014/main" id="{1527BE39-631B-4272-99DB-DD65AE483124}"/>
            </a:ext>
          </a:extLst>
        </xdr:cNvPr>
        <xdr:cNvSpPr/>
      </xdr:nvSpPr>
      <xdr:spPr>
        <a:xfrm>
          <a:off x="12042351" y="4937760"/>
          <a:ext cx="573900" cy="600075"/>
        </a:xfrm>
        <a:prstGeom prst="rightArrow">
          <a:avLst/>
        </a:prstGeom>
        <a:solidFill>
          <a:srgbClr val="CCFF33"/>
        </a:solidFill>
        <a:ln>
          <a:noFill/>
        </a:ln>
        <a:scene3d>
          <a:camera prst="orthographicFront"/>
          <a:lightRig rig="threePt" dir="t"/>
        </a:scene3d>
        <a:sp3d contour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19051</xdr:colOff>
      <xdr:row>17</xdr:row>
      <xdr:rowOff>76200</xdr:rowOff>
    </xdr:from>
    <xdr:to>
      <xdr:col>8</xdr:col>
      <xdr:colOff>631051</xdr:colOff>
      <xdr:row>19</xdr:row>
      <xdr:rowOff>66675</xdr:rowOff>
    </xdr:to>
    <xdr:sp macro="" textlink="">
      <xdr:nvSpPr>
        <xdr:cNvPr id="7" name="正方形/長方形 6">
          <a:extLst>
            <a:ext uri="{FF2B5EF4-FFF2-40B4-BE49-F238E27FC236}">
              <a16:creationId xmlns:a16="http://schemas.microsoft.com/office/drawing/2014/main" id="{851F4660-FEDB-44A9-8FF2-8FA772DB7F7D}"/>
            </a:ext>
          </a:extLst>
        </xdr:cNvPr>
        <xdr:cNvSpPr/>
      </xdr:nvSpPr>
      <xdr:spPr>
        <a:xfrm>
          <a:off x="7174231" y="3566160"/>
          <a:ext cx="573900" cy="295275"/>
        </a:xfrm>
        <a:prstGeom prst="rect">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19050</xdr:colOff>
      <xdr:row>22</xdr:row>
      <xdr:rowOff>76200</xdr:rowOff>
    </xdr:from>
    <xdr:to>
      <xdr:col>8</xdr:col>
      <xdr:colOff>631050</xdr:colOff>
      <xdr:row>24</xdr:row>
      <xdr:rowOff>66675</xdr:rowOff>
    </xdr:to>
    <xdr:sp macro="" textlink="">
      <xdr:nvSpPr>
        <xdr:cNvPr id="8" name="正方形/長方形 7">
          <a:extLst>
            <a:ext uri="{FF2B5EF4-FFF2-40B4-BE49-F238E27FC236}">
              <a16:creationId xmlns:a16="http://schemas.microsoft.com/office/drawing/2014/main" id="{887C18A6-D5E0-4610-9306-0AD946A5F421}"/>
            </a:ext>
          </a:extLst>
        </xdr:cNvPr>
        <xdr:cNvSpPr/>
      </xdr:nvSpPr>
      <xdr:spPr>
        <a:xfrm>
          <a:off x="7174230" y="4328160"/>
          <a:ext cx="573900" cy="295275"/>
        </a:xfrm>
        <a:prstGeom prst="rect">
          <a:avLst/>
        </a:prstGeom>
        <a:solidFill>
          <a:srgbClr val="FF99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28575</xdr:colOff>
      <xdr:row>22</xdr:row>
      <xdr:rowOff>76200</xdr:rowOff>
    </xdr:from>
    <xdr:to>
      <xdr:col>10</xdr:col>
      <xdr:colOff>640575</xdr:colOff>
      <xdr:row>24</xdr:row>
      <xdr:rowOff>66675</xdr:rowOff>
    </xdr:to>
    <xdr:sp macro="" textlink="">
      <xdr:nvSpPr>
        <xdr:cNvPr id="9" name="正方形/長方形 8">
          <a:extLst>
            <a:ext uri="{FF2B5EF4-FFF2-40B4-BE49-F238E27FC236}">
              <a16:creationId xmlns:a16="http://schemas.microsoft.com/office/drawing/2014/main" id="{6EE96899-5E47-44AE-BD08-D811074227F7}"/>
            </a:ext>
          </a:extLst>
        </xdr:cNvPr>
        <xdr:cNvSpPr/>
      </xdr:nvSpPr>
      <xdr:spPr>
        <a:xfrm>
          <a:off x="8806815" y="4328160"/>
          <a:ext cx="566280" cy="295275"/>
        </a:xfrm>
        <a:prstGeom prst="rect">
          <a:avLst/>
        </a:prstGeom>
        <a:solidFill>
          <a:srgbClr val="FF99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19050</xdr:colOff>
      <xdr:row>11</xdr:row>
      <xdr:rowOff>76200</xdr:rowOff>
    </xdr:from>
    <xdr:to>
      <xdr:col>16</xdr:col>
      <xdr:colOff>631050</xdr:colOff>
      <xdr:row>15</xdr:row>
      <xdr:rowOff>66675</xdr:rowOff>
    </xdr:to>
    <xdr:sp macro="" textlink="">
      <xdr:nvSpPr>
        <xdr:cNvPr id="10" name="右矢印 17">
          <a:extLst>
            <a:ext uri="{FF2B5EF4-FFF2-40B4-BE49-F238E27FC236}">
              <a16:creationId xmlns:a16="http://schemas.microsoft.com/office/drawing/2014/main" id="{EEF08C0E-0B71-48BA-BF49-8D389059E069}"/>
            </a:ext>
          </a:extLst>
        </xdr:cNvPr>
        <xdr:cNvSpPr/>
      </xdr:nvSpPr>
      <xdr:spPr>
        <a:xfrm>
          <a:off x="13666470" y="2651760"/>
          <a:ext cx="573900" cy="600075"/>
        </a:xfrm>
        <a:prstGeom prst="rightArrow">
          <a:avLst/>
        </a:prstGeom>
        <a:solidFill>
          <a:schemeClr val="accent5">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19049</xdr:colOff>
      <xdr:row>16</xdr:row>
      <xdr:rowOff>76200</xdr:rowOff>
    </xdr:from>
    <xdr:to>
      <xdr:col>18</xdr:col>
      <xdr:colOff>631049</xdr:colOff>
      <xdr:row>20</xdr:row>
      <xdr:rowOff>66675</xdr:rowOff>
    </xdr:to>
    <xdr:sp macro="" textlink="">
      <xdr:nvSpPr>
        <xdr:cNvPr id="11" name="右矢印 18">
          <a:extLst>
            <a:ext uri="{FF2B5EF4-FFF2-40B4-BE49-F238E27FC236}">
              <a16:creationId xmlns:a16="http://schemas.microsoft.com/office/drawing/2014/main" id="{7F05FB89-5DBD-4397-B00B-927A5DB890A4}"/>
            </a:ext>
          </a:extLst>
        </xdr:cNvPr>
        <xdr:cNvSpPr/>
      </xdr:nvSpPr>
      <xdr:spPr>
        <a:xfrm>
          <a:off x="15289529" y="3413760"/>
          <a:ext cx="573900" cy="600075"/>
        </a:xfrm>
        <a:prstGeom prst="rightArrow">
          <a:avLst/>
        </a:prstGeom>
        <a:solidFill>
          <a:srgbClr val="FFCC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19049</xdr:colOff>
      <xdr:row>21</xdr:row>
      <xdr:rowOff>66675</xdr:rowOff>
    </xdr:from>
    <xdr:to>
      <xdr:col>20</xdr:col>
      <xdr:colOff>631049</xdr:colOff>
      <xdr:row>25</xdr:row>
      <xdr:rowOff>57150</xdr:rowOff>
    </xdr:to>
    <xdr:sp macro="" textlink="">
      <xdr:nvSpPr>
        <xdr:cNvPr id="12" name="右矢印 19">
          <a:extLst>
            <a:ext uri="{FF2B5EF4-FFF2-40B4-BE49-F238E27FC236}">
              <a16:creationId xmlns:a16="http://schemas.microsoft.com/office/drawing/2014/main" id="{8070D583-2289-4AE0-9FA1-F59211D012C5}"/>
            </a:ext>
          </a:extLst>
        </xdr:cNvPr>
        <xdr:cNvSpPr/>
      </xdr:nvSpPr>
      <xdr:spPr>
        <a:xfrm>
          <a:off x="16912589" y="4166235"/>
          <a:ext cx="573900" cy="600075"/>
        </a:xfrm>
        <a:prstGeom prst="rightArrow">
          <a:avLst/>
        </a:prstGeom>
        <a:solidFill>
          <a:srgbClr val="FFCC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19051</xdr:colOff>
      <xdr:row>17</xdr:row>
      <xdr:rowOff>76200</xdr:rowOff>
    </xdr:from>
    <xdr:to>
      <xdr:col>16</xdr:col>
      <xdr:colOff>638176</xdr:colOff>
      <xdr:row>19</xdr:row>
      <xdr:rowOff>66675</xdr:rowOff>
    </xdr:to>
    <xdr:sp macro="" textlink="">
      <xdr:nvSpPr>
        <xdr:cNvPr id="13" name="正方形/長方形 12">
          <a:extLst>
            <a:ext uri="{FF2B5EF4-FFF2-40B4-BE49-F238E27FC236}">
              <a16:creationId xmlns:a16="http://schemas.microsoft.com/office/drawing/2014/main" id="{0AE6446F-276D-47BD-9611-68947AE0ED7D}"/>
            </a:ext>
          </a:extLst>
        </xdr:cNvPr>
        <xdr:cNvSpPr/>
      </xdr:nvSpPr>
      <xdr:spPr>
        <a:xfrm>
          <a:off x="13666471" y="3566160"/>
          <a:ext cx="573405" cy="295275"/>
        </a:xfrm>
        <a:prstGeom prst="rect">
          <a:avLst/>
        </a:prstGeom>
        <a:solidFill>
          <a:srgbClr val="FFCC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28575</xdr:colOff>
      <xdr:row>22</xdr:row>
      <xdr:rowOff>76200</xdr:rowOff>
    </xdr:from>
    <xdr:to>
      <xdr:col>16</xdr:col>
      <xdr:colOff>640575</xdr:colOff>
      <xdr:row>24</xdr:row>
      <xdr:rowOff>66675</xdr:rowOff>
    </xdr:to>
    <xdr:sp macro="" textlink="">
      <xdr:nvSpPr>
        <xdr:cNvPr id="14" name="正方形/長方形 13">
          <a:extLst>
            <a:ext uri="{FF2B5EF4-FFF2-40B4-BE49-F238E27FC236}">
              <a16:creationId xmlns:a16="http://schemas.microsoft.com/office/drawing/2014/main" id="{AD8D6F83-5ACC-4D58-B377-95A4CC12D26B}"/>
            </a:ext>
          </a:extLst>
        </xdr:cNvPr>
        <xdr:cNvSpPr/>
      </xdr:nvSpPr>
      <xdr:spPr>
        <a:xfrm>
          <a:off x="13675995" y="4328160"/>
          <a:ext cx="566280" cy="295275"/>
        </a:xfrm>
        <a:prstGeom prst="rect">
          <a:avLst/>
        </a:prstGeom>
        <a:solidFill>
          <a:srgbClr val="FFCC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19050</xdr:colOff>
      <xdr:row>22</xdr:row>
      <xdr:rowOff>76200</xdr:rowOff>
    </xdr:from>
    <xdr:to>
      <xdr:col>18</xdr:col>
      <xdr:colOff>631050</xdr:colOff>
      <xdr:row>24</xdr:row>
      <xdr:rowOff>66675</xdr:rowOff>
    </xdr:to>
    <xdr:sp macro="" textlink="">
      <xdr:nvSpPr>
        <xdr:cNvPr id="15" name="正方形/長方形 14">
          <a:extLst>
            <a:ext uri="{FF2B5EF4-FFF2-40B4-BE49-F238E27FC236}">
              <a16:creationId xmlns:a16="http://schemas.microsoft.com/office/drawing/2014/main" id="{DCE13E69-E4A7-4428-AE44-882978B4871A}"/>
            </a:ext>
          </a:extLst>
        </xdr:cNvPr>
        <xdr:cNvSpPr/>
      </xdr:nvSpPr>
      <xdr:spPr>
        <a:xfrm>
          <a:off x="15289530" y="4328160"/>
          <a:ext cx="573900" cy="295275"/>
        </a:xfrm>
        <a:prstGeom prst="rect">
          <a:avLst/>
        </a:prstGeom>
        <a:solidFill>
          <a:srgbClr val="FFCC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28575</xdr:colOff>
      <xdr:row>6</xdr:row>
      <xdr:rowOff>85725</xdr:rowOff>
    </xdr:from>
    <xdr:to>
      <xdr:col>4</xdr:col>
      <xdr:colOff>640575</xdr:colOff>
      <xdr:row>10</xdr:row>
      <xdr:rowOff>66675</xdr:rowOff>
    </xdr:to>
    <xdr:sp macro="" textlink="">
      <xdr:nvSpPr>
        <xdr:cNvPr id="16" name="右矢印 23">
          <a:extLst>
            <a:ext uri="{FF2B5EF4-FFF2-40B4-BE49-F238E27FC236}">
              <a16:creationId xmlns:a16="http://schemas.microsoft.com/office/drawing/2014/main" id="{9B85FC7E-208D-4AA5-A64E-87BDEC0DC8CD}"/>
            </a:ext>
          </a:extLst>
        </xdr:cNvPr>
        <xdr:cNvSpPr/>
      </xdr:nvSpPr>
      <xdr:spPr>
        <a:xfrm>
          <a:off x="2924175" y="1899285"/>
          <a:ext cx="566280" cy="590550"/>
        </a:xfrm>
        <a:prstGeom prst="rightArrow">
          <a:avLst/>
        </a:prstGeom>
        <a:solidFill>
          <a:srgbClr val="FFFF99"/>
        </a:solidFill>
        <a:ln w="9525">
          <a:solidFill>
            <a:schemeClr val="tx1"/>
          </a:solidFill>
        </a:ln>
        <a:scene3d>
          <a:camera prst="orthographicFront"/>
          <a:lightRig rig="threePt" dir="t"/>
        </a:scene3d>
        <a:sp3d contour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1</xdr:col>
      <xdr:colOff>1194956</xdr:colOff>
      <xdr:row>1</xdr:row>
      <xdr:rowOff>0</xdr:rowOff>
    </xdr:from>
    <xdr:ext cx="1719263" cy="364074"/>
    <mc:AlternateContent xmlns:mc="http://schemas.openxmlformats.org/markup-compatibility/2006" xmlns:a14="http://schemas.microsoft.com/office/drawing/2010/main">
      <mc:Choice Requires="a14">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1480706" y="381000"/>
              <a:ext cx="1719263" cy="3640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14:m>
                <m:oMath xmlns:m="http://schemas.openxmlformats.org/officeDocument/2006/math">
                  <m:sSup>
                    <m:sSupPr>
                      <m:ctrlPr>
                        <a:rPr kumimoji="1" lang="en-US" altLang="ja-JP" sz="1200" i="1">
                          <a:latin typeface="Cambria Math" panose="02040503050406030204" pitchFamily="18" charset="0"/>
                        </a:rPr>
                      </m:ctrlPr>
                    </m:sSupPr>
                    <m:e>
                      <m:d>
                        <m:dPr>
                          <m:begChr m:val="["/>
                          <m:endChr m:val="]"/>
                          <m:ctrlPr>
                            <a:rPr kumimoji="1" lang="en-US" altLang="ja-JP" sz="1200" i="1">
                              <a:solidFill>
                                <a:schemeClr val="tx1"/>
                              </a:solidFill>
                              <a:effectLst/>
                              <a:latin typeface="Cambria Math" panose="02040503050406030204" pitchFamily="18" charset="0"/>
                              <a:ea typeface="+mn-ea"/>
                              <a:cs typeface="+mn-cs"/>
                            </a:rPr>
                          </m:ctrlPr>
                        </m:dPr>
                        <m:e>
                          <m:r>
                            <a:rPr kumimoji="1" lang="en-US" altLang="ja-JP" sz="1200" b="0" i="1">
                              <a:solidFill>
                                <a:schemeClr val="tx1"/>
                              </a:solidFill>
                              <a:effectLst/>
                              <a:latin typeface="Cambria Math"/>
                              <a:ea typeface="+mn-ea"/>
                              <a:cs typeface="+mn-cs"/>
                            </a:rPr>
                            <m:t>𝐼</m:t>
                          </m:r>
                          <m:r>
                            <a:rPr kumimoji="1" lang="en-US" altLang="ja-JP" sz="1200" b="0" i="1">
                              <a:solidFill>
                                <a:schemeClr val="tx1"/>
                              </a:solidFill>
                              <a:effectLst/>
                              <a:latin typeface="Cambria Math"/>
                              <a:ea typeface="+mn-ea"/>
                              <a:cs typeface="+mn-cs"/>
                            </a:rPr>
                            <m:t>−</m:t>
                          </m:r>
                          <m:d>
                            <m:dPr>
                              <m:ctrlPr>
                                <a:rPr kumimoji="1" lang="en-US" altLang="ja-JP" sz="1200" b="0" i="1">
                                  <a:solidFill>
                                    <a:schemeClr val="tx1"/>
                                  </a:solidFill>
                                  <a:effectLst/>
                                  <a:latin typeface="Cambria Math" panose="02040503050406030204" pitchFamily="18" charset="0"/>
                                  <a:ea typeface="+mn-ea"/>
                                  <a:cs typeface="+mn-cs"/>
                                </a:rPr>
                              </m:ctrlPr>
                            </m:dPr>
                            <m:e>
                              <m:r>
                                <a:rPr kumimoji="1" lang="en-US" altLang="ja-JP" sz="1200" b="0" i="1">
                                  <a:solidFill>
                                    <a:schemeClr val="tx1"/>
                                  </a:solidFill>
                                  <a:effectLst/>
                                  <a:latin typeface="Cambria Math"/>
                                  <a:ea typeface="+mn-ea"/>
                                  <a:cs typeface="+mn-cs"/>
                                </a:rPr>
                                <m:t>𝐼</m:t>
                              </m:r>
                              <m:r>
                                <a:rPr kumimoji="1" lang="en-US" altLang="ja-JP" sz="1200" b="0" i="1">
                                  <a:solidFill>
                                    <a:schemeClr val="tx1"/>
                                  </a:solidFill>
                                  <a:effectLst/>
                                  <a:latin typeface="Cambria Math"/>
                                  <a:ea typeface="+mn-ea"/>
                                  <a:cs typeface="+mn-cs"/>
                                </a:rPr>
                                <m:t>−</m:t>
                              </m:r>
                              <m:acc>
                                <m:accPr>
                                  <m:chr m:val="̂"/>
                                  <m:ctrlPr>
                                    <a:rPr kumimoji="1" lang="en-US" altLang="ja-JP" sz="1200" b="0" i="1">
                                      <a:solidFill>
                                        <a:schemeClr val="tx1"/>
                                      </a:solidFill>
                                      <a:effectLst/>
                                      <a:latin typeface="Cambria Math" panose="02040503050406030204" pitchFamily="18" charset="0"/>
                                      <a:ea typeface="+mn-ea"/>
                                      <a:cs typeface="+mn-cs"/>
                                    </a:rPr>
                                  </m:ctrlPr>
                                </m:accPr>
                                <m:e>
                                  <m:r>
                                    <a:rPr kumimoji="1" lang="en-US" altLang="ja-JP" sz="1200" b="0" i="1">
                                      <a:solidFill>
                                        <a:schemeClr val="tx1"/>
                                      </a:solidFill>
                                      <a:effectLst/>
                                      <a:latin typeface="Cambria Math"/>
                                      <a:ea typeface="+mn-ea"/>
                                      <a:cs typeface="+mn-cs"/>
                                    </a:rPr>
                                    <m:t>𝑀</m:t>
                                  </m:r>
                                </m:e>
                              </m:acc>
                            </m:e>
                          </m:d>
                          <m:r>
                            <a:rPr kumimoji="1" lang="en-US" altLang="ja-JP" sz="1200" b="0" i="1">
                              <a:solidFill>
                                <a:schemeClr val="tx1"/>
                              </a:solidFill>
                              <a:effectLst/>
                              <a:latin typeface="Cambria Math"/>
                              <a:ea typeface="+mn-ea"/>
                              <a:cs typeface="+mn-cs"/>
                            </a:rPr>
                            <m:t>𝐴</m:t>
                          </m:r>
                        </m:e>
                      </m:d>
                    </m:e>
                    <m:sup>
                      <m:r>
                        <a:rPr kumimoji="1" lang="en-US" altLang="ja-JP" sz="1200" b="0" i="1">
                          <a:latin typeface="Cambria Math"/>
                        </a:rPr>
                        <m:t>−1</m:t>
                      </m:r>
                    </m:sup>
                  </m:sSup>
                </m:oMath>
              </a14:m>
              <a:r>
                <a:rPr kumimoji="1" lang="ja-JP" altLang="en-US" sz="1200">
                  <a:latin typeface="游ゴシック" panose="020B0400000000000000" pitchFamily="50" charset="-128"/>
                  <a:ea typeface="游ゴシック" panose="020B0400000000000000" pitchFamily="50" charset="-128"/>
                </a:rPr>
                <a:t>型</a:t>
              </a:r>
            </a:p>
          </xdr:txBody>
        </xdr:sp>
      </mc:Choice>
      <mc:Fallback xmlns="">
        <xdr:sp macro="" textlink="">
          <xdr:nvSpPr>
            <xdr:cNvPr id="2" name="テキスト ボックス 1"/>
            <xdr:cNvSpPr txBox="1"/>
          </xdr:nvSpPr>
          <xdr:spPr>
            <a:xfrm>
              <a:off x="1480706" y="381000"/>
              <a:ext cx="1719263" cy="3640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i="0">
                  <a:solidFill>
                    <a:schemeClr val="tx1"/>
                  </a:solidFill>
                  <a:effectLst/>
                  <a:latin typeface="Cambria Math" panose="02040503050406030204" pitchFamily="18" charset="0"/>
                  <a:ea typeface="+mn-ea"/>
                  <a:cs typeface="+mn-cs"/>
                </a:rPr>
                <a:t>[</a:t>
              </a:r>
              <a:r>
                <a:rPr kumimoji="1" lang="en-US" altLang="ja-JP" sz="1200" b="0" i="0">
                  <a:solidFill>
                    <a:schemeClr val="tx1"/>
                  </a:solidFill>
                  <a:effectLst/>
                  <a:latin typeface="Cambria Math"/>
                  <a:ea typeface="+mn-ea"/>
                  <a:cs typeface="+mn-cs"/>
                </a:rPr>
                <a:t>𝐼−</a:t>
              </a:r>
              <a:r>
                <a:rPr kumimoji="1" lang="en-US" altLang="ja-JP" sz="1200" b="0" i="0">
                  <a:solidFill>
                    <a:schemeClr val="tx1"/>
                  </a:solidFill>
                  <a:effectLst/>
                  <a:latin typeface="Cambria Math" panose="02040503050406030204" pitchFamily="18" charset="0"/>
                  <a:ea typeface="+mn-ea"/>
                  <a:cs typeface="+mn-cs"/>
                </a:rPr>
                <a:t>(</a:t>
              </a:r>
              <a:r>
                <a:rPr kumimoji="1" lang="en-US" altLang="ja-JP" sz="1200" b="0" i="0">
                  <a:solidFill>
                    <a:schemeClr val="tx1"/>
                  </a:solidFill>
                  <a:effectLst/>
                  <a:latin typeface="Cambria Math"/>
                  <a:ea typeface="+mn-ea"/>
                  <a:cs typeface="+mn-cs"/>
                </a:rPr>
                <a:t>𝐼−𝑀</a:t>
              </a:r>
              <a:r>
                <a:rPr kumimoji="1" lang="en-US" altLang="ja-JP" sz="1200" b="0" i="0">
                  <a:solidFill>
                    <a:schemeClr val="tx1"/>
                  </a:solidFill>
                  <a:effectLst/>
                  <a:latin typeface="Cambria Math" panose="02040503050406030204" pitchFamily="18" charset="0"/>
                  <a:ea typeface="+mn-ea"/>
                  <a:cs typeface="+mn-cs"/>
                </a:rPr>
                <a:t> ̂ )</a:t>
              </a:r>
              <a:r>
                <a:rPr kumimoji="1" lang="en-US" altLang="ja-JP" sz="1200" b="0" i="0">
                  <a:solidFill>
                    <a:schemeClr val="tx1"/>
                  </a:solidFill>
                  <a:effectLst/>
                  <a:latin typeface="Cambria Math"/>
                  <a:ea typeface="+mn-ea"/>
                  <a:cs typeface="+mn-cs"/>
                </a:rPr>
                <a:t>𝐴</a:t>
              </a:r>
              <a:r>
                <a:rPr kumimoji="1" lang="en-US" altLang="ja-JP" sz="1200" b="0" i="0">
                  <a:solidFill>
                    <a:schemeClr val="tx1"/>
                  </a:solidFill>
                  <a:effectLst/>
                  <a:latin typeface="Cambria Math" panose="02040503050406030204" pitchFamily="18" charset="0"/>
                  <a:ea typeface="+mn-ea"/>
                  <a:cs typeface="+mn-cs"/>
                </a:rPr>
                <a:t>]^(</a:t>
              </a:r>
              <a:r>
                <a:rPr kumimoji="1" lang="en-US" altLang="ja-JP" sz="1200" b="0" i="0">
                  <a:latin typeface="Cambria Math"/>
                </a:rPr>
                <a:t>−1</a:t>
              </a:r>
              <a:r>
                <a:rPr kumimoji="1" lang="en-US" altLang="ja-JP" sz="1200" b="0" i="0">
                  <a:latin typeface="Cambria Math" panose="02040503050406030204" pitchFamily="18" charset="0"/>
                </a:rPr>
                <a:t>)</a:t>
              </a:r>
              <a:r>
                <a:rPr kumimoji="1" lang="ja-JP" altLang="en-US" sz="1200">
                  <a:latin typeface="游ゴシック" panose="020B0400000000000000" pitchFamily="50" charset="-128"/>
                  <a:ea typeface="游ゴシック" panose="020B0400000000000000" pitchFamily="50" charset="-128"/>
                </a:rPr>
                <a:t>型</a:t>
              </a:r>
            </a:p>
          </xdr:txBody>
        </xdr:sp>
      </mc:Fallback>
    </mc:AlternateContent>
    <xdr:clientData/>
  </xdr:oneCellAnchor>
</xdr:wsDr>
</file>

<file path=xl/drawings/drawing4.xml><?xml version="1.0" encoding="utf-8"?>
<xdr:wsDr xmlns:xdr="http://schemas.openxmlformats.org/drawingml/2006/spreadsheetDrawing" xmlns:a="http://schemas.openxmlformats.org/drawingml/2006/main">
  <xdr:twoCellAnchor>
    <xdr:from>
      <xdr:col>0</xdr:col>
      <xdr:colOff>152400</xdr:colOff>
      <xdr:row>1</xdr:row>
      <xdr:rowOff>47625</xdr:rowOff>
    </xdr:from>
    <xdr:to>
      <xdr:col>16</xdr:col>
      <xdr:colOff>238125</xdr:colOff>
      <xdr:row>42</xdr:row>
      <xdr:rowOff>152400</xdr:rowOff>
    </xdr:to>
    <xdr:grpSp>
      <xdr:nvGrpSpPr>
        <xdr:cNvPr id="2" name="キャンバス 1">
          <a:extLst>
            <a:ext uri="{FF2B5EF4-FFF2-40B4-BE49-F238E27FC236}">
              <a16:creationId xmlns:a16="http://schemas.microsoft.com/office/drawing/2014/main" id="{185DE158-0EDD-4EDD-8306-A99F46E3C0CA}"/>
            </a:ext>
          </a:extLst>
        </xdr:cNvPr>
        <xdr:cNvGrpSpPr/>
      </xdr:nvGrpSpPr>
      <xdr:grpSpPr>
        <a:xfrm>
          <a:off x="152400" y="206651"/>
          <a:ext cx="9945342" cy="6624845"/>
          <a:chOff x="1" y="0"/>
          <a:chExt cx="8620124" cy="6591300"/>
        </a:xfrm>
      </xdr:grpSpPr>
      <xdr:sp macro="" textlink="">
        <xdr:nvSpPr>
          <xdr:cNvPr id="3" name="正方形/長方形 2">
            <a:extLst>
              <a:ext uri="{FF2B5EF4-FFF2-40B4-BE49-F238E27FC236}">
                <a16:creationId xmlns:a16="http://schemas.microsoft.com/office/drawing/2014/main" id="{985971F5-BE76-4FBB-8AA4-E5DA8419CAF5}"/>
              </a:ext>
            </a:extLst>
          </xdr:cNvPr>
          <xdr:cNvSpPr/>
        </xdr:nvSpPr>
        <xdr:spPr>
          <a:xfrm>
            <a:off x="1" y="0"/>
            <a:ext cx="8620124" cy="6591300"/>
          </a:xfrm>
          <a:prstGeom prst="rect">
            <a:avLst/>
          </a:prstGeom>
          <a:ln w="9525" cap="flat" cmpd="sng" algn="ctr">
            <a:solidFill>
              <a:prstClr val="black"/>
            </a:solidFill>
            <a:prstDash val="solid"/>
            <a:round/>
            <a:headEnd type="none" w="med" len="med"/>
            <a:tailEnd type="none" w="med" len="med"/>
          </a:ln>
        </xdr:spPr>
      </xdr:sp>
      <xdr:cxnSp macro="">
        <xdr:nvCxnSpPr>
          <xdr:cNvPr id="4" name="直線矢印コネクタ 3">
            <a:extLst>
              <a:ext uri="{FF2B5EF4-FFF2-40B4-BE49-F238E27FC236}">
                <a16:creationId xmlns:a16="http://schemas.microsoft.com/office/drawing/2014/main" id="{3EEB1514-F77A-4F16-AB3D-0E94C6F41719}"/>
              </a:ext>
            </a:extLst>
          </xdr:cNvPr>
          <xdr:cNvCxnSpPr>
            <a:stCxn id="39" idx="0"/>
          </xdr:cNvCxnSpPr>
        </xdr:nvCxnSpPr>
        <xdr:spPr>
          <a:xfrm flipV="1">
            <a:off x="1113959" y="785668"/>
            <a:ext cx="3295454" cy="2624282"/>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5" name="星 32 4">
            <a:extLst>
              <a:ext uri="{FF2B5EF4-FFF2-40B4-BE49-F238E27FC236}">
                <a16:creationId xmlns:a16="http://schemas.microsoft.com/office/drawing/2014/main" id="{F347AED3-101B-4DCE-A150-60F2CA503C42}"/>
              </a:ext>
            </a:extLst>
          </xdr:cNvPr>
          <xdr:cNvSpPr/>
        </xdr:nvSpPr>
        <xdr:spPr>
          <a:xfrm>
            <a:off x="77325" y="38101"/>
            <a:ext cx="1496622" cy="1066799"/>
          </a:xfrm>
          <a:prstGeom prst="star32">
            <a:avLst>
              <a:gd name="adj" fmla="val 36961"/>
            </a:avLst>
          </a:prstGeom>
          <a:solidFill>
            <a:srgbClr val="FFFF00"/>
          </a:solidFill>
          <a:ln>
            <a:solidFill>
              <a:srgbClr val="FF0000"/>
            </a:solidFill>
          </a:ln>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nSpc>
                <a:spcPts val="2400"/>
              </a:lnSpc>
              <a:spcAft>
                <a:spcPts val="0"/>
              </a:spcAft>
            </a:pPr>
            <a:endParaRPr lang="en-US" sz="1600" b="1">
              <a:effectLst/>
              <a:latin typeface="ＭＳ Ｐゴシック"/>
              <a:cs typeface="ＭＳ Ｐゴシック"/>
            </a:endParaRPr>
          </a:p>
          <a:p>
            <a:pPr>
              <a:lnSpc>
                <a:spcPts val="2400"/>
              </a:lnSpc>
              <a:spcAft>
                <a:spcPts val="0"/>
              </a:spcAft>
            </a:pPr>
            <a:endParaRPr lang="ja-JP" sz="1200">
              <a:effectLst/>
              <a:latin typeface="ＭＳ Ｐゴシック"/>
              <a:cs typeface="ＭＳ Ｐゴシック"/>
            </a:endParaRPr>
          </a:p>
        </xdr:txBody>
      </xdr:sp>
      <xdr:sp macro="" textlink="">
        <xdr:nvSpPr>
          <xdr:cNvPr id="6" name="右矢印 5">
            <a:extLst>
              <a:ext uri="{FF2B5EF4-FFF2-40B4-BE49-F238E27FC236}">
                <a16:creationId xmlns:a16="http://schemas.microsoft.com/office/drawing/2014/main" id="{A7631B51-ADD2-40D2-B9E1-09F608AA6BC7}"/>
              </a:ext>
            </a:extLst>
          </xdr:cNvPr>
          <xdr:cNvSpPr/>
        </xdr:nvSpPr>
        <xdr:spPr>
          <a:xfrm>
            <a:off x="1572156" y="279043"/>
            <a:ext cx="1104666" cy="680977"/>
          </a:xfrm>
          <a:prstGeom prst="rightArrow">
            <a:avLst>
              <a:gd name="adj1" fmla="val 50000"/>
              <a:gd name="adj2" fmla="val 54885"/>
            </a:avLst>
          </a:prstGeom>
          <a:solidFill>
            <a:srgbClr val="FFFF00"/>
          </a:solid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1050">
                <a:solidFill>
                  <a:sysClr val="windowText" lastClr="000000"/>
                </a:solidFill>
                <a:effectLst/>
                <a:latin typeface="HG丸ｺﾞｼｯｸM-PRO" panose="020F0600000000000000" pitchFamily="50" charset="-128"/>
                <a:ea typeface="HG丸ｺﾞｼｯｸM-PRO" panose="020F0600000000000000" pitchFamily="50" charset="-128"/>
                <a:cs typeface="ＭＳ Ｐゴシック"/>
              </a:rPr>
              <a:t>新規需要額を</a:t>
            </a:r>
            <a:endParaRPr lang="en-US" altLang="ja-JP" sz="1050">
              <a:solidFill>
                <a:sysClr val="windowText" lastClr="000000"/>
              </a:solidFill>
              <a:effectLst/>
              <a:latin typeface="HG丸ｺﾞｼｯｸM-PRO" panose="020F0600000000000000" pitchFamily="50" charset="-128"/>
              <a:ea typeface="HG丸ｺﾞｼｯｸM-PRO" panose="020F0600000000000000" pitchFamily="50" charset="-128"/>
              <a:cs typeface="ＭＳ Ｐゴシック"/>
            </a:endParaRPr>
          </a:p>
          <a:p>
            <a:pPr algn="ctr">
              <a:spcAft>
                <a:spcPts val="0"/>
              </a:spcAft>
            </a:pPr>
            <a:r>
              <a:rPr lang="ja-JP" altLang="en-US" sz="1050">
                <a:solidFill>
                  <a:sysClr val="windowText" lastClr="000000"/>
                </a:solidFill>
                <a:effectLst/>
                <a:latin typeface="HG丸ｺﾞｼｯｸM-PRO" panose="020F0600000000000000" pitchFamily="50" charset="-128"/>
                <a:ea typeface="HG丸ｺﾞｼｯｸM-PRO" panose="020F0600000000000000" pitchFamily="50" charset="-128"/>
                <a:cs typeface="ＭＳ Ｐゴシック"/>
              </a:rPr>
              <a:t>発生地域に分割</a:t>
            </a:r>
            <a:endParaRPr lang="ja-JP" sz="1050">
              <a:solidFill>
                <a:sysClr val="windowText" lastClr="000000"/>
              </a:solidFill>
              <a:effectLst/>
              <a:latin typeface="HG丸ｺﾞｼｯｸM-PRO" panose="020F0600000000000000" pitchFamily="50" charset="-128"/>
              <a:ea typeface="HG丸ｺﾞｼｯｸM-PRO" panose="020F0600000000000000" pitchFamily="50" charset="-128"/>
              <a:cs typeface="ＭＳ Ｐゴシック"/>
            </a:endParaRPr>
          </a:p>
        </xdr:txBody>
      </xdr:sp>
      <xdr:sp macro="" textlink="">
        <xdr:nvSpPr>
          <xdr:cNvPr id="7" name="テキスト ボックス 70">
            <a:extLst>
              <a:ext uri="{FF2B5EF4-FFF2-40B4-BE49-F238E27FC236}">
                <a16:creationId xmlns:a16="http://schemas.microsoft.com/office/drawing/2014/main" id="{14B2E0FD-AB36-4269-95E3-6FE6722EF90E}"/>
              </a:ext>
            </a:extLst>
          </xdr:cNvPr>
          <xdr:cNvSpPr txBox="1"/>
        </xdr:nvSpPr>
        <xdr:spPr>
          <a:xfrm>
            <a:off x="2707242" y="284301"/>
            <a:ext cx="1412874" cy="619124"/>
          </a:xfrm>
          <a:prstGeom prst="rect">
            <a:avLst/>
          </a:prstGeom>
          <a:solidFill>
            <a:srgbClr val="FFFF00"/>
          </a:solidFill>
          <a:ln w="25400">
            <a:solidFill>
              <a:srgbClr val="FF0000"/>
            </a:solidFill>
          </a:ln>
          <a:effectLst/>
        </xdr:spPr>
        <xdr:style>
          <a:lnRef idx="0">
            <a:schemeClr val="accent1"/>
          </a:lnRef>
          <a:fillRef idx="0">
            <a:schemeClr val="accent1"/>
          </a:fillRef>
          <a:effectRef idx="0">
            <a:schemeClr val="accent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050">
                <a:effectLst/>
                <a:latin typeface="HG丸ｺﾞｼｯｸM-PRO" panose="020F0600000000000000" pitchFamily="50" charset="-128"/>
                <a:ea typeface="HG丸ｺﾞｼｯｸM-PRO" panose="020F0600000000000000" pitchFamily="50" charset="-128"/>
                <a:cs typeface="Times New Roman"/>
              </a:rPr>
              <a:t>府内需要増加分</a:t>
            </a:r>
            <a:endParaRPr lang="en-US" altLang="ja-JP" sz="1050">
              <a:effectLst/>
              <a:latin typeface="HG丸ｺﾞｼｯｸM-PRO" panose="020F0600000000000000" pitchFamily="50" charset="-128"/>
              <a:ea typeface="HG丸ｺﾞｼｯｸM-PRO" panose="020F0600000000000000" pitchFamily="50" charset="-128"/>
              <a:cs typeface="Times New Roman"/>
            </a:endParaRPr>
          </a:p>
          <a:p>
            <a:pPr algn="ctr">
              <a:spcAft>
                <a:spcPts val="0"/>
              </a:spcAft>
            </a:pPr>
            <a:r>
              <a:rPr lang="ja-JP" altLang="en-US" sz="1050">
                <a:effectLst/>
                <a:latin typeface="HG丸ｺﾞｼｯｸM-PRO" panose="020F0600000000000000" pitchFamily="50" charset="-128"/>
                <a:ea typeface="HG丸ｺﾞｼｯｸM-PRO" panose="020F0600000000000000" pitchFamily="50" charset="-128"/>
                <a:cs typeface="ＭＳ Ｐゴシック"/>
              </a:rPr>
              <a:t>その他地域需要増加分</a:t>
            </a:r>
            <a:endParaRPr lang="ja-JP" sz="1050">
              <a:effectLst/>
              <a:latin typeface="HG丸ｺﾞｼｯｸM-PRO" panose="020F0600000000000000" pitchFamily="50" charset="-128"/>
              <a:ea typeface="HG丸ｺﾞｼｯｸM-PRO" panose="020F0600000000000000" pitchFamily="50" charset="-128"/>
              <a:cs typeface="ＭＳ Ｐゴシック"/>
            </a:endParaRPr>
          </a:p>
          <a:p>
            <a:pPr algn="ctr">
              <a:spcAft>
                <a:spcPts val="0"/>
              </a:spcAft>
            </a:pPr>
            <a:r>
              <a:rPr lang="ja-JP" sz="1050">
                <a:effectLst/>
                <a:latin typeface="HG丸ｺﾞｼｯｸM-PRO" panose="020F0600000000000000" pitchFamily="50" charset="-128"/>
                <a:ea typeface="HG丸ｺﾞｼｯｸM-PRO" panose="020F0600000000000000" pitchFamily="50" charset="-128"/>
                <a:cs typeface="Times New Roman"/>
              </a:rPr>
              <a:t>（</a:t>
            </a:r>
            <a:r>
              <a:rPr lang="ja-JP" altLang="en-US" sz="1050">
                <a:effectLst/>
                <a:latin typeface="HG丸ｺﾞｼｯｸM-PRO" panose="020F0600000000000000" pitchFamily="50" charset="-128"/>
                <a:ea typeface="HG丸ｺﾞｼｯｸM-PRO" panose="020F0600000000000000" pitchFamily="50" charset="-128"/>
                <a:cs typeface="Times New Roman"/>
              </a:rPr>
              <a:t>新規需要かつ</a:t>
            </a:r>
            <a:r>
              <a:rPr lang="ja-JP" sz="1050">
                <a:effectLst/>
                <a:latin typeface="HG丸ｺﾞｼｯｸM-PRO" panose="020F0600000000000000" pitchFamily="50" charset="-128"/>
                <a:ea typeface="HG丸ｺﾞｼｯｸM-PRO" panose="020F0600000000000000" pitchFamily="50" charset="-128"/>
                <a:cs typeface="Times New Roman"/>
              </a:rPr>
              <a:t>直接効果）</a:t>
            </a:r>
            <a:endParaRPr lang="ja-JP" sz="1050">
              <a:effectLst/>
              <a:latin typeface="HG丸ｺﾞｼｯｸM-PRO" panose="020F0600000000000000" pitchFamily="50" charset="-128"/>
              <a:ea typeface="HG丸ｺﾞｼｯｸM-PRO" panose="020F0600000000000000" pitchFamily="50" charset="-128"/>
              <a:cs typeface="ＭＳ Ｐゴシック"/>
            </a:endParaRPr>
          </a:p>
        </xdr:txBody>
      </xdr:sp>
      <xdr:sp macro="" textlink="">
        <xdr:nvSpPr>
          <xdr:cNvPr id="8" name="右矢印 7">
            <a:extLst>
              <a:ext uri="{FF2B5EF4-FFF2-40B4-BE49-F238E27FC236}">
                <a16:creationId xmlns:a16="http://schemas.microsoft.com/office/drawing/2014/main" id="{1687A160-CC4E-4FAB-BA4A-C22B74D73A81}"/>
              </a:ext>
            </a:extLst>
          </xdr:cNvPr>
          <xdr:cNvSpPr/>
        </xdr:nvSpPr>
        <xdr:spPr>
          <a:xfrm>
            <a:off x="4280596" y="336605"/>
            <a:ext cx="1102342" cy="519139"/>
          </a:xfrm>
          <a:prstGeom prst="rightArrow">
            <a:avLst/>
          </a:prstGeom>
          <a:solidFill>
            <a:schemeClr val="bg1">
              <a:lumMod val="75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spAutoFit/>
          </a:bodyPr>
          <a:lstStyle/>
          <a:p>
            <a:pPr algn="ctr">
              <a:spcAft>
                <a:spcPts val="0"/>
              </a:spcAft>
            </a:pPr>
            <a:r>
              <a:rPr lang="ja-JP" sz="1050">
                <a:solidFill>
                  <a:srgbClr val="000000"/>
                </a:solidFill>
                <a:effectLst/>
                <a:latin typeface="ＭＳ Ｐゴシック"/>
                <a:ea typeface="HG丸ｺﾞｼｯｸM-PRO"/>
                <a:cs typeface="Times New Roman"/>
              </a:rPr>
              <a:t>× 逆行列係数</a:t>
            </a:r>
            <a:endParaRPr lang="ja-JP" sz="1200">
              <a:effectLst/>
              <a:latin typeface="ＭＳ Ｐゴシック"/>
              <a:cs typeface="ＭＳ Ｐゴシック"/>
            </a:endParaRPr>
          </a:p>
        </xdr:txBody>
      </xdr:sp>
      <xdr:sp macro="" textlink="">
        <xdr:nvSpPr>
          <xdr:cNvPr id="9" name="角丸四角形 8">
            <a:extLst>
              <a:ext uri="{FF2B5EF4-FFF2-40B4-BE49-F238E27FC236}">
                <a16:creationId xmlns:a16="http://schemas.microsoft.com/office/drawing/2014/main" id="{C54B7291-1C7A-43ED-8E1D-B9204758ECE2}"/>
              </a:ext>
            </a:extLst>
          </xdr:cNvPr>
          <xdr:cNvSpPr/>
        </xdr:nvSpPr>
        <xdr:spPr>
          <a:xfrm>
            <a:off x="148496" y="1260757"/>
            <a:ext cx="6689215" cy="1673860"/>
          </a:xfrm>
          <a:prstGeom prst="roundRect">
            <a:avLst>
              <a:gd name="adj" fmla="val 7941"/>
            </a:avLst>
          </a:prstGeom>
          <a:noFill/>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spcAft>
                <a:spcPts val="0"/>
              </a:spcAft>
            </a:pPr>
            <a:r>
              <a:rPr lang="en-US" sz="1100">
                <a:effectLst/>
                <a:latin typeface="ＭＳ Ｐゴシック"/>
                <a:ea typeface="ＭＳ 明朝"/>
                <a:cs typeface="Times New Roman"/>
              </a:rPr>
              <a:t> </a:t>
            </a:r>
            <a:endParaRPr lang="ja-JP" sz="1200">
              <a:effectLst/>
              <a:latin typeface="ＭＳ Ｐゴシック"/>
              <a:cs typeface="ＭＳ Ｐゴシック"/>
            </a:endParaRPr>
          </a:p>
        </xdr:txBody>
      </xdr:sp>
      <xdr:sp macro="" textlink="">
        <xdr:nvSpPr>
          <xdr:cNvPr id="10" name="テキスト ボックス 101">
            <a:extLst>
              <a:ext uri="{FF2B5EF4-FFF2-40B4-BE49-F238E27FC236}">
                <a16:creationId xmlns:a16="http://schemas.microsoft.com/office/drawing/2014/main" id="{44899F13-4C5E-4410-9DD5-75DB2FE44BF2}"/>
              </a:ext>
            </a:extLst>
          </xdr:cNvPr>
          <xdr:cNvSpPr txBox="1"/>
        </xdr:nvSpPr>
        <xdr:spPr>
          <a:xfrm>
            <a:off x="266845" y="1165733"/>
            <a:ext cx="2276169" cy="250190"/>
          </a:xfrm>
          <a:prstGeom prst="rect">
            <a:avLst/>
          </a:prstGeom>
          <a:solidFill>
            <a:schemeClr val="lt1"/>
          </a:solidFill>
          <a:ln w="63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spAutoFit/>
          </a:bodyPr>
          <a:lstStyle/>
          <a:p>
            <a:pPr algn="ctr">
              <a:lnSpc>
                <a:spcPts val="1200"/>
              </a:lnSpc>
              <a:spcAft>
                <a:spcPts val="0"/>
              </a:spcAft>
            </a:pPr>
            <a:r>
              <a:rPr lang="ja-JP" sz="1050">
                <a:effectLst/>
                <a:latin typeface="ＭＳ Ｐゴシック"/>
                <a:ea typeface="HG丸ｺﾞｼｯｸM-PRO"/>
                <a:cs typeface="Times New Roman"/>
              </a:rPr>
              <a:t>一次波及効果（直接効果含む）の内容</a:t>
            </a:r>
            <a:endParaRPr lang="ja-JP" sz="1200">
              <a:effectLst/>
              <a:latin typeface="ＭＳ Ｐゴシック"/>
              <a:cs typeface="ＭＳ Ｐゴシック"/>
            </a:endParaRPr>
          </a:p>
        </xdr:txBody>
      </xdr:sp>
      <xdr:sp macro="" textlink="">
        <xdr:nvSpPr>
          <xdr:cNvPr id="11" name="角丸四角形 10">
            <a:extLst>
              <a:ext uri="{FF2B5EF4-FFF2-40B4-BE49-F238E27FC236}">
                <a16:creationId xmlns:a16="http://schemas.microsoft.com/office/drawing/2014/main" id="{36513DCF-B0CE-4C92-9C74-E5DF7F0D6554}"/>
              </a:ext>
            </a:extLst>
          </xdr:cNvPr>
          <xdr:cNvSpPr/>
        </xdr:nvSpPr>
        <xdr:spPr>
          <a:xfrm>
            <a:off x="406542" y="2329713"/>
            <a:ext cx="1122480" cy="432385"/>
          </a:xfrm>
          <a:prstGeom prst="roundRect">
            <a:avLst>
              <a:gd name="adj" fmla="val 12067"/>
            </a:avLst>
          </a:prstGeom>
          <a:solidFill>
            <a:srgbClr val="00B0F0"/>
          </a:solidFill>
          <a:ln w="19050"/>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050">
                <a:effectLst/>
                <a:latin typeface="ＭＳ Ｐゴシック"/>
                <a:ea typeface="HG丸ｺﾞｼｯｸM-PRO"/>
                <a:cs typeface="Times New Roman"/>
              </a:rPr>
              <a:t>粗付加価値誘発額</a:t>
            </a:r>
            <a:endParaRPr lang="ja-JP" sz="1200">
              <a:effectLst/>
              <a:latin typeface="ＭＳ Ｐゴシック"/>
              <a:cs typeface="ＭＳ Ｐゴシック"/>
            </a:endParaRPr>
          </a:p>
        </xdr:txBody>
      </xdr:sp>
      <xdr:sp macro="" textlink="">
        <xdr:nvSpPr>
          <xdr:cNvPr id="12" name="角丸四角形 11">
            <a:extLst>
              <a:ext uri="{FF2B5EF4-FFF2-40B4-BE49-F238E27FC236}">
                <a16:creationId xmlns:a16="http://schemas.microsoft.com/office/drawing/2014/main" id="{C491C021-0EF9-43F8-AD29-8AA231F46DC7}"/>
              </a:ext>
            </a:extLst>
          </xdr:cNvPr>
          <xdr:cNvSpPr/>
        </xdr:nvSpPr>
        <xdr:spPr>
          <a:xfrm>
            <a:off x="2490031" y="2313950"/>
            <a:ext cx="1122480" cy="432385"/>
          </a:xfrm>
          <a:prstGeom prst="roundRect">
            <a:avLst>
              <a:gd name="adj" fmla="val 12067"/>
            </a:avLst>
          </a:prstGeom>
          <a:solidFill>
            <a:srgbClr val="FFC000"/>
          </a:solidFill>
          <a:ln w="19050"/>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050">
                <a:effectLst/>
                <a:latin typeface="ＭＳ Ｐゴシック"/>
                <a:ea typeface="HG丸ｺﾞｼｯｸM-PRO"/>
                <a:cs typeface="Times New Roman"/>
              </a:rPr>
              <a:t>労働誘発量</a:t>
            </a:r>
            <a:endParaRPr lang="ja-JP" sz="1200">
              <a:effectLst/>
              <a:latin typeface="ＭＳ Ｐゴシック"/>
              <a:cs typeface="ＭＳ Ｐゴシック"/>
            </a:endParaRPr>
          </a:p>
        </xdr:txBody>
      </xdr:sp>
      <xdr:sp macro="" textlink="">
        <xdr:nvSpPr>
          <xdr:cNvPr id="13" name="テキスト ボックス 42">
            <a:extLst>
              <a:ext uri="{FF2B5EF4-FFF2-40B4-BE49-F238E27FC236}">
                <a16:creationId xmlns:a16="http://schemas.microsoft.com/office/drawing/2014/main" id="{4DDD5661-75E5-4B93-9F7E-0C03AB3B768C}"/>
              </a:ext>
            </a:extLst>
          </xdr:cNvPr>
          <xdr:cNvSpPr txBox="1"/>
        </xdr:nvSpPr>
        <xdr:spPr>
          <a:xfrm>
            <a:off x="5397881" y="2277997"/>
            <a:ext cx="1122480" cy="465645"/>
          </a:xfrm>
          <a:prstGeom prst="rect">
            <a:avLst/>
          </a:prstGeom>
          <a:solidFill>
            <a:srgbClr val="FF99FF"/>
          </a:solidFill>
          <a:ln w="190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050">
                <a:effectLst/>
                <a:latin typeface="ＭＳ Ｐゴシック"/>
                <a:ea typeface="HG丸ｺﾞｼｯｸM-PRO"/>
                <a:cs typeface="Times New Roman"/>
              </a:rPr>
              <a:t>雇用者所得</a:t>
            </a:r>
            <a:endParaRPr lang="ja-JP" sz="1200">
              <a:effectLst/>
              <a:latin typeface="ＭＳ Ｐゴシック"/>
              <a:cs typeface="ＭＳ Ｐゴシック"/>
            </a:endParaRPr>
          </a:p>
        </xdr:txBody>
      </xdr:sp>
      <xdr:sp macro="" textlink="">
        <xdr:nvSpPr>
          <xdr:cNvPr id="14" name="フリーフォーム 13">
            <a:extLst>
              <a:ext uri="{FF2B5EF4-FFF2-40B4-BE49-F238E27FC236}">
                <a16:creationId xmlns:a16="http://schemas.microsoft.com/office/drawing/2014/main" id="{81B59864-EC12-4CC7-BEE6-425710EA376D}"/>
              </a:ext>
            </a:extLst>
          </xdr:cNvPr>
          <xdr:cNvSpPr/>
        </xdr:nvSpPr>
        <xdr:spPr>
          <a:xfrm>
            <a:off x="854647" y="809948"/>
            <a:ext cx="4609963" cy="1520275"/>
          </a:xfrm>
          <a:custGeom>
            <a:avLst/>
            <a:gdLst>
              <a:gd name="connsiteX0" fmla="*/ 4210493 w 4210493"/>
              <a:gd name="connsiteY0" fmla="*/ 0 h 988828"/>
              <a:gd name="connsiteX1" fmla="*/ 2860158 w 4210493"/>
              <a:gd name="connsiteY1" fmla="*/ 446568 h 988828"/>
              <a:gd name="connsiteX2" fmla="*/ 616688 w 4210493"/>
              <a:gd name="connsiteY2" fmla="*/ 563526 h 988828"/>
              <a:gd name="connsiteX3" fmla="*/ 0 w 4210493"/>
              <a:gd name="connsiteY3" fmla="*/ 988828 h 988828"/>
            </a:gdLst>
            <a:ahLst/>
            <a:cxnLst>
              <a:cxn ang="0">
                <a:pos x="connsiteX0" y="connsiteY0"/>
              </a:cxn>
              <a:cxn ang="0">
                <a:pos x="connsiteX1" y="connsiteY1"/>
              </a:cxn>
              <a:cxn ang="0">
                <a:pos x="connsiteX2" y="connsiteY2"/>
              </a:cxn>
              <a:cxn ang="0">
                <a:pos x="connsiteX3" y="connsiteY3"/>
              </a:cxn>
            </a:cxnLst>
            <a:rect l="l" t="t" r="r" b="b"/>
            <a:pathLst>
              <a:path w="4210493" h="988828">
                <a:moveTo>
                  <a:pt x="4210493" y="0"/>
                </a:moveTo>
                <a:cubicBezTo>
                  <a:pt x="3834809" y="176323"/>
                  <a:pt x="3459125" y="352647"/>
                  <a:pt x="2860158" y="446568"/>
                </a:cubicBezTo>
                <a:cubicBezTo>
                  <a:pt x="2261190" y="540489"/>
                  <a:pt x="1093381" y="473149"/>
                  <a:pt x="616688" y="563526"/>
                </a:cubicBezTo>
                <a:cubicBezTo>
                  <a:pt x="139995" y="653903"/>
                  <a:pt x="69997" y="821365"/>
                  <a:pt x="0" y="988828"/>
                </a:cubicBezTo>
              </a:path>
            </a:pathLst>
          </a:custGeom>
          <a:noFill/>
          <a:ln w="69850">
            <a:solidFill>
              <a:srgbClr val="00B0F0"/>
            </a:solidFill>
            <a:tailEnd type="stealth"/>
          </a:ln>
          <a:scene3d>
            <a:camera prst="orthographicFront"/>
            <a:lightRig rig="threePt" dir="t"/>
          </a:scene3d>
          <a:sp3d contourW="6350"/>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en-US" sz="1050" kern="100">
                <a:effectLst/>
                <a:ea typeface="ＭＳ 明朝"/>
                <a:cs typeface="Times New Roman"/>
              </a:rPr>
              <a:t> </a:t>
            </a:r>
            <a:endParaRPr lang="ja-JP" sz="1050" kern="100">
              <a:effectLst/>
              <a:ea typeface="ＭＳ 明朝"/>
              <a:cs typeface="Times New Roman"/>
            </a:endParaRPr>
          </a:p>
        </xdr:txBody>
      </xdr:sp>
      <xdr:sp macro="" textlink="">
        <xdr:nvSpPr>
          <xdr:cNvPr id="15" name="フリーフォーム 14">
            <a:extLst>
              <a:ext uri="{FF2B5EF4-FFF2-40B4-BE49-F238E27FC236}">
                <a16:creationId xmlns:a16="http://schemas.microsoft.com/office/drawing/2014/main" id="{09821436-709A-456A-953A-E434090E40D0}"/>
              </a:ext>
            </a:extLst>
          </xdr:cNvPr>
          <xdr:cNvSpPr/>
        </xdr:nvSpPr>
        <xdr:spPr>
          <a:xfrm>
            <a:off x="3615849" y="809948"/>
            <a:ext cx="2219997" cy="1698090"/>
          </a:xfrm>
          <a:custGeom>
            <a:avLst/>
            <a:gdLst>
              <a:gd name="connsiteX0" fmla="*/ 4072270 w 4072270"/>
              <a:gd name="connsiteY0" fmla="*/ 0 h 1807535"/>
              <a:gd name="connsiteX1" fmla="*/ 2030819 w 4072270"/>
              <a:gd name="connsiteY1" fmla="*/ 1275907 h 1807535"/>
              <a:gd name="connsiteX2" fmla="*/ 0 w 4072270"/>
              <a:gd name="connsiteY2" fmla="*/ 1807535 h 1807535"/>
            </a:gdLst>
            <a:ahLst/>
            <a:cxnLst>
              <a:cxn ang="0">
                <a:pos x="connsiteX0" y="connsiteY0"/>
              </a:cxn>
              <a:cxn ang="0">
                <a:pos x="connsiteX1" y="connsiteY1"/>
              </a:cxn>
              <a:cxn ang="0">
                <a:pos x="connsiteX2" y="connsiteY2"/>
              </a:cxn>
            </a:cxnLst>
            <a:rect l="l" t="t" r="r" b="b"/>
            <a:pathLst>
              <a:path w="4072270" h="1807535">
                <a:moveTo>
                  <a:pt x="4072270" y="0"/>
                </a:moveTo>
                <a:cubicBezTo>
                  <a:pt x="3390900" y="487325"/>
                  <a:pt x="2709531" y="974651"/>
                  <a:pt x="2030819" y="1275907"/>
                </a:cubicBezTo>
                <a:cubicBezTo>
                  <a:pt x="1352107" y="1577163"/>
                  <a:pt x="676053" y="1692349"/>
                  <a:pt x="0" y="1807535"/>
                </a:cubicBezTo>
              </a:path>
            </a:pathLst>
          </a:custGeom>
          <a:noFill/>
          <a:ln w="69850">
            <a:solidFill>
              <a:srgbClr val="FFC000"/>
            </a:solidFill>
            <a:tailEnd type="stealth"/>
          </a:ln>
          <a:scene3d>
            <a:camera prst="orthographicFront"/>
            <a:lightRig rig="threePt" dir="t"/>
          </a:scene3d>
          <a:sp3d contourW="6350"/>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en-US" sz="1050" kern="100">
                <a:effectLst/>
                <a:ea typeface="ＭＳ 明朝"/>
                <a:cs typeface="Times New Roman"/>
              </a:rPr>
              <a:t> </a:t>
            </a:r>
            <a:endParaRPr lang="ja-JP" sz="1050" kern="100">
              <a:effectLst/>
              <a:ea typeface="ＭＳ 明朝"/>
              <a:cs typeface="Times New Roman"/>
            </a:endParaRPr>
          </a:p>
        </xdr:txBody>
      </xdr:sp>
      <xdr:sp macro="" textlink="">
        <xdr:nvSpPr>
          <xdr:cNvPr id="16" name="テキスト ボックス 69">
            <a:extLst>
              <a:ext uri="{FF2B5EF4-FFF2-40B4-BE49-F238E27FC236}">
                <a16:creationId xmlns:a16="http://schemas.microsoft.com/office/drawing/2014/main" id="{EBA63132-6D92-4FC8-92F1-291C27C910B9}"/>
              </a:ext>
            </a:extLst>
          </xdr:cNvPr>
          <xdr:cNvSpPr txBox="1"/>
        </xdr:nvSpPr>
        <xdr:spPr>
          <a:xfrm>
            <a:off x="5428010" y="286476"/>
            <a:ext cx="1136015" cy="600074"/>
          </a:xfrm>
          <a:prstGeom prst="rect">
            <a:avLst/>
          </a:prstGeom>
          <a:solidFill>
            <a:srgbClr val="00FF00"/>
          </a:solidFill>
          <a:ln w="190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050">
                <a:effectLst/>
                <a:latin typeface="ＭＳ Ｐゴシック"/>
                <a:ea typeface="HG丸ｺﾞｼｯｸM-PRO"/>
                <a:cs typeface="Times New Roman"/>
              </a:rPr>
              <a:t>一次波及効果</a:t>
            </a:r>
            <a:endParaRPr lang="ja-JP" sz="1200">
              <a:effectLst/>
              <a:latin typeface="ＭＳ Ｐゴシック"/>
              <a:cs typeface="ＭＳ Ｐゴシック"/>
            </a:endParaRPr>
          </a:p>
          <a:p>
            <a:pPr algn="ctr">
              <a:spcAft>
                <a:spcPts val="0"/>
              </a:spcAft>
            </a:pPr>
            <a:r>
              <a:rPr lang="ja-JP" sz="1050">
                <a:effectLst/>
                <a:latin typeface="ＭＳ Ｐゴシック"/>
                <a:ea typeface="HG丸ｺﾞｼｯｸM-PRO"/>
                <a:cs typeface="Times New Roman"/>
              </a:rPr>
              <a:t>（生産誘発額）</a:t>
            </a:r>
            <a:endParaRPr lang="ja-JP" sz="1200">
              <a:effectLst/>
              <a:latin typeface="ＭＳ Ｐゴシック"/>
              <a:cs typeface="ＭＳ Ｐゴシック"/>
            </a:endParaRPr>
          </a:p>
        </xdr:txBody>
      </xdr:sp>
      <xdr:sp macro="" textlink="">
        <xdr:nvSpPr>
          <xdr:cNvPr id="17" name="テキスト ボックス 64">
            <a:extLst>
              <a:ext uri="{FF2B5EF4-FFF2-40B4-BE49-F238E27FC236}">
                <a16:creationId xmlns:a16="http://schemas.microsoft.com/office/drawing/2014/main" id="{60F6BA59-5B5A-44F1-A5E1-ADD29D10B5FC}"/>
              </a:ext>
            </a:extLst>
          </xdr:cNvPr>
          <xdr:cNvSpPr txBox="1"/>
        </xdr:nvSpPr>
        <xdr:spPr>
          <a:xfrm>
            <a:off x="2654805" y="1481938"/>
            <a:ext cx="1189990" cy="409555"/>
          </a:xfrm>
          <a:prstGeom prst="rect">
            <a:avLst/>
          </a:prstGeom>
          <a:solidFill>
            <a:schemeClr val="bg1">
              <a:lumMod val="75000"/>
            </a:schemeClr>
          </a:solidFill>
          <a:ln w="63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ja-JP" sz="1050">
                <a:effectLst/>
                <a:latin typeface="ＭＳ Ｐゴシック"/>
                <a:ea typeface="HG丸ｺﾞｼｯｸM-PRO"/>
                <a:cs typeface="Times New Roman"/>
              </a:rPr>
              <a:t>× 粗付加価値率</a:t>
            </a:r>
            <a:endParaRPr lang="ja-JP" sz="1200">
              <a:effectLst/>
              <a:latin typeface="ＭＳ Ｐゴシック"/>
              <a:cs typeface="ＭＳ Ｐゴシック"/>
            </a:endParaRPr>
          </a:p>
          <a:p>
            <a:pPr algn="ctr">
              <a:lnSpc>
                <a:spcPts val="1200"/>
              </a:lnSpc>
              <a:spcAft>
                <a:spcPts val="0"/>
              </a:spcAft>
            </a:pPr>
            <a:r>
              <a:rPr lang="ja-JP" sz="1050">
                <a:effectLst/>
                <a:latin typeface="ＭＳ Ｐゴシック"/>
                <a:ea typeface="HG丸ｺﾞｼｯｸM-PRO"/>
                <a:cs typeface="Times New Roman"/>
              </a:rPr>
              <a:t>（投入係数）</a:t>
            </a:r>
            <a:endParaRPr lang="ja-JP" sz="1200">
              <a:effectLst/>
              <a:latin typeface="ＭＳ Ｐゴシック"/>
              <a:cs typeface="ＭＳ Ｐゴシック"/>
            </a:endParaRPr>
          </a:p>
        </xdr:txBody>
      </xdr:sp>
      <xdr:sp macro="" textlink="">
        <xdr:nvSpPr>
          <xdr:cNvPr id="18" name="テキスト ボックス 66">
            <a:extLst>
              <a:ext uri="{FF2B5EF4-FFF2-40B4-BE49-F238E27FC236}">
                <a16:creationId xmlns:a16="http://schemas.microsoft.com/office/drawing/2014/main" id="{C0F18FDB-EDC2-4755-8C5D-8413D3A7EC7A}"/>
              </a:ext>
            </a:extLst>
          </xdr:cNvPr>
          <xdr:cNvSpPr txBox="1"/>
        </xdr:nvSpPr>
        <xdr:spPr>
          <a:xfrm>
            <a:off x="4261274" y="1483037"/>
            <a:ext cx="1073345" cy="410724"/>
          </a:xfrm>
          <a:prstGeom prst="rect">
            <a:avLst/>
          </a:prstGeom>
          <a:solidFill>
            <a:schemeClr val="bg1">
              <a:lumMod val="75000"/>
            </a:schemeClr>
          </a:solidFill>
          <a:ln w="63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1050">
                <a:effectLst/>
                <a:latin typeface="ＭＳ Ｐゴシック"/>
                <a:ea typeface="HG丸ｺﾞｼｯｸM-PRO"/>
                <a:cs typeface="Times New Roman"/>
              </a:rPr>
              <a:t>　</a:t>
            </a:r>
            <a:r>
              <a:rPr lang="ja-JP" sz="1050">
                <a:effectLst/>
                <a:latin typeface="ＭＳ Ｐゴシック"/>
                <a:ea typeface="HG丸ｺﾞｼｯｸM-PRO"/>
                <a:cs typeface="Times New Roman"/>
              </a:rPr>
              <a:t>× 労働誘発係数</a:t>
            </a:r>
            <a:endParaRPr lang="ja-JP" sz="1200">
              <a:effectLst/>
              <a:latin typeface="ＭＳ Ｐゴシック"/>
              <a:cs typeface="ＭＳ Ｐゴシック"/>
            </a:endParaRPr>
          </a:p>
        </xdr:txBody>
      </xdr:sp>
      <xdr:cxnSp macro="">
        <xdr:nvCxnSpPr>
          <xdr:cNvPr id="19" name="直線矢印コネクタ 18">
            <a:extLst>
              <a:ext uri="{FF2B5EF4-FFF2-40B4-BE49-F238E27FC236}">
                <a16:creationId xmlns:a16="http://schemas.microsoft.com/office/drawing/2014/main" id="{612545CB-1718-407B-8246-6889CECEE9D3}"/>
              </a:ext>
            </a:extLst>
          </xdr:cNvPr>
          <xdr:cNvCxnSpPr/>
        </xdr:nvCxnSpPr>
        <xdr:spPr>
          <a:xfrm>
            <a:off x="5962068" y="888813"/>
            <a:ext cx="7513" cy="1369894"/>
          </a:xfrm>
          <a:prstGeom prst="straightConnector1">
            <a:avLst/>
          </a:prstGeom>
          <a:ln w="69850">
            <a:solidFill>
              <a:srgbClr val="FF99FF"/>
            </a:solidFill>
            <a:tailEnd type="stealth"/>
          </a:ln>
          <a:scene3d>
            <a:camera prst="orthographicFront"/>
            <a:lightRig rig="threePt" dir="t"/>
          </a:scene3d>
          <a:sp3d contourW="6350"/>
        </xdr:spPr>
        <xdr:style>
          <a:lnRef idx="1">
            <a:schemeClr val="accent1"/>
          </a:lnRef>
          <a:fillRef idx="0">
            <a:schemeClr val="accent1"/>
          </a:fillRef>
          <a:effectRef idx="0">
            <a:schemeClr val="accent1"/>
          </a:effectRef>
          <a:fontRef idx="minor">
            <a:schemeClr val="tx1"/>
          </a:fontRef>
        </xdr:style>
      </xdr:cxnSp>
      <xdr:sp macro="" textlink="">
        <xdr:nvSpPr>
          <xdr:cNvPr id="20" name="テキスト ボックス 74">
            <a:extLst>
              <a:ext uri="{FF2B5EF4-FFF2-40B4-BE49-F238E27FC236}">
                <a16:creationId xmlns:a16="http://schemas.microsoft.com/office/drawing/2014/main" id="{73E5498D-7E76-4EC5-8749-AC2D7D12516B}"/>
              </a:ext>
            </a:extLst>
          </xdr:cNvPr>
          <xdr:cNvSpPr txBox="1"/>
        </xdr:nvSpPr>
        <xdr:spPr>
          <a:xfrm>
            <a:off x="5366813" y="1480264"/>
            <a:ext cx="1189990" cy="417919"/>
          </a:xfrm>
          <a:prstGeom prst="rect">
            <a:avLst/>
          </a:prstGeom>
          <a:solidFill>
            <a:schemeClr val="bg1">
              <a:lumMod val="75000"/>
            </a:schemeClr>
          </a:solidFill>
          <a:ln w="63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ja-JP" sz="1050">
                <a:effectLst/>
                <a:latin typeface="ＭＳ Ｐゴシック"/>
                <a:ea typeface="HG丸ｺﾞｼｯｸM-PRO"/>
                <a:cs typeface="Times New Roman"/>
              </a:rPr>
              <a:t>× 雇用者所得率</a:t>
            </a:r>
            <a:endParaRPr lang="ja-JP" sz="1200">
              <a:effectLst/>
              <a:latin typeface="ＭＳ Ｐゴシック"/>
              <a:cs typeface="ＭＳ Ｐゴシック"/>
            </a:endParaRPr>
          </a:p>
          <a:p>
            <a:pPr algn="ctr">
              <a:lnSpc>
                <a:spcPts val="1200"/>
              </a:lnSpc>
              <a:spcAft>
                <a:spcPts val="0"/>
              </a:spcAft>
            </a:pPr>
            <a:r>
              <a:rPr lang="ja-JP" sz="1050">
                <a:effectLst/>
                <a:latin typeface="ＭＳ Ｐゴシック"/>
                <a:ea typeface="HG丸ｺﾞｼｯｸM-PRO"/>
                <a:cs typeface="Times New Roman"/>
              </a:rPr>
              <a:t>（投入係数）</a:t>
            </a:r>
            <a:endParaRPr lang="ja-JP" sz="1200">
              <a:effectLst/>
              <a:latin typeface="ＭＳ Ｐゴシック"/>
              <a:cs typeface="ＭＳ Ｐゴシック"/>
            </a:endParaRPr>
          </a:p>
        </xdr:txBody>
      </xdr:sp>
      <xdr:cxnSp macro="">
        <xdr:nvCxnSpPr>
          <xdr:cNvPr id="21" name="直線矢印コネクタ 20">
            <a:extLst>
              <a:ext uri="{FF2B5EF4-FFF2-40B4-BE49-F238E27FC236}">
                <a16:creationId xmlns:a16="http://schemas.microsoft.com/office/drawing/2014/main" id="{079CAC64-5DE4-485D-8968-F0A14742428B}"/>
              </a:ext>
            </a:extLst>
          </xdr:cNvPr>
          <xdr:cNvCxnSpPr>
            <a:stCxn id="13" idx="2"/>
            <a:endCxn id="32" idx="0"/>
          </xdr:cNvCxnSpPr>
        </xdr:nvCxnSpPr>
        <xdr:spPr>
          <a:xfrm>
            <a:off x="5959122" y="2743642"/>
            <a:ext cx="14632" cy="1555681"/>
          </a:xfrm>
          <a:prstGeom prst="straightConnector1">
            <a:avLst/>
          </a:prstGeom>
          <a:ln w="69850">
            <a:solidFill>
              <a:srgbClr val="CCFF33"/>
            </a:solidFill>
            <a:tailEnd type="stealth"/>
          </a:ln>
          <a:scene3d>
            <a:camera prst="orthographicFront"/>
            <a:lightRig rig="threePt" dir="t"/>
          </a:scene3d>
          <a:sp3d contourW="6350"/>
        </xdr:spPr>
        <xdr:style>
          <a:lnRef idx="1">
            <a:schemeClr val="accent1"/>
          </a:lnRef>
          <a:fillRef idx="0">
            <a:schemeClr val="accent1"/>
          </a:fillRef>
          <a:effectRef idx="0">
            <a:schemeClr val="accent1"/>
          </a:effectRef>
          <a:fontRef idx="minor">
            <a:schemeClr val="tx1"/>
          </a:fontRef>
        </xdr:style>
      </xdr:cxnSp>
      <xdr:sp macro="" textlink="">
        <xdr:nvSpPr>
          <xdr:cNvPr id="22" name="テキスト ボックス 86">
            <a:extLst>
              <a:ext uri="{FF2B5EF4-FFF2-40B4-BE49-F238E27FC236}">
                <a16:creationId xmlns:a16="http://schemas.microsoft.com/office/drawing/2014/main" id="{49BF0353-0FD2-4E0A-907D-EF3BFC566AF6}"/>
              </a:ext>
            </a:extLst>
          </xdr:cNvPr>
          <xdr:cNvSpPr txBox="1"/>
        </xdr:nvSpPr>
        <xdr:spPr>
          <a:xfrm>
            <a:off x="4969100" y="3044342"/>
            <a:ext cx="1290715" cy="267381"/>
          </a:xfrm>
          <a:prstGeom prst="rect">
            <a:avLst/>
          </a:prstGeom>
          <a:solidFill>
            <a:srgbClr val="FFFF00"/>
          </a:solidFill>
          <a:ln w="19050">
            <a:solidFill>
              <a:srgbClr val="FF0000"/>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spAutoFit/>
          </a:bodyPr>
          <a:lstStyle/>
          <a:p>
            <a:pPr algn="ctr">
              <a:spcAft>
                <a:spcPts val="0"/>
              </a:spcAft>
            </a:pPr>
            <a:r>
              <a:rPr lang="ja-JP" altLang="en-US" sz="1050">
                <a:effectLst/>
                <a:latin typeface="ＭＳ Ｐゴシック"/>
                <a:ea typeface="HG丸ｺﾞｼｯｸM-PRO"/>
                <a:cs typeface="Times New Roman"/>
              </a:rPr>
              <a:t>　</a:t>
            </a:r>
            <a:r>
              <a:rPr lang="ja-JP" sz="1050">
                <a:effectLst/>
                <a:latin typeface="ＭＳ Ｐゴシック"/>
                <a:ea typeface="HG丸ｺﾞｼｯｸM-PRO"/>
                <a:cs typeface="Times New Roman"/>
              </a:rPr>
              <a:t>× 平均消費性向</a:t>
            </a:r>
            <a:endParaRPr lang="ja-JP" sz="1200">
              <a:effectLst/>
              <a:latin typeface="ＭＳ Ｐゴシック"/>
              <a:cs typeface="ＭＳ Ｐゴシック"/>
            </a:endParaRPr>
          </a:p>
        </xdr:txBody>
      </xdr:sp>
      <xdr:sp macro="" textlink="">
        <xdr:nvSpPr>
          <xdr:cNvPr id="23" name="角丸四角形 22">
            <a:extLst>
              <a:ext uri="{FF2B5EF4-FFF2-40B4-BE49-F238E27FC236}">
                <a16:creationId xmlns:a16="http://schemas.microsoft.com/office/drawing/2014/main" id="{3D61326F-97B0-4EE8-8F0B-2D4D105664DC}"/>
              </a:ext>
            </a:extLst>
          </xdr:cNvPr>
          <xdr:cNvSpPr/>
        </xdr:nvSpPr>
        <xdr:spPr>
          <a:xfrm>
            <a:off x="193044" y="4904400"/>
            <a:ext cx="6690762" cy="1602740"/>
          </a:xfrm>
          <a:prstGeom prst="roundRect">
            <a:avLst>
              <a:gd name="adj" fmla="val 7941"/>
            </a:avLst>
          </a:prstGeom>
          <a:noFill/>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spcAft>
                <a:spcPts val="0"/>
              </a:spcAft>
            </a:pPr>
            <a:r>
              <a:rPr lang="en-US" sz="1100">
                <a:effectLst/>
                <a:latin typeface="ＭＳ Ｐゴシック"/>
                <a:ea typeface="ＭＳ 明朝"/>
                <a:cs typeface="Times New Roman"/>
              </a:rPr>
              <a:t> </a:t>
            </a:r>
            <a:endParaRPr lang="ja-JP" sz="1200">
              <a:effectLst/>
              <a:latin typeface="ＭＳ Ｐゴシック"/>
              <a:cs typeface="ＭＳ Ｐゴシック"/>
            </a:endParaRPr>
          </a:p>
        </xdr:txBody>
      </xdr:sp>
      <xdr:sp macro="" textlink="">
        <xdr:nvSpPr>
          <xdr:cNvPr id="24" name="フリーフォーム 23">
            <a:extLst>
              <a:ext uri="{FF2B5EF4-FFF2-40B4-BE49-F238E27FC236}">
                <a16:creationId xmlns:a16="http://schemas.microsoft.com/office/drawing/2014/main" id="{5CE18DC5-0114-4AA9-A135-8D308D1DB57F}"/>
              </a:ext>
            </a:extLst>
          </xdr:cNvPr>
          <xdr:cNvSpPr/>
        </xdr:nvSpPr>
        <xdr:spPr>
          <a:xfrm>
            <a:off x="1470100" y="4496607"/>
            <a:ext cx="4024209" cy="1424392"/>
          </a:xfrm>
          <a:custGeom>
            <a:avLst/>
            <a:gdLst>
              <a:gd name="connsiteX0" fmla="*/ 2850078 w 2850078"/>
              <a:gd name="connsiteY0" fmla="*/ 0 h 1472540"/>
              <a:gd name="connsiteX1" fmla="*/ 2125683 w 2850078"/>
              <a:gd name="connsiteY1" fmla="*/ 320634 h 1472540"/>
              <a:gd name="connsiteX2" fmla="*/ 605641 w 2850078"/>
              <a:gd name="connsiteY2" fmla="*/ 451262 h 1472540"/>
              <a:gd name="connsiteX3" fmla="*/ 0 w 2850078"/>
              <a:gd name="connsiteY3" fmla="*/ 1472540 h 1472540"/>
            </a:gdLst>
            <a:ahLst/>
            <a:cxnLst>
              <a:cxn ang="0">
                <a:pos x="connsiteX0" y="connsiteY0"/>
              </a:cxn>
              <a:cxn ang="0">
                <a:pos x="connsiteX1" y="connsiteY1"/>
              </a:cxn>
              <a:cxn ang="0">
                <a:pos x="connsiteX2" y="connsiteY2"/>
              </a:cxn>
              <a:cxn ang="0">
                <a:pos x="connsiteX3" y="connsiteY3"/>
              </a:cxn>
            </a:cxnLst>
            <a:rect l="l" t="t" r="r" b="b"/>
            <a:pathLst>
              <a:path w="2850078" h="1472540">
                <a:moveTo>
                  <a:pt x="2850078" y="0"/>
                </a:moveTo>
                <a:cubicBezTo>
                  <a:pt x="2674917" y="122712"/>
                  <a:pt x="2499756" y="245424"/>
                  <a:pt x="2125683" y="320634"/>
                </a:cubicBezTo>
                <a:cubicBezTo>
                  <a:pt x="1751610" y="395844"/>
                  <a:pt x="959921" y="259278"/>
                  <a:pt x="605641" y="451262"/>
                </a:cubicBezTo>
                <a:cubicBezTo>
                  <a:pt x="251361" y="643246"/>
                  <a:pt x="125680" y="1057893"/>
                  <a:pt x="0" y="1472540"/>
                </a:cubicBezTo>
              </a:path>
            </a:pathLst>
          </a:custGeom>
          <a:noFill/>
          <a:ln w="69850">
            <a:solidFill>
              <a:schemeClr val="accent5">
                <a:lumMod val="60000"/>
                <a:lumOff val="40000"/>
              </a:schemeClr>
            </a:solidFill>
            <a:tailEnd type="stealth"/>
          </a:ln>
          <a:scene3d>
            <a:camera prst="orthographicFront"/>
            <a:lightRig rig="threePt" dir="t"/>
          </a:scene3d>
          <a:sp3d contourW="6350"/>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en-US" sz="1050" kern="100">
                <a:effectLst/>
                <a:ea typeface="ＭＳ 明朝"/>
                <a:cs typeface="Times New Roman"/>
              </a:rPr>
              <a:t> </a:t>
            </a:r>
            <a:endParaRPr lang="ja-JP" sz="1050" kern="100">
              <a:effectLst/>
              <a:ea typeface="ＭＳ 明朝"/>
              <a:cs typeface="Times New Roman"/>
            </a:endParaRPr>
          </a:p>
        </xdr:txBody>
      </xdr:sp>
      <xdr:sp macro="" textlink="">
        <xdr:nvSpPr>
          <xdr:cNvPr id="25" name="テキスト ボックス 102">
            <a:extLst>
              <a:ext uri="{FF2B5EF4-FFF2-40B4-BE49-F238E27FC236}">
                <a16:creationId xmlns:a16="http://schemas.microsoft.com/office/drawing/2014/main" id="{0E1FE886-E597-4142-B334-E98217666464}"/>
              </a:ext>
            </a:extLst>
          </xdr:cNvPr>
          <xdr:cNvSpPr txBox="1"/>
        </xdr:nvSpPr>
        <xdr:spPr>
          <a:xfrm>
            <a:off x="303439" y="4784754"/>
            <a:ext cx="1390015" cy="250190"/>
          </a:xfrm>
          <a:prstGeom prst="rect">
            <a:avLst/>
          </a:prstGeom>
          <a:solidFill>
            <a:schemeClr val="bg1"/>
          </a:solidFill>
          <a:ln w="63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spAutoFit/>
          </a:bodyPr>
          <a:lstStyle/>
          <a:p>
            <a:pPr algn="ctr">
              <a:lnSpc>
                <a:spcPts val="1200"/>
              </a:lnSpc>
              <a:spcAft>
                <a:spcPts val="0"/>
              </a:spcAft>
            </a:pPr>
            <a:r>
              <a:rPr lang="ja-JP" sz="1050">
                <a:effectLst/>
                <a:latin typeface="ＭＳ Ｐゴシック"/>
                <a:ea typeface="HG丸ｺﾞｼｯｸM-PRO"/>
                <a:cs typeface="Times New Roman"/>
              </a:rPr>
              <a:t>二次波及効果の内容</a:t>
            </a:r>
            <a:endParaRPr lang="ja-JP" sz="1200">
              <a:effectLst/>
              <a:latin typeface="ＭＳ Ｐゴシック"/>
              <a:cs typeface="ＭＳ Ｐゴシック"/>
            </a:endParaRPr>
          </a:p>
        </xdr:txBody>
      </xdr:sp>
      <xdr:sp macro="" textlink="">
        <xdr:nvSpPr>
          <xdr:cNvPr id="26" name="角丸四角形 25">
            <a:extLst>
              <a:ext uri="{FF2B5EF4-FFF2-40B4-BE49-F238E27FC236}">
                <a16:creationId xmlns:a16="http://schemas.microsoft.com/office/drawing/2014/main" id="{4E79EF0E-F43D-40F8-A2D5-83D9E7726B57}"/>
              </a:ext>
            </a:extLst>
          </xdr:cNvPr>
          <xdr:cNvSpPr/>
        </xdr:nvSpPr>
        <xdr:spPr>
          <a:xfrm>
            <a:off x="905255" y="5941156"/>
            <a:ext cx="1122480" cy="432385"/>
          </a:xfrm>
          <a:prstGeom prst="roundRect">
            <a:avLst>
              <a:gd name="adj" fmla="val 12067"/>
            </a:avLst>
          </a:prstGeom>
          <a:solidFill>
            <a:schemeClr val="accent5">
              <a:lumMod val="60000"/>
              <a:lumOff val="40000"/>
            </a:schemeClr>
          </a:solidFill>
          <a:ln w="19050"/>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spAutoFit/>
          </a:bodyPr>
          <a:lstStyle/>
          <a:p>
            <a:pPr algn="ctr">
              <a:spcAft>
                <a:spcPts val="0"/>
              </a:spcAft>
            </a:pPr>
            <a:r>
              <a:rPr lang="ja-JP" sz="1050">
                <a:effectLst/>
                <a:latin typeface="ＭＳ Ｐゴシック"/>
                <a:ea typeface="HG丸ｺﾞｼｯｸM-PRO"/>
                <a:cs typeface="Times New Roman"/>
              </a:rPr>
              <a:t>粗付加価値誘発額</a:t>
            </a:r>
            <a:endParaRPr lang="ja-JP" sz="1200">
              <a:effectLst/>
              <a:latin typeface="ＭＳ Ｐゴシック"/>
              <a:cs typeface="ＭＳ Ｐゴシック"/>
            </a:endParaRPr>
          </a:p>
        </xdr:txBody>
      </xdr:sp>
      <xdr:sp macro="" textlink="">
        <xdr:nvSpPr>
          <xdr:cNvPr id="27" name="テキスト ボックス 91">
            <a:extLst>
              <a:ext uri="{FF2B5EF4-FFF2-40B4-BE49-F238E27FC236}">
                <a16:creationId xmlns:a16="http://schemas.microsoft.com/office/drawing/2014/main" id="{D427E1E0-EFC4-4F04-AEB1-4D65FAF503AC}"/>
              </a:ext>
            </a:extLst>
          </xdr:cNvPr>
          <xdr:cNvSpPr txBox="1"/>
        </xdr:nvSpPr>
        <xdr:spPr>
          <a:xfrm>
            <a:off x="1213950" y="5217003"/>
            <a:ext cx="1189990" cy="402590"/>
          </a:xfrm>
          <a:prstGeom prst="rect">
            <a:avLst/>
          </a:prstGeom>
          <a:solidFill>
            <a:schemeClr val="bg1">
              <a:lumMod val="75000"/>
            </a:schemeClr>
          </a:solidFill>
          <a:ln w="63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spAutoFit/>
          </a:bodyPr>
          <a:lstStyle/>
          <a:p>
            <a:pPr algn="ctr">
              <a:lnSpc>
                <a:spcPts val="1200"/>
              </a:lnSpc>
              <a:spcAft>
                <a:spcPts val="0"/>
              </a:spcAft>
            </a:pPr>
            <a:r>
              <a:rPr lang="ja-JP" sz="1050">
                <a:effectLst/>
                <a:latin typeface="ＭＳ Ｐゴシック"/>
                <a:ea typeface="HG丸ｺﾞｼｯｸM-PRO"/>
                <a:cs typeface="Times New Roman"/>
              </a:rPr>
              <a:t>× 粗付加価値率</a:t>
            </a:r>
            <a:endParaRPr lang="ja-JP" sz="1200">
              <a:effectLst/>
              <a:latin typeface="ＭＳ Ｐゴシック"/>
              <a:cs typeface="ＭＳ Ｐゴシック"/>
            </a:endParaRPr>
          </a:p>
          <a:p>
            <a:pPr algn="ctr">
              <a:lnSpc>
                <a:spcPts val="1200"/>
              </a:lnSpc>
              <a:spcAft>
                <a:spcPts val="0"/>
              </a:spcAft>
            </a:pPr>
            <a:r>
              <a:rPr lang="ja-JP" sz="1050">
                <a:effectLst/>
                <a:latin typeface="ＭＳ Ｐゴシック"/>
                <a:ea typeface="HG丸ｺﾞｼｯｸM-PRO"/>
                <a:cs typeface="Times New Roman"/>
              </a:rPr>
              <a:t>（投入係数）</a:t>
            </a:r>
            <a:endParaRPr lang="ja-JP" sz="1200">
              <a:effectLst/>
              <a:latin typeface="ＭＳ Ｐゴシック"/>
              <a:cs typeface="ＭＳ Ｐゴシック"/>
            </a:endParaRPr>
          </a:p>
        </xdr:txBody>
      </xdr:sp>
      <xdr:cxnSp macro="">
        <xdr:nvCxnSpPr>
          <xdr:cNvPr id="28" name="直線矢印コネクタ 27">
            <a:extLst>
              <a:ext uri="{FF2B5EF4-FFF2-40B4-BE49-F238E27FC236}">
                <a16:creationId xmlns:a16="http://schemas.microsoft.com/office/drawing/2014/main" id="{9A31E8A3-FB7E-4408-AD41-534BEF99C84C}"/>
              </a:ext>
            </a:extLst>
          </xdr:cNvPr>
          <xdr:cNvCxnSpPr>
            <a:endCxn id="30" idx="0"/>
          </xdr:cNvCxnSpPr>
        </xdr:nvCxnSpPr>
        <xdr:spPr>
          <a:xfrm flipH="1">
            <a:off x="3658764" y="4552466"/>
            <a:ext cx="2318154" cy="1392758"/>
          </a:xfrm>
          <a:prstGeom prst="straightConnector1">
            <a:avLst/>
          </a:prstGeom>
          <a:ln w="69850">
            <a:solidFill>
              <a:srgbClr val="FFCC66"/>
            </a:solidFill>
            <a:tailEnd type="stealth"/>
          </a:ln>
          <a:scene3d>
            <a:camera prst="orthographicFront"/>
            <a:lightRig rig="threePt" dir="t"/>
          </a:scene3d>
          <a:sp3d contourW="6350"/>
        </xdr:spPr>
        <xdr:style>
          <a:lnRef idx="1">
            <a:schemeClr val="accent1"/>
          </a:lnRef>
          <a:fillRef idx="0">
            <a:schemeClr val="accent1"/>
          </a:fillRef>
          <a:effectRef idx="0">
            <a:schemeClr val="accent1"/>
          </a:effectRef>
          <a:fontRef idx="minor">
            <a:schemeClr val="tx1"/>
          </a:fontRef>
        </xdr:style>
      </xdr:cxnSp>
      <xdr:sp macro="" textlink="">
        <xdr:nvSpPr>
          <xdr:cNvPr id="29" name="テキスト ボックス 94">
            <a:extLst>
              <a:ext uri="{FF2B5EF4-FFF2-40B4-BE49-F238E27FC236}">
                <a16:creationId xmlns:a16="http://schemas.microsoft.com/office/drawing/2014/main" id="{A81A9585-7989-475C-BFB7-F98BF122EBB8}"/>
              </a:ext>
            </a:extLst>
          </xdr:cNvPr>
          <xdr:cNvSpPr txBox="1"/>
        </xdr:nvSpPr>
        <xdr:spPr>
          <a:xfrm>
            <a:off x="3313688" y="5194838"/>
            <a:ext cx="1189990" cy="409629"/>
          </a:xfrm>
          <a:prstGeom prst="rect">
            <a:avLst/>
          </a:prstGeom>
          <a:solidFill>
            <a:schemeClr val="bg1">
              <a:lumMod val="75000"/>
            </a:schemeClr>
          </a:solidFill>
          <a:ln w="63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050">
                <a:effectLst/>
                <a:latin typeface="ＭＳ Ｐゴシック"/>
                <a:ea typeface="HG丸ｺﾞｼｯｸM-PRO"/>
                <a:cs typeface="Times New Roman"/>
              </a:rPr>
              <a:t>× 労働係数</a:t>
            </a:r>
            <a:endParaRPr lang="ja-JP" sz="1200">
              <a:effectLst/>
              <a:latin typeface="ＭＳ Ｐゴシック"/>
              <a:cs typeface="ＭＳ Ｐゴシック"/>
            </a:endParaRPr>
          </a:p>
        </xdr:txBody>
      </xdr:sp>
      <xdr:sp macro="" textlink="">
        <xdr:nvSpPr>
          <xdr:cNvPr id="30" name="角丸四角形 29">
            <a:extLst>
              <a:ext uri="{FF2B5EF4-FFF2-40B4-BE49-F238E27FC236}">
                <a16:creationId xmlns:a16="http://schemas.microsoft.com/office/drawing/2014/main" id="{F3FD05E9-3E1C-4F59-BC3D-2873EC918E49}"/>
              </a:ext>
            </a:extLst>
          </xdr:cNvPr>
          <xdr:cNvSpPr/>
        </xdr:nvSpPr>
        <xdr:spPr>
          <a:xfrm>
            <a:off x="3097523" y="5945224"/>
            <a:ext cx="1122480" cy="432385"/>
          </a:xfrm>
          <a:prstGeom prst="roundRect">
            <a:avLst>
              <a:gd name="adj" fmla="val 12067"/>
            </a:avLst>
          </a:prstGeom>
          <a:solidFill>
            <a:srgbClr val="FFCC66"/>
          </a:solidFill>
          <a:ln w="19050"/>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spAutoFit/>
          </a:bodyPr>
          <a:lstStyle/>
          <a:p>
            <a:pPr algn="ctr">
              <a:spcAft>
                <a:spcPts val="0"/>
              </a:spcAft>
            </a:pPr>
            <a:r>
              <a:rPr lang="ja-JP" sz="1050">
                <a:effectLst/>
                <a:latin typeface="ＭＳ Ｐゴシック"/>
                <a:ea typeface="HG丸ｺﾞｼｯｸM-PRO"/>
                <a:cs typeface="Times New Roman"/>
              </a:rPr>
              <a:t>労働誘発量</a:t>
            </a:r>
            <a:endParaRPr lang="ja-JP" sz="1200">
              <a:effectLst/>
              <a:latin typeface="ＭＳ Ｐゴシック"/>
              <a:cs typeface="ＭＳ Ｐゴシック"/>
            </a:endParaRPr>
          </a:p>
        </xdr:txBody>
      </xdr:sp>
      <xdr:cxnSp macro="">
        <xdr:nvCxnSpPr>
          <xdr:cNvPr id="31" name="直線矢印コネクタ 30">
            <a:extLst>
              <a:ext uri="{FF2B5EF4-FFF2-40B4-BE49-F238E27FC236}">
                <a16:creationId xmlns:a16="http://schemas.microsoft.com/office/drawing/2014/main" id="{DD67F1F9-0172-4286-8204-5EB300EDCB9B}"/>
              </a:ext>
            </a:extLst>
          </xdr:cNvPr>
          <xdr:cNvCxnSpPr>
            <a:stCxn id="32" idx="2"/>
            <a:endCxn id="33" idx="0"/>
          </xdr:cNvCxnSpPr>
        </xdr:nvCxnSpPr>
        <xdr:spPr>
          <a:xfrm>
            <a:off x="5973754" y="4741752"/>
            <a:ext cx="10299" cy="1185061"/>
          </a:xfrm>
          <a:prstGeom prst="straightConnector1">
            <a:avLst/>
          </a:prstGeom>
          <a:ln w="69850">
            <a:solidFill>
              <a:srgbClr val="FFCCFF"/>
            </a:solidFill>
            <a:tailEnd type="stealth"/>
          </a:ln>
          <a:scene3d>
            <a:camera prst="orthographicFront"/>
            <a:lightRig rig="threePt" dir="t"/>
          </a:scene3d>
          <a:sp3d contourW="6350"/>
        </xdr:spPr>
        <xdr:style>
          <a:lnRef idx="1">
            <a:schemeClr val="accent1"/>
          </a:lnRef>
          <a:fillRef idx="0">
            <a:schemeClr val="accent1"/>
          </a:fillRef>
          <a:effectRef idx="0">
            <a:schemeClr val="accent1"/>
          </a:effectRef>
          <a:fontRef idx="minor">
            <a:schemeClr val="tx1"/>
          </a:fontRef>
        </xdr:style>
      </xdr:cxnSp>
      <xdr:sp macro="" textlink="">
        <xdr:nvSpPr>
          <xdr:cNvPr id="32" name="テキスト ボックス 88">
            <a:extLst>
              <a:ext uri="{FF2B5EF4-FFF2-40B4-BE49-F238E27FC236}">
                <a16:creationId xmlns:a16="http://schemas.microsoft.com/office/drawing/2014/main" id="{F40A0165-CA10-4325-95CA-87202D75C4F6}"/>
              </a:ext>
            </a:extLst>
          </xdr:cNvPr>
          <xdr:cNvSpPr txBox="1"/>
        </xdr:nvSpPr>
        <xdr:spPr>
          <a:xfrm>
            <a:off x="5405746" y="4299323"/>
            <a:ext cx="1136015" cy="442429"/>
          </a:xfrm>
          <a:prstGeom prst="rect">
            <a:avLst/>
          </a:prstGeom>
          <a:solidFill>
            <a:srgbClr val="CCFF33"/>
          </a:solidFill>
          <a:ln w="190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spAutoFit/>
          </a:bodyPr>
          <a:lstStyle/>
          <a:p>
            <a:pPr algn="ctr">
              <a:spcAft>
                <a:spcPts val="0"/>
              </a:spcAft>
            </a:pPr>
            <a:r>
              <a:rPr lang="ja-JP" sz="1050">
                <a:effectLst/>
                <a:latin typeface="ＭＳ Ｐゴシック"/>
                <a:ea typeface="HG丸ｺﾞｼｯｸM-PRO"/>
                <a:cs typeface="Times New Roman"/>
              </a:rPr>
              <a:t>二次波及効果</a:t>
            </a:r>
            <a:endParaRPr lang="ja-JP" sz="1200">
              <a:effectLst/>
              <a:latin typeface="ＭＳ Ｐゴシック"/>
              <a:cs typeface="ＭＳ Ｐゴシック"/>
            </a:endParaRPr>
          </a:p>
          <a:p>
            <a:pPr algn="ctr">
              <a:spcAft>
                <a:spcPts val="0"/>
              </a:spcAft>
            </a:pPr>
            <a:r>
              <a:rPr lang="ja-JP" sz="1050">
                <a:effectLst/>
                <a:latin typeface="ＭＳ Ｐゴシック"/>
                <a:ea typeface="HG丸ｺﾞｼｯｸM-PRO"/>
                <a:cs typeface="Times New Roman"/>
              </a:rPr>
              <a:t>（生産誘発額）</a:t>
            </a:r>
            <a:endParaRPr lang="ja-JP" sz="1200">
              <a:effectLst/>
              <a:latin typeface="ＭＳ Ｐゴシック"/>
              <a:cs typeface="ＭＳ Ｐゴシック"/>
            </a:endParaRPr>
          </a:p>
        </xdr:txBody>
      </xdr:sp>
      <xdr:sp macro="" textlink="">
        <xdr:nvSpPr>
          <xdr:cNvPr id="33" name="テキスト ボックス 97">
            <a:extLst>
              <a:ext uri="{FF2B5EF4-FFF2-40B4-BE49-F238E27FC236}">
                <a16:creationId xmlns:a16="http://schemas.microsoft.com/office/drawing/2014/main" id="{F6F501C1-1CD8-43A1-A388-EF7849569665}"/>
              </a:ext>
            </a:extLst>
          </xdr:cNvPr>
          <xdr:cNvSpPr txBox="1"/>
        </xdr:nvSpPr>
        <xdr:spPr>
          <a:xfrm>
            <a:off x="5422812" y="5926813"/>
            <a:ext cx="1122480" cy="432385"/>
          </a:xfrm>
          <a:prstGeom prst="rect">
            <a:avLst/>
          </a:prstGeom>
          <a:solidFill>
            <a:srgbClr val="FFCCFF"/>
          </a:solidFill>
          <a:ln w="190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spAutoFit/>
          </a:bodyPr>
          <a:lstStyle/>
          <a:p>
            <a:pPr algn="ctr">
              <a:spcAft>
                <a:spcPts val="0"/>
              </a:spcAft>
            </a:pPr>
            <a:r>
              <a:rPr lang="ja-JP" sz="1050">
                <a:effectLst/>
                <a:latin typeface="ＭＳ Ｐゴシック"/>
                <a:ea typeface="HG丸ｺﾞｼｯｸM-PRO"/>
                <a:cs typeface="Times New Roman"/>
              </a:rPr>
              <a:t>雇用者所得</a:t>
            </a:r>
            <a:endParaRPr lang="ja-JP" sz="1200">
              <a:effectLst/>
              <a:latin typeface="ＭＳ Ｐゴシック"/>
              <a:cs typeface="ＭＳ Ｐゴシック"/>
            </a:endParaRPr>
          </a:p>
        </xdr:txBody>
      </xdr:sp>
      <xdr:sp macro="" textlink="">
        <xdr:nvSpPr>
          <xdr:cNvPr id="34" name="テキスト ボックス 98">
            <a:extLst>
              <a:ext uri="{FF2B5EF4-FFF2-40B4-BE49-F238E27FC236}">
                <a16:creationId xmlns:a16="http://schemas.microsoft.com/office/drawing/2014/main" id="{AE49C7F1-89D7-4DF8-B96F-6FCF6CA8DE24}"/>
              </a:ext>
            </a:extLst>
          </xdr:cNvPr>
          <xdr:cNvSpPr txBox="1"/>
        </xdr:nvSpPr>
        <xdr:spPr>
          <a:xfrm>
            <a:off x="5406394" y="5205536"/>
            <a:ext cx="1122062" cy="408240"/>
          </a:xfrm>
          <a:prstGeom prst="rect">
            <a:avLst/>
          </a:prstGeom>
          <a:solidFill>
            <a:schemeClr val="bg1">
              <a:lumMod val="75000"/>
            </a:schemeClr>
          </a:solidFill>
          <a:ln w="63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ja-JP" sz="1050">
                <a:effectLst/>
                <a:latin typeface="ＭＳ Ｐゴシック"/>
                <a:ea typeface="HG丸ｺﾞｼｯｸM-PRO"/>
                <a:cs typeface="Times New Roman"/>
              </a:rPr>
              <a:t>× 雇用者所得率</a:t>
            </a:r>
            <a:endParaRPr lang="ja-JP" sz="1200">
              <a:effectLst/>
              <a:latin typeface="ＭＳ Ｐゴシック"/>
              <a:cs typeface="ＭＳ Ｐゴシック"/>
            </a:endParaRPr>
          </a:p>
          <a:p>
            <a:pPr algn="ctr">
              <a:lnSpc>
                <a:spcPts val="1200"/>
              </a:lnSpc>
              <a:spcAft>
                <a:spcPts val="0"/>
              </a:spcAft>
            </a:pPr>
            <a:r>
              <a:rPr lang="ja-JP" sz="1050">
                <a:effectLst/>
                <a:latin typeface="ＭＳ Ｐゴシック"/>
                <a:ea typeface="HG丸ｺﾞｼｯｸM-PRO"/>
                <a:cs typeface="Times New Roman"/>
              </a:rPr>
              <a:t>（投入係数）</a:t>
            </a:r>
            <a:endParaRPr lang="ja-JP" sz="1200">
              <a:effectLst/>
              <a:latin typeface="ＭＳ Ｐゴシック"/>
              <a:cs typeface="ＭＳ Ｐゴシック"/>
            </a:endParaRPr>
          </a:p>
        </xdr:txBody>
      </xdr:sp>
      <xdr:sp macro="" textlink="">
        <xdr:nvSpPr>
          <xdr:cNvPr id="35" name="テキスト ボックス 28">
            <a:extLst>
              <a:ext uri="{FF2B5EF4-FFF2-40B4-BE49-F238E27FC236}">
                <a16:creationId xmlns:a16="http://schemas.microsoft.com/office/drawing/2014/main" id="{2E5FF642-F95D-4CD7-8B73-32FF75CCBEDD}"/>
              </a:ext>
            </a:extLst>
          </xdr:cNvPr>
          <xdr:cNvSpPr txBox="1"/>
        </xdr:nvSpPr>
        <xdr:spPr>
          <a:xfrm>
            <a:off x="301987" y="323531"/>
            <a:ext cx="989965" cy="442429"/>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spAutoFit/>
          </a:bodyPr>
          <a:lstStyle/>
          <a:p>
            <a:pPr algn="ctr">
              <a:spcAft>
                <a:spcPts val="0"/>
              </a:spcAft>
            </a:pPr>
            <a:r>
              <a:rPr lang="ja-JP" sz="1050">
                <a:effectLst/>
                <a:latin typeface="ＭＳ Ｐゴシック"/>
                <a:ea typeface="HG丸ｺﾞｼｯｸM-PRO"/>
                <a:cs typeface="Times New Roman"/>
              </a:rPr>
              <a:t>新規需要</a:t>
            </a:r>
            <a:endParaRPr lang="ja-JP" sz="1200">
              <a:effectLst/>
              <a:latin typeface="ＭＳ Ｐゴシック"/>
              <a:cs typeface="ＭＳ Ｐゴシック"/>
            </a:endParaRPr>
          </a:p>
          <a:p>
            <a:pPr algn="ctr">
              <a:spcAft>
                <a:spcPts val="0"/>
              </a:spcAft>
            </a:pPr>
            <a:r>
              <a:rPr lang="ja-JP" sz="1050">
                <a:effectLst/>
                <a:latin typeface="ＭＳ Ｐゴシック"/>
                <a:ea typeface="HG丸ｺﾞｼｯｸM-PRO"/>
                <a:cs typeface="Times New Roman"/>
              </a:rPr>
              <a:t>（消費支出）</a:t>
            </a:r>
            <a:endParaRPr lang="ja-JP" sz="1200">
              <a:effectLst/>
              <a:latin typeface="ＭＳ Ｐゴシック"/>
              <a:cs typeface="ＭＳ Ｐゴシック"/>
            </a:endParaRPr>
          </a:p>
        </xdr:txBody>
      </xdr:sp>
      <xdr:sp macro="" textlink="">
        <xdr:nvSpPr>
          <xdr:cNvPr id="36" name="テキスト ボックス 32">
            <a:extLst>
              <a:ext uri="{FF2B5EF4-FFF2-40B4-BE49-F238E27FC236}">
                <a16:creationId xmlns:a16="http://schemas.microsoft.com/office/drawing/2014/main" id="{184D1193-60D1-47BE-AEF1-AB73DA59973B}"/>
              </a:ext>
            </a:extLst>
          </xdr:cNvPr>
          <xdr:cNvSpPr txBox="1"/>
        </xdr:nvSpPr>
        <xdr:spPr>
          <a:xfrm>
            <a:off x="2198216" y="3383367"/>
            <a:ext cx="1833880" cy="685907"/>
          </a:xfrm>
          <a:prstGeom prst="rect">
            <a:avLst/>
          </a:prstGeom>
          <a:solidFill>
            <a:schemeClr val="lt1"/>
          </a:solidFill>
          <a:ln w="63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lnSpc>
                <a:spcPts val="1200"/>
              </a:lnSpc>
              <a:spcAft>
                <a:spcPts val="0"/>
              </a:spcAft>
            </a:pPr>
            <a:r>
              <a:rPr lang="ja-JP" sz="900" kern="100">
                <a:effectLst/>
                <a:latin typeface="游ゴシック" panose="020B0400000000000000" pitchFamily="50" charset="-128"/>
                <a:ea typeface="游ゴシック" panose="020B0400000000000000" pitchFamily="50" charset="-128"/>
                <a:cs typeface="Times New Roman"/>
              </a:rPr>
              <a:t>雇用者所得から消費に</a:t>
            </a:r>
            <a:r>
              <a:rPr lang="ja-JP" altLang="en-US" sz="900" kern="100">
                <a:effectLst/>
                <a:latin typeface="游ゴシック" panose="020B0400000000000000" pitchFamily="50" charset="-128"/>
                <a:ea typeface="游ゴシック" panose="020B0400000000000000" pitchFamily="50" charset="-128"/>
                <a:cs typeface="Times New Roman"/>
              </a:rPr>
              <a:t>回る</a:t>
            </a:r>
            <a:r>
              <a:rPr lang="ja-JP" sz="900" kern="100">
                <a:effectLst/>
                <a:latin typeface="游ゴシック" panose="020B0400000000000000" pitchFamily="50" charset="-128"/>
                <a:ea typeface="游ゴシック" panose="020B0400000000000000" pitchFamily="50" charset="-128"/>
                <a:cs typeface="Times New Roman"/>
              </a:rPr>
              <a:t>割合を家計調査の「平均消費性向」と同じと仮定し、二次波及効果を推計します。</a:t>
            </a:r>
          </a:p>
        </xdr:txBody>
      </xdr:sp>
      <xdr:cxnSp macro="">
        <xdr:nvCxnSpPr>
          <xdr:cNvPr id="37" name="直線矢印コネクタ 36">
            <a:extLst>
              <a:ext uri="{FF2B5EF4-FFF2-40B4-BE49-F238E27FC236}">
                <a16:creationId xmlns:a16="http://schemas.microsoft.com/office/drawing/2014/main" id="{AA502361-C533-44F1-B91E-9171244931A2}"/>
              </a:ext>
            </a:extLst>
          </xdr:cNvPr>
          <xdr:cNvCxnSpPr>
            <a:stCxn id="36" idx="3"/>
            <a:endCxn id="22" idx="1"/>
          </xdr:cNvCxnSpPr>
        </xdr:nvCxnSpPr>
        <xdr:spPr>
          <a:xfrm flipV="1">
            <a:off x="4032096" y="3178032"/>
            <a:ext cx="937004" cy="548288"/>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sp macro="" textlink="">
        <xdr:nvSpPr>
          <xdr:cNvPr id="38" name="テキスト ボックス 87">
            <a:extLst>
              <a:ext uri="{FF2B5EF4-FFF2-40B4-BE49-F238E27FC236}">
                <a16:creationId xmlns:a16="http://schemas.microsoft.com/office/drawing/2014/main" id="{3A6AE90C-9AE8-477C-94C3-01F65A73C4A8}"/>
              </a:ext>
            </a:extLst>
          </xdr:cNvPr>
          <xdr:cNvSpPr txBox="1"/>
        </xdr:nvSpPr>
        <xdr:spPr>
          <a:xfrm>
            <a:off x="4774046" y="3587150"/>
            <a:ext cx="2078991" cy="402590"/>
          </a:xfrm>
          <a:prstGeom prst="rect">
            <a:avLst/>
          </a:prstGeom>
          <a:solidFill>
            <a:schemeClr val="bg1">
              <a:lumMod val="75000"/>
            </a:schemeClr>
          </a:solidFill>
          <a:ln w="63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spAutoFit/>
          </a:bodyPr>
          <a:lstStyle/>
          <a:p>
            <a:pPr algn="l">
              <a:lnSpc>
                <a:spcPts val="1200"/>
              </a:lnSpc>
              <a:spcAft>
                <a:spcPts val="0"/>
              </a:spcAft>
            </a:pPr>
            <a:r>
              <a:rPr lang="ja-JP" altLang="en-US" sz="1050">
                <a:effectLst/>
                <a:latin typeface="ＭＳ Ｐゴシック"/>
                <a:ea typeface="HG丸ｺﾞｼｯｸM-PRO"/>
                <a:cs typeface="Times New Roman"/>
              </a:rPr>
              <a:t>　　</a:t>
            </a:r>
            <a:r>
              <a:rPr lang="ja-JP" sz="1050">
                <a:effectLst/>
                <a:latin typeface="ＭＳ Ｐゴシック"/>
                <a:ea typeface="HG丸ｺﾞｼｯｸM-PRO"/>
                <a:cs typeface="Times New Roman"/>
              </a:rPr>
              <a:t>× 民間消費支出</a:t>
            </a:r>
            <a:endParaRPr lang="ja-JP" sz="1200">
              <a:effectLst/>
              <a:latin typeface="ＭＳ Ｐゴシック"/>
              <a:cs typeface="ＭＳ Ｐゴシック"/>
            </a:endParaRPr>
          </a:p>
          <a:p>
            <a:pPr algn="ctr">
              <a:lnSpc>
                <a:spcPts val="1200"/>
              </a:lnSpc>
              <a:spcAft>
                <a:spcPts val="0"/>
              </a:spcAft>
            </a:pPr>
            <a:r>
              <a:rPr lang="ja-JP" altLang="en-US" sz="1050">
                <a:effectLst/>
                <a:latin typeface="ＭＳ Ｐゴシック"/>
                <a:ea typeface="HG丸ｺﾞｼｯｸM-PRO"/>
                <a:cs typeface="Times New Roman"/>
              </a:rPr>
              <a:t>　</a:t>
            </a:r>
            <a:r>
              <a:rPr lang="ja-JP" sz="1050">
                <a:effectLst/>
                <a:latin typeface="ＭＳ Ｐゴシック"/>
                <a:ea typeface="HG丸ｺﾞｼｯｸM-PRO"/>
                <a:cs typeface="Times New Roman"/>
              </a:rPr>
              <a:t>（最終需要項目別生産誘発係数）</a:t>
            </a:r>
            <a:endParaRPr lang="ja-JP" sz="1200">
              <a:effectLst/>
              <a:latin typeface="ＭＳ Ｐゴシック"/>
              <a:cs typeface="ＭＳ Ｐゴシック"/>
            </a:endParaRPr>
          </a:p>
        </xdr:txBody>
      </xdr:sp>
      <xdr:sp macro="" textlink="">
        <xdr:nvSpPr>
          <xdr:cNvPr id="39" name="テキスト ボックス 36">
            <a:extLst>
              <a:ext uri="{FF2B5EF4-FFF2-40B4-BE49-F238E27FC236}">
                <a16:creationId xmlns:a16="http://schemas.microsoft.com/office/drawing/2014/main" id="{DA94A9AD-F6F3-4A8F-A7EE-C0D09FA9176C}"/>
              </a:ext>
            </a:extLst>
          </xdr:cNvPr>
          <xdr:cNvSpPr txBox="1"/>
        </xdr:nvSpPr>
        <xdr:spPr>
          <a:xfrm>
            <a:off x="307509" y="3409950"/>
            <a:ext cx="1612900" cy="659322"/>
          </a:xfrm>
          <a:prstGeom prst="rect">
            <a:avLst/>
          </a:prstGeom>
          <a:solidFill>
            <a:schemeClr val="lt1"/>
          </a:solidFill>
          <a:ln w="63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lnSpc>
                <a:spcPts val="1100"/>
              </a:lnSpc>
              <a:spcAft>
                <a:spcPts val="0"/>
              </a:spcAft>
            </a:pPr>
            <a:r>
              <a:rPr lang="ja-JP" sz="900" kern="100">
                <a:effectLst/>
                <a:latin typeface="游ゴシック" panose="020B0400000000000000" pitchFamily="50" charset="-128"/>
                <a:ea typeface="游ゴシック" panose="020B0400000000000000" pitchFamily="50" charset="-128"/>
                <a:cs typeface="Times New Roman"/>
              </a:rPr>
              <a:t>ある産業の需要が</a:t>
            </a:r>
            <a:r>
              <a:rPr lang="en-US" sz="900" kern="100">
                <a:effectLst/>
                <a:latin typeface="游ゴシック" panose="020B0400000000000000" pitchFamily="50" charset="-128"/>
                <a:ea typeface="游ゴシック" panose="020B0400000000000000" pitchFamily="50" charset="-128"/>
                <a:cs typeface="Times New Roman"/>
              </a:rPr>
              <a:t>1</a:t>
            </a:r>
            <a:r>
              <a:rPr lang="ja-JP" sz="900" kern="100">
                <a:effectLst/>
                <a:latin typeface="游ゴシック" panose="020B0400000000000000" pitchFamily="50" charset="-128"/>
                <a:ea typeface="游ゴシック" panose="020B0400000000000000" pitchFamily="50" charset="-128"/>
                <a:cs typeface="Times New Roman"/>
              </a:rPr>
              <a:t>単位増加したときに各産業の生産が最終的にどれくらいになるかを表す係数です。</a:t>
            </a:r>
            <a:endParaRPr lang="ja-JP" sz="1050" kern="100">
              <a:effectLst/>
              <a:latin typeface="游ゴシック" panose="020B0400000000000000" pitchFamily="50" charset="-128"/>
              <a:ea typeface="游ゴシック" panose="020B0400000000000000" pitchFamily="50" charset="-128"/>
              <a:cs typeface="Times New Roman"/>
            </a:endParaRPr>
          </a:p>
        </xdr:txBody>
      </xdr:sp>
    </xdr:grpSp>
    <xdr:clientData/>
  </xdr:twoCellAnchor>
  <xdr:twoCellAnchor>
    <xdr:from>
      <xdr:col>13</xdr:col>
      <xdr:colOff>142876</xdr:colOff>
      <xdr:row>2</xdr:row>
      <xdr:rowOff>133350</xdr:rowOff>
    </xdr:from>
    <xdr:to>
      <xdr:col>16</xdr:col>
      <xdr:colOff>85724</xdr:colOff>
      <xdr:row>9</xdr:row>
      <xdr:rowOff>81207</xdr:rowOff>
    </xdr:to>
    <xdr:grpSp>
      <xdr:nvGrpSpPr>
        <xdr:cNvPr id="40" name="グループ化 39">
          <a:extLst>
            <a:ext uri="{FF2B5EF4-FFF2-40B4-BE49-F238E27FC236}">
              <a16:creationId xmlns:a16="http://schemas.microsoft.com/office/drawing/2014/main" id="{EB66B664-9814-4811-B8F3-FA08AEBCD2E8}"/>
            </a:ext>
          </a:extLst>
        </xdr:cNvPr>
        <xdr:cNvGrpSpPr/>
      </xdr:nvGrpSpPr>
      <xdr:grpSpPr>
        <a:xfrm>
          <a:off x="8153815" y="451402"/>
          <a:ext cx="1791526" cy="1061040"/>
          <a:chOff x="7112425" y="495300"/>
          <a:chExt cx="2144902" cy="1148007"/>
        </a:xfrm>
      </xdr:grpSpPr>
      <xdr:sp macro="" textlink="">
        <xdr:nvSpPr>
          <xdr:cNvPr id="41" name="テキスト ボックス 40">
            <a:extLst>
              <a:ext uri="{FF2B5EF4-FFF2-40B4-BE49-F238E27FC236}">
                <a16:creationId xmlns:a16="http://schemas.microsoft.com/office/drawing/2014/main" id="{BD555A2D-FF0F-4C39-97A5-76D063DF7017}"/>
              </a:ext>
            </a:extLst>
          </xdr:cNvPr>
          <xdr:cNvSpPr txBox="1"/>
        </xdr:nvSpPr>
        <xdr:spPr>
          <a:xfrm>
            <a:off x="7112425" y="495300"/>
            <a:ext cx="2144902" cy="11480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noAutofit/>
          </a:bodyPr>
          <a:lstStyle/>
          <a:p>
            <a:endParaRPr kumimoji="1" lang="en-US" altLang="ja-JP" sz="1100"/>
          </a:p>
          <a:p>
            <a:r>
              <a:rPr kumimoji="1" lang="ja-JP" altLang="en-US" sz="1100"/>
              <a:t>　　　　　</a:t>
            </a:r>
            <a:r>
              <a:rPr kumimoji="1" lang="ja-JP" altLang="en-US" sz="1100">
                <a:latin typeface="游ゴシック" panose="020B0400000000000000" pitchFamily="50" charset="-128"/>
                <a:ea typeface="游ゴシック" panose="020B0400000000000000" pitchFamily="50" charset="-128"/>
              </a:rPr>
              <a:t>＝産業連関表の係数</a:t>
            </a:r>
            <a:endParaRPr kumimoji="1" lang="en-US" altLang="ja-JP" sz="1100">
              <a:latin typeface="游ゴシック" panose="020B0400000000000000" pitchFamily="50" charset="-128"/>
              <a:ea typeface="游ゴシック" panose="020B0400000000000000" pitchFamily="50" charset="-128"/>
            </a:endParaRPr>
          </a:p>
          <a:p>
            <a:endParaRPr kumimoji="1" lang="en-US" altLang="ja-JP" sz="1100">
              <a:latin typeface="+mn-lt"/>
              <a:ea typeface="+mn-ea"/>
            </a:endParaRPr>
          </a:p>
          <a:p>
            <a:r>
              <a:rPr kumimoji="1" lang="ja-JP" altLang="en-US" sz="1100">
                <a:latin typeface="+mn-lt"/>
                <a:ea typeface="+mn-ea"/>
              </a:rPr>
              <a:t>　　　　　</a:t>
            </a:r>
            <a:r>
              <a:rPr kumimoji="1" lang="ja-JP" altLang="en-US" sz="1100">
                <a:latin typeface="游ゴシック" panose="020B0400000000000000" pitchFamily="50" charset="-128"/>
                <a:ea typeface="游ゴシック" panose="020B0400000000000000" pitchFamily="50" charset="-128"/>
              </a:rPr>
              <a:t>＝ユーザー設定箇所</a:t>
            </a:r>
            <a:endParaRPr kumimoji="1" lang="en-US" altLang="ja-JP" sz="1100">
              <a:latin typeface="游ゴシック" panose="020B0400000000000000" pitchFamily="50" charset="-128"/>
              <a:ea typeface="游ゴシック" panose="020B0400000000000000" pitchFamily="50" charset="-128"/>
            </a:endParaRPr>
          </a:p>
          <a:p>
            <a:endParaRPr kumimoji="1" lang="en-US" altLang="ja-JP" sz="1100"/>
          </a:p>
        </xdr:txBody>
      </xdr:sp>
      <xdr:sp macro="" textlink="">
        <xdr:nvSpPr>
          <xdr:cNvPr id="42" name="正方形/長方形 41">
            <a:extLst>
              <a:ext uri="{FF2B5EF4-FFF2-40B4-BE49-F238E27FC236}">
                <a16:creationId xmlns:a16="http://schemas.microsoft.com/office/drawing/2014/main" id="{68A58B8F-6762-4E24-B08E-749F7AFB5EA7}"/>
              </a:ext>
            </a:extLst>
          </xdr:cNvPr>
          <xdr:cNvSpPr/>
        </xdr:nvSpPr>
        <xdr:spPr>
          <a:xfrm>
            <a:off x="7269190" y="647700"/>
            <a:ext cx="360000" cy="360000"/>
          </a:xfrm>
          <a:prstGeom prst="rect">
            <a:avLst/>
          </a:prstGeom>
          <a:solidFill>
            <a:schemeClr val="bg1">
              <a:lumMod val="75000"/>
            </a:schemeClr>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3" name="正方形/長方形 42">
            <a:extLst>
              <a:ext uri="{FF2B5EF4-FFF2-40B4-BE49-F238E27FC236}">
                <a16:creationId xmlns:a16="http://schemas.microsoft.com/office/drawing/2014/main" id="{D97BC383-0595-4B04-A042-6DFBCC63E0A8}"/>
              </a:ext>
            </a:extLst>
          </xdr:cNvPr>
          <xdr:cNvSpPr/>
        </xdr:nvSpPr>
        <xdr:spPr>
          <a:xfrm>
            <a:off x="7283089" y="1119608"/>
            <a:ext cx="360000" cy="360000"/>
          </a:xfrm>
          <a:prstGeom prst="rect">
            <a:avLst/>
          </a:prstGeom>
          <a:solidFill>
            <a:srgbClr val="FFFF00"/>
          </a:solid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Oaa01ndh001\bunseki_sv\&#29987;&#26989;&#36899;&#38306;&#34920;\&#24179;&#25104;12&#24180;&#34920;\&#26368;&#32066;&#38656;&#35201;\&#31227;&#20986;&#20837;\&#30476;&#12510;&#12540;&#12472;&#12531;&#3492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フロー"/>
      <sheetName val="県移出マージン表"/>
      <sheetName val="県表"/>
      <sheetName val="全国表ｂ"/>
      <sheetName val="県CT"/>
      <sheetName val="局移出入取扱"/>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AN102"/>
  <sheetViews>
    <sheetView view="pageBreakPreview" zoomScaleNormal="40" zoomScaleSheetLayoutView="100" workbookViewId="0"/>
  </sheetViews>
  <sheetFormatPr defaultColWidth="9" defaultRowHeight="18" x14ac:dyDescent="0.2"/>
  <cols>
    <col min="1" max="52" width="3.44140625" style="53" customWidth="1"/>
    <col min="53" max="16384" width="9" style="53"/>
  </cols>
  <sheetData>
    <row r="1" spans="1:40" ht="28.8" x14ac:dyDescent="0.2">
      <c r="A1" s="1" t="s">
        <v>157</v>
      </c>
    </row>
    <row r="2" spans="1:40" ht="18.75" customHeight="1" x14ac:dyDescent="0.2">
      <c r="A2" s="1"/>
    </row>
    <row r="3" spans="1:40" ht="18.75" customHeight="1" x14ac:dyDescent="0.2">
      <c r="A3" s="1"/>
      <c r="B3" s="138" t="s">
        <v>130</v>
      </c>
      <c r="C3" s="138"/>
      <c r="D3" s="138"/>
      <c r="E3" s="138"/>
      <c r="F3" s="138"/>
      <c r="G3" s="138"/>
      <c r="H3" s="138"/>
      <c r="I3" s="138"/>
      <c r="J3" s="138"/>
      <c r="K3" s="138"/>
      <c r="L3" s="138"/>
      <c r="M3" s="138"/>
      <c r="N3" s="138"/>
      <c r="O3" s="138"/>
      <c r="P3" s="138"/>
      <c r="Q3" s="138"/>
      <c r="R3" s="138"/>
      <c r="S3" s="138"/>
      <c r="T3" s="138"/>
      <c r="U3" s="138"/>
      <c r="V3" s="138"/>
      <c r="W3" s="138"/>
      <c r="X3" s="138"/>
      <c r="Y3" s="138"/>
      <c r="Z3" s="138"/>
      <c r="AA3" s="138"/>
      <c r="AB3" s="138"/>
      <c r="AC3" s="138"/>
      <c r="AD3" s="138"/>
      <c r="AE3" s="138"/>
      <c r="AF3" s="138"/>
      <c r="AG3" s="138"/>
      <c r="AH3" s="138"/>
      <c r="AI3" s="138"/>
      <c r="AJ3" s="138"/>
      <c r="AK3" s="138"/>
      <c r="AL3" s="138"/>
      <c r="AM3" s="138"/>
      <c r="AN3" s="138"/>
    </row>
    <row r="4" spans="1:40" ht="18.75" customHeight="1" x14ac:dyDescent="0.2">
      <c r="A4" s="1"/>
      <c r="C4" s="53" t="s">
        <v>152</v>
      </c>
    </row>
    <row r="5" spans="1:40" ht="18.75" customHeight="1" x14ac:dyDescent="0.2">
      <c r="A5" s="1"/>
      <c r="C5" s="53" t="s">
        <v>149</v>
      </c>
    </row>
    <row r="6" spans="1:40" ht="18.75" customHeight="1" x14ac:dyDescent="0.2">
      <c r="A6" s="1"/>
    </row>
    <row r="7" spans="1:40" ht="18.75" customHeight="1" x14ac:dyDescent="0.2">
      <c r="A7" s="1"/>
      <c r="B7" s="138" t="s">
        <v>131</v>
      </c>
      <c r="C7" s="138"/>
      <c r="D7" s="138"/>
      <c r="E7" s="138"/>
      <c r="F7" s="138"/>
      <c r="G7" s="138"/>
      <c r="H7" s="138"/>
      <c r="I7" s="138"/>
      <c r="J7" s="138"/>
      <c r="K7" s="138"/>
      <c r="L7" s="138"/>
      <c r="M7" s="138"/>
      <c r="N7" s="138"/>
      <c r="O7" s="138"/>
      <c r="P7" s="138"/>
      <c r="Q7" s="138"/>
      <c r="R7" s="138"/>
      <c r="S7" s="138"/>
      <c r="T7" s="138"/>
      <c r="U7" s="138"/>
      <c r="V7" s="138"/>
      <c r="W7" s="138"/>
      <c r="X7" s="138"/>
      <c r="Y7" s="138"/>
      <c r="Z7" s="138"/>
      <c r="AA7" s="138"/>
      <c r="AB7" s="138"/>
      <c r="AC7" s="138"/>
      <c r="AD7" s="138"/>
      <c r="AE7" s="138"/>
      <c r="AF7" s="138"/>
      <c r="AG7" s="138"/>
      <c r="AH7" s="138"/>
      <c r="AI7" s="138"/>
      <c r="AJ7" s="138"/>
      <c r="AK7" s="138"/>
      <c r="AL7" s="138"/>
      <c r="AM7" s="138"/>
      <c r="AN7" s="138"/>
    </row>
    <row r="8" spans="1:40" ht="18.75" customHeight="1" x14ac:dyDescent="0.2">
      <c r="A8" s="1"/>
      <c r="C8" s="53" t="s">
        <v>165</v>
      </c>
    </row>
    <row r="9" spans="1:40" ht="18.75" customHeight="1" x14ac:dyDescent="0.2">
      <c r="A9" s="1"/>
      <c r="D9" s="53" t="s">
        <v>121</v>
      </c>
    </row>
    <row r="10" spans="1:40" ht="18.75" customHeight="1" x14ac:dyDescent="0.2">
      <c r="A10" s="1"/>
      <c r="D10" s="53" t="s">
        <v>204</v>
      </c>
    </row>
    <row r="11" spans="1:40" ht="18.75" customHeight="1" x14ac:dyDescent="0.2">
      <c r="A11" s="1"/>
      <c r="D11" s="53" t="s">
        <v>162</v>
      </c>
    </row>
    <row r="12" spans="1:40" ht="18.75" customHeight="1" x14ac:dyDescent="0.2">
      <c r="A12" s="1"/>
      <c r="D12" s="53" t="s">
        <v>163</v>
      </c>
    </row>
    <row r="13" spans="1:40" ht="18.75" customHeight="1" x14ac:dyDescent="0.2">
      <c r="A13" s="1"/>
    </row>
    <row r="14" spans="1:40" ht="18.75" customHeight="1" x14ac:dyDescent="0.2">
      <c r="A14" s="1"/>
      <c r="B14" s="138" t="s">
        <v>132</v>
      </c>
      <c r="C14" s="138"/>
      <c r="D14" s="138"/>
      <c r="E14" s="138"/>
      <c r="F14" s="138"/>
      <c r="G14" s="138"/>
      <c r="H14" s="138"/>
      <c r="I14" s="138"/>
      <c r="J14" s="138"/>
      <c r="K14" s="138"/>
      <c r="L14" s="138"/>
      <c r="M14" s="138"/>
      <c r="N14" s="138"/>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c r="AN14" s="138"/>
    </row>
    <row r="15" spans="1:40" ht="18.75" customHeight="1" x14ac:dyDescent="0.2">
      <c r="C15" s="53" t="s">
        <v>133</v>
      </c>
    </row>
    <row r="16" spans="1:40" ht="18" customHeight="1" x14ac:dyDescent="0.2"/>
    <row r="17" spans="3:4" ht="18.75" customHeight="1" x14ac:dyDescent="0.2">
      <c r="C17" s="53" t="s">
        <v>111</v>
      </c>
    </row>
    <row r="18" spans="3:4" ht="18.75" customHeight="1" x14ac:dyDescent="0.2">
      <c r="D18" s="53" t="s">
        <v>158</v>
      </c>
    </row>
    <row r="19" spans="3:4" ht="18.75" customHeight="1" x14ac:dyDescent="0.2">
      <c r="C19" s="53" t="s">
        <v>112</v>
      </c>
    </row>
    <row r="20" spans="3:4" ht="18.75" customHeight="1" x14ac:dyDescent="0.2">
      <c r="D20" s="53" t="s">
        <v>159</v>
      </c>
    </row>
    <row r="21" spans="3:4" ht="18.75" customHeight="1" x14ac:dyDescent="0.2">
      <c r="D21" s="53" t="s">
        <v>153</v>
      </c>
    </row>
    <row r="22" spans="3:4" ht="18.75" customHeight="1" x14ac:dyDescent="0.2">
      <c r="C22" s="53" t="s">
        <v>113</v>
      </c>
    </row>
    <row r="23" spans="3:4" ht="18.75" customHeight="1" x14ac:dyDescent="0.2">
      <c r="D23" s="53" t="s">
        <v>118</v>
      </c>
    </row>
    <row r="24" spans="3:4" ht="18.75" customHeight="1" x14ac:dyDescent="0.2">
      <c r="D24" s="53" t="s">
        <v>143</v>
      </c>
    </row>
    <row r="25" spans="3:4" ht="18.75" customHeight="1" x14ac:dyDescent="0.2">
      <c r="C25" s="53" t="s">
        <v>115</v>
      </c>
    </row>
    <row r="26" spans="3:4" ht="18.75" customHeight="1" x14ac:dyDescent="0.2">
      <c r="D26" s="53" t="s">
        <v>135</v>
      </c>
    </row>
    <row r="27" spans="3:4" ht="18.75" customHeight="1" x14ac:dyDescent="0.2">
      <c r="C27" s="53" t="s">
        <v>116</v>
      </c>
    </row>
    <row r="28" spans="3:4" ht="18.75" customHeight="1" x14ac:dyDescent="0.2">
      <c r="D28" s="53" t="s">
        <v>151</v>
      </c>
    </row>
    <row r="29" spans="3:4" ht="18.75" customHeight="1" x14ac:dyDescent="0.2">
      <c r="D29" s="53" t="s">
        <v>134</v>
      </c>
    </row>
    <row r="30" spans="3:4" ht="18.75" customHeight="1" x14ac:dyDescent="0.2">
      <c r="C30" s="53" t="s">
        <v>136</v>
      </c>
    </row>
    <row r="31" spans="3:4" ht="18.75" customHeight="1" x14ac:dyDescent="0.2">
      <c r="D31" s="53" t="s">
        <v>150</v>
      </c>
    </row>
    <row r="32" spans="3:4" ht="18.75" customHeight="1" x14ac:dyDescent="0.2">
      <c r="C32" s="53" t="s">
        <v>120</v>
      </c>
    </row>
    <row r="33" spans="1:40" ht="18.75" customHeight="1" x14ac:dyDescent="0.2">
      <c r="D33" s="53" t="s">
        <v>137</v>
      </c>
    </row>
    <row r="34" spans="1:40" ht="18.75" customHeight="1" x14ac:dyDescent="0.2">
      <c r="D34" s="53" t="s">
        <v>144</v>
      </c>
    </row>
    <row r="35" spans="1:40" ht="18.75" customHeight="1" x14ac:dyDescent="0.2"/>
    <row r="36" spans="1:40" ht="18.75" customHeight="1" x14ac:dyDescent="0.2">
      <c r="A36" s="1"/>
      <c r="B36" s="138" t="s">
        <v>142</v>
      </c>
      <c r="C36" s="138"/>
      <c r="D36" s="138"/>
      <c r="E36" s="138"/>
      <c r="F36" s="138"/>
      <c r="G36" s="138"/>
      <c r="H36" s="138"/>
      <c r="I36" s="138"/>
      <c r="J36" s="138"/>
      <c r="K36" s="138"/>
      <c r="L36" s="138"/>
      <c r="M36" s="138"/>
      <c r="N36" s="138"/>
      <c r="O36" s="138"/>
      <c r="P36" s="138"/>
      <c r="Q36" s="138"/>
      <c r="R36" s="138"/>
      <c r="S36" s="138"/>
      <c r="T36" s="138"/>
      <c r="U36" s="138"/>
      <c r="V36" s="138"/>
      <c r="W36" s="138"/>
      <c r="X36" s="138"/>
      <c r="Y36" s="138"/>
      <c r="Z36" s="138"/>
      <c r="AA36" s="138"/>
      <c r="AB36" s="138"/>
      <c r="AC36" s="138"/>
      <c r="AD36" s="138"/>
      <c r="AE36" s="138"/>
      <c r="AF36" s="138"/>
      <c r="AG36" s="138"/>
      <c r="AH36" s="138"/>
      <c r="AI36" s="138"/>
      <c r="AJ36" s="138"/>
      <c r="AK36" s="138"/>
      <c r="AL36" s="138"/>
      <c r="AM36" s="138"/>
      <c r="AN36" s="138"/>
    </row>
    <row r="37" spans="1:40" ht="18.75" customHeight="1" x14ac:dyDescent="0.2">
      <c r="C37" s="53" t="s">
        <v>114</v>
      </c>
    </row>
    <row r="38" spans="1:40" ht="18.75" customHeight="1" x14ac:dyDescent="0.2">
      <c r="D38" s="53" t="s">
        <v>119</v>
      </c>
    </row>
    <row r="39" spans="1:40" ht="18.75" customHeight="1" x14ac:dyDescent="0.2">
      <c r="C39" s="53" t="s">
        <v>117</v>
      </c>
    </row>
    <row r="40" spans="1:40" ht="18.75" customHeight="1" x14ac:dyDescent="0.2">
      <c r="D40" s="53" t="s">
        <v>145</v>
      </c>
    </row>
    <row r="41" spans="1:40" ht="18.75" customHeight="1" x14ac:dyDescent="0.2">
      <c r="C41" s="53" t="s">
        <v>138</v>
      </c>
    </row>
    <row r="42" spans="1:40" ht="18.75" customHeight="1" x14ac:dyDescent="0.2">
      <c r="D42" s="53" t="s">
        <v>146</v>
      </c>
    </row>
    <row r="43" spans="1:40" ht="18.75" customHeight="1" x14ac:dyDescent="0.2">
      <c r="D43" s="53" t="s">
        <v>139</v>
      </c>
    </row>
    <row r="44" spans="1:40" ht="18.75" customHeight="1" x14ac:dyDescent="0.2">
      <c r="D44" s="53" t="s">
        <v>154</v>
      </c>
    </row>
    <row r="45" spans="1:40" ht="18.75" customHeight="1" x14ac:dyDescent="0.2"/>
    <row r="46" spans="1:40" ht="18.75" customHeight="1" x14ac:dyDescent="0.2">
      <c r="B46" s="138" t="s">
        <v>122</v>
      </c>
      <c r="C46" s="138"/>
      <c r="D46" s="138"/>
      <c r="E46" s="138"/>
      <c r="F46" s="138"/>
      <c r="G46" s="138"/>
      <c r="H46" s="138"/>
      <c r="I46" s="138"/>
      <c r="J46" s="138"/>
      <c r="K46" s="138"/>
      <c r="L46" s="138"/>
      <c r="M46" s="138"/>
      <c r="N46" s="138"/>
      <c r="O46" s="138"/>
      <c r="P46" s="138"/>
      <c r="Q46" s="138"/>
      <c r="R46" s="138"/>
      <c r="S46" s="138"/>
      <c r="T46" s="138"/>
      <c r="U46" s="138"/>
      <c r="V46" s="138"/>
      <c r="W46" s="138"/>
      <c r="X46" s="138"/>
      <c r="Y46" s="138"/>
      <c r="Z46" s="138"/>
      <c r="AA46" s="138"/>
      <c r="AB46" s="138"/>
      <c r="AC46" s="138"/>
      <c r="AD46" s="138"/>
      <c r="AE46" s="138"/>
      <c r="AF46" s="138"/>
      <c r="AG46" s="138"/>
      <c r="AH46" s="138"/>
      <c r="AI46" s="138"/>
      <c r="AJ46" s="138"/>
      <c r="AK46" s="138"/>
      <c r="AL46" s="138"/>
      <c r="AM46" s="138"/>
      <c r="AN46" s="138"/>
    </row>
    <row r="47" spans="1:40" ht="18.75" customHeight="1" x14ac:dyDescent="0.2">
      <c r="C47" s="53" t="s">
        <v>140</v>
      </c>
    </row>
    <row r="48" spans="1:40" ht="18.75" customHeight="1" x14ac:dyDescent="0.2">
      <c r="C48" s="53" t="s">
        <v>141</v>
      </c>
    </row>
    <row r="49" spans="2:40" ht="18.75" customHeight="1" x14ac:dyDescent="0.2"/>
    <row r="50" spans="2:40" ht="18.75" customHeight="1" x14ac:dyDescent="0.2">
      <c r="B50" s="138" t="s">
        <v>123</v>
      </c>
      <c r="C50" s="138"/>
      <c r="D50" s="138"/>
      <c r="E50" s="138"/>
      <c r="F50" s="138"/>
      <c r="G50" s="138"/>
      <c r="H50" s="138"/>
      <c r="I50" s="138"/>
      <c r="J50" s="138"/>
      <c r="K50" s="138"/>
      <c r="L50" s="138"/>
      <c r="M50" s="138"/>
      <c r="N50" s="138"/>
      <c r="O50" s="138"/>
      <c r="P50" s="138"/>
      <c r="Q50" s="138"/>
      <c r="R50" s="138"/>
      <c r="S50" s="138"/>
      <c r="T50" s="138"/>
      <c r="U50" s="138"/>
      <c r="V50" s="138"/>
      <c r="W50" s="138"/>
      <c r="X50" s="138"/>
      <c r="Y50" s="138"/>
      <c r="Z50" s="138"/>
      <c r="AA50" s="138"/>
      <c r="AB50" s="138"/>
      <c r="AC50" s="138"/>
      <c r="AD50" s="138"/>
      <c r="AE50" s="138"/>
      <c r="AF50" s="138"/>
      <c r="AG50" s="138"/>
      <c r="AH50" s="138"/>
      <c r="AI50" s="138"/>
      <c r="AJ50" s="138"/>
      <c r="AK50" s="138"/>
      <c r="AL50" s="138"/>
      <c r="AM50" s="138"/>
      <c r="AN50" s="138"/>
    </row>
    <row r="51" spans="2:40" s="72" customFormat="1" ht="18.75" customHeight="1" x14ac:dyDescent="0.2">
      <c r="C51" s="72" t="s">
        <v>148</v>
      </c>
    </row>
    <row r="52" spans="2:40" ht="18.75" customHeight="1" x14ac:dyDescent="0.2"/>
    <row r="53" spans="2:40" s="72" customFormat="1" ht="18.75" customHeight="1" x14ac:dyDescent="0.2">
      <c r="B53" s="79" t="s">
        <v>127</v>
      </c>
      <c r="C53" s="79"/>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row>
    <row r="54" spans="2:40" s="72" customFormat="1" ht="18.75" customHeight="1" x14ac:dyDescent="0.2">
      <c r="B54" s="140" t="s">
        <v>164</v>
      </c>
      <c r="C54" s="141"/>
      <c r="D54" s="141"/>
      <c r="E54" s="141"/>
      <c r="F54" s="141"/>
      <c r="G54" s="141"/>
      <c r="H54" s="141"/>
      <c r="I54" s="141"/>
      <c r="J54" s="141"/>
      <c r="K54" s="141"/>
      <c r="L54" s="141"/>
      <c r="M54" s="141"/>
      <c r="N54" s="141"/>
      <c r="O54" s="141"/>
      <c r="P54" s="141"/>
      <c r="Q54" s="141"/>
      <c r="R54" s="141"/>
      <c r="S54" s="141"/>
      <c r="T54" s="141"/>
      <c r="U54" s="141"/>
      <c r="V54" s="141"/>
      <c r="W54" s="141"/>
      <c r="X54" s="141"/>
      <c r="Y54" s="141"/>
      <c r="Z54" s="141"/>
      <c r="AA54" s="141"/>
      <c r="AB54" s="141"/>
      <c r="AC54" s="141"/>
      <c r="AD54" s="141"/>
      <c r="AE54" s="141"/>
      <c r="AF54" s="141"/>
      <c r="AG54" s="141"/>
      <c r="AH54" s="141"/>
      <c r="AI54" s="141"/>
      <c r="AJ54" s="141"/>
      <c r="AK54" s="141"/>
      <c r="AL54" s="142"/>
    </row>
    <row r="55" spans="2:40" s="72" customFormat="1" ht="18.75" customHeight="1" x14ac:dyDescent="0.2">
      <c r="B55" s="143"/>
      <c r="C55" s="79" t="s">
        <v>147</v>
      </c>
      <c r="D55" s="79"/>
      <c r="E55" s="79"/>
      <c r="F55" s="79"/>
      <c r="G55" s="79"/>
      <c r="H55" s="79"/>
      <c r="I55" s="79"/>
      <c r="J55" s="79"/>
      <c r="K55" s="79"/>
      <c r="L55" s="79"/>
      <c r="M55" s="79"/>
      <c r="N55" s="79"/>
      <c r="O55" s="79"/>
      <c r="P55" s="79"/>
      <c r="Q55" s="79"/>
      <c r="R55" s="79"/>
      <c r="S55" s="79"/>
      <c r="T55" s="79"/>
      <c r="U55" s="79"/>
      <c r="V55" s="79"/>
      <c r="W55" s="79"/>
      <c r="X55" s="79"/>
      <c r="Y55" s="79"/>
      <c r="Z55" s="79"/>
      <c r="AA55" s="79"/>
      <c r="AB55" s="79"/>
      <c r="AC55" s="79"/>
      <c r="AD55" s="79"/>
      <c r="AE55" s="79"/>
      <c r="AF55" s="79"/>
      <c r="AG55" s="79"/>
      <c r="AH55" s="79"/>
      <c r="AI55" s="79"/>
      <c r="AJ55" s="79"/>
      <c r="AK55" s="79"/>
      <c r="AL55" s="144"/>
    </row>
    <row r="56" spans="2:40" s="72" customFormat="1" ht="18.75" customHeight="1" x14ac:dyDescent="0.2">
      <c r="B56" s="143"/>
      <c r="C56" s="79" t="s">
        <v>126</v>
      </c>
      <c r="D56" s="79"/>
      <c r="E56" s="79"/>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9"/>
      <c r="AG56" s="79"/>
      <c r="AH56" s="79"/>
      <c r="AI56" s="79"/>
      <c r="AJ56" s="79"/>
      <c r="AK56" s="79"/>
      <c r="AL56" s="144"/>
    </row>
    <row r="57" spans="2:40" s="72" customFormat="1" ht="18.75" customHeight="1" x14ac:dyDescent="0.2">
      <c r="B57" s="143"/>
      <c r="C57" s="79" t="s">
        <v>125</v>
      </c>
      <c r="D57" s="79"/>
      <c r="E57" s="79"/>
      <c r="F57" s="79"/>
      <c r="G57" s="79"/>
      <c r="H57" s="79"/>
      <c r="I57" s="79"/>
      <c r="J57" s="79"/>
      <c r="K57" s="79"/>
      <c r="L57" s="79"/>
      <c r="M57" s="79"/>
      <c r="N57" s="79"/>
      <c r="O57" s="79"/>
      <c r="P57" s="79"/>
      <c r="Q57" s="79"/>
      <c r="R57" s="79"/>
      <c r="S57" s="79"/>
      <c r="T57" s="79"/>
      <c r="U57" s="79"/>
      <c r="V57" s="79"/>
      <c r="W57" s="79"/>
      <c r="X57" s="79"/>
      <c r="Y57" s="79"/>
      <c r="Z57" s="79"/>
      <c r="AA57" s="79"/>
      <c r="AB57" s="79"/>
      <c r="AC57" s="79"/>
      <c r="AD57" s="79"/>
      <c r="AE57" s="79"/>
      <c r="AF57" s="79"/>
      <c r="AG57" s="79"/>
      <c r="AH57" s="79"/>
      <c r="AI57" s="79"/>
      <c r="AJ57" s="79"/>
      <c r="AK57" s="79"/>
      <c r="AL57" s="144"/>
    </row>
    <row r="58" spans="2:40" ht="18.75" customHeight="1" x14ac:dyDescent="0.2">
      <c r="B58" s="145"/>
      <c r="C58" s="147" t="s">
        <v>124</v>
      </c>
      <c r="D58" s="146"/>
      <c r="E58" s="146"/>
      <c r="F58" s="146"/>
      <c r="G58" s="146"/>
      <c r="H58" s="146"/>
      <c r="I58" s="146"/>
      <c r="J58" s="146"/>
      <c r="K58" s="146"/>
      <c r="L58" s="146"/>
      <c r="M58" s="146"/>
      <c r="N58" s="146"/>
      <c r="O58" s="146"/>
      <c r="P58" s="146"/>
      <c r="Q58" s="146"/>
      <c r="R58" s="146"/>
      <c r="S58" s="146"/>
      <c r="T58" s="146"/>
      <c r="U58" s="146"/>
      <c r="V58" s="146"/>
      <c r="W58" s="146"/>
      <c r="X58" s="146"/>
      <c r="Y58" s="146"/>
      <c r="Z58" s="146"/>
      <c r="AA58" s="146"/>
      <c r="AB58" s="146"/>
      <c r="AC58" s="146"/>
      <c r="AD58" s="146"/>
      <c r="AE58" s="146"/>
      <c r="AF58" s="146"/>
      <c r="AG58" s="146"/>
      <c r="AH58" s="146"/>
      <c r="AI58" s="146"/>
      <c r="AJ58" s="146"/>
      <c r="AK58" s="146"/>
      <c r="AL58" s="148"/>
    </row>
    <row r="59" spans="2:40" ht="18.75" customHeight="1" x14ac:dyDescent="0.2">
      <c r="C59" s="139"/>
    </row>
    <row r="60" spans="2:40" ht="18.75" customHeight="1" x14ac:dyDescent="0.2"/>
    <row r="61" spans="2:40" ht="18.75" customHeight="1" x14ac:dyDescent="0.2"/>
    <row r="62" spans="2:40" ht="18.75" customHeight="1" x14ac:dyDescent="0.2"/>
    <row r="63" spans="2:40" ht="18.75" customHeight="1" x14ac:dyDescent="0.2"/>
    <row r="64" spans="2:40" ht="18.75" customHeight="1" x14ac:dyDescent="0.2"/>
    <row r="65" ht="18.75" customHeight="1" x14ac:dyDescent="0.2"/>
    <row r="66" ht="18.75" customHeight="1" x14ac:dyDescent="0.2"/>
    <row r="67" ht="18.75" customHeight="1" x14ac:dyDescent="0.2"/>
    <row r="68" ht="18.75" customHeight="1" x14ac:dyDescent="0.2"/>
    <row r="69" ht="18.75" customHeight="1" x14ac:dyDescent="0.2"/>
    <row r="70" ht="18.75" customHeight="1" x14ac:dyDescent="0.2"/>
    <row r="71" ht="18.75" customHeight="1" x14ac:dyDescent="0.2"/>
    <row r="72" ht="18.75" customHeight="1" x14ac:dyDescent="0.2"/>
    <row r="73" ht="18.75" customHeight="1" x14ac:dyDescent="0.2"/>
    <row r="74" ht="18.75" customHeight="1" x14ac:dyDescent="0.2"/>
    <row r="75" ht="18.75" customHeight="1" x14ac:dyDescent="0.2"/>
    <row r="76" ht="18.75" customHeight="1" x14ac:dyDescent="0.2"/>
    <row r="77" ht="18.75" customHeight="1" x14ac:dyDescent="0.2"/>
    <row r="78" ht="18.75" customHeight="1" x14ac:dyDescent="0.2"/>
    <row r="79" ht="18.75" customHeight="1" x14ac:dyDescent="0.2"/>
    <row r="80" ht="18.75" customHeight="1" x14ac:dyDescent="0.2"/>
    <row r="81" ht="18.75" customHeight="1" x14ac:dyDescent="0.2"/>
    <row r="82" ht="18.75" customHeight="1" x14ac:dyDescent="0.2"/>
    <row r="83" ht="18.75" customHeight="1" x14ac:dyDescent="0.2"/>
    <row r="84" ht="18.75" customHeight="1" x14ac:dyDescent="0.2"/>
    <row r="85" ht="18.75" customHeight="1" x14ac:dyDescent="0.2"/>
    <row r="86" ht="18.75" customHeight="1" x14ac:dyDescent="0.2"/>
    <row r="87" ht="18.75" customHeight="1" x14ac:dyDescent="0.2"/>
    <row r="88" ht="18.75" customHeight="1" x14ac:dyDescent="0.2"/>
    <row r="89" ht="18.75" customHeight="1" x14ac:dyDescent="0.2"/>
    <row r="90" ht="18.75" customHeight="1" x14ac:dyDescent="0.2"/>
    <row r="91" ht="18.75" customHeight="1" x14ac:dyDescent="0.2"/>
    <row r="92" ht="18.75" customHeight="1" x14ac:dyDescent="0.2"/>
    <row r="93" ht="18.75" customHeight="1" x14ac:dyDescent="0.2"/>
    <row r="94" ht="18.75" customHeight="1" x14ac:dyDescent="0.2"/>
    <row r="95" ht="18.75" customHeight="1" x14ac:dyDescent="0.2"/>
    <row r="96" ht="18.75" customHeight="1" x14ac:dyDescent="0.2"/>
    <row r="97" ht="18.75" customHeight="1" x14ac:dyDescent="0.2"/>
    <row r="98" ht="18.75" customHeight="1" x14ac:dyDescent="0.2"/>
    <row r="99" ht="18.75" customHeight="1" x14ac:dyDescent="0.2"/>
    <row r="100" ht="18.75" customHeight="1" x14ac:dyDescent="0.2"/>
    <row r="101" ht="18.75" customHeight="1" x14ac:dyDescent="0.2"/>
    <row r="102" ht="18.75" customHeight="1" x14ac:dyDescent="0.2"/>
  </sheetData>
  <phoneticPr fontId="5"/>
  <pageMargins left="0.7" right="0.7" top="0.75" bottom="0.75" header="0.3" footer="0.3"/>
  <pageSetup paperSize="9" scale="63"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tint="0.79998168889431442"/>
  </sheetPr>
  <dimension ref="A1:AU345"/>
  <sheetViews>
    <sheetView zoomScaleNormal="100" workbookViewId="0">
      <pane xSplit="2" ySplit="4" topLeftCell="AF5" activePane="bottomRight" state="frozen"/>
      <selection activeCell="B1" sqref="B1"/>
      <selection pane="topRight" activeCell="B1" sqref="B1"/>
      <selection pane="bottomLeft" activeCell="B1" sqref="B1"/>
      <selection pane="bottomRight"/>
    </sheetView>
  </sheetViews>
  <sheetFormatPr defaultColWidth="9" defaultRowHeight="16.2" x14ac:dyDescent="0.2"/>
  <cols>
    <col min="1" max="1" width="3.77734375" style="100" bestFit="1" customWidth="1"/>
    <col min="2" max="2" width="27.77734375" style="100" bestFit="1" customWidth="1"/>
    <col min="3" max="39" width="13.88671875" style="100" customWidth="1"/>
    <col min="40" max="40" width="9" style="100"/>
    <col min="41" max="41" width="12.21875" style="100" bestFit="1" customWidth="1"/>
    <col min="42" max="42" width="9.33203125" style="100" bestFit="1" customWidth="1"/>
    <col min="43" max="43" width="12.21875" style="100" bestFit="1" customWidth="1"/>
    <col min="44" max="44" width="14.6640625" style="100" customWidth="1"/>
    <col min="45" max="45" width="9.33203125" style="100" bestFit="1" customWidth="1"/>
    <col min="46" max="16384" width="9" style="100"/>
  </cols>
  <sheetData>
    <row r="1" spans="1:47" ht="30" customHeight="1" x14ac:dyDescent="0.2">
      <c r="A1" s="98" t="s">
        <v>156</v>
      </c>
      <c r="B1" s="99"/>
      <c r="C1" s="99"/>
      <c r="D1" s="99"/>
      <c r="E1" s="99"/>
      <c r="F1" s="99"/>
      <c r="G1" s="99"/>
      <c r="H1" s="99"/>
      <c r="I1" s="99"/>
      <c r="J1" s="99"/>
      <c r="K1" s="99"/>
    </row>
    <row r="2" spans="1:47" ht="30" customHeight="1" x14ac:dyDescent="0.2">
      <c r="A2" s="99"/>
      <c r="B2" s="101" t="s">
        <v>44</v>
      </c>
      <c r="C2" s="99"/>
      <c r="D2" s="99"/>
      <c r="E2" s="99"/>
      <c r="F2" s="99"/>
      <c r="G2" s="99"/>
      <c r="H2" s="99"/>
      <c r="I2" s="99"/>
      <c r="J2" s="99"/>
      <c r="K2" s="99"/>
    </row>
    <row r="3" spans="1:47" ht="18" customHeight="1" x14ac:dyDescent="0.2">
      <c r="A3" s="102"/>
      <c r="B3" s="103"/>
      <c r="C3" s="104">
        <v>1</v>
      </c>
      <c r="D3" s="104">
        <v>6</v>
      </c>
      <c r="E3" s="104">
        <v>11</v>
      </c>
      <c r="F3" s="104">
        <v>15</v>
      </c>
      <c r="G3" s="104">
        <v>16</v>
      </c>
      <c r="H3" s="104">
        <v>20</v>
      </c>
      <c r="I3" s="104">
        <v>21</v>
      </c>
      <c r="J3" s="104">
        <v>22</v>
      </c>
      <c r="K3" s="104">
        <v>25</v>
      </c>
      <c r="L3" s="104">
        <v>26</v>
      </c>
      <c r="M3" s="104">
        <v>27</v>
      </c>
      <c r="N3" s="104">
        <v>28</v>
      </c>
      <c r="O3" s="104">
        <v>29</v>
      </c>
      <c r="P3" s="104">
        <v>30</v>
      </c>
      <c r="Q3" s="104">
        <v>31</v>
      </c>
      <c r="R3" s="104">
        <v>32</v>
      </c>
      <c r="S3" s="104">
        <v>33</v>
      </c>
      <c r="T3" s="104">
        <v>34</v>
      </c>
      <c r="U3" s="104">
        <v>35</v>
      </c>
      <c r="V3" s="104">
        <v>39</v>
      </c>
      <c r="W3" s="104">
        <v>41</v>
      </c>
      <c r="X3" s="104">
        <v>46</v>
      </c>
      <c r="Y3" s="104">
        <v>47</v>
      </c>
      <c r="Z3" s="104">
        <v>48</v>
      </c>
      <c r="AA3" s="104">
        <v>51</v>
      </c>
      <c r="AB3" s="104">
        <v>53</v>
      </c>
      <c r="AC3" s="104">
        <v>55</v>
      </c>
      <c r="AD3" s="104">
        <v>57</v>
      </c>
      <c r="AE3" s="104">
        <v>59</v>
      </c>
      <c r="AF3" s="104">
        <v>61</v>
      </c>
      <c r="AG3" s="104">
        <v>63</v>
      </c>
      <c r="AH3" s="104">
        <v>64</v>
      </c>
      <c r="AI3" s="104">
        <v>65</v>
      </c>
      <c r="AJ3" s="104">
        <v>66</v>
      </c>
      <c r="AK3" s="104">
        <v>67</v>
      </c>
      <c r="AL3" s="104">
        <v>68</v>
      </c>
      <c r="AM3" s="105">
        <v>69</v>
      </c>
      <c r="AT3" s="734" t="s">
        <v>212</v>
      </c>
      <c r="AU3" s="734"/>
    </row>
    <row r="4" spans="1:47" ht="54" customHeight="1" x14ac:dyDescent="0.2">
      <c r="A4" s="106"/>
      <c r="B4" s="107"/>
      <c r="C4" s="108" t="s">
        <v>58</v>
      </c>
      <c r="D4" s="108" t="s">
        <v>15</v>
      </c>
      <c r="E4" s="108" t="s">
        <v>45</v>
      </c>
      <c r="F4" s="108" t="s">
        <v>16</v>
      </c>
      <c r="G4" s="108" t="s">
        <v>17</v>
      </c>
      <c r="H4" s="108" t="s">
        <v>18</v>
      </c>
      <c r="I4" s="108" t="s">
        <v>19</v>
      </c>
      <c r="J4" s="108" t="s">
        <v>59</v>
      </c>
      <c r="K4" s="108" t="s">
        <v>20</v>
      </c>
      <c r="L4" s="108" t="s">
        <v>21</v>
      </c>
      <c r="M4" s="108" t="s">
        <v>22</v>
      </c>
      <c r="N4" s="108" t="s">
        <v>23</v>
      </c>
      <c r="O4" s="108" t="s">
        <v>46</v>
      </c>
      <c r="P4" s="108" t="s">
        <v>47</v>
      </c>
      <c r="Q4" s="108" t="s">
        <v>48</v>
      </c>
      <c r="R4" s="108" t="s">
        <v>49</v>
      </c>
      <c r="S4" s="108" t="s">
        <v>24</v>
      </c>
      <c r="T4" s="108" t="s">
        <v>60</v>
      </c>
      <c r="U4" s="108" t="s">
        <v>25</v>
      </c>
      <c r="V4" s="108" t="s">
        <v>0</v>
      </c>
      <c r="W4" s="108" t="s">
        <v>26</v>
      </c>
      <c r="X4" s="108" t="s">
        <v>155</v>
      </c>
      <c r="Y4" s="108" t="s">
        <v>50</v>
      </c>
      <c r="Z4" s="108" t="s">
        <v>51</v>
      </c>
      <c r="AA4" s="108" t="s">
        <v>1</v>
      </c>
      <c r="AB4" s="108" t="s">
        <v>2</v>
      </c>
      <c r="AC4" s="108" t="s">
        <v>28</v>
      </c>
      <c r="AD4" s="108" t="s">
        <v>52</v>
      </c>
      <c r="AE4" s="108" t="s">
        <v>53</v>
      </c>
      <c r="AF4" s="108" t="s">
        <v>3</v>
      </c>
      <c r="AG4" s="108" t="s">
        <v>29</v>
      </c>
      <c r="AH4" s="108" t="s">
        <v>54</v>
      </c>
      <c r="AI4" s="108" t="s">
        <v>61</v>
      </c>
      <c r="AJ4" s="108" t="s">
        <v>30</v>
      </c>
      <c r="AK4" s="108" t="s">
        <v>31</v>
      </c>
      <c r="AL4" s="108" t="s">
        <v>4</v>
      </c>
      <c r="AM4" s="109" t="s">
        <v>5</v>
      </c>
      <c r="AO4" s="156" t="s">
        <v>12</v>
      </c>
      <c r="AP4" s="157" t="s">
        <v>55</v>
      </c>
      <c r="AQ4" s="156" t="s">
        <v>13</v>
      </c>
      <c r="AR4" s="156" t="s">
        <v>14</v>
      </c>
      <c r="AS4" s="454" t="s">
        <v>32</v>
      </c>
      <c r="AT4" s="455" t="s">
        <v>203</v>
      </c>
      <c r="AU4" s="455" t="s">
        <v>95</v>
      </c>
    </row>
    <row r="5" spans="1:47" ht="18" customHeight="1" x14ac:dyDescent="0.2">
      <c r="A5" s="110">
        <v>1</v>
      </c>
      <c r="B5" s="111" t="s">
        <v>58</v>
      </c>
      <c r="C5" s="150">
        <v>1.0032762540368569</v>
      </c>
      <c r="D5" s="150">
        <v>3.3752135596304996E-6</v>
      </c>
      <c r="E5" s="150">
        <v>6.2303017217066031E-3</v>
      </c>
      <c r="F5" s="150">
        <v>4.4599868153562402E-4</v>
      </c>
      <c r="G5" s="150">
        <v>3.7773207296944254E-4</v>
      </c>
      <c r="H5" s="150">
        <v>6.3407192691247857E-5</v>
      </c>
      <c r="I5" s="150">
        <v>2.6269797207855298E-7</v>
      </c>
      <c r="J5" s="150">
        <v>1.5928169964546962E-4</v>
      </c>
      <c r="K5" s="150">
        <v>9.428046921814587E-6</v>
      </c>
      <c r="L5" s="150">
        <v>1.8189357065521414E-6</v>
      </c>
      <c r="M5" s="150">
        <v>4.6834315036881672E-6</v>
      </c>
      <c r="N5" s="150">
        <v>1.9351689823140185E-6</v>
      </c>
      <c r="O5" s="150">
        <v>2.7150619130805984E-6</v>
      </c>
      <c r="P5" s="150">
        <v>2.7492905795003232E-6</v>
      </c>
      <c r="Q5" s="150">
        <v>4.4852240928635564E-6</v>
      </c>
      <c r="R5" s="150">
        <v>3.2036994004190199E-6</v>
      </c>
      <c r="S5" s="150">
        <v>4.5821324806552137E-6</v>
      </c>
      <c r="T5" s="150">
        <v>4.6223655510429192E-6</v>
      </c>
      <c r="U5" s="150">
        <v>2.941850896380864E-6</v>
      </c>
      <c r="V5" s="150">
        <v>1.5805551845764567E-4</v>
      </c>
      <c r="W5" s="150">
        <v>3.9084868779024077E-5</v>
      </c>
      <c r="X5" s="150">
        <v>3.6082209464802723E-6</v>
      </c>
      <c r="Y5" s="150">
        <v>8.8138457659997904E-6</v>
      </c>
      <c r="Z5" s="150">
        <v>5.6301473295234102E-6</v>
      </c>
      <c r="AA5" s="150">
        <v>8.6928721409957503E-6</v>
      </c>
      <c r="AB5" s="150">
        <v>4.2292039077860491E-6</v>
      </c>
      <c r="AC5" s="150">
        <v>3.0338904151739458E-6</v>
      </c>
      <c r="AD5" s="150">
        <v>8.804329515412966E-6</v>
      </c>
      <c r="AE5" s="150">
        <v>1.1763131937418999E-5</v>
      </c>
      <c r="AF5" s="150">
        <v>7.9155770291072298E-6</v>
      </c>
      <c r="AG5" s="150">
        <v>9.5948066700925555E-5</v>
      </c>
      <c r="AH5" s="150">
        <v>1.0571960712913258E-4</v>
      </c>
      <c r="AI5" s="150">
        <v>1.479649939863608E-4</v>
      </c>
      <c r="AJ5" s="150">
        <v>7.0934462938797943E-6</v>
      </c>
      <c r="AK5" s="150">
        <v>9.0939129554332403E-4</v>
      </c>
      <c r="AL5" s="150">
        <v>4.8995820758634045E-5</v>
      </c>
      <c r="AM5" s="112">
        <v>1.3343456824205394E-5</v>
      </c>
      <c r="AN5" s="151"/>
      <c r="AO5" s="155">
        <v>0.54889931432695782</v>
      </c>
      <c r="AP5" s="158">
        <v>0.17815469746180682</v>
      </c>
      <c r="AQ5" s="155">
        <v>0.20664421187697984</v>
      </c>
      <c r="AR5" s="158">
        <v>7.8214403375016382E-4</v>
      </c>
      <c r="AS5" s="152">
        <v>4.5349222111883525E-2</v>
      </c>
      <c r="AT5">
        <v>0.23807384073994797</v>
      </c>
      <c r="AU5" s="100">
        <v>5.1045598561826597E-2</v>
      </c>
    </row>
    <row r="6" spans="1:47" ht="18" customHeight="1" x14ac:dyDescent="0.2">
      <c r="A6" s="110">
        <v>6</v>
      </c>
      <c r="B6" s="111" t="s">
        <v>15</v>
      </c>
      <c r="C6" s="150">
        <v>3.3587872967064469E-5</v>
      </c>
      <c r="D6" s="150">
        <v>1.0000448314218109</v>
      </c>
      <c r="E6" s="150">
        <v>2.2745317350638413E-5</v>
      </c>
      <c r="F6" s="150">
        <v>2.0070907716425231E-5</v>
      </c>
      <c r="G6" s="150">
        <v>2.9366834701034972E-5</v>
      </c>
      <c r="H6" s="150">
        <v>9.5399176814723276E-5</v>
      </c>
      <c r="I6" s="150">
        <v>1.5621561069428143E-3</v>
      </c>
      <c r="J6" s="150">
        <v>2.4799196374952084E-5</v>
      </c>
      <c r="K6" s="150">
        <v>2.363079429930681E-4</v>
      </c>
      <c r="L6" s="150">
        <v>5.991973919530707E-5</v>
      </c>
      <c r="M6" s="150">
        <v>7.4087430884329207E-4</v>
      </c>
      <c r="N6" s="150">
        <v>3.1810503091653862E-5</v>
      </c>
      <c r="O6" s="150">
        <v>2.455275795504118E-5</v>
      </c>
      <c r="P6" s="150">
        <v>1.3679777063037426E-5</v>
      </c>
      <c r="Q6" s="150">
        <v>2.4408330946475567E-5</v>
      </c>
      <c r="R6" s="150">
        <v>4.0040440184026696E-5</v>
      </c>
      <c r="S6" s="150">
        <v>2.3513119575123251E-5</v>
      </c>
      <c r="T6" s="150">
        <v>1.3559868930521535E-5</v>
      </c>
      <c r="U6" s="150">
        <v>1.8590015400067584E-5</v>
      </c>
      <c r="V6" s="150">
        <v>1.9263765369278448E-5</v>
      </c>
      <c r="W6" s="150">
        <v>2.1309385843634338E-5</v>
      </c>
      <c r="X6" s="150">
        <v>1.4546162682129696E-3</v>
      </c>
      <c r="Y6" s="150">
        <v>7.715787374651376E-5</v>
      </c>
      <c r="Z6" s="150">
        <v>1.0365600181727941E-4</v>
      </c>
      <c r="AA6" s="150">
        <v>2.3481717805871038E-5</v>
      </c>
      <c r="AB6" s="150">
        <v>9.3739832827355546E-6</v>
      </c>
      <c r="AC6" s="150">
        <v>8.330913043435215E-6</v>
      </c>
      <c r="AD6" s="150">
        <v>6.5965647643478461E-5</v>
      </c>
      <c r="AE6" s="150">
        <v>1.2529010753520275E-5</v>
      </c>
      <c r="AF6" s="150">
        <v>3.6280636879345782E-5</v>
      </c>
      <c r="AG6" s="150">
        <v>2.1225084054232169E-5</v>
      </c>
      <c r="AH6" s="150">
        <v>1.6611513710327624E-5</v>
      </c>
      <c r="AI6" s="150">
        <v>1.2575820804295389E-5</v>
      </c>
      <c r="AJ6" s="150">
        <v>1.042554212375592E-5</v>
      </c>
      <c r="AK6" s="150">
        <v>3.3077752801278869E-5</v>
      </c>
      <c r="AL6" s="150">
        <v>1.2026571113398711E-5</v>
      </c>
      <c r="AM6" s="112">
        <v>2.4677153546316799E-5</v>
      </c>
      <c r="AN6" s="151"/>
      <c r="AO6" s="154">
        <v>0.54416521522766859</v>
      </c>
      <c r="AP6" s="158">
        <v>5.1754167703408807E-2</v>
      </c>
      <c r="AQ6" s="154">
        <v>0.27668574272207019</v>
      </c>
      <c r="AR6" s="158">
        <v>4.4992289384587608E-5</v>
      </c>
      <c r="AS6" s="152">
        <v>4.6057819864651073E-3</v>
      </c>
      <c r="AT6">
        <v>1.277017230258868E-2</v>
      </c>
      <c r="AU6" s="100">
        <v>7.5257662349945367E-2</v>
      </c>
    </row>
    <row r="7" spans="1:47" ht="18" customHeight="1" x14ac:dyDescent="0.2">
      <c r="A7" s="110">
        <v>11</v>
      </c>
      <c r="B7" s="111" t="s">
        <v>45</v>
      </c>
      <c r="C7" s="150">
        <v>4.7703793635698651E-3</v>
      </c>
      <c r="D7" s="150">
        <v>3.7207912127401087E-5</v>
      </c>
      <c r="E7" s="150">
        <v>1.0461302016847023</v>
      </c>
      <c r="F7" s="150">
        <v>4.9914710327210812E-4</v>
      </c>
      <c r="G7" s="150">
        <v>2.5534667863048372E-4</v>
      </c>
      <c r="H7" s="150">
        <v>2.0273737580381334E-3</v>
      </c>
      <c r="I7" s="150">
        <v>4.548562340311793E-6</v>
      </c>
      <c r="J7" s="150">
        <v>9.5578330483540909E-5</v>
      </c>
      <c r="K7" s="150">
        <v>1.4454200145628781E-4</v>
      </c>
      <c r="L7" s="150">
        <v>2.0926649127481103E-5</v>
      </c>
      <c r="M7" s="150">
        <v>2.4301200739902043E-5</v>
      </c>
      <c r="N7" s="150">
        <v>2.1482967352603394E-5</v>
      </c>
      <c r="O7" s="150">
        <v>2.7441509640146721E-5</v>
      </c>
      <c r="P7" s="150">
        <v>2.2001509753021046E-5</v>
      </c>
      <c r="Q7" s="150">
        <v>2.7127449471714062E-5</v>
      </c>
      <c r="R7" s="150">
        <v>3.3543241984165203E-5</v>
      </c>
      <c r="S7" s="150">
        <v>3.0162890247338694E-5</v>
      </c>
      <c r="T7" s="150">
        <v>3.0819822629843955E-5</v>
      </c>
      <c r="U7" s="150">
        <v>2.0531014446677009E-5</v>
      </c>
      <c r="V7" s="150">
        <v>3.019789130331654E-4</v>
      </c>
      <c r="W7" s="150">
        <v>4.399935283666981E-5</v>
      </c>
      <c r="X7" s="150">
        <v>2.2891157991571674E-5</v>
      </c>
      <c r="Y7" s="150">
        <v>6.1405976080171413E-5</v>
      </c>
      <c r="Z7" s="150">
        <v>4.9429710767890166E-5</v>
      </c>
      <c r="AA7" s="150">
        <v>7.3387077202047781E-5</v>
      </c>
      <c r="AB7" s="150">
        <v>4.582623668194318E-5</v>
      </c>
      <c r="AC7" s="150">
        <v>4.219947440539994E-5</v>
      </c>
      <c r="AD7" s="150">
        <v>9.8732306649965162E-5</v>
      </c>
      <c r="AE7" s="150">
        <v>2.1443771737016023E-4</v>
      </c>
      <c r="AF7" s="150">
        <v>2.8446901466293913E-4</v>
      </c>
      <c r="AG7" s="150">
        <v>1.5431139224229024E-3</v>
      </c>
      <c r="AH7" s="150">
        <v>1.7632336807902099E-3</v>
      </c>
      <c r="AI7" s="150">
        <v>5.3723895989163124E-4</v>
      </c>
      <c r="AJ7" s="150">
        <v>1.1128406637030087E-4</v>
      </c>
      <c r="AK7" s="150">
        <v>2.3258723310360094E-2</v>
      </c>
      <c r="AL7" s="150">
        <v>6.3281949924283974E-5</v>
      </c>
      <c r="AM7" s="112">
        <v>1.1509890557943768E-3</v>
      </c>
      <c r="AN7" s="151"/>
      <c r="AO7" s="154">
        <v>0.3665677397352527</v>
      </c>
      <c r="AP7" s="158">
        <v>4.1771581629978773E-2</v>
      </c>
      <c r="AQ7" s="154">
        <v>0.14717288592616773</v>
      </c>
      <c r="AR7" s="158">
        <v>2.3094529516101737E-2</v>
      </c>
      <c r="AS7" s="152">
        <v>0.18928841210193881</v>
      </c>
      <c r="AT7">
        <v>0.31897337124918018</v>
      </c>
      <c r="AU7" s="100">
        <v>3.4973973027581803E-2</v>
      </c>
    </row>
    <row r="8" spans="1:47" ht="18" customHeight="1" x14ac:dyDescent="0.2">
      <c r="A8" s="110">
        <v>15</v>
      </c>
      <c r="B8" s="111" t="s">
        <v>16</v>
      </c>
      <c r="C8" s="150">
        <v>4.7501491695617842E-4</v>
      </c>
      <c r="D8" s="150">
        <v>3.2919383514892108E-4</v>
      </c>
      <c r="E8" s="150">
        <v>1.5880772830450751E-4</v>
      </c>
      <c r="F8" s="150">
        <v>1.0137393662463121</v>
      </c>
      <c r="G8" s="150">
        <v>3.974193949816903E-4</v>
      </c>
      <c r="H8" s="150">
        <v>1.4834678507938553E-4</v>
      </c>
      <c r="I8" s="150">
        <v>8.1994744052786588E-6</v>
      </c>
      <c r="J8" s="150">
        <v>3.0861682859599255E-4</v>
      </c>
      <c r="K8" s="150">
        <v>5.4385933694961529E-4</v>
      </c>
      <c r="L8" s="150">
        <v>8.5374756847204591E-5</v>
      </c>
      <c r="M8" s="150">
        <v>1.2489838420300697E-4</v>
      </c>
      <c r="N8" s="150">
        <v>1.4687491127497211E-4</v>
      </c>
      <c r="O8" s="150">
        <v>1.8102171479167679E-4</v>
      </c>
      <c r="P8" s="150">
        <v>1.1310979672389773E-4</v>
      </c>
      <c r="Q8" s="150">
        <v>2.3137125833011237E-4</v>
      </c>
      <c r="R8" s="150">
        <v>3.283468287948996E-4</v>
      </c>
      <c r="S8" s="150">
        <v>2.9221811311170562E-4</v>
      </c>
      <c r="T8" s="150">
        <v>1.5619805087643081E-4</v>
      </c>
      <c r="U8" s="150">
        <v>1.9740301871802642E-4</v>
      </c>
      <c r="V8" s="150">
        <v>6.1213200806107257E-4</v>
      </c>
      <c r="W8" s="150">
        <v>5.1226014144674153E-4</v>
      </c>
      <c r="X8" s="150">
        <v>8.062427518308146E-5</v>
      </c>
      <c r="Y8" s="150">
        <v>2.256141406415994E-4</v>
      </c>
      <c r="Z8" s="150">
        <v>4.5612542089819167E-4</v>
      </c>
      <c r="AA8" s="150">
        <v>4.8989540106089051E-4</v>
      </c>
      <c r="AB8" s="150">
        <v>2.2742112636569019E-4</v>
      </c>
      <c r="AC8" s="150">
        <v>5.4594926733371533E-5</v>
      </c>
      <c r="AD8" s="150">
        <v>2.3737195581099136E-4</v>
      </c>
      <c r="AE8" s="150">
        <v>1.7823502085588191E-4</v>
      </c>
      <c r="AF8" s="150">
        <v>8.0496478885424671E-4</v>
      </c>
      <c r="AG8" s="150">
        <v>1.4400553563837201E-4</v>
      </c>
      <c r="AH8" s="150">
        <v>3.2704329172346516E-4</v>
      </c>
      <c r="AI8" s="150">
        <v>2.1138162009831716E-3</v>
      </c>
      <c r="AJ8" s="150">
        <v>2.8931777423066079E-4</v>
      </c>
      <c r="AK8" s="150">
        <v>4.4166277620720219E-4</v>
      </c>
      <c r="AL8" s="150">
        <v>2.0885711024148479E-3</v>
      </c>
      <c r="AM8" s="112">
        <v>1.8949393072852804E-4</v>
      </c>
      <c r="AN8" s="151"/>
      <c r="AO8" s="154">
        <v>0.5763909812833542</v>
      </c>
      <c r="AP8" s="158">
        <v>0.13537267318642596</v>
      </c>
      <c r="AQ8" s="154">
        <v>0.43615657636034011</v>
      </c>
      <c r="AR8" s="158">
        <v>1.3417219642026718E-3</v>
      </c>
      <c r="AS8" s="152">
        <v>9.0171029582497453E-2</v>
      </c>
      <c r="AT8">
        <v>0.43288911114566259</v>
      </c>
      <c r="AU8" s="100">
        <v>3.1827546858595429E-2</v>
      </c>
    </row>
    <row r="9" spans="1:47" ht="18" customHeight="1" x14ac:dyDescent="0.2">
      <c r="A9" s="110">
        <v>16</v>
      </c>
      <c r="B9" s="113" t="s">
        <v>17</v>
      </c>
      <c r="C9" s="114">
        <v>1.2334325988991698E-2</v>
      </c>
      <c r="D9" s="114">
        <v>1.0725649269208949E-3</v>
      </c>
      <c r="E9" s="114">
        <v>4.5524659847444547E-3</v>
      </c>
      <c r="F9" s="114">
        <v>1.4547985840865521E-3</v>
      </c>
      <c r="G9" s="114">
        <v>1.057493517272492</v>
      </c>
      <c r="H9" s="114">
        <v>4.6019943696937989E-3</v>
      </c>
      <c r="I9" s="114">
        <v>6.5939812280800775E-5</v>
      </c>
      <c r="J9" s="114">
        <v>1.8830516761677964E-3</v>
      </c>
      <c r="K9" s="114">
        <v>4.6222562461498669E-3</v>
      </c>
      <c r="L9" s="114">
        <v>5.223452574159165E-4</v>
      </c>
      <c r="M9" s="114">
        <v>1.2040307842401694E-3</v>
      </c>
      <c r="N9" s="114">
        <v>1.2780172206696813E-3</v>
      </c>
      <c r="O9" s="114">
        <v>1.0139725435693422E-3</v>
      </c>
      <c r="P9" s="114">
        <v>6.3938624312689506E-4</v>
      </c>
      <c r="Q9" s="114">
        <v>1.9830327412531925E-3</v>
      </c>
      <c r="R9" s="114">
        <v>1.4782598809555821E-3</v>
      </c>
      <c r="S9" s="114">
        <v>2.3692628132248577E-3</v>
      </c>
      <c r="T9" s="114">
        <v>1.7760116634445006E-3</v>
      </c>
      <c r="U9" s="114">
        <v>7.9766762563557238E-4</v>
      </c>
      <c r="V9" s="114">
        <v>1.3707960043016328E-2</v>
      </c>
      <c r="W9" s="114">
        <v>1.2322727132252128E-2</v>
      </c>
      <c r="X9" s="114">
        <v>1.5529397016520276E-3</v>
      </c>
      <c r="Y9" s="114">
        <v>2.8260562344303384E-3</v>
      </c>
      <c r="Z9" s="114">
        <v>2.8486084931902945E-3</v>
      </c>
      <c r="AA9" s="114">
        <v>2.8670725994267348E-3</v>
      </c>
      <c r="AB9" s="114">
        <v>2.3557669382096545E-3</v>
      </c>
      <c r="AC9" s="114">
        <v>8.1675370647748364E-4</v>
      </c>
      <c r="AD9" s="114">
        <v>2.6671961978086151E-3</v>
      </c>
      <c r="AE9" s="114">
        <v>3.5998707508380309E-3</v>
      </c>
      <c r="AF9" s="114">
        <v>1.9709161914754614E-3</v>
      </c>
      <c r="AG9" s="114">
        <v>4.1391303172989939E-3</v>
      </c>
      <c r="AH9" s="114">
        <v>1.9630636089837789E-3</v>
      </c>
      <c r="AI9" s="114">
        <v>6.8956217425936873E-3</v>
      </c>
      <c r="AJ9" s="114">
        <v>2.1444210566786302E-3</v>
      </c>
      <c r="AK9" s="114">
        <v>2.159956708249481E-3</v>
      </c>
      <c r="AL9" s="114">
        <v>0.10481590967666045</v>
      </c>
      <c r="AM9" s="115">
        <v>1.2111252890751822E-3</v>
      </c>
      <c r="AN9" s="151"/>
      <c r="AO9" s="154">
        <v>0.41950547994221876</v>
      </c>
      <c r="AP9" s="158">
        <v>6.3368872337887808E-2</v>
      </c>
      <c r="AQ9" s="154">
        <v>0.24032727248631672</v>
      </c>
      <c r="AR9" s="158">
        <v>2.0331125497796499E-3</v>
      </c>
      <c r="AS9" s="152">
        <v>0.22387895184057161</v>
      </c>
      <c r="AT9">
        <v>0.22777404050280578</v>
      </c>
      <c r="AU9" s="100">
        <v>6.8733145769724807E-2</v>
      </c>
    </row>
    <row r="10" spans="1:47" ht="18" customHeight="1" x14ac:dyDescent="0.2">
      <c r="A10" s="116">
        <v>20</v>
      </c>
      <c r="B10" s="111" t="s">
        <v>18</v>
      </c>
      <c r="C10" s="150">
        <v>1.3529849419186434E-2</v>
      </c>
      <c r="D10" s="150">
        <v>1.0581727985607599E-3</v>
      </c>
      <c r="E10" s="150">
        <v>3.1341753001290426E-3</v>
      </c>
      <c r="F10" s="150">
        <v>2.6240370425932833E-2</v>
      </c>
      <c r="G10" s="150">
        <v>1.0589922529146143E-2</v>
      </c>
      <c r="H10" s="150">
        <v>1.0925298879040504</v>
      </c>
      <c r="I10" s="150">
        <v>4.1936798635872552E-4</v>
      </c>
      <c r="J10" s="150">
        <v>4.1935507615276646E-2</v>
      </c>
      <c r="K10" s="150">
        <v>9.3289424876429258E-3</v>
      </c>
      <c r="L10" s="150">
        <v>2.1541332449400321E-3</v>
      </c>
      <c r="M10" s="150">
        <v>2.8815602423578209E-3</v>
      </c>
      <c r="N10" s="150">
        <v>2.7499801358201693E-3</v>
      </c>
      <c r="O10" s="150">
        <v>2.1943076320121236E-3</v>
      </c>
      <c r="P10" s="150">
        <v>1.4412558958901726E-3</v>
      </c>
      <c r="Q10" s="150">
        <v>5.8531994385784417E-3</v>
      </c>
      <c r="R10" s="150">
        <v>5.6413625252318238E-3</v>
      </c>
      <c r="S10" s="150">
        <v>5.7556564604091679E-3</v>
      </c>
      <c r="T10" s="150">
        <v>3.2789008407459489E-3</v>
      </c>
      <c r="U10" s="150">
        <v>3.1189679149193962E-3</v>
      </c>
      <c r="V10" s="150">
        <v>8.5532994674717353E-3</v>
      </c>
      <c r="W10" s="150">
        <v>2.3766971976487508E-3</v>
      </c>
      <c r="X10" s="150">
        <v>1.1444501293654415E-3</v>
      </c>
      <c r="Y10" s="150">
        <v>4.0914237114662941E-3</v>
      </c>
      <c r="Z10" s="150">
        <v>6.7511138476407054E-3</v>
      </c>
      <c r="AA10" s="150">
        <v>3.1789474900125993E-4</v>
      </c>
      <c r="AB10" s="150">
        <v>4.1185074481677885E-4</v>
      </c>
      <c r="AC10" s="150">
        <v>1.8936045040818025E-4</v>
      </c>
      <c r="AD10" s="150">
        <v>5.870037427533161E-4</v>
      </c>
      <c r="AE10" s="150">
        <v>7.6710715362565088E-4</v>
      </c>
      <c r="AF10" s="150">
        <v>1.088466682711133E-3</v>
      </c>
      <c r="AG10" s="150">
        <v>5.1295125199553307E-3</v>
      </c>
      <c r="AH10" s="150">
        <v>3.9315284376824938E-2</v>
      </c>
      <c r="AI10" s="150">
        <v>1.2554066268693053E-3</v>
      </c>
      <c r="AJ10" s="150">
        <v>1.6309924042207363E-3</v>
      </c>
      <c r="AK10" s="150">
        <v>2.5743490556728657E-3</v>
      </c>
      <c r="AL10" s="150">
        <v>4.5653827371606804E-3</v>
      </c>
      <c r="AM10" s="112">
        <v>1.7189632548054638E-3</v>
      </c>
      <c r="AN10" s="151"/>
      <c r="AO10" s="154">
        <v>0.33202232111473495</v>
      </c>
      <c r="AP10" s="158">
        <v>2.209956520905541E-2</v>
      </c>
      <c r="AQ10" s="154">
        <v>0.13235081089256764</v>
      </c>
      <c r="AR10" s="158">
        <v>5.4842259696472979E-3</v>
      </c>
      <c r="AS10" s="152">
        <v>0.23489802794683246</v>
      </c>
      <c r="AT10">
        <v>0.21020511769673969</v>
      </c>
      <c r="AU10" s="100">
        <v>2.985913057786839E-2</v>
      </c>
    </row>
    <row r="11" spans="1:47" ht="18" customHeight="1" x14ac:dyDescent="0.2">
      <c r="A11" s="110">
        <v>21</v>
      </c>
      <c r="B11" s="111" t="s">
        <v>19</v>
      </c>
      <c r="C11" s="150">
        <v>7.9436001017397055E-3</v>
      </c>
      <c r="D11" s="150">
        <v>1.8148621705855437E-2</v>
      </c>
      <c r="E11" s="150">
        <v>3.6367965662429313E-3</v>
      </c>
      <c r="F11" s="150">
        <v>2.9435767169561427E-3</v>
      </c>
      <c r="G11" s="150">
        <v>3.1943749457594649E-3</v>
      </c>
      <c r="H11" s="150">
        <v>3.4426672463791996E-2</v>
      </c>
      <c r="I11" s="150">
        <v>1.0230774294105078</v>
      </c>
      <c r="J11" s="150">
        <v>2.7821500714188228E-3</v>
      </c>
      <c r="K11" s="150">
        <v>1.3571486310319833E-2</v>
      </c>
      <c r="L11" s="150">
        <v>6.4008202049623342E-3</v>
      </c>
      <c r="M11" s="150">
        <v>4.1031382695837062E-3</v>
      </c>
      <c r="N11" s="150">
        <v>3.2962081564145854E-3</v>
      </c>
      <c r="O11" s="150">
        <v>1.9085652943525919E-3</v>
      </c>
      <c r="P11" s="150">
        <v>1.3152585684222905E-3</v>
      </c>
      <c r="Q11" s="150">
        <v>1.8211029918733701E-3</v>
      </c>
      <c r="R11" s="150">
        <v>1.9196803140133988E-3</v>
      </c>
      <c r="S11" s="150">
        <v>1.6251180379088361E-3</v>
      </c>
      <c r="T11" s="150">
        <v>1.1585634418324448E-3</v>
      </c>
      <c r="U11" s="150">
        <v>2.4270270155221534E-3</v>
      </c>
      <c r="V11" s="150">
        <v>2.2712363498192225E-3</v>
      </c>
      <c r="W11" s="150">
        <v>4.7553760672876836E-3</v>
      </c>
      <c r="X11" s="150">
        <v>2.1351524179536053E-2</v>
      </c>
      <c r="Y11" s="150">
        <v>1.1463581337093165E-2</v>
      </c>
      <c r="Z11" s="150">
        <v>1.4062884682611467E-2</v>
      </c>
      <c r="AA11" s="150">
        <v>2.2924890346837814E-3</v>
      </c>
      <c r="AB11" s="150">
        <v>1.6801599942934736E-3</v>
      </c>
      <c r="AC11" s="150">
        <v>8.7564566799427966E-4</v>
      </c>
      <c r="AD11" s="150">
        <v>3.3584575188668087E-2</v>
      </c>
      <c r="AE11" s="150">
        <v>1.7385038602673179E-3</v>
      </c>
      <c r="AF11" s="150">
        <v>1.0038262738011073E-2</v>
      </c>
      <c r="AG11" s="150">
        <v>3.6798698058813422E-3</v>
      </c>
      <c r="AH11" s="150">
        <v>3.0587039440844628E-3</v>
      </c>
      <c r="AI11" s="150">
        <v>3.5980296828320114E-3</v>
      </c>
      <c r="AJ11" s="150">
        <v>2.0585279388650631E-3</v>
      </c>
      <c r="AK11" s="150">
        <v>3.9504135170000581E-3</v>
      </c>
      <c r="AL11" s="150">
        <v>2.4427742664144881E-3</v>
      </c>
      <c r="AM11" s="112">
        <v>9.5794141490897974E-3</v>
      </c>
      <c r="AN11" s="151"/>
      <c r="AO11" s="154">
        <v>0.59301676361341638</v>
      </c>
      <c r="AP11" s="158">
        <v>1.658827702503432E-3</v>
      </c>
      <c r="AQ11" s="154">
        <v>1.5366578298202762E-2</v>
      </c>
      <c r="AR11" s="158">
        <v>1.0393000499189679E-2</v>
      </c>
      <c r="AS11" s="152">
        <v>0.50204852570933278</v>
      </c>
      <c r="AT11">
        <v>0.18250341317981927</v>
      </c>
      <c r="AU11" s="100">
        <v>2.3246482054168363E-2</v>
      </c>
    </row>
    <row r="12" spans="1:47" ht="18" customHeight="1" x14ac:dyDescent="0.2">
      <c r="A12" s="110">
        <v>22</v>
      </c>
      <c r="B12" s="111" t="s">
        <v>59</v>
      </c>
      <c r="C12" s="150">
        <v>4.310018523600306E-3</v>
      </c>
      <c r="D12" s="150">
        <v>1.584377945469259E-3</v>
      </c>
      <c r="E12" s="150">
        <v>5.2112293418693639E-3</v>
      </c>
      <c r="F12" s="150">
        <v>2.4946814767194919E-3</v>
      </c>
      <c r="G12" s="150">
        <v>9.5532718824189074E-3</v>
      </c>
      <c r="H12" s="150">
        <v>8.7232613387493111E-3</v>
      </c>
      <c r="I12" s="150">
        <v>6.8993359154651855E-5</v>
      </c>
      <c r="J12" s="150">
        <v>1.0552063378539083</v>
      </c>
      <c r="K12" s="150">
        <v>4.4099689745266913E-3</v>
      </c>
      <c r="L12" s="150">
        <v>5.8757280827517549E-4</v>
      </c>
      <c r="M12" s="150">
        <v>3.0381542816902379E-3</v>
      </c>
      <c r="N12" s="150">
        <v>1.3024166615357622E-3</v>
      </c>
      <c r="O12" s="150">
        <v>4.7028540776350566E-3</v>
      </c>
      <c r="P12" s="150">
        <v>8.8843874230648753E-3</v>
      </c>
      <c r="Q12" s="150">
        <v>1.3993752864109968E-2</v>
      </c>
      <c r="R12" s="150">
        <v>3.8052207600938275E-3</v>
      </c>
      <c r="S12" s="150">
        <v>1.2858455431670881E-2</v>
      </c>
      <c r="T12" s="150">
        <v>1.3985625456757642E-2</v>
      </c>
      <c r="U12" s="150">
        <v>1.0391631034951387E-2</v>
      </c>
      <c r="V12" s="150">
        <v>1.1908622305099436E-2</v>
      </c>
      <c r="W12" s="150">
        <v>4.7694699941749595E-3</v>
      </c>
      <c r="X12" s="150">
        <v>5.2538519524473288E-4</v>
      </c>
      <c r="Y12" s="150">
        <v>1.6163092778223552E-2</v>
      </c>
      <c r="Z12" s="150">
        <v>9.6047866108356725E-3</v>
      </c>
      <c r="AA12" s="150">
        <v>1.8289440156018671E-3</v>
      </c>
      <c r="AB12" s="150">
        <v>1.4710983922195712E-3</v>
      </c>
      <c r="AC12" s="150">
        <v>6.3551332608628697E-4</v>
      </c>
      <c r="AD12" s="150">
        <v>1.4938092918326761E-3</v>
      </c>
      <c r="AE12" s="150">
        <v>1.9962769262398556E-3</v>
      </c>
      <c r="AF12" s="150">
        <v>1.9382259975770271E-3</v>
      </c>
      <c r="AG12" s="150">
        <v>2.7994683555335824E-3</v>
      </c>
      <c r="AH12" s="150">
        <v>1.3282807355923017E-3</v>
      </c>
      <c r="AI12" s="150">
        <v>3.1066465042981629E-3</v>
      </c>
      <c r="AJ12" s="150">
        <v>2.0748079067334701E-3</v>
      </c>
      <c r="AK12" s="150">
        <v>1.7333783230841222E-3</v>
      </c>
      <c r="AL12" s="150">
        <v>1.5321868056522558E-2</v>
      </c>
      <c r="AM12" s="112">
        <v>1.545983941926165E-3</v>
      </c>
      <c r="AN12" s="151"/>
      <c r="AO12" s="154">
        <v>0.48094904034193403</v>
      </c>
      <c r="AP12" s="158">
        <v>6.3466632718841579E-2</v>
      </c>
      <c r="AQ12" s="154">
        <v>0.29642139363044906</v>
      </c>
      <c r="AR12" s="158">
        <v>2.1287948043754862E-3</v>
      </c>
      <c r="AS12" s="152">
        <v>0.26860718323355515</v>
      </c>
      <c r="AT12">
        <v>0.18507748312665584</v>
      </c>
      <c r="AU12" s="100">
        <v>3.2260839046717366E-2</v>
      </c>
    </row>
    <row r="13" spans="1:47" ht="18" customHeight="1" x14ac:dyDescent="0.2">
      <c r="A13" s="110">
        <v>25</v>
      </c>
      <c r="B13" s="111" t="s">
        <v>20</v>
      </c>
      <c r="C13" s="150">
        <v>1.5092843960406921E-3</v>
      </c>
      <c r="D13" s="150">
        <v>1.4274087133706205E-4</v>
      </c>
      <c r="E13" s="150">
        <v>7.4833353204444215E-4</v>
      </c>
      <c r="F13" s="150">
        <v>1.9715659898957006E-4</v>
      </c>
      <c r="G13" s="150">
        <v>1.0544257913596867E-3</v>
      </c>
      <c r="H13" s="150">
        <v>2.0098616253851928E-3</v>
      </c>
      <c r="I13" s="150">
        <v>8.9857074664970174E-5</v>
      </c>
      <c r="J13" s="150">
        <v>9.0162575851431546E-4</v>
      </c>
      <c r="K13" s="150">
        <v>1.0284836508861135</v>
      </c>
      <c r="L13" s="150">
        <v>1.9827701526628945E-3</v>
      </c>
      <c r="M13" s="150">
        <v>1.6915129154823981E-3</v>
      </c>
      <c r="N13" s="150">
        <v>1.6583729280240671E-3</v>
      </c>
      <c r="O13" s="150">
        <v>2.3246749983025271E-3</v>
      </c>
      <c r="P13" s="150">
        <v>1.0672521582487254E-3</v>
      </c>
      <c r="Q13" s="150">
        <v>3.0665692727524035E-3</v>
      </c>
      <c r="R13" s="150">
        <v>1.1058689043519655E-2</v>
      </c>
      <c r="S13" s="150">
        <v>2.9189411519083565E-3</v>
      </c>
      <c r="T13" s="150">
        <v>9.2404205963698917E-4</v>
      </c>
      <c r="U13" s="150">
        <v>2.5798565891226766E-3</v>
      </c>
      <c r="V13" s="150">
        <v>1.1285976198830332E-3</v>
      </c>
      <c r="W13" s="150">
        <v>1.3501233630427826E-2</v>
      </c>
      <c r="X13" s="150">
        <v>5.0975387284182068E-4</v>
      </c>
      <c r="Y13" s="150">
        <v>2.7071393600053215E-3</v>
      </c>
      <c r="Z13" s="150">
        <v>3.9611999884445664E-4</v>
      </c>
      <c r="AA13" s="150">
        <v>1.8407486812595553E-4</v>
      </c>
      <c r="AB13" s="150">
        <v>1.3601503169381098E-4</v>
      </c>
      <c r="AC13" s="150">
        <v>3.0007226633717114E-4</v>
      </c>
      <c r="AD13" s="150">
        <v>2.5750611204612169E-4</v>
      </c>
      <c r="AE13" s="150">
        <v>1.9111820893831971E-4</v>
      </c>
      <c r="AF13" s="150">
        <v>4.5734539758877522E-4</v>
      </c>
      <c r="AG13" s="150">
        <v>8.8538961971895171E-4</v>
      </c>
      <c r="AH13" s="150">
        <v>3.4095929641809249E-4</v>
      </c>
      <c r="AI13" s="150">
        <v>2.4097820580609594E-4</v>
      </c>
      <c r="AJ13" s="150">
        <v>2.0782581840123401E-4</v>
      </c>
      <c r="AK13" s="150">
        <v>4.4671419084083014E-4</v>
      </c>
      <c r="AL13" s="150">
        <v>1.6456927053146147E-3</v>
      </c>
      <c r="AM13" s="112">
        <v>1.2791254729839876E-3</v>
      </c>
      <c r="AN13" s="151"/>
      <c r="AO13" s="154">
        <v>0.47480249568791122</v>
      </c>
      <c r="AP13" s="158">
        <v>4.1332169246821829E-2</v>
      </c>
      <c r="AQ13" s="154">
        <v>0.21532335342092374</v>
      </c>
      <c r="AR13" s="158">
        <v>3.7168201810328268E-4</v>
      </c>
      <c r="AS13" s="152">
        <v>0.24608959438412192</v>
      </c>
      <c r="AT13">
        <v>0.17883609489207672</v>
      </c>
      <c r="AU13" s="100">
        <v>6.6271205902616259E-2</v>
      </c>
    </row>
    <row r="14" spans="1:47" ht="18" customHeight="1" x14ac:dyDescent="0.2">
      <c r="A14" s="117">
        <v>26</v>
      </c>
      <c r="B14" s="113" t="s">
        <v>21</v>
      </c>
      <c r="C14" s="114">
        <v>3.6575900870036845E-4</v>
      </c>
      <c r="D14" s="114">
        <v>1.4355518591284146E-3</v>
      </c>
      <c r="E14" s="114">
        <v>5.0453772166368269E-4</v>
      </c>
      <c r="F14" s="114">
        <v>1.6822322869371396E-4</v>
      </c>
      <c r="G14" s="114">
        <v>1.138535240579459E-2</v>
      </c>
      <c r="H14" s="114">
        <v>5.192168697037956E-4</v>
      </c>
      <c r="I14" s="114">
        <v>2.3791813466758441E-5</v>
      </c>
      <c r="J14" s="114">
        <v>1.0594731247923783E-3</v>
      </c>
      <c r="K14" s="114">
        <v>1.6023616138249345E-3</v>
      </c>
      <c r="L14" s="114">
        <v>1.1938306003140073</v>
      </c>
      <c r="M14" s="114">
        <v>5.7422136767016024E-4</v>
      </c>
      <c r="N14" s="114">
        <v>7.1497014408479415E-2</v>
      </c>
      <c r="O14" s="114">
        <v>3.9373951281054628E-2</v>
      </c>
      <c r="P14" s="114">
        <v>2.9821591617585616E-2</v>
      </c>
      <c r="Q14" s="114">
        <v>8.1342774531506928E-3</v>
      </c>
      <c r="R14" s="114">
        <v>5.3070415136362639E-3</v>
      </c>
      <c r="S14" s="114">
        <v>1.4730706471018068E-2</v>
      </c>
      <c r="T14" s="114">
        <v>4.7993737777115193E-3</v>
      </c>
      <c r="U14" s="114">
        <v>1.7441182004977445E-2</v>
      </c>
      <c r="V14" s="114">
        <v>1.7375364395368915E-3</v>
      </c>
      <c r="W14" s="114">
        <v>1.2026135656989526E-2</v>
      </c>
      <c r="X14" s="114">
        <v>4.9082279115993902E-4</v>
      </c>
      <c r="Y14" s="114">
        <v>1.0799665448781165E-3</v>
      </c>
      <c r="Z14" s="114">
        <v>2.3256120318619955E-4</v>
      </c>
      <c r="AA14" s="114">
        <v>2.8042729169902136E-4</v>
      </c>
      <c r="AB14" s="114">
        <v>1.6795344119865753E-4</v>
      </c>
      <c r="AC14" s="114">
        <v>2.7225809138264575E-4</v>
      </c>
      <c r="AD14" s="114">
        <v>5.0724021897356449E-4</v>
      </c>
      <c r="AE14" s="114">
        <v>2.3921944093431357E-4</v>
      </c>
      <c r="AF14" s="114">
        <v>5.9582917285146738E-4</v>
      </c>
      <c r="AG14" s="114">
        <v>2.8798342808245551E-4</v>
      </c>
      <c r="AH14" s="114">
        <v>1.3712032358404177E-4</v>
      </c>
      <c r="AI14" s="114">
        <v>2.8518801448626963E-4</v>
      </c>
      <c r="AJ14" s="114">
        <v>3.490408146930068E-4</v>
      </c>
      <c r="AK14" s="114">
        <v>2.4316702495537267E-4</v>
      </c>
      <c r="AL14" s="114">
        <v>1.3378313300354174E-3</v>
      </c>
      <c r="AM14" s="115">
        <v>1.6836876077971953E-3</v>
      </c>
      <c r="AN14" s="151"/>
      <c r="AO14" s="154">
        <v>0.29348826311984105</v>
      </c>
      <c r="AP14" s="158">
        <v>1.4006653478446165E-2</v>
      </c>
      <c r="AQ14" s="154">
        <v>8.9957127681905211E-2</v>
      </c>
      <c r="AR14" s="158">
        <v>2.9748487815230336E-4</v>
      </c>
      <c r="AS14" s="152">
        <v>0.30681037489727625</v>
      </c>
      <c r="AT14">
        <v>4.4136684029070707E-2</v>
      </c>
      <c r="AU14" s="100">
        <v>3.2259733117485527E-2</v>
      </c>
    </row>
    <row r="15" spans="1:47" ht="18" customHeight="1" x14ac:dyDescent="0.2">
      <c r="A15" s="110">
        <v>27</v>
      </c>
      <c r="B15" s="111" t="s">
        <v>22</v>
      </c>
      <c r="C15" s="150">
        <v>9.8286533379504112E-5</v>
      </c>
      <c r="D15" s="150">
        <v>1.1894608744622677E-4</v>
      </c>
      <c r="E15" s="150">
        <v>5.5963221628497052E-4</v>
      </c>
      <c r="F15" s="150">
        <v>6.7331027008717375E-5</v>
      </c>
      <c r="G15" s="150">
        <v>1.9203687661715034E-3</v>
      </c>
      <c r="H15" s="150">
        <v>1.3997107797627771E-3</v>
      </c>
      <c r="I15" s="150">
        <v>9.1267348284736929E-6</v>
      </c>
      <c r="J15" s="150">
        <v>7.0574749264379788E-4</v>
      </c>
      <c r="K15" s="150">
        <v>1.6761328795236417E-3</v>
      </c>
      <c r="L15" s="150">
        <v>5.7051112718097523E-3</v>
      </c>
      <c r="M15" s="150">
        <v>1.1036347849672377</v>
      </c>
      <c r="N15" s="150">
        <v>1.2882552287903668E-2</v>
      </c>
      <c r="O15" s="150">
        <v>9.840800341370054E-3</v>
      </c>
      <c r="P15" s="150">
        <v>3.5919259946257565E-3</v>
      </c>
      <c r="Q15" s="150">
        <v>1.4828759282710498E-2</v>
      </c>
      <c r="R15" s="150">
        <v>1.7485356279283739E-2</v>
      </c>
      <c r="S15" s="150">
        <v>1.7489049493970604E-2</v>
      </c>
      <c r="T15" s="150">
        <v>7.6246433834541247E-3</v>
      </c>
      <c r="U15" s="150">
        <v>5.0572324835847253E-3</v>
      </c>
      <c r="V15" s="150">
        <v>2.5940605887778334E-3</v>
      </c>
      <c r="W15" s="150">
        <v>2.6557417003654038E-3</v>
      </c>
      <c r="X15" s="150">
        <v>1.8150481364759564E-4</v>
      </c>
      <c r="Y15" s="150">
        <v>3.3010839533659952E-4</v>
      </c>
      <c r="Z15" s="150">
        <v>8.6671391627799821E-5</v>
      </c>
      <c r="AA15" s="150">
        <v>7.8095636108083352E-5</v>
      </c>
      <c r="AB15" s="150">
        <v>6.7263103134770251E-5</v>
      </c>
      <c r="AC15" s="150">
        <v>6.8817371022370367E-5</v>
      </c>
      <c r="AD15" s="150">
        <v>1.0513585378005809E-4</v>
      </c>
      <c r="AE15" s="150">
        <v>1.0326456762101614E-4</v>
      </c>
      <c r="AF15" s="150">
        <v>2.4017481512172303E-4</v>
      </c>
      <c r="AG15" s="150">
        <v>1.4526348978148601E-4</v>
      </c>
      <c r="AH15" s="150">
        <v>5.2434256370312087E-4</v>
      </c>
      <c r="AI15" s="150">
        <v>1.7157722248990577E-4</v>
      </c>
      <c r="AJ15" s="150">
        <v>1.7181606218428621E-4</v>
      </c>
      <c r="AK15" s="150">
        <v>1.558500028124062E-4</v>
      </c>
      <c r="AL15" s="150">
        <v>6.6489105193116588E-4</v>
      </c>
      <c r="AM15" s="112">
        <v>8.2233115809286284E-4</v>
      </c>
      <c r="AN15" s="151"/>
      <c r="AO15" s="154">
        <v>0.22548099641450234</v>
      </c>
      <c r="AP15" s="158">
        <v>2.8901216292178868E-2</v>
      </c>
      <c r="AQ15" s="154">
        <v>0.1681152734137924</v>
      </c>
      <c r="AR15" s="158">
        <v>3.4151300638710037E-4</v>
      </c>
      <c r="AS15" s="152">
        <v>0.21866564821836121</v>
      </c>
      <c r="AT15">
        <v>8.3707677576120507E-2</v>
      </c>
      <c r="AU15" s="100">
        <v>3.285072636067244E-2</v>
      </c>
    </row>
    <row r="16" spans="1:47" ht="18" customHeight="1" x14ac:dyDescent="0.2">
      <c r="A16" s="110">
        <v>28</v>
      </c>
      <c r="B16" s="111" t="s">
        <v>23</v>
      </c>
      <c r="C16" s="150">
        <v>1.878151696200067E-3</v>
      </c>
      <c r="D16" s="150">
        <v>4.836242598635139E-3</v>
      </c>
      <c r="E16" s="150">
        <v>5.8251584744400528E-3</v>
      </c>
      <c r="F16" s="150">
        <v>7.2572167231486234E-4</v>
      </c>
      <c r="G16" s="150">
        <v>1.2976838561815612E-2</v>
      </c>
      <c r="H16" s="150">
        <v>5.5998750001101738E-3</v>
      </c>
      <c r="I16" s="150">
        <v>1.8014232326690199E-4</v>
      </c>
      <c r="J16" s="150">
        <v>3.3452977492330347E-3</v>
      </c>
      <c r="K16" s="150">
        <v>4.8754757601443596E-3</v>
      </c>
      <c r="L16" s="150">
        <v>1.1154255632538866E-3</v>
      </c>
      <c r="M16" s="150">
        <v>1.5093093995539207E-3</v>
      </c>
      <c r="N16" s="150">
        <v>1.028445828344495</v>
      </c>
      <c r="O16" s="150">
        <v>1.5832038680815317E-2</v>
      </c>
      <c r="P16" s="150">
        <v>1.2574387809167208E-2</v>
      </c>
      <c r="Q16" s="150">
        <v>1.1469545443897717E-2</v>
      </c>
      <c r="R16" s="150">
        <v>1.202119951923713E-2</v>
      </c>
      <c r="S16" s="150">
        <v>1.0860471360169177E-2</v>
      </c>
      <c r="T16" s="150">
        <v>9.2079423341872493E-3</v>
      </c>
      <c r="U16" s="150">
        <v>4.797695547964294E-3</v>
      </c>
      <c r="V16" s="150">
        <v>4.2466772935960372E-3</v>
      </c>
      <c r="W16" s="150">
        <v>5.2402500562087069E-2</v>
      </c>
      <c r="X16" s="150">
        <v>2.3408929157432618E-3</v>
      </c>
      <c r="Y16" s="150">
        <v>3.9264769717659376E-3</v>
      </c>
      <c r="Z16" s="150">
        <v>9.0682309039797802E-4</v>
      </c>
      <c r="AA16" s="150">
        <v>2.2813130355199183E-3</v>
      </c>
      <c r="AB16" s="150">
        <v>5.8449083215759165E-4</v>
      </c>
      <c r="AC16" s="150">
        <v>1.2459555289141963E-3</v>
      </c>
      <c r="AD16" s="150">
        <v>1.5831310574823646E-3</v>
      </c>
      <c r="AE16" s="150">
        <v>9.5676735542017406E-4</v>
      </c>
      <c r="AF16" s="150">
        <v>4.0791373565439897E-3</v>
      </c>
      <c r="AG16" s="150">
        <v>1.1333128788754351E-3</v>
      </c>
      <c r="AH16" s="150">
        <v>7.5078874375072817E-4</v>
      </c>
      <c r="AI16" s="150">
        <v>1.6228404861783903E-3</v>
      </c>
      <c r="AJ16" s="150">
        <v>9.0715039997602237E-4</v>
      </c>
      <c r="AK16" s="150">
        <v>1.78556761134622E-3</v>
      </c>
      <c r="AL16" s="150">
        <v>2.2287609646760094E-3</v>
      </c>
      <c r="AM16" s="112">
        <v>3.4458949812886577E-3</v>
      </c>
      <c r="AN16" s="151"/>
      <c r="AO16" s="154">
        <v>0.53602901928406821</v>
      </c>
      <c r="AP16" s="158">
        <v>7.0065002239880284E-2</v>
      </c>
      <c r="AQ16" s="154">
        <v>0.3391938259475889</v>
      </c>
      <c r="AR16" s="158">
        <v>1.6183217429158196E-3</v>
      </c>
      <c r="AS16" s="152">
        <v>0.40900860278607998</v>
      </c>
      <c r="AT16">
        <v>0.10045191089862339</v>
      </c>
      <c r="AU16" s="100">
        <v>4.5402979811794537E-2</v>
      </c>
    </row>
    <row r="17" spans="1:47" ht="18" customHeight="1" x14ac:dyDescent="0.2">
      <c r="A17" s="110">
        <v>29</v>
      </c>
      <c r="B17" s="111" t="s">
        <v>46</v>
      </c>
      <c r="C17" s="150">
        <v>1.0863262853721441E-4</v>
      </c>
      <c r="D17" s="150">
        <v>1.4423852293696806E-3</v>
      </c>
      <c r="E17" s="150">
        <v>1.0388838824150031E-4</v>
      </c>
      <c r="F17" s="150">
        <v>5.8783952034678275E-5</v>
      </c>
      <c r="G17" s="150">
        <v>1.6210049775173299E-4</v>
      </c>
      <c r="H17" s="150">
        <v>1.2574915702015597E-4</v>
      </c>
      <c r="I17" s="150">
        <v>1.3909329869257464E-5</v>
      </c>
      <c r="J17" s="150">
        <v>1.9397269166280501E-4</v>
      </c>
      <c r="K17" s="150">
        <v>5.8495605953297065E-4</v>
      </c>
      <c r="L17" s="150">
        <v>1.0873853735166679E-4</v>
      </c>
      <c r="M17" s="150">
        <v>6.3991526768099346E-5</v>
      </c>
      <c r="N17" s="150">
        <v>2.9589443641260727E-4</v>
      </c>
      <c r="O17" s="150">
        <v>1.0456636353644568</v>
      </c>
      <c r="P17" s="150">
        <v>9.7409394128039374E-3</v>
      </c>
      <c r="Q17" s="150">
        <v>2.4286393921485873E-3</v>
      </c>
      <c r="R17" s="150">
        <v>9.5124260171007633E-4</v>
      </c>
      <c r="S17" s="150">
        <v>4.6839801418035992E-3</v>
      </c>
      <c r="T17" s="150">
        <v>7.3577224883539509E-4</v>
      </c>
      <c r="U17" s="150">
        <v>2.2092431049829052E-3</v>
      </c>
      <c r="V17" s="150">
        <v>8.5058338177861715E-5</v>
      </c>
      <c r="W17" s="150">
        <v>2.7270062231772021E-3</v>
      </c>
      <c r="X17" s="150">
        <v>1.9225626664298766E-4</v>
      </c>
      <c r="Y17" s="150">
        <v>5.7256013666736804E-3</v>
      </c>
      <c r="Z17" s="150">
        <v>2.4470949200740131E-4</v>
      </c>
      <c r="AA17" s="150">
        <v>1.5149151500139981E-4</v>
      </c>
      <c r="AB17" s="150">
        <v>2.182393716240644E-4</v>
      </c>
      <c r="AC17" s="150">
        <v>1.3301436501602805E-4</v>
      </c>
      <c r="AD17" s="150">
        <v>2.8830527208897596E-4</v>
      </c>
      <c r="AE17" s="150">
        <v>3.0381111118750042E-4</v>
      </c>
      <c r="AF17" s="150">
        <v>4.6214494398586707E-4</v>
      </c>
      <c r="AG17" s="150">
        <v>2.7436198803081259E-4</v>
      </c>
      <c r="AH17" s="150">
        <v>1.0687197603299165E-4</v>
      </c>
      <c r="AI17" s="150">
        <v>1.6804606414109278E-4</v>
      </c>
      <c r="AJ17" s="150">
        <v>1.7168711273827452E-3</v>
      </c>
      <c r="AK17" s="150">
        <v>1.4991290027549834E-4</v>
      </c>
      <c r="AL17" s="150">
        <v>7.1737066691327287E-5</v>
      </c>
      <c r="AM17" s="112">
        <v>2.0739781213742755E-4</v>
      </c>
      <c r="AN17" s="151"/>
      <c r="AO17" s="154">
        <v>0.4371953157470112</v>
      </c>
      <c r="AP17" s="158">
        <v>4.86089039923722E-2</v>
      </c>
      <c r="AQ17" s="154">
        <v>0.24995477104368874</v>
      </c>
      <c r="AR17" s="158">
        <v>2.1639528420615446E-4</v>
      </c>
      <c r="AS17" s="152">
        <v>0.26654367815349223</v>
      </c>
      <c r="AT17">
        <v>0.1236190709404834</v>
      </c>
      <c r="AU17" s="100">
        <v>1.5240610059349222E-2</v>
      </c>
    </row>
    <row r="18" spans="1:47" ht="18" customHeight="1" x14ac:dyDescent="0.2">
      <c r="A18" s="110">
        <v>30</v>
      </c>
      <c r="B18" s="111" t="s">
        <v>47</v>
      </c>
      <c r="C18" s="150">
        <v>1.2194866358006468E-4</v>
      </c>
      <c r="D18" s="150">
        <v>3.2794218327536609E-4</v>
      </c>
      <c r="E18" s="150">
        <v>1.2447717075505485E-4</v>
      </c>
      <c r="F18" s="150">
        <v>6.453225795779942E-5</v>
      </c>
      <c r="G18" s="150">
        <v>1.3713555634051915E-4</v>
      </c>
      <c r="H18" s="150">
        <v>1.3271486385816982E-4</v>
      </c>
      <c r="I18" s="150">
        <v>1.4419152372255289E-5</v>
      </c>
      <c r="J18" s="150">
        <v>8.7658000775733228E-4</v>
      </c>
      <c r="K18" s="150">
        <v>4.3025127860362139E-4</v>
      </c>
      <c r="L18" s="150">
        <v>1.0601809790370935E-4</v>
      </c>
      <c r="M18" s="150">
        <v>8.4156020789449723E-5</v>
      </c>
      <c r="N18" s="150">
        <v>2.1393354004299388E-4</v>
      </c>
      <c r="O18" s="150">
        <v>1.4016843586695563E-3</v>
      </c>
      <c r="P18" s="150">
        <v>1.0470649876988474</v>
      </c>
      <c r="Q18" s="150">
        <v>4.732903161341537E-4</v>
      </c>
      <c r="R18" s="150">
        <v>9.4582596617376888E-4</v>
      </c>
      <c r="S18" s="150">
        <v>6.4442755931070088E-4</v>
      </c>
      <c r="T18" s="150">
        <v>2.5034817878187224E-4</v>
      </c>
      <c r="U18" s="150">
        <v>2.7524336345529613E-4</v>
      </c>
      <c r="V18" s="150">
        <v>9.5360901204067936E-5</v>
      </c>
      <c r="W18" s="150">
        <v>2.3948807782040197E-4</v>
      </c>
      <c r="X18" s="150">
        <v>1.3894650937508856E-4</v>
      </c>
      <c r="Y18" s="150">
        <v>5.3830290011577407E-4</v>
      </c>
      <c r="Z18" s="150">
        <v>2.1822332805520499E-4</v>
      </c>
      <c r="AA18" s="150">
        <v>1.687390945254591E-4</v>
      </c>
      <c r="AB18" s="150">
        <v>2.8356268261745232E-4</v>
      </c>
      <c r="AC18" s="150">
        <v>1.1545251552863731E-4</v>
      </c>
      <c r="AD18" s="150">
        <v>2.7776446800184545E-4</v>
      </c>
      <c r="AE18" s="150">
        <v>3.9215397041187294E-4</v>
      </c>
      <c r="AF18" s="150">
        <v>3.5431444112037026E-4</v>
      </c>
      <c r="AG18" s="150">
        <v>2.661154841943415E-4</v>
      </c>
      <c r="AH18" s="150">
        <v>9.9580797197322334E-5</v>
      </c>
      <c r="AI18" s="150">
        <v>2.0622708263125109E-4</v>
      </c>
      <c r="AJ18" s="150">
        <v>2.5253287093824628E-3</v>
      </c>
      <c r="AK18" s="150">
        <v>1.207412401315404E-4</v>
      </c>
      <c r="AL18" s="150">
        <v>7.5909140304259741E-5</v>
      </c>
      <c r="AM18" s="112">
        <v>1.6666475017574955E-4</v>
      </c>
      <c r="AN18" s="151"/>
      <c r="AO18" s="154">
        <v>0.50027018282097147</v>
      </c>
      <c r="AP18" s="158">
        <v>5.5439215435076461E-2</v>
      </c>
      <c r="AQ18" s="154">
        <v>0.32890611270154901</v>
      </c>
      <c r="AR18" s="158">
        <v>1.4890167778897759E-4</v>
      </c>
      <c r="AS18" s="152">
        <v>0.25032483941140715</v>
      </c>
      <c r="AT18">
        <v>0.13307505497583852</v>
      </c>
      <c r="AU18" s="100">
        <v>1.3002631979161374E-2</v>
      </c>
    </row>
    <row r="19" spans="1:47" ht="18" customHeight="1" x14ac:dyDescent="0.2">
      <c r="A19" s="110">
        <v>31</v>
      </c>
      <c r="B19" s="113" t="s">
        <v>48</v>
      </c>
      <c r="C19" s="114">
        <v>3.5593565470445292E-5</v>
      </c>
      <c r="D19" s="114">
        <v>2.6064398593432061E-5</v>
      </c>
      <c r="E19" s="114">
        <v>2.9204430835951046E-5</v>
      </c>
      <c r="F19" s="114">
        <v>1.8350267977660341E-5</v>
      </c>
      <c r="G19" s="114">
        <v>2.3788944689333118E-5</v>
      </c>
      <c r="H19" s="114">
        <v>2.5179254594499356E-5</v>
      </c>
      <c r="I19" s="114">
        <v>2.4330411100956288E-6</v>
      </c>
      <c r="J19" s="114">
        <v>2.0715198108543483E-5</v>
      </c>
      <c r="K19" s="114">
        <v>3.0562285826075945E-5</v>
      </c>
      <c r="L19" s="114">
        <v>1.1854477719142482E-5</v>
      </c>
      <c r="M19" s="114">
        <v>1.3484964901602551E-5</v>
      </c>
      <c r="N19" s="114">
        <v>1.8255247941436263E-5</v>
      </c>
      <c r="O19" s="114">
        <v>2.906461054735814E-4</v>
      </c>
      <c r="P19" s="114">
        <v>5.7017762506483881E-4</v>
      </c>
      <c r="Q19" s="114">
        <v>1.0063085599895383</v>
      </c>
      <c r="R19" s="114">
        <v>3.4715122747906419E-5</v>
      </c>
      <c r="S19" s="114">
        <v>8.9600969010405481E-5</v>
      </c>
      <c r="T19" s="114">
        <v>1.1936567548414032E-4</v>
      </c>
      <c r="U19" s="114">
        <v>3.269057169061908E-5</v>
      </c>
      <c r="V19" s="114">
        <v>2.6601337550888521E-5</v>
      </c>
      <c r="W19" s="114">
        <v>6.8909499963121332E-5</v>
      </c>
      <c r="X19" s="114">
        <v>2.2053941558869379E-5</v>
      </c>
      <c r="Y19" s="114">
        <v>8.3524859389791381E-5</v>
      </c>
      <c r="Z19" s="114">
        <v>4.9739807165430827E-5</v>
      </c>
      <c r="AA19" s="114">
        <v>1.7932358202265281E-4</v>
      </c>
      <c r="AB19" s="114">
        <v>5.4494380161756916E-5</v>
      </c>
      <c r="AC19" s="114">
        <v>2.0498443553240106E-5</v>
      </c>
      <c r="AD19" s="114">
        <v>5.2932777635614573E-5</v>
      </c>
      <c r="AE19" s="114">
        <v>7.825679393986294E-5</v>
      </c>
      <c r="AF19" s="114">
        <v>7.0916586095131251E-4</v>
      </c>
      <c r="AG19" s="114">
        <v>5.7169313826667115E-5</v>
      </c>
      <c r="AH19" s="114">
        <v>1.2666412352245586E-3</v>
      </c>
      <c r="AI19" s="114">
        <v>5.0450407243161068E-5</v>
      </c>
      <c r="AJ19" s="114">
        <v>3.4654016401968981E-4</v>
      </c>
      <c r="AK19" s="114">
        <v>1.4153977636770506E-4</v>
      </c>
      <c r="AL19" s="114">
        <v>2.5507565687712761E-3</v>
      </c>
      <c r="AM19" s="115">
        <v>1.1612030259491655E-4</v>
      </c>
      <c r="AN19" s="151"/>
      <c r="AO19" s="154">
        <v>0.46535783169221401</v>
      </c>
      <c r="AP19" s="158">
        <v>5.5170033499137142E-2</v>
      </c>
      <c r="AQ19" s="154">
        <v>0.30074510202009946</v>
      </c>
      <c r="AR19" s="158">
        <v>1.6081194452589385E-4</v>
      </c>
      <c r="AS19" s="152">
        <v>0.10176020544647157</v>
      </c>
      <c r="AT19">
        <v>0.20693389562783923</v>
      </c>
      <c r="AU19" s="100">
        <v>1.5496284781023193E-2</v>
      </c>
    </row>
    <row r="20" spans="1:47" ht="18" customHeight="1" x14ac:dyDescent="0.2">
      <c r="A20" s="116">
        <v>32</v>
      </c>
      <c r="B20" s="111" t="s">
        <v>49</v>
      </c>
      <c r="C20" s="150">
        <v>4.881302728532011E-5</v>
      </c>
      <c r="D20" s="150">
        <v>5.6467492472416105E-5</v>
      </c>
      <c r="E20" s="150">
        <v>5.1008645139532159E-5</v>
      </c>
      <c r="F20" s="150">
        <v>2.7551968740376502E-5</v>
      </c>
      <c r="G20" s="150">
        <v>3.936764488307781E-5</v>
      </c>
      <c r="H20" s="150">
        <v>5.1752037884256335E-5</v>
      </c>
      <c r="I20" s="150">
        <v>4.6489073537292898E-6</v>
      </c>
      <c r="J20" s="150">
        <v>3.8244867408275993E-5</v>
      </c>
      <c r="K20" s="150">
        <v>6.1931997700294478E-5</v>
      </c>
      <c r="L20" s="150">
        <v>2.1242521353712562E-5</v>
      </c>
      <c r="M20" s="150">
        <v>4.348952016504384E-5</v>
      </c>
      <c r="N20" s="150">
        <v>1.6040861672998822E-4</v>
      </c>
      <c r="O20" s="150">
        <v>9.1491228714162952E-4</v>
      </c>
      <c r="P20" s="150">
        <v>5.0197651066473609E-4</v>
      </c>
      <c r="Q20" s="150">
        <v>9.8382969008602196E-3</v>
      </c>
      <c r="R20" s="150">
        <v>1.0339112813952331</v>
      </c>
      <c r="S20" s="150">
        <v>1.1984159092484405E-2</v>
      </c>
      <c r="T20" s="150">
        <v>3.0480560344102989E-2</v>
      </c>
      <c r="U20" s="150">
        <v>7.0090564232009483E-4</v>
      </c>
      <c r="V20" s="150">
        <v>1.0226065950144564E-4</v>
      </c>
      <c r="W20" s="150">
        <v>1.5782162832108919E-4</v>
      </c>
      <c r="X20" s="150">
        <v>5.4916236058104508E-5</v>
      </c>
      <c r="Y20" s="150">
        <v>1.7266501008917108E-4</v>
      </c>
      <c r="Z20" s="150">
        <v>9.5427057584444747E-5</v>
      </c>
      <c r="AA20" s="150">
        <v>7.7244433777019601E-5</v>
      </c>
      <c r="AB20" s="150">
        <v>1.2902038840738818E-4</v>
      </c>
      <c r="AC20" s="150">
        <v>4.9317442005436093E-5</v>
      </c>
      <c r="AD20" s="150">
        <v>1.1325861138489365E-4</v>
      </c>
      <c r="AE20" s="150">
        <v>2.3137196223479875E-4</v>
      </c>
      <c r="AF20" s="150">
        <v>4.0509140023724011E-4</v>
      </c>
      <c r="AG20" s="150">
        <v>2.7253393701295539E-4</v>
      </c>
      <c r="AH20" s="150">
        <v>5.79381010770045E-5</v>
      </c>
      <c r="AI20" s="150">
        <v>9.9570992968317498E-5</v>
      </c>
      <c r="AJ20" s="150">
        <v>9.5136604317038994E-4</v>
      </c>
      <c r="AK20" s="150">
        <v>5.6764366794805494E-5</v>
      </c>
      <c r="AL20" s="150">
        <v>2.9960971486738294E-3</v>
      </c>
      <c r="AM20" s="112">
        <v>1.06450366054119E-4</v>
      </c>
      <c r="AN20" s="151"/>
      <c r="AO20" s="154">
        <v>0.25095860988755131</v>
      </c>
      <c r="AP20" s="158">
        <v>2.3213844086919906E-2</v>
      </c>
      <c r="AQ20" s="154">
        <v>0.13903129713675871</v>
      </c>
      <c r="AR20" s="158">
        <v>1.199983182050772E-4</v>
      </c>
      <c r="AS20" s="152">
        <v>8.6256834669681259E-2</v>
      </c>
      <c r="AT20">
        <v>6.7976828865455044E-2</v>
      </c>
      <c r="AU20" s="100">
        <v>1.0993871975732818E-2</v>
      </c>
    </row>
    <row r="21" spans="1:47" ht="18" customHeight="1" x14ac:dyDescent="0.2">
      <c r="A21" s="110">
        <v>33</v>
      </c>
      <c r="B21" s="111" t="s">
        <v>24</v>
      </c>
      <c r="C21" s="150">
        <v>6.7212708795985927E-5</v>
      </c>
      <c r="D21" s="150">
        <v>7.5235983413531171E-5</v>
      </c>
      <c r="E21" s="150">
        <v>4.7000642911048323E-5</v>
      </c>
      <c r="F21" s="150">
        <v>2.8821715143951108E-5</v>
      </c>
      <c r="G21" s="150">
        <v>8.0732126252706137E-5</v>
      </c>
      <c r="H21" s="150">
        <v>5.2711488248824784E-5</v>
      </c>
      <c r="I21" s="150">
        <v>5.5210037602257218E-6</v>
      </c>
      <c r="J21" s="150">
        <v>4.975884470186065E-5</v>
      </c>
      <c r="K21" s="150">
        <v>7.2622286091539046E-5</v>
      </c>
      <c r="L21" s="150">
        <v>3.2698998800030229E-5</v>
      </c>
      <c r="M21" s="150">
        <v>3.627670584950536E-5</v>
      </c>
      <c r="N21" s="150">
        <v>1.0148927319170387E-4</v>
      </c>
      <c r="O21" s="150">
        <v>5.6904215660722474E-3</v>
      </c>
      <c r="P21" s="150">
        <v>2.4220925137094446E-3</v>
      </c>
      <c r="Q21" s="150">
        <v>2.5702283880556153E-3</v>
      </c>
      <c r="R21" s="150">
        <v>2.0082829063244349E-3</v>
      </c>
      <c r="S21" s="150">
        <v>1.014072228031331</v>
      </c>
      <c r="T21" s="150">
        <v>9.0500477400919949E-3</v>
      </c>
      <c r="U21" s="150">
        <v>6.6222033055853878E-3</v>
      </c>
      <c r="V21" s="150">
        <v>1.4992348943913142E-4</v>
      </c>
      <c r="W21" s="150">
        <v>1.8311431746864388E-3</v>
      </c>
      <c r="X21" s="150">
        <v>1.0465429193601953E-4</v>
      </c>
      <c r="Y21" s="150">
        <v>3.2110540542158831E-4</v>
      </c>
      <c r="Z21" s="150">
        <v>8.9694405965461116E-5</v>
      </c>
      <c r="AA21" s="150">
        <v>1.0876525603240928E-4</v>
      </c>
      <c r="AB21" s="150">
        <v>1.0162832476158226E-4</v>
      </c>
      <c r="AC21" s="150">
        <v>7.5592672951844833E-5</v>
      </c>
      <c r="AD21" s="150">
        <v>1.8496004765339484E-4</v>
      </c>
      <c r="AE21" s="150">
        <v>1.6665484073205599E-4</v>
      </c>
      <c r="AF21" s="150">
        <v>6.0663259266257859E-4</v>
      </c>
      <c r="AG21" s="150">
        <v>2.4216818220126036E-4</v>
      </c>
      <c r="AH21" s="150">
        <v>5.5054372555570336E-5</v>
      </c>
      <c r="AI21" s="150">
        <v>7.7932441493477599E-5</v>
      </c>
      <c r="AJ21" s="150">
        <v>7.580367437105734E-4</v>
      </c>
      <c r="AK21" s="150">
        <v>8.5164566446237219E-5</v>
      </c>
      <c r="AL21" s="150">
        <v>5.5133289414009694E-5</v>
      </c>
      <c r="AM21" s="112">
        <v>2.1135357517483672E-4</v>
      </c>
      <c r="AN21" s="151"/>
      <c r="AO21" s="154">
        <v>0.41524028788066703</v>
      </c>
      <c r="AP21" s="158">
        <v>4.1974369132179709E-2</v>
      </c>
      <c r="AQ21" s="154">
        <v>0.22200093198777096</v>
      </c>
      <c r="AR21" s="158">
        <v>2.0913212128640915E-3</v>
      </c>
      <c r="AS21" s="152">
        <v>0.17050299290386406</v>
      </c>
      <c r="AT21">
        <v>0.18806332509313814</v>
      </c>
      <c r="AU21" s="100">
        <v>1.1049325330265493E-2</v>
      </c>
    </row>
    <row r="22" spans="1:47" ht="18" customHeight="1" x14ac:dyDescent="0.2">
      <c r="A22" s="110">
        <v>34</v>
      </c>
      <c r="B22" s="111" t="s">
        <v>60</v>
      </c>
      <c r="C22" s="150">
        <v>3.6973941756672766E-6</v>
      </c>
      <c r="D22" s="150">
        <v>4.2742651624737078E-6</v>
      </c>
      <c r="E22" s="150">
        <v>3.9400030770447907E-6</v>
      </c>
      <c r="F22" s="150">
        <v>2.2837202991120916E-6</v>
      </c>
      <c r="G22" s="150">
        <v>2.8928401461732151E-6</v>
      </c>
      <c r="H22" s="150">
        <v>4.2445948005354906E-6</v>
      </c>
      <c r="I22" s="150">
        <v>5.8485373795748266E-7</v>
      </c>
      <c r="J22" s="150">
        <v>2.9054558727525307E-6</v>
      </c>
      <c r="K22" s="150">
        <v>5.8423812578509617E-6</v>
      </c>
      <c r="L22" s="150">
        <v>1.9582447713048616E-6</v>
      </c>
      <c r="M22" s="150">
        <v>1.9938516868761514E-6</v>
      </c>
      <c r="N22" s="150">
        <v>3.4322799694754966E-6</v>
      </c>
      <c r="O22" s="150">
        <v>1.6126961519129942E-5</v>
      </c>
      <c r="P22" s="150">
        <v>6.3670344023935394E-6</v>
      </c>
      <c r="Q22" s="150">
        <v>4.0044216216657642E-6</v>
      </c>
      <c r="R22" s="150">
        <v>4.3468129137142997E-6</v>
      </c>
      <c r="S22" s="150">
        <v>3.9252083210936379E-6</v>
      </c>
      <c r="T22" s="150">
        <v>1.0004912828858219</v>
      </c>
      <c r="U22" s="150">
        <v>2.1820894308195504E-4</v>
      </c>
      <c r="V22" s="150">
        <v>2.910139259313476E-6</v>
      </c>
      <c r="W22" s="150">
        <v>5.3622582465696757E-5</v>
      </c>
      <c r="X22" s="150">
        <v>5.2619221008836185E-6</v>
      </c>
      <c r="Y22" s="150">
        <v>1.2427310760291201E-5</v>
      </c>
      <c r="Z22" s="150">
        <v>7.0319890912308327E-6</v>
      </c>
      <c r="AA22" s="150">
        <v>1.3626345646369529E-5</v>
      </c>
      <c r="AB22" s="150">
        <v>1.144549015932683E-5</v>
      </c>
      <c r="AC22" s="150">
        <v>7.5821838107178303E-6</v>
      </c>
      <c r="AD22" s="150">
        <v>1.0167945887488497E-5</v>
      </c>
      <c r="AE22" s="150">
        <v>1.5142499267592772E-5</v>
      </c>
      <c r="AF22" s="150">
        <v>9.9322006696425378E-5</v>
      </c>
      <c r="AG22" s="150">
        <v>1.2078003261107257E-5</v>
      </c>
      <c r="AH22" s="150">
        <v>3.4490879598555522E-6</v>
      </c>
      <c r="AI22" s="150">
        <v>7.531108374835492E-6</v>
      </c>
      <c r="AJ22" s="150">
        <v>5.2520859373804478E-5</v>
      </c>
      <c r="AK22" s="150">
        <v>7.5139947796922582E-6</v>
      </c>
      <c r="AL22" s="150">
        <v>3.3658641601422679E-6</v>
      </c>
      <c r="AM22" s="112">
        <v>1.7574715159059181E-5</v>
      </c>
      <c r="AN22" s="151"/>
      <c r="AO22" s="154">
        <v>0.29382573254020711</v>
      </c>
      <c r="AP22" s="158">
        <v>2.7974223397224059E-2</v>
      </c>
      <c r="AQ22" s="154">
        <v>0.21853932584269664</v>
      </c>
      <c r="AR22" s="158">
        <v>4.2955759158378441E-4</v>
      </c>
      <c r="AS22" s="152">
        <v>3.3594325102054512E-2</v>
      </c>
      <c r="AT22">
        <v>0.1934627447343559</v>
      </c>
      <c r="AU22" s="100">
        <v>8.7390249027079186E-3</v>
      </c>
    </row>
    <row r="23" spans="1:47" ht="18" customHeight="1" x14ac:dyDescent="0.2">
      <c r="A23" s="110">
        <v>35</v>
      </c>
      <c r="B23" s="111" t="s">
        <v>25</v>
      </c>
      <c r="C23" s="150">
        <v>5.5330723399485068E-4</v>
      </c>
      <c r="D23" s="150">
        <v>1.0337870325200548E-3</v>
      </c>
      <c r="E23" s="150">
        <v>2.5274964590411386E-4</v>
      </c>
      <c r="F23" s="150">
        <v>1.3814427566648301E-4</v>
      </c>
      <c r="G23" s="150">
        <v>2.2871533390797291E-4</v>
      </c>
      <c r="H23" s="150">
        <v>2.0774302244533208E-4</v>
      </c>
      <c r="I23" s="150">
        <v>5.9242275613434832E-5</v>
      </c>
      <c r="J23" s="150">
        <v>1.5249890213375012E-4</v>
      </c>
      <c r="K23" s="150">
        <v>4.3481098628506652E-4</v>
      </c>
      <c r="L23" s="150">
        <v>1.5539000312888578E-4</v>
      </c>
      <c r="M23" s="150">
        <v>1.850830001809943E-4</v>
      </c>
      <c r="N23" s="150">
        <v>1.6520055388778541E-4</v>
      </c>
      <c r="O23" s="150">
        <v>1.7803441264719374E-4</v>
      </c>
      <c r="P23" s="150">
        <v>3.1371164686311737E-4</v>
      </c>
      <c r="Q23" s="150">
        <v>1.7009448924523455E-4</v>
      </c>
      <c r="R23" s="150">
        <v>1.7515185302378907E-4</v>
      </c>
      <c r="S23" s="150">
        <v>1.6160264112628775E-4</v>
      </c>
      <c r="T23" s="150">
        <v>1.8244002145157063E-4</v>
      </c>
      <c r="U23" s="150">
        <v>1.0671475784981319</v>
      </c>
      <c r="V23" s="150">
        <v>2.3193518687557866E-4</v>
      </c>
      <c r="W23" s="150">
        <v>3.2011531010414055E-4</v>
      </c>
      <c r="X23" s="150">
        <v>2.8758613444523884E-4</v>
      </c>
      <c r="Y23" s="150">
        <v>4.588673186504545E-4</v>
      </c>
      <c r="Z23" s="150">
        <v>5.8603955564341236E-4</v>
      </c>
      <c r="AA23" s="150">
        <v>2.8763945510901191E-4</v>
      </c>
      <c r="AB23" s="150">
        <v>3.7007573058880894E-4</v>
      </c>
      <c r="AC23" s="150">
        <v>1.2535236341256939E-4</v>
      </c>
      <c r="AD23" s="150">
        <v>5.1009987854659317E-3</v>
      </c>
      <c r="AE23" s="150">
        <v>4.1222959850252723E-4</v>
      </c>
      <c r="AF23" s="150">
        <v>2.4540850876355685E-3</v>
      </c>
      <c r="AG23" s="150">
        <v>3.6761341913625585E-4</v>
      </c>
      <c r="AH23" s="150">
        <v>1.4619827201492935E-4</v>
      </c>
      <c r="AI23" s="150">
        <v>3.4035734114233764E-4</v>
      </c>
      <c r="AJ23" s="150">
        <v>2.0388283970721251E-3</v>
      </c>
      <c r="AK23" s="150">
        <v>2.4619012507076947E-4</v>
      </c>
      <c r="AL23" s="150">
        <v>3.1166465913665792E-4</v>
      </c>
      <c r="AM23" s="112">
        <v>6.7444340732224369E-4</v>
      </c>
      <c r="AN23" s="151"/>
      <c r="AO23" s="154">
        <v>0.29455371574531947</v>
      </c>
      <c r="AP23" s="158">
        <v>3.1897234322410081E-2</v>
      </c>
      <c r="AQ23" s="154">
        <v>0.19398352241618877</v>
      </c>
      <c r="AR23" s="158">
        <v>4.6545452342182077E-3</v>
      </c>
      <c r="AS23" s="152">
        <v>0.14925503591938749</v>
      </c>
      <c r="AT23">
        <v>9.5805722682401659E-2</v>
      </c>
      <c r="AU23" s="100">
        <v>1.8393509592828379E-2</v>
      </c>
    </row>
    <row r="24" spans="1:47" ht="18" customHeight="1" x14ac:dyDescent="0.2">
      <c r="A24" s="117">
        <v>39</v>
      </c>
      <c r="B24" s="113" t="s">
        <v>0</v>
      </c>
      <c r="C24" s="114">
        <v>9.4728936780634173E-4</v>
      </c>
      <c r="D24" s="114">
        <v>2.211472555143978E-3</v>
      </c>
      <c r="E24" s="114">
        <v>3.7159538666439495E-3</v>
      </c>
      <c r="F24" s="114">
        <v>3.3319724828718999E-3</v>
      </c>
      <c r="G24" s="114">
        <v>4.4027789246925053E-3</v>
      </c>
      <c r="H24" s="114">
        <v>2.1568853149832134E-3</v>
      </c>
      <c r="I24" s="114">
        <v>1.1740923173089116E-4</v>
      </c>
      <c r="J24" s="114">
        <v>2.1890297673169985E-3</v>
      </c>
      <c r="K24" s="114">
        <v>4.0374840492362627E-3</v>
      </c>
      <c r="L24" s="114">
        <v>3.478075649538032E-3</v>
      </c>
      <c r="M24" s="114">
        <v>1.6821655466437688E-2</v>
      </c>
      <c r="N24" s="114">
        <v>1.2908661816642699E-3</v>
      </c>
      <c r="O24" s="114">
        <v>1.1969848630565586E-3</v>
      </c>
      <c r="P24" s="114">
        <v>1.2473441348891596E-3</v>
      </c>
      <c r="Q24" s="114">
        <v>2.4604140467502345E-3</v>
      </c>
      <c r="R24" s="114">
        <v>1.7122238934051707E-3</v>
      </c>
      <c r="S24" s="114">
        <v>2.2887916429793235E-3</v>
      </c>
      <c r="T24" s="114">
        <v>2.4840572412616734E-3</v>
      </c>
      <c r="U24" s="114">
        <v>1.1361899207541588E-3</v>
      </c>
      <c r="V24" s="114">
        <v>1.0105250686712086</v>
      </c>
      <c r="W24" s="114">
        <v>1.912954470916272E-3</v>
      </c>
      <c r="X24" s="114">
        <v>4.595850472192067E-3</v>
      </c>
      <c r="Y24" s="114">
        <v>3.1869833035961491E-3</v>
      </c>
      <c r="Z24" s="114">
        <v>4.0758179070117459E-3</v>
      </c>
      <c r="AA24" s="114">
        <v>2.6447270510875677E-3</v>
      </c>
      <c r="AB24" s="114">
        <v>6.8804177304680157E-3</v>
      </c>
      <c r="AC24" s="114">
        <v>1.0070310212446224E-3</v>
      </c>
      <c r="AD24" s="114">
        <v>1.8890185290685178E-3</v>
      </c>
      <c r="AE24" s="114">
        <v>7.9400882684876172E-3</v>
      </c>
      <c r="AF24" s="114">
        <v>5.5210744400532039E-3</v>
      </c>
      <c r="AG24" s="114">
        <v>9.5921749626605036E-3</v>
      </c>
      <c r="AH24" s="114">
        <v>1.6291526717049014E-3</v>
      </c>
      <c r="AI24" s="114">
        <v>1.8811107200630308E-2</v>
      </c>
      <c r="AJ24" s="114">
        <v>4.4668951372793054E-3</v>
      </c>
      <c r="AK24" s="114">
        <v>2.9835946102459748E-3</v>
      </c>
      <c r="AL24" s="114">
        <v>4.6065867072100773E-2</v>
      </c>
      <c r="AM24" s="115">
        <v>2.0305295561452914E-3</v>
      </c>
      <c r="AN24" s="151"/>
      <c r="AO24" s="154">
        <v>0.64660938173079108</v>
      </c>
      <c r="AP24" s="158">
        <v>0.1057806395054451</v>
      </c>
      <c r="AQ24" s="154">
        <v>0.43643714905419395</v>
      </c>
      <c r="AR24" s="158">
        <v>5.0222176109463099E-3</v>
      </c>
      <c r="AS24" s="152">
        <v>0.33194151266410388</v>
      </c>
      <c r="AT24">
        <v>0.3102277989937019</v>
      </c>
      <c r="AU24" s="100">
        <v>4.8667963807104558E-2</v>
      </c>
    </row>
    <row r="25" spans="1:47" ht="18" customHeight="1" x14ac:dyDescent="0.2">
      <c r="A25" s="110">
        <v>41</v>
      </c>
      <c r="B25" s="111" t="s">
        <v>26</v>
      </c>
      <c r="C25" s="150">
        <v>7.5075843330659848E-3</v>
      </c>
      <c r="D25" s="150">
        <v>7.5072768756464306E-3</v>
      </c>
      <c r="E25" s="150">
        <v>2.6530305908853856E-3</v>
      </c>
      <c r="F25" s="150">
        <v>3.4141544185863656E-3</v>
      </c>
      <c r="G25" s="150">
        <v>6.2336521958382164E-3</v>
      </c>
      <c r="H25" s="150">
        <v>6.0962496332775109E-3</v>
      </c>
      <c r="I25" s="150">
        <v>5.9911014192912896E-4</v>
      </c>
      <c r="J25" s="150">
        <v>6.2153152647546721E-3</v>
      </c>
      <c r="K25" s="150">
        <v>7.828097616359225E-3</v>
      </c>
      <c r="L25" s="150">
        <v>7.7831661753458943E-3</v>
      </c>
      <c r="M25" s="150">
        <v>5.8607123593774962E-3</v>
      </c>
      <c r="N25" s="150">
        <v>6.3360033328408267E-3</v>
      </c>
      <c r="O25" s="150">
        <v>4.2843488810948962E-3</v>
      </c>
      <c r="P25" s="150">
        <v>3.299330528066293E-3</v>
      </c>
      <c r="Q25" s="150">
        <v>3.5672375907266655E-3</v>
      </c>
      <c r="R25" s="150">
        <v>8.1059873351728047E-3</v>
      </c>
      <c r="S25" s="150">
        <v>3.6919213240789958E-3</v>
      </c>
      <c r="T25" s="150">
        <v>3.160072137940461E-3</v>
      </c>
      <c r="U25" s="150">
        <v>2.4606869523256182E-3</v>
      </c>
      <c r="V25" s="150">
        <v>3.0396774279691776E-3</v>
      </c>
      <c r="W25" s="150">
        <v>1.0032246556981086</v>
      </c>
      <c r="X25" s="150">
        <v>3.4306941540399122E-2</v>
      </c>
      <c r="Y25" s="150">
        <v>6.0554331570529446E-2</v>
      </c>
      <c r="Z25" s="150">
        <v>9.3937233752571167E-3</v>
      </c>
      <c r="AA25" s="150">
        <v>7.0863777858323589E-3</v>
      </c>
      <c r="AB25" s="150">
        <v>6.2276492341140528E-3</v>
      </c>
      <c r="AC25" s="150">
        <v>1.9169005299566926E-2</v>
      </c>
      <c r="AD25" s="150">
        <v>1.4267892355071353E-2</v>
      </c>
      <c r="AE25" s="150">
        <v>9.6419579751132346E-3</v>
      </c>
      <c r="AF25" s="150">
        <v>2.1461105977330974E-2</v>
      </c>
      <c r="AG25" s="150">
        <v>1.3668122135914134E-2</v>
      </c>
      <c r="AH25" s="150">
        <v>4.3737265562462666E-3</v>
      </c>
      <c r="AI25" s="150">
        <v>4.1351071275328192E-3</v>
      </c>
      <c r="AJ25" s="150">
        <v>4.2769075464650762E-3</v>
      </c>
      <c r="AK25" s="150">
        <v>6.3410008169615248E-3</v>
      </c>
      <c r="AL25" s="150">
        <v>2.7813547580460727E-3</v>
      </c>
      <c r="AM25" s="112">
        <v>2.3862932219151735E-2</v>
      </c>
      <c r="AN25" s="151"/>
      <c r="AO25" s="154">
        <v>0.4629316831323293</v>
      </c>
      <c r="AP25" s="158">
        <v>6.6427219292378284E-2</v>
      </c>
      <c r="AQ25" s="154">
        <v>0.32845080166964202</v>
      </c>
      <c r="AR25" s="158">
        <v>8.4645525688009909E-3</v>
      </c>
      <c r="AS25" s="152">
        <v>1</v>
      </c>
      <c r="AT25">
        <v>0</v>
      </c>
      <c r="AU25" s="100">
        <v>0</v>
      </c>
    </row>
    <row r="26" spans="1:47" ht="18" customHeight="1" x14ac:dyDescent="0.2">
      <c r="A26" s="110">
        <v>46</v>
      </c>
      <c r="B26" s="111" t="s">
        <v>155</v>
      </c>
      <c r="C26" s="150">
        <v>1.5250514554555037E-2</v>
      </c>
      <c r="D26" s="150">
        <v>1.2464216198178691E-2</v>
      </c>
      <c r="E26" s="150">
        <v>1.1067831287541673E-2</v>
      </c>
      <c r="F26" s="150">
        <v>1.079252393275886E-2</v>
      </c>
      <c r="G26" s="150">
        <v>1.4044426274263789E-2</v>
      </c>
      <c r="H26" s="150">
        <v>1.5396607289158757E-2</v>
      </c>
      <c r="I26" s="150">
        <v>2.4672867227008154E-3</v>
      </c>
      <c r="J26" s="150">
        <v>1.3787290036133047E-2</v>
      </c>
      <c r="K26" s="150">
        <v>1.9815851953845304E-2</v>
      </c>
      <c r="L26" s="150">
        <v>2.8966471382466191E-2</v>
      </c>
      <c r="M26" s="150">
        <v>1.935591208238421E-2</v>
      </c>
      <c r="N26" s="150">
        <v>1.269684265937414E-2</v>
      </c>
      <c r="O26" s="150">
        <v>1.0576794196157124E-2</v>
      </c>
      <c r="P26" s="150">
        <v>6.3996583953762915E-3</v>
      </c>
      <c r="Q26" s="150">
        <v>7.9213736454629754E-3</v>
      </c>
      <c r="R26" s="150">
        <v>1.7099202386592811E-2</v>
      </c>
      <c r="S26" s="150">
        <v>6.5781328332291103E-3</v>
      </c>
      <c r="T26" s="150">
        <v>4.8397307975849638E-3</v>
      </c>
      <c r="U26" s="150">
        <v>7.9233944827037696E-3</v>
      </c>
      <c r="V26" s="150">
        <v>8.9371088006104955E-3</v>
      </c>
      <c r="W26" s="150">
        <v>4.4976324219664302E-3</v>
      </c>
      <c r="X26" s="150">
        <v>1.0423259780295933</v>
      </c>
      <c r="Y26" s="150">
        <v>4.300059142660214E-2</v>
      </c>
      <c r="Z26" s="150">
        <v>6.004052137974375E-2</v>
      </c>
      <c r="AA26" s="150">
        <v>1.4546210080697676E-2</v>
      </c>
      <c r="AB26" s="150">
        <v>4.8955722162985667E-3</v>
      </c>
      <c r="AC26" s="150">
        <v>4.9900721814629418E-3</v>
      </c>
      <c r="AD26" s="150">
        <v>1.067816720465891E-2</v>
      </c>
      <c r="AE26" s="150">
        <v>7.1043177098564182E-3</v>
      </c>
      <c r="AF26" s="150">
        <v>1.5092646978047183E-2</v>
      </c>
      <c r="AG26" s="150">
        <v>1.091573956414468E-2</v>
      </c>
      <c r="AH26" s="150">
        <v>7.8830590904114713E-3</v>
      </c>
      <c r="AI26" s="150">
        <v>4.9057114735432993E-3</v>
      </c>
      <c r="AJ26" s="150">
        <v>5.162106937692537E-3</v>
      </c>
      <c r="AK26" s="150">
        <v>1.9581481617890965E-2</v>
      </c>
      <c r="AL26" s="150">
        <v>5.157063440890116E-3</v>
      </c>
      <c r="AM26" s="112">
        <v>6.1604450725383526E-3</v>
      </c>
      <c r="AN26" s="151"/>
      <c r="AO26" s="154">
        <v>0.38388472963843828</v>
      </c>
      <c r="AP26" s="158">
        <v>1.1463182150491861E-2</v>
      </c>
      <c r="AQ26" s="154">
        <v>0.10482699266141644</v>
      </c>
      <c r="AR26" s="158">
        <v>2.1072966043611231E-2</v>
      </c>
      <c r="AS26" s="152">
        <v>0.51014365373254766</v>
      </c>
      <c r="AT26">
        <v>0</v>
      </c>
      <c r="AU26" s="100">
        <v>0</v>
      </c>
    </row>
    <row r="27" spans="1:47" ht="18" customHeight="1" x14ac:dyDescent="0.2">
      <c r="A27" s="110">
        <v>47</v>
      </c>
      <c r="B27" s="111" t="s">
        <v>50</v>
      </c>
      <c r="C27" s="150">
        <v>1.2289552039514329E-3</v>
      </c>
      <c r="D27" s="150">
        <v>1.9350018131342819E-3</v>
      </c>
      <c r="E27" s="150">
        <v>2.7181681866454135E-3</v>
      </c>
      <c r="F27" s="150">
        <v>1.3802639460876098E-3</v>
      </c>
      <c r="G27" s="150">
        <v>2.4491330344729688E-3</v>
      </c>
      <c r="H27" s="150">
        <v>3.6393776820651566E-3</v>
      </c>
      <c r="I27" s="150">
        <v>4.5076007142920421E-4</v>
      </c>
      <c r="J27" s="150">
        <v>1.2002819928975893E-3</v>
      </c>
      <c r="K27" s="150">
        <v>1.9912260440208421E-3</v>
      </c>
      <c r="L27" s="150">
        <v>2.9847418802602995E-3</v>
      </c>
      <c r="M27" s="150">
        <v>1.1595981547376983E-3</v>
      </c>
      <c r="N27" s="150">
        <v>1.153800815922749E-3</v>
      </c>
      <c r="O27" s="150">
        <v>1.1839244900136473E-3</v>
      </c>
      <c r="P27" s="150">
        <v>8.0185410544694703E-4</v>
      </c>
      <c r="Q27" s="150">
        <v>1.2323958768664036E-3</v>
      </c>
      <c r="R27" s="150">
        <v>2.2806693501021039E-3</v>
      </c>
      <c r="S27" s="150">
        <v>1.0318631371188235E-3</v>
      </c>
      <c r="T27" s="150">
        <v>8.8321291057733248E-4</v>
      </c>
      <c r="U27" s="150">
        <v>1.2045512736053076E-3</v>
      </c>
      <c r="V27" s="150">
        <v>8.6233433289828563E-4</v>
      </c>
      <c r="W27" s="150">
        <v>1.6862445466842341E-3</v>
      </c>
      <c r="X27" s="150">
        <v>2.4839952513728966E-3</v>
      </c>
      <c r="Y27" s="150">
        <v>1.0851506017477954</v>
      </c>
      <c r="Z27" s="150">
        <v>1.5464616951982741E-2</v>
      </c>
      <c r="AA27" s="150">
        <v>3.7457238562224075E-3</v>
      </c>
      <c r="AB27" s="150">
        <v>2.2380063515678875E-3</v>
      </c>
      <c r="AC27" s="150">
        <v>1.3073331716733163E-3</v>
      </c>
      <c r="AD27" s="150">
        <v>6.1439050632027476E-3</v>
      </c>
      <c r="AE27" s="150">
        <v>3.1397973192922395E-3</v>
      </c>
      <c r="AF27" s="150">
        <v>8.9709714324231835E-3</v>
      </c>
      <c r="AG27" s="150">
        <v>1.2339069466888659E-2</v>
      </c>
      <c r="AH27" s="150">
        <v>5.3241648821430549E-3</v>
      </c>
      <c r="AI27" s="150">
        <v>3.690674186382813E-3</v>
      </c>
      <c r="AJ27" s="150">
        <v>1.6242920370146063E-3</v>
      </c>
      <c r="AK27" s="150">
        <v>9.9076020675511831E-3</v>
      </c>
      <c r="AL27" s="150">
        <v>1.2521519477097798E-3</v>
      </c>
      <c r="AM27" s="112">
        <v>3.2208154179906552E-3</v>
      </c>
      <c r="AN27" s="151"/>
      <c r="AO27" s="154">
        <v>0.38286345108695652</v>
      </c>
      <c r="AP27" s="158">
        <v>1.5722049689440992E-2</v>
      </c>
      <c r="AQ27" s="154">
        <v>0.12521350931677019</v>
      </c>
      <c r="AR27" s="158">
        <v>1.3633997953385718E-2</v>
      </c>
      <c r="AS27" s="152">
        <v>0.97667195157105791</v>
      </c>
      <c r="AT27">
        <v>0</v>
      </c>
      <c r="AU27" s="100">
        <v>0</v>
      </c>
    </row>
    <row r="28" spans="1:47" ht="18" customHeight="1" x14ac:dyDescent="0.2">
      <c r="A28" s="110">
        <v>48</v>
      </c>
      <c r="B28" s="111" t="s">
        <v>51</v>
      </c>
      <c r="C28" s="150">
        <v>1.0632936162300918E-3</v>
      </c>
      <c r="D28" s="150">
        <v>3.0406175517859544E-3</v>
      </c>
      <c r="E28" s="150">
        <v>1.8650233787212902E-3</v>
      </c>
      <c r="F28" s="150">
        <v>6.7746164426505805E-4</v>
      </c>
      <c r="G28" s="150">
        <v>1.2902315570174603E-3</v>
      </c>
      <c r="H28" s="150">
        <v>3.2169566869115949E-3</v>
      </c>
      <c r="I28" s="150">
        <v>1.4608648361004038E-4</v>
      </c>
      <c r="J28" s="150">
        <v>6.198775270374082E-4</v>
      </c>
      <c r="K28" s="150">
        <v>3.7943737855676805E-3</v>
      </c>
      <c r="L28" s="150">
        <v>6.7386859674902931E-4</v>
      </c>
      <c r="M28" s="150">
        <v>8.2703686832998969E-4</v>
      </c>
      <c r="N28" s="150">
        <v>6.1560679139051539E-4</v>
      </c>
      <c r="O28" s="150">
        <v>9.3534897233609946E-4</v>
      </c>
      <c r="P28" s="150">
        <v>4.5384573281622716E-4</v>
      </c>
      <c r="Q28" s="150">
        <v>1.2000591197276877E-3</v>
      </c>
      <c r="R28" s="150">
        <v>1.4869011495931997E-3</v>
      </c>
      <c r="S28" s="150">
        <v>6.6141746903506651E-4</v>
      </c>
      <c r="T28" s="150">
        <v>7.4473196471270143E-4</v>
      </c>
      <c r="U28" s="150">
        <v>2.2048856361862241E-3</v>
      </c>
      <c r="V28" s="150">
        <v>8.7914479073724521E-4</v>
      </c>
      <c r="W28" s="150">
        <v>1.6808033247251548E-3</v>
      </c>
      <c r="X28" s="150">
        <v>8.3029918341236981E-3</v>
      </c>
      <c r="Y28" s="150">
        <v>3.361871561352427E-3</v>
      </c>
      <c r="Z28" s="150">
        <v>1.0017928414240769</v>
      </c>
      <c r="AA28" s="150">
        <v>2.0408905883995596E-3</v>
      </c>
      <c r="AB28" s="150">
        <v>4.6052798407563537E-3</v>
      </c>
      <c r="AC28" s="150">
        <v>7.6433546510524272E-4</v>
      </c>
      <c r="AD28" s="150">
        <v>9.0818906797566976E-3</v>
      </c>
      <c r="AE28" s="150">
        <v>5.4464554647259212E-3</v>
      </c>
      <c r="AF28" s="150">
        <v>3.1882906107805233E-2</v>
      </c>
      <c r="AG28" s="150">
        <v>7.0098349818690222E-3</v>
      </c>
      <c r="AH28" s="150">
        <v>3.9570818940874676E-3</v>
      </c>
      <c r="AI28" s="150">
        <v>1.2188224076654609E-3</v>
      </c>
      <c r="AJ28" s="150">
        <v>2.2599316988884135E-3</v>
      </c>
      <c r="AK28" s="150">
        <v>1.4799765219015912E-2</v>
      </c>
      <c r="AL28" s="150">
        <v>9.6024993636309398E-4</v>
      </c>
      <c r="AM28" s="112">
        <v>1.5478187799034225E-2</v>
      </c>
      <c r="AN28" s="151"/>
      <c r="AO28" s="154">
        <v>0.4921370204015369</v>
      </c>
      <c r="AP28" s="158">
        <v>6.8897126467882458E-2</v>
      </c>
      <c r="AQ28" s="154">
        <v>0.31631040640727315</v>
      </c>
      <c r="AR28" s="158">
        <v>4.4251719054344014E-3</v>
      </c>
      <c r="AS28" s="152">
        <v>0.89319939960743566</v>
      </c>
      <c r="AT28">
        <v>0</v>
      </c>
      <c r="AU28" s="100">
        <v>0</v>
      </c>
    </row>
    <row r="29" spans="1:47" ht="18" customHeight="1" x14ac:dyDescent="0.2">
      <c r="A29" s="110">
        <v>51</v>
      </c>
      <c r="B29" s="113" t="s">
        <v>1</v>
      </c>
      <c r="C29" s="114">
        <v>5.5044887013665895E-2</v>
      </c>
      <c r="D29" s="114">
        <v>1.5787911849636432E-2</v>
      </c>
      <c r="E29" s="114">
        <v>5.9114339162934612E-2</v>
      </c>
      <c r="F29" s="114">
        <v>4.6997579116556935E-2</v>
      </c>
      <c r="G29" s="114">
        <v>6.2904481315669086E-2</v>
      </c>
      <c r="H29" s="114">
        <v>3.768259069442232E-2</v>
      </c>
      <c r="I29" s="114">
        <v>3.9882226010220564E-3</v>
      </c>
      <c r="J29" s="114">
        <v>4.1664177572318148E-2</v>
      </c>
      <c r="K29" s="114">
        <v>3.6200647375152877E-2</v>
      </c>
      <c r="L29" s="114">
        <v>2.1616033304458559E-2</v>
      </c>
      <c r="M29" s="114">
        <v>2.3671438393955385E-2</v>
      </c>
      <c r="N29" s="114">
        <v>2.4556133185528302E-2</v>
      </c>
      <c r="O29" s="114">
        <v>3.6688474083754606E-2</v>
      </c>
      <c r="P29" s="114">
        <v>2.735597963185319E-2</v>
      </c>
      <c r="Q29" s="114">
        <v>4.0973157070324347E-2</v>
      </c>
      <c r="R29" s="114">
        <v>4.0553304282691674E-2</v>
      </c>
      <c r="S29" s="114">
        <v>4.0300494569091835E-2</v>
      </c>
      <c r="T29" s="114">
        <v>4.8673956816355571E-2</v>
      </c>
      <c r="U29" s="114">
        <v>2.602647610524084E-2</v>
      </c>
      <c r="V29" s="114">
        <v>4.0833074545796468E-2</v>
      </c>
      <c r="W29" s="114">
        <v>4.9408387463345582E-2</v>
      </c>
      <c r="X29" s="114">
        <v>9.8606825181589298E-3</v>
      </c>
      <c r="Y29" s="114">
        <v>3.0608643434666221E-2</v>
      </c>
      <c r="Z29" s="114">
        <v>2.7934032642165738E-2</v>
      </c>
      <c r="AA29" s="114">
        <v>1.0150793948293551</v>
      </c>
      <c r="AB29" s="114">
        <v>9.98789257565782E-3</v>
      </c>
      <c r="AC29" s="114">
        <v>4.5528849546499928E-3</v>
      </c>
      <c r="AD29" s="114">
        <v>1.7909445242792997E-2</v>
      </c>
      <c r="AE29" s="114">
        <v>1.4953003775530429E-2</v>
      </c>
      <c r="AF29" s="114">
        <v>2.1255576272719984E-2</v>
      </c>
      <c r="AG29" s="114">
        <v>3.0810182494526661E-2</v>
      </c>
      <c r="AH29" s="114">
        <v>3.669851154877949E-2</v>
      </c>
      <c r="AI29" s="114">
        <v>4.0520710334219535E-2</v>
      </c>
      <c r="AJ29" s="114">
        <v>1.8203885504054954E-2</v>
      </c>
      <c r="AK29" s="114">
        <v>6.3876423990998688E-2</v>
      </c>
      <c r="AL29" s="114">
        <v>0.18996496783028483</v>
      </c>
      <c r="AM29" s="115">
        <v>1.1463843498898937E-2</v>
      </c>
      <c r="AN29" s="151"/>
      <c r="AO29" s="154">
        <v>0.69354811022346696</v>
      </c>
      <c r="AP29" s="158">
        <v>0.10668502237496069</v>
      </c>
      <c r="AQ29" s="154">
        <v>0.4320227078904828</v>
      </c>
      <c r="AR29" s="158">
        <v>0.14482876326630759</v>
      </c>
      <c r="AS29" s="152">
        <v>0.79188932134243184</v>
      </c>
      <c r="AT29">
        <v>33.737110570626754</v>
      </c>
      <c r="AU29" s="100">
        <v>0</v>
      </c>
    </row>
    <row r="30" spans="1:47" ht="18" customHeight="1" x14ac:dyDescent="0.2">
      <c r="A30" s="116">
        <v>53</v>
      </c>
      <c r="B30" s="111" t="s">
        <v>2</v>
      </c>
      <c r="C30" s="150">
        <v>1.324051552421187E-2</v>
      </c>
      <c r="D30" s="150">
        <v>7.5786329690560025E-2</v>
      </c>
      <c r="E30" s="150">
        <v>1.6476715874947551E-2</v>
      </c>
      <c r="F30" s="150">
        <v>1.6416064591108483E-2</v>
      </c>
      <c r="G30" s="150">
        <v>1.5296816642829766E-2</v>
      </c>
      <c r="H30" s="150">
        <v>1.2873403280030237E-2</v>
      </c>
      <c r="I30" s="150">
        <v>3.5658548008208652E-3</v>
      </c>
      <c r="J30" s="150">
        <v>8.5868906420173002E-3</v>
      </c>
      <c r="K30" s="150">
        <v>1.8690091929184603E-2</v>
      </c>
      <c r="L30" s="150">
        <v>9.9405663455843715E-3</v>
      </c>
      <c r="M30" s="150">
        <v>1.3290217948460081E-2</v>
      </c>
      <c r="N30" s="150">
        <v>1.3925974189031789E-2</v>
      </c>
      <c r="O30" s="150">
        <v>1.064774476271506E-2</v>
      </c>
      <c r="P30" s="150">
        <v>9.5642309213299047E-3</v>
      </c>
      <c r="Q30" s="150">
        <v>1.8080080332382426E-2</v>
      </c>
      <c r="R30" s="150">
        <v>1.4342150525504858E-2</v>
      </c>
      <c r="S30" s="150">
        <v>1.1808243384456305E-2</v>
      </c>
      <c r="T30" s="150">
        <v>1.2870480585602726E-2</v>
      </c>
      <c r="U30" s="150">
        <v>9.7945220215389615E-3</v>
      </c>
      <c r="V30" s="150">
        <v>1.981578097263996E-2</v>
      </c>
      <c r="W30" s="150">
        <v>1.553418786386686E-2</v>
      </c>
      <c r="X30" s="150">
        <v>2.0847732164188944E-2</v>
      </c>
      <c r="Y30" s="150">
        <v>2.9130089569868671E-2</v>
      </c>
      <c r="Z30" s="150">
        <v>4.4691489541627279E-2</v>
      </c>
      <c r="AA30" s="150">
        <v>3.4609543720330579E-2</v>
      </c>
      <c r="AB30" s="150">
        <v>1.0991630161375188</v>
      </c>
      <c r="AC30" s="150">
        <v>0.11199146785791969</v>
      </c>
      <c r="AD30" s="150">
        <v>3.7632826227004049E-2</v>
      </c>
      <c r="AE30" s="150">
        <v>1.6965705518643577E-2</v>
      </c>
      <c r="AF30" s="150">
        <v>2.8746541520937086E-2</v>
      </c>
      <c r="AG30" s="150">
        <v>1.5971534533324547E-2</v>
      </c>
      <c r="AH30" s="150">
        <v>1.1766881382386175E-2</v>
      </c>
      <c r="AI30" s="150">
        <v>4.0637546926490409E-2</v>
      </c>
      <c r="AJ30" s="150">
        <v>2.4797042131389342E-2</v>
      </c>
      <c r="AK30" s="150">
        <v>2.1202764188268712E-2</v>
      </c>
      <c r="AL30" s="150">
        <v>1.0477551876603755E-2</v>
      </c>
      <c r="AM30" s="112">
        <v>5.1830669043023171E-2</v>
      </c>
      <c r="AN30" s="151"/>
      <c r="AO30" s="154">
        <v>0.61406612131145177</v>
      </c>
      <c r="AP30" s="158">
        <v>4.5902976830826767E-2</v>
      </c>
      <c r="AQ30" s="154">
        <v>0.32425868031739385</v>
      </c>
      <c r="AR30" s="158">
        <v>7.737852649210776E-2</v>
      </c>
      <c r="AS30" s="152">
        <v>0.89889964631620167</v>
      </c>
      <c r="AT30">
        <v>0</v>
      </c>
      <c r="AU30" s="100">
        <v>0</v>
      </c>
    </row>
    <row r="31" spans="1:47" ht="18" customHeight="1" x14ac:dyDescent="0.2">
      <c r="A31" s="110">
        <v>55</v>
      </c>
      <c r="B31" s="111" t="s">
        <v>28</v>
      </c>
      <c r="C31" s="150">
        <v>7.3904704116770775E-3</v>
      </c>
      <c r="D31" s="150">
        <v>1.646743386367713E-2</v>
      </c>
      <c r="E31" s="150">
        <v>1.0906705259795422E-2</v>
      </c>
      <c r="F31" s="150">
        <v>8.2595636741145256E-3</v>
      </c>
      <c r="G31" s="150">
        <v>9.0394724047453013E-3</v>
      </c>
      <c r="H31" s="150">
        <v>7.8883117428962726E-3</v>
      </c>
      <c r="I31" s="150">
        <v>1.1258597810148091E-3</v>
      </c>
      <c r="J31" s="150">
        <v>8.6505981330953826E-3</v>
      </c>
      <c r="K31" s="150">
        <v>1.1121103136289679E-2</v>
      </c>
      <c r="L31" s="150">
        <v>5.0326471275183617E-3</v>
      </c>
      <c r="M31" s="150">
        <v>4.9500604250701588E-3</v>
      </c>
      <c r="N31" s="150">
        <v>7.9927014787631433E-3</v>
      </c>
      <c r="O31" s="150">
        <v>8.1677423725835911E-3</v>
      </c>
      <c r="P31" s="150">
        <v>5.7268060140251336E-3</v>
      </c>
      <c r="Q31" s="150">
        <v>7.027665696622506E-3</v>
      </c>
      <c r="R31" s="150">
        <v>7.0856266740370738E-3</v>
      </c>
      <c r="S31" s="150">
        <v>7.7168120029268445E-3</v>
      </c>
      <c r="T31" s="150">
        <v>9.7252889261962086E-3</v>
      </c>
      <c r="U31" s="150">
        <v>4.1303653492238048E-3</v>
      </c>
      <c r="V31" s="150">
        <v>7.8170199928431407E-3</v>
      </c>
      <c r="W31" s="150">
        <v>1.3015100613299201E-2</v>
      </c>
      <c r="X31" s="150">
        <v>1.5248883381525875E-2</v>
      </c>
      <c r="Y31" s="150">
        <v>1.1285175678515551E-2</v>
      </c>
      <c r="Z31" s="150">
        <v>1.0900636221164399E-2</v>
      </c>
      <c r="AA31" s="150">
        <v>5.4755266462194717E-2</v>
      </c>
      <c r="AB31" s="150">
        <v>3.0328280757895509E-2</v>
      </c>
      <c r="AC31" s="150">
        <v>1.0811696584314501</v>
      </c>
      <c r="AD31" s="150">
        <v>3.0898595766729559E-2</v>
      </c>
      <c r="AE31" s="150">
        <v>5.0284609589394659E-2</v>
      </c>
      <c r="AF31" s="150">
        <v>1.4625512267293072E-2</v>
      </c>
      <c r="AG31" s="150">
        <v>2.2533087919744711E-2</v>
      </c>
      <c r="AH31" s="150">
        <v>2.2296559107159077E-2</v>
      </c>
      <c r="AI31" s="150">
        <v>3.0031324920567173E-2</v>
      </c>
      <c r="AJ31" s="150">
        <v>2.7052947221342931E-2</v>
      </c>
      <c r="AK31" s="150">
        <v>3.3062370682810018E-2</v>
      </c>
      <c r="AL31" s="150">
        <v>1.2518260823736712E-2</v>
      </c>
      <c r="AM31" s="112">
        <v>3.3176314560111157E-2</v>
      </c>
      <c r="AN31" s="151"/>
      <c r="AO31" s="154">
        <v>0.74125020871456737</v>
      </c>
      <c r="AP31" s="158">
        <v>2.1993211049403008E-2</v>
      </c>
      <c r="AQ31" s="154">
        <v>9.7869220297726142E-2</v>
      </c>
      <c r="AR31" s="158">
        <v>0.23225783401764599</v>
      </c>
      <c r="AS31" s="152">
        <v>0.97706534233319087</v>
      </c>
      <c r="AT31">
        <v>0</v>
      </c>
      <c r="AU31" s="100">
        <v>0</v>
      </c>
    </row>
    <row r="32" spans="1:47" ht="18" customHeight="1" x14ac:dyDescent="0.2">
      <c r="A32" s="110">
        <v>57</v>
      </c>
      <c r="B32" s="111" t="s">
        <v>52</v>
      </c>
      <c r="C32" s="150">
        <v>4.4285488509637184E-2</v>
      </c>
      <c r="D32" s="150">
        <v>0.19666388917564664</v>
      </c>
      <c r="E32" s="150">
        <v>3.4652636941382008E-2</v>
      </c>
      <c r="F32" s="150">
        <v>1.9636877055263964E-2</v>
      </c>
      <c r="G32" s="150">
        <v>3.6456958104940644E-2</v>
      </c>
      <c r="H32" s="150">
        <v>2.4441833658469428E-2</v>
      </c>
      <c r="I32" s="150">
        <v>1.1068475251137282E-2</v>
      </c>
      <c r="J32" s="150">
        <v>1.7529138412486205E-2</v>
      </c>
      <c r="K32" s="150">
        <v>7.035416718191044E-2</v>
      </c>
      <c r="L32" s="150">
        <v>2.5576564601415174E-2</v>
      </c>
      <c r="M32" s="150">
        <v>3.0997742753010267E-2</v>
      </c>
      <c r="N32" s="150">
        <v>2.2938561932365698E-2</v>
      </c>
      <c r="O32" s="150">
        <v>2.0712867215484904E-2</v>
      </c>
      <c r="P32" s="150">
        <v>1.5421446558438908E-2</v>
      </c>
      <c r="Q32" s="150">
        <v>2.137422445032108E-2</v>
      </c>
      <c r="R32" s="150">
        <v>1.921976587925843E-2</v>
      </c>
      <c r="S32" s="150">
        <v>1.8769184465867578E-2</v>
      </c>
      <c r="T32" s="150">
        <v>1.8948384499431661E-2</v>
      </c>
      <c r="U32" s="150">
        <v>1.6462072685013603E-2</v>
      </c>
      <c r="V32" s="150">
        <v>3.7381849868955784E-2</v>
      </c>
      <c r="W32" s="150">
        <v>3.4707616039092289E-2</v>
      </c>
      <c r="X32" s="150">
        <v>4.0675580159444925E-2</v>
      </c>
      <c r="Y32" s="150">
        <v>3.1906806337573743E-2</v>
      </c>
      <c r="Z32" s="150">
        <v>9.2805807860161835E-2</v>
      </c>
      <c r="AA32" s="150">
        <v>3.4724707289916404E-2</v>
      </c>
      <c r="AB32" s="150">
        <v>3.2702509790214281E-2</v>
      </c>
      <c r="AC32" s="150">
        <v>7.7280006656273255E-3</v>
      </c>
      <c r="AD32" s="150">
        <v>1.0759890734510453</v>
      </c>
      <c r="AE32" s="150">
        <v>2.3997569904715525E-2</v>
      </c>
      <c r="AF32" s="150">
        <v>4.7136188272326955E-2</v>
      </c>
      <c r="AG32" s="150">
        <v>3.1450477322042016E-2</v>
      </c>
      <c r="AH32" s="150">
        <v>1.5373694477414259E-2</v>
      </c>
      <c r="AI32" s="150">
        <v>3.9518581787603167E-2</v>
      </c>
      <c r="AJ32" s="150">
        <v>1.6980151660483236E-2</v>
      </c>
      <c r="AK32" s="150">
        <v>3.1303083527689596E-2</v>
      </c>
      <c r="AL32" s="150">
        <v>5.9070421237407335E-2</v>
      </c>
      <c r="AM32" s="112">
        <v>6.2469267904342998E-2</v>
      </c>
      <c r="AN32" s="151"/>
      <c r="AO32" s="154">
        <v>0.56140359232453341</v>
      </c>
      <c r="AP32" s="158">
        <v>7.6407563407763709E-2</v>
      </c>
      <c r="AQ32" s="154">
        <v>0.36359378129766878</v>
      </c>
      <c r="AR32" s="158">
        <v>4.899339944646057E-2</v>
      </c>
      <c r="AS32" s="152">
        <v>0.71067184572003883</v>
      </c>
      <c r="AT32">
        <v>0</v>
      </c>
      <c r="AU32" s="100">
        <v>0.42498377757537042</v>
      </c>
    </row>
    <row r="33" spans="1:47" ht="18" customHeight="1" x14ac:dyDescent="0.2">
      <c r="A33" s="110">
        <v>59</v>
      </c>
      <c r="B33" s="111" t="s">
        <v>53</v>
      </c>
      <c r="C33" s="150">
        <v>1.3656803643497058E-2</v>
      </c>
      <c r="D33" s="150">
        <v>1.4119172200981998E-2</v>
      </c>
      <c r="E33" s="150">
        <v>1.3088006768995736E-2</v>
      </c>
      <c r="F33" s="150">
        <v>7.9401420050805756E-3</v>
      </c>
      <c r="G33" s="150">
        <v>9.7223194009067541E-3</v>
      </c>
      <c r="H33" s="150">
        <v>1.4562723845390346E-2</v>
      </c>
      <c r="I33" s="150">
        <v>1.3475634942163252E-3</v>
      </c>
      <c r="J33" s="150">
        <v>9.0619751498731988E-3</v>
      </c>
      <c r="K33" s="150">
        <v>1.3957955413992564E-2</v>
      </c>
      <c r="L33" s="150">
        <v>6.8201863145497905E-3</v>
      </c>
      <c r="M33" s="150">
        <v>6.4728089017718126E-3</v>
      </c>
      <c r="N33" s="150">
        <v>1.0252060405819656E-2</v>
      </c>
      <c r="O33" s="150">
        <v>1.320349972141747E-2</v>
      </c>
      <c r="P33" s="150">
        <v>1.2125461148976807E-2</v>
      </c>
      <c r="Q33" s="150">
        <v>1.1466360652219844E-2</v>
      </c>
      <c r="R33" s="150">
        <v>1.1800192223568037E-2</v>
      </c>
      <c r="S33" s="150">
        <v>1.2265867247162108E-2</v>
      </c>
      <c r="T33" s="150">
        <v>2.4579319209545526E-2</v>
      </c>
      <c r="U33" s="150">
        <v>7.5295815447996347E-3</v>
      </c>
      <c r="V33" s="150">
        <v>9.4044323273354651E-3</v>
      </c>
      <c r="W33" s="150">
        <v>1.8156360013133449E-2</v>
      </c>
      <c r="X33" s="150">
        <v>1.7473511151156175E-2</v>
      </c>
      <c r="Y33" s="150">
        <v>5.9826116302153419E-2</v>
      </c>
      <c r="Z33" s="150">
        <v>2.5248572703520364E-2</v>
      </c>
      <c r="AA33" s="150">
        <v>4.2435594570612634E-2</v>
      </c>
      <c r="AB33" s="150">
        <v>6.4142108872813033E-2</v>
      </c>
      <c r="AC33" s="150">
        <v>1.4400918334328784E-2</v>
      </c>
      <c r="AD33" s="150">
        <v>2.3888911644770423E-2</v>
      </c>
      <c r="AE33" s="150">
        <v>1.1852627610631754</v>
      </c>
      <c r="AF33" s="150">
        <v>5.493866498980636E-2</v>
      </c>
      <c r="AG33" s="150">
        <v>4.6946388361837781E-2</v>
      </c>
      <c r="AH33" s="150">
        <v>1.5227538858446084E-2</v>
      </c>
      <c r="AI33" s="150">
        <v>6.8207585049849487E-2</v>
      </c>
      <c r="AJ33" s="150">
        <v>9.4668604079789595E-2</v>
      </c>
      <c r="AK33" s="150">
        <v>2.7548108235035097E-2</v>
      </c>
      <c r="AL33" s="150">
        <v>1.0219805978229116E-2</v>
      </c>
      <c r="AM33" s="112">
        <v>5.9235299334098157E-2</v>
      </c>
      <c r="AN33" s="151"/>
      <c r="AO33" s="154">
        <v>0.48078788044041038</v>
      </c>
      <c r="AP33" s="158">
        <v>3.0261072239763494E-2</v>
      </c>
      <c r="AQ33" s="154">
        <v>0.19650499888174716</v>
      </c>
      <c r="AR33" s="158">
        <v>6.4846049174667381E-2</v>
      </c>
      <c r="AS33" s="152">
        <v>0.69235701814297945</v>
      </c>
      <c r="AT33">
        <v>3.4860271439561788E-2</v>
      </c>
      <c r="AU33" s="100">
        <v>4.8155258972889942E-3</v>
      </c>
    </row>
    <row r="34" spans="1:47" ht="18" customHeight="1" x14ac:dyDescent="0.2">
      <c r="A34" s="117">
        <v>61</v>
      </c>
      <c r="B34" s="113" t="s">
        <v>3</v>
      </c>
      <c r="C34" s="114">
        <v>9.1201555369998296E-4</v>
      </c>
      <c r="D34" s="114">
        <v>7.3213469613113403E-4</v>
      </c>
      <c r="E34" s="114">
        <v>7.0294664005354128E-4</v>
      </c>
      <c r="F34" s="114">
        <v>3.0677204437655963E-4</v>
      </c>
      <c r="G34" s="114">
        <v>4.504865446999382E-4</v>
      </c>
      <c r="H34" s="114">
        <v>2.1520822943416344E-4</v>
      </c>
      <c r="I34" s="114">
        <v>5.8714639475410396E-5</v>
      </c>
      <c r="J34" s="114">
        <v>3.0056552850011523E-4</v>
      </c>
      <c r="K34" s="114">
        <v>1.4192205601088505E-3</v>
      </c>
      <c r="L34" s="114">
        <v>8.8106899212601105E-4</v>
      </c>
      <c r="M34" s="114">
        <v>6.8260642490813796E-4</v>
      </c>
      <c r="N34" s="114">
        <v>6.4551096409761074E-4</v>
      </c>
      <c r="O34" s="114">
        <v>9.0124290712321445E-4</v>
      </c>
      <c r="P34" s="114">
        <v>7.0399126415473991E-4</v>
      </c>
      <c r="Q34" s="114">
        <v>3.3520392179845789E-4</v>
      </c>
      <c r="R34" s="114">
        <v>2.2668795044511797E-4</v>
      </c>
      <c r="S34" s="114">
        <v>3.2058275433532335E-4</v>
      </c>
      <c r="T34" s="114">
        <v>4.010838075975188E-4</v>
      </c>
      <c r="U34" s="114">
        <v>5.0287763934097067E-4</v>
      </c>
      <c r="V34" s="114">
        <v>2.5192743153638219E-4</v>
      </c>
      <c r="W34" s="114">
        <v>1.6125080378085615E-3</v>
      </c>
      <c r="X34" s="114">
        <v>4.6304307193488655E-4</v>
      </c>
      <c r="Y34" s="114">
        <v>1.2522355214846109E-3</v>
      </c>
      <c r="Z34" s="114">
        <v>1.37213977992563E-3</v>
      </c>
      <c r="AA34" s="114">
        <v>8.1198523725705231E-4</v>
      </c>
      <c r="AB34" s="114">
        <v>1.3604362464600295E-3</v>
      </c>
      <c r="AC34" s="114">
        <v>8.0099878037903952E-4</v>
      </c>
      <c r="AD34" s="114">
        <v>5.6202461933967899E-4</v>
      </c>
      <c r="AE34" s="114">
        <v>8.3228346688195949E-4</v>
      </c>
      <c r="AF34" s="114">
        <v>1.0003082109286263</v>
      </c>
      <c r="AG34" s="114">
        <v>8.488921974290904E-4</v>
      </c>
      <c r="AH34" s="114">
        <v>3.6971876784525553E-4</v>
      </c>
      <c r="AI34" s="114">
        <v>1.7510544096175039E-3</v>
      </c>
      <c r="AJ34" s="114">
        <v>6.3826837503785688E-4</v>
      </c>
      <c r="AK34" s="114">
        <v>5.8924512698760637E-4</v>
      </c>
      <c r="AL34" s="114">
        <v>2.8227170641103037E-4</v>
      </c>
      <c r="AM34" s="115">
        <v>0.13398351756122168</v>
      </c>
      <c r="AN34" s="151"/>
      <c r="AO34" s="154">
        <v>0.54237281995502473</v>
      </c>
      <c r="AP34" s="158">
        <v>3.6520423162159935E-2</v>
      </c>
      <c r="AQ34" s="154">
        <v>0.31017748285352797</v>
      </c>
      <c r="AR34" s="158">
        <v>5.7072651356460781E-3</v>
      </c>
      <c r="AS34" s="152">
        <v>1</v>
      </c>
      <c r="AT34">
        <v>0</v>
      </c>
      <c r="AU34" s="100">
        <v>0</v>
      </c>
    </row>
    <row r="35" spans="1:47" ht="18" customHeight="1" x14ac:dyDescent="0.2">
      <c r="A35" s="116">
        <v>63</v>
      </c>
      <c r="B35" s="111" t="s">
        <v>29</v>
      </c>
      <c r="C35" s="150">
        <v>2.4270289471475622E-4</v>
      </c>
      <c r="D35" s="150">
        <v>4.4141303271266925E-4</v>
      </c>
      <c r="E35" s="150">
        <v>3.9695007648644058E-4</v>
      </c>
      <c r="F35" s="150">
        <v>1.4377183957150542E-4</v>
      </c>
      <c r="G35" s="150">
        <v>3.0578630230295063E-4</v>
      </c>
      <c r="H35" s="150">
        <v>5.1331282462728099E-4</v>
      </c>
      <c r="I35" s="150">
        <v>3.5403282005423848E-5</v>
      </c>
      <c r="J35" s="150">
        <v>2.9122753885010448E-4</v>
      </c>
      <c r="K35" s="150">
        <v>5.0796759999766636E-4</v>
      </c>
      <c r="L35" s="150">
        <v>2.5568064045950085E-4</v>
      </c>
      <c r="M35" s="150">
        <v>1.4592583196250102E-4</v>
      </c>
      <c r="N35" s="150">
        <v>5.283755241789756E-4</v>
      </c>
      <c r="O35" s="150">
        <v>9.0177640063583101E-4</v>
      </c>
      <c r="P35" s="150">
        <v>6.8680800422221753E-4</v>
      </c>
      <c r="Q35" s="150">
        <v>5.1986699891436812E-4</v>
      </c>
      <c r="R35" s="150">
        <v>1.6378659342830058E-3</v>
      </c>
      <c r="S35" s="150">
        <v>1.5519821249922535E-3</v>
      </c>
      <c r="T35" s="150">
        <v>2.84371361760672E-3</v>
      </c>
      <c r="U35" s="150">
        <v>2.3940039699201965E-4</v>
      </c>
      <c r="V35" s="150">
        <v>1.8603877738116603E-4</v>
      </c>
      <c r="W35" s="150">
        <v>4.5352205745527419E-4</v>
      </c>
      <c r="X35" s="150">
        <v>7.906527208838141E-4</v>
      </c>
      <c r="Y35" s="150">
        <v>6.8216689377682165E-4</v>
      </c>
      <c r="Z35" s="150">
        <v>7.3675521111371209E-4</v>
      </c>
      <c r="AA35" s="150">
        <v>5.7281710337057034E-4</v>
      </c>
      <c r="AB35" s="150">
        <v>7.5980330800728664E-4</v>
      </c>
      <c r="AC35" s="150">
        <v>1.7709045350993203E-4</v>
      </c>
      <c r="AD35" s="150">
        <v>1.7657251492352111E-3</v>
      </c>
      <c r="AE35" s="150">
        <v>6.8719384643485615E-3</v>
      </c>
      <c r="AF35" s="150">
        <v>6.8717561477223284E-4</v>
      </c>
      <c r="AG35" s="150">
        <v>1.0004348385346746</v>
      </c>
      <c r="AH35" s="150">
        <v>2.7180521457590529E-4</v>
      </c>
      <c r="AI35" s="150">
        <v>5.6136892516869092E-4</v>
      </c>
      <c r="AJ35" s="150">
        <v>1.3224956236945252E-3</v>
      </c>
      <c r="AK35" s="150">
        <v>7.8016764541642865E-4</v>
      </c>
      <c r="AL35" s="150">
        <v>2.3035030497377444E-4</v>
      </c>
      <c r="AM35" s="112">
        <v>3.2941540208763554E-3</v>
      </c>
      <c r="AN35" s="151"/>
      <c r="AO35" s="154">
        <v>0.61113251323550066</v>
      </c>
      <c r="AP35" s="158">
        <v>6.5147564328811983E-2</v>
      </c>
      <c r="AQ35" s="154">
        <v>0.4430963079451754</v>
      </c>
      <c r="AR35" s="158">
        <v>3.4673226436626674E-2</v>
      </c>
      <c r="AS35" s="152">
        <v>0.87803621207856242</v>
      </c>
      <c r="AT35">
        <v>0</v>
      </c>
      <c r="AU35" s="100">
        <v>1.4399715311367549E-5</v>
      </c>
    </row>
    <row r="36" spans="1:47" ht="18" customHeight="1" x14ac:dyDescent="0.2">
      <c r="A36" s="110">
        <v>64</v>
      </c>
      <c r="B36" s="111" t="s">
        <v>54</v>
      </c>
      <c r="C36" s="150">
        <v>3.1936149396065357E-5</v>
      </c>
      <c r="D36" s="150">
        <v>1.1165789258196291E-4</v>
      </c>
      <c r="E36" s="150">
        <v>2.7373693453288282E-5</v>
      </c>
      <c r="F36" s="150">
        <v>1.6707438557800635E-5</v>
      </c>
      <c r="G36" s="150">
        <v>2.6089396204745723E-5</v>
      </c>
      <c r="H36" s="150">
        <v>2.4499110915245979E-5</v>
      </c>
      <c r="I36" s="150">
        <v>6.5801734965902377E-6</v>
      </c>
      <c r="J36" s="150">
        <v>1.5467699416819331E-5</v>
      </c>
      <c r="K36" s="150">
        <v>4.5773607116948922E-5</v>
      </c>
      <c r="L36" s="150">
        <v>2.0389544549437498E-5</v>
      </c>
      <c r="M36" s="150">
        <v>2.1086555570553142E-5</v>
      </c>
      <c r="N36" s="150">
        <v>1.8992938177164513E-5</v>
      </c>
      <c r="O36" s="150">
        <v>1.9494879040651535E-5</v>
      </c>
      <c r="P36" s="150">
        <v>1.5611925104869252E-5</v>
      </c>
      <c r="Q36" s="150">
        <v>1.9216627869181489E-5</v>
      </c>
      <c r="R36" s="150">
        <v>1.8168210382897216E-5</v>
      </c>
      <c r="S36" s="150">
        <v>1.7549273611015735E-5</v>
      </c>
      <c r="T36" s="150">
        <v>2.2667021383739826E-5</v>
      </c>
      <c r="U36" s="150">
        <v>1.4009491404878324E-5</v>
      </c>
      <c r="V36" s="150">
        <v>2.9099009677942381E-5</v>
      </c>
      <c r="W36" s="150">
        <v>3.190032605635866E-5</v>
      </c>
      <c r="X36" s="150">
        <v>3.3110110097073304E-5</v>
      </c>
      <c r="Y36" s="150">
        <v>1.6516111829527566E-4</v>
      </c>
      <c r="Z36" s="150">
        <v>6.5703557616349434E-5</v>
      </c>
      <c r="AA36" s="150">
        <v>6.0159771688887986E-5</v>
      </c>
      <c r="AB36" s="150">
        <v>1.7749997552293027E-4</v>
      </c>
      <c r="AC36" s="150">
        <v>4.170920812941922E-5</v>
      </c>
      <c r="AD36" s="150">
        <v>5.3326748352213631E-4</v>
      </c>
      <c r="AE36" s="150">
        <v>4.3356231692144728E-4</v>
      </c>
      <c r="AF36" s="150">
        <v>7.9804454727675921E-5</v>
      </c>
      <c r="AG36" s="150">
        <v>5.8342936228869053E-5</v>
      </c>
      <c r="AH36" s="150">
        <v>1.0151365849557616</v>
      </c>
      <c r="AI36" s="150">
        <v>6.2419171069481456E-5</v>
      </c>
      <c r="AJ36" s="150">
        <v>7.9627929095798196E-5</v>
      </c>
      <c r="AK36" s="150">
        <v>3.0210555659049461E-4</v>
      </c>
      <c r="AL36" s="150">
        <v>3.8421864089910298E-5</v>
      </c>
      <c r="AM36" s="112">
        <v>2.309004978382827E-4</v>
      </c>
      <c r="AN36" s="151"/>
      <c r="AO36" s="154">
        <v>0.62719086342957098</v>
      </c>
      <c r="AP36" s="158">
        <v>0.12016185028578763</v>
      </c>
      <c r="AQ36" s="154">
        <v>0.55315607479139017</v>
      </c>
      <c r="AR36" s="158">
        <v>6.0828524025500152E-2</v>
      </c>
      <c r="AS36" s="152">
        <v>0.9769145056726094</v>
      </c>
      <c r="AT36">
        <v>0</v>
      </c>
      <c r="AU36" s="100">
        <v>0</v>
      </c>
    </row>
    <row r="37" spans="1:47" ht="18" customHeight="1" x14ac:dyDescent="0.2">
      <c r="A37" s="110">
        <v>65</v>
      </c>
      <c r="B37" s="111" t="s">
        <v>61</v>
      </c>
      <c r="C37" s="150">
        <v>1.8710598475853025E-3</v>
      </c>
      <c r="D37" s="150">
        <v>1.8072101549239197E-3</v>
      </c>
      <c r="E37" s="150">
        <v>1.092187284943275E-3</v>
      </c>
      <c r="F37" s="150">
        <v>6.648508175796145E-4</v>
      </c>
      <c r="G37" s="150">
        <v>6.2363159984446515E-4</v>
      </c>
      <c r="H37" s="150">
        <v>9.2557398736877296E-4</v>
      </c>
      <c r="I37" s="150">
        <v>1.2348466729421867E-4</v>
      </c>
      <c r="J37" s="150">
        <v>4.9428623721379562E-4</v>
      </c>
      <c r="K37" s="150">
        <v>9.4460026487861468E-4</v>
      </c>
      <c r="L37" s="150">
        <v>5.8597993995806942E-4</v>
      </c>
      <c r="M37" s="150">
        <v>1.0337293761808137E-3</v>
      </c>
      <c r="N37" s="150">
        <v>3.5181092569897871E-4</v>
      </c>
      <c r="O37" s="150">
        <v>2.0096052014716434E-3</v>
      </c>
      <c r="P37" s="150">
        <v>4.8117756993170486E-4</v>
      </c>
      <c r="Q37" s="150">
        <v>6.1118032507011071E-4</v>
      </c>
      <c r="R37" s="150">
        <v>4.9549490578047154E-4</v>
      </c>
      <c r="S37" s="150">
        <v>4.0506970143468858E-4</v>
      </c>
      <c r="T37" s="150">
        <v>4.1109735339933434E-4</v>
      </c>
      <c r="U37" s="150">
        <v>3.1682755228432135E-4</v>
      </c>
      <c r="V37" s="150">
        <v>5.4284618401813486E-4</v>
      </c>
      <c r="W37" s="150">
        <v>9.5614438443847002E-4</v>
      </c>
      <c r="X37" s="150">
        <v>2.2700340116932863E-3</v>
      </c>
      <c r="Y37" s="150">
        <v>5.5387519983111496E-3</v>
      </c>
      <c r="Z37" s="150">
        <v>2.4543295952753337E-3</v>
      </c>
      <c r="AA37" s="150">
        <v>6.5619708758828024E-4</v>
      </c>
      <c r="AB37" s="150">
        <v>2.3767071055775337E-3</v>
      </c>
      <c r="AC37" s="150">
        <v>5.8136891755706382E-4</v>
      </c>
      <c r="AD37" s="150">
        <v>1.125659261835731E-3</v>
      </c>
      <c r="AE37" s="150">
        <v>1.2082033148935907E-3</v>
      </c>
      <c r="AF37" s="150">
        <v>5.1089999754545606E-4</v>
      </c>
      <c r="AG37" s="150">
        <v>2.2712398669272028E-3</v>
      </c>
      <c r="AH37" s="150">
        <v>9.5808798525293332E-4</v>
      </c>
      <c r="AI37" s="150">
        <v>1.0003550577573812</v>
      </c>
      <c r="AJ37" s="150">
        <v>1.7465918845792627E-3</v>
      </c>
      <c r="AK37" s="150">
        <v>2.1454617466710739E-3</v>
      </c>
      <c r="AL37" s="150">
        <v>2.6535832083040634E-4</v>
      </c>
      <c r="AM37" s="112">
        <v>6.0954668682888281E-4</v>
      </c>
      <c r="AN37" s="151"/>
      <c r="AO37" s="154">
        <v>0.56016906541455425</v>
      </c>
      <c r="AP37" s="158">
        <v>0.10677358012649661</v>
      </c>
      <c r="AQ37" s="154">
        <v>0.47179155655865684</v>
      </c>
      <c r="AR37" s="158">
        <v>1.0582114474090475E-2</v>
      </c>
      <c r="AS37" s="152">
        <v>0.91751229004143342</v>
      </c>
      <c r="AT37">
        <v>0</v>
      </c>
      <c r="AU37" s="100">
        <v>0</v>
      </c>
    </row>
    <row r="38" spans="1:47" ht="18" customHeight="1" x14ac:dyDescent="0.2">
      <c r="A38" s="110">
        <v>66</v>
      </c>
      <c r="B38" s="111" t="s">
        <v>30</v>
      </c>
      <c r="C38" s="150">
        <v>5.4168244939339603E-2</v>
      </c>
      <c r="D38" s="150">
        <v>5.8186870807887661E-2</v>
      </c>
      <c r="E38" s="150">
        <v>5.5125291100822968E-2</v>
      </c>
      <c r="F38" s="150">
        <v>2.8777810961061582E-2</v>
      </c>
      <c r="G38" s="150">
        <v>3.6987992294263007E-2</v>
      </c>
      <c r="H38" s="150">
        <v>5.7553310527214067E-2</v>
      </c>
      <c r="I38" s="150">
        <v>5.1903918390734296E-3</v>
      </c>
      <c r="J38" s="150">
        <v>4.3113538012977189E-2</v>
      </c>
      <c r="K38" s="150">
        <v>6.6884350170355586E-2</v>
      </c>
      <c r="L38" s="150">
        <v>2.2279581055101555E-2</v>
      </c>
      <c r="M38" s="150">
        <v>2.5503283830126323E-2</v>
      </c>
      <c r="N38" s="150">
        <v>3.5635652123435002E-2</v>
      </c>
      <c r="O38" s="150">
        <v>4.8984891725763903E-2</v>
      </c>
      <c r="P38" s="150">
        <v>3.8663550496740251E-2</v>
      </c>
      <c r="Q38" s="150">
        <v>4.3185233364826582E-2</v>
      </c>
      <c r="R38" s="150">
        <v>5.2169245555170322E-2</v>
      </c>
      <c r="S38" s="150">
        <v>4.5194673911635105E-2</v>
      </c>
      <c r="T38" s="150">
        <v>5.7132985653340317E-2</v>
      </c>
      <c r="U38" s="150">
        <v>3.0599542707593411E-2</v>
      </c>
      <c r="V38" s="150">
        <v>3.6666922810524055E-2</v>
      </c>
      <c r="W38" s="150">
        <v>9.5254641601240392E-2</v>
      </c>
      <c r="X38" s="150">
        <v>6.0779837178805855E-2</v>
      </c>
      <c r="Y38" s="150">
        <v>0.18652665572009955</v>
      </c>
      <c r="Z38" s="150">
        <v>9.6343453191630707E-2</v>
      </c>
      <c r="AA38" s="150">
        <v>7.6681058127444315E-2</v>
      </c>
      <c r="AB38" s="150">
        <v>0.13099351140841317</v>
      </c>
      <c r="AC38" s="150">
        <v>5.3106281319918784E-2</v>
      </c>
      <c r="AD38" s="150">
        <v>0.11971200526789699</v>
      </c>
      <c r="AE38" s="150">
        <v>0.1805422793402052</v>
      </c>
      <c r="AF38" s="150">
        <v>0.15887998633040559</v>
      </c>
      <c r="AG38" s="150">
        <v>0.12152687425221768</v>
      </c>
      <c r="AH38" s="150">
        <v>4.5064539309994142E-2</v>
      </c>
      <c r="AI38" s="150">
        <v>9.4053807383238167E-2</v>
      </c>
      <c r="AJ38" s="150">
        <v>1.1755395753599633</v>
      </c>
      <c r="AK38" s="150">
        <v>5.3159850280273362E-2</v>
      </c>
      <c r="AL38" s="150">
        <v>2.5227499981713055E-2</v>
      </c>
      <c r="AM38" s="112">
        <v>7.5174842328935884E-2</v>
      </c>
      <c r="AN38" s="151"/>
      <c r="AO38" s="154">
        <v>0.57483737445361438</v>
      </c>
      <c r="AP38" s="158">
        <v>9.1449106548049094E-2</v>
      </c>
      <c r="AQ38" s="154">
        <v>0.32753904286505131</v>
      </c>
      <c r="AR38" s="158">
        <v>6.3302094047614915E-2</v>
      </c>
      <c r="AS38" s="152">
        <v>0.77209646065031956</v>
      </c>
      <c r="AT38">
        <v>0</v>
      </c>
      <c r="AU38" s="100">
        <v>0</v>
      </c>
    </row>
    <row r="39" spans="1:47" ht="18" customHeight="1" x14ac:dyDescent="0.2">
      <c r="A39" s="117">
        <v>67</v>
      </c>
      <c r="B39" s="113" t="s">
        <v>31</v>
      </c>
      <c r="C39" s="114">
        <v>1.3293775559046928E-3</v>
      </c>
      <c r="D39" s="114">
        <v>7.2305127619122327E-4</v>
      </c>
      <c r="E39" s="114">
        <v>6.7826492071865392E-4</v>
      </c>
      <c r="F39" s="114">
        <v>3.3561537561413657E-4</v>
      </c>
      <c r="G39" s="114">
        <v>4.0511999231984805E-4</v>
      </c>
      <c r="H39" s="114">
        <v>5.4624048128557793E-4</v>
      </c>
      <c r="I39" s="114">
        <v>7.2069873666670548E-5</v>
      </c>
      <c r="J39" s="114">
        <v>3.5266532622913913E-4</v>
      </c>
      <c r="K39" s="114">
        <v>7.1518388521046481E-4</v>
      </c>
      <c r="L39" s="114">
        <v>2.6697285948040355E-4</v>
      </c>
      <c r="M39" s="114">
        <v>2.5702669684266039E-4</v>
      </c>
      <c r="N39" s="114">
        <v>3.4132817487888596E-4</v>
      </c>
      <c r="O39" s="114">
        <v>4.9628656726921822E-4</v>
      </c>
      <c r="P39" s="114">
        <v>4.5935934087618763E-4</v>
      </c>
      <c r="Q39" s="114">
        <v>3.9115218119862644E-4</v>
      </c>
      <c r="R39" s="114">
        <v>6.5003688899059413E-4</v>
      </c>
      <c r="S39" s="114">
        <v>4.8654492213190853E-4</v>
      </c>
      <c r="T39" s="114">
        <v>6.1465763227106971E-4</v>
      </c>
      <c r="U39" s="114">
        <v>3.4843871554862893E-4</v>
      </c>
      <c r="V39" s="114">
        <v>5.2607230594025342E-4</v>
      </c>
      <c r="W39" s="114">
        <v>7.9284363178550022E-4</v>
      </c>
      <c r="X39" s="114">
        <v>4.8508999210341279E-4</v>
      </c>
      <c r="Y39" s="114">
        <v>1.5802412367547942E-3</v>
      </c>
      <c r="Z39" s="114">
        <v>7.3175319165153939E-4</v>
      </c>
      <c r="AA39" s="114">
        <v>1.3584070546748552E-3</v>
      </c>
      <c r="AB39" s="114">
        <v>1.2169810751988318E-3</v>
      </c>
      <c r="AC39" s="114">
        <v>1.4873560882098732E-3</v>
      </c>
      <c r="AD39" s="114">
        <v>1.437209790604599E-3</v>
      </c>
      <c r="AE39" s="114">
        <v>8.3680098522125584E-3</v>
      </c>
      <c r="AF39" s="114">
        <v>1.584449299289418E-3</v>
      </c>
      <c r="AG39" s="114">
        <v>9.7331464112019768E-3</v>
      </c>
      <c r="AH39" s="114">
        <v>2.0736225148894324E-2</v>
      </c>
      <c r="AI39" s="114">
        <v>3.502828586357319E-3</v>
      </c>
      <c r="AJ39" s="114">
        <v>4.2077302605449049E-3</v>
      </c>
      <c r="AK39" s="114">
        <v>1.0136200042595493</v>
      </c>
      <c r="AL39" s="114">
        <v>3.7925159893579434E-4</v>
      </c>
      <c r="AM39" s="115">
        <v>4.8603157224600558E-3</v>
      </c>
      <c r="AN39" s="151"/>
      <c r="AO39" s="154">
        <v>0.54969390163278509</v>
      </c>
      <c r="AP39" s="158">
        <v>0.16555944028620237</v>
      </c>
      <c r="AQ39" s="154">
        <v>0.32284570673010049</v>
      </c>
      <c r="AR39" s="158">
        <v>0.10327167318938893</v>
      </c>
      <c r="AS39" s="152">
        <v>0.8795990928582551</v>
      </c>
      <c r="AT39">
        <v>2.4065710635694622E-5</v>
      </c>
      <c r="AU39" s="100">
        <v>9.9211704282147083E-6</v>
      </c>
    </row>
    <row r="40" spans="1:47" ht="18" customHeight="1" x14ac:dyDescent="0.2">
      <c r="A40" s="110">
        <v>68</v>
      </c>
      <c r="B40" s="111" t="s">
        <v>4</v>
      </c>
      <c r="C40" s="150">
        <v>9.360084963407864E-4</v>
      </c>
      <c r="D40" s="150">
        <v>1.737278434813519E-3</v>
      </c>
      <c r="E40" s="150">
        <v>1.4526759111073177E-3</v>
      </c>
      <c r="F40" s="150">
        <v>1.0336804616820098E-3</v>
      </c>
      <c r="G40" s="150">
        <v>1.1761743306988389E-3</v>
      </c>
      <c r="H40" s="150">
        <v>9.5355153190254324E-4</v>
      </c>
      <c r="I40" s="150">
        <v>8.0201592246346271E-5</v>
      </c>
      <c r="J40" s="150">
        <v>4.6278403998424453E-4</v>
      </c>
      <c r="K40" s="150">
        <v>1.577472337012231E-3</v>
      </c>
      <c r="L40" s="150">
        <v>4.4419289231984528E-4</v>
      </c>
      <c r="M40" s="150">
        <v>6.5647678813977233E-4</v>
      </c>
      <c r="N40" s="150">
        <v>8.4580336507438696E-4</v>
      </c>
      <c r="O40" s="150">
        <v>1.2063018909943227E-3</v>
      </c>
      <c r="P40" s="150">
        <v>1.0192845593043917E-3</v>
      </c>
      <c r="Q40" s="150">
        <v>1.3144132519004748E-3</v>
      </c>
      <c r="R40" s="150">
        <v>1.3217393974217148E-3</v>
      </c>
      <c r="S40" s="150">
        <v>1.1957509783791112E-3</v>
      </c>
      <c r="T40" s="150">
        <v>1.000440430822723E-3</v>
      </c>
      <c r="U40" s="150">
        <v>8.0271028080561974E-4</v>
      </c>
      <c r="V40" s="150">
        <v>1.2522421188738617E-3</v>
      </c>
      <c r="W40" s="150">
        <v>9.6526680089996386E-4</v>
      </c>
      <c r="X40" s="150">
        <v>5.0915462526882516E-4</v>
      </c>
      <c r="Y40" s="150">
        <v>2.1228802205490024E-3</v>
      </c>
      <c r="Z40" s="150">
        <v>4.9181125264854079E-3</v>
      </c>
      <c r="AA40" s="150">
        <v>2.5206547765546654E-3</v>
      </c>
      <c r="AB40" s="150">
        <v>4.6066663811381641E-3</v>
      </c>
      <c r="AC40" s="150">
        <v>1.1821183833592747E-3</v>
      </c>
      <c r="AD40" s="150">
        <v>3.2249904069069327E-3</v>
      </c>
      <c r="AE40" s="150">
        <v>2.7114894289256885E-3</v>
      </c>
      <c r="AF40" s="150">
        <v>5.5734339817458331E-3</v>
      </c>
      <c r="AG40" s="150">
        <v>5.9123442716223487E-3</v>
      </c>
      <c r="AH40" s="150">
        <v>2.5836488911491901E-3</v>
      </c>
      <c r="AI40" s="150">
        <v>5.8318835100004407E-3</v>
      </c>
      <c r="AJ40" s="150">
        <v>2.6049638518104794E-3</v>
      </c>
      <c r="AK40" s="150">
        <v>2.4498518472105988E-3</v>
      </c>
      <c r="AL40" s="150">
        <v>1.0007796785599088</v>
      </c>
      <c r="AM40" s="112">
        <v>1.532138317987737E-3</v>
      </c>
      <c r="AN40" s="151"/>
      <c r="AO40" s="154">
        <v>0</v>
      </c>
      <c r="AP40" s="158">
        <v>0</v>
      </c>
      <c r="AQ40" s="154">
        <v>0</v>
      </c>
      <c r="AR40" s="158">
        <v>1.7227327059670386E-3</v>
      </c>
      <c r="AS40" s="152">
        <v>1</v>
      </c>
      <c r="AT40">
        <v>0</v>
      </c>
      <c r="AU40" s="100">
        <v>0</v>
      </c>
    </row>
    <row r="41" spans="1:47" ht="18" customHeight="1" x14ac:dyDescent="0.2">
      <c r="A41" s="117">
        <v>69</v>
      </c>
      <c r="B41" s="113" t="s">
        <v>5</v>
      </c>
      <c r="C41" s="114">
        <v>6.8194194084840593E-3</v>
      </c>
      <c r="D41" s="114">
        <v>5.4743951856589127E-3</v>
      </c>
      <c r="E41" s="114">
        <v>5.2561471576467334E-3</v>
      </c>
      <c r="F41" s="114">
        <v>2.2938284603971036E-3</v>
      </c>
      <c r="G41" s="114">
        <v>3.3684257617368064E-3</v>
      </c>
      <c r="H41" s="114">
        <v>1.6091777938598681E-3</v>
      </c>
      <c r="I41" s="114">
        <v>4.3902732840066634E-4</v>
      </c>
      <c r="J41" s="114">
        <v>2.2474204417452502E-3</v>
      </c>
      <c r="K41" s="114">
        <v>1.0611946466550807E-2</v>
      </c>
      <c r="L41" s="114">
        <v>6.5880224967019892E-3</v>
      </c>
      <c r="M41" s="114">
        <v>5.1040571440799975E-3</v>
      </c>
      <c r="N41" s="114">
        <v>4.8266830308955353E-3</v>
      </c>
      <c r="O41" s="114">
        <v>6.7388690331660955E-3</v>
      </c>
      <c r="P41" s="114">
        <v>5.2639581317484186E-3</v>
      </c>
      <c r="Q41" s="114">
        <v>2.5064223091795495E-3</v>
      </c>
      <c r="R41" s="114">
        <v>1.6950151811154788E-3</v>
      </c>
      <c r="S41" s="114">
        <v>2.3970953653919269E-3</v>
      </c>
      <c r="T41" s="114">
        <v>2.9990263771959365E-3</v>
      </c>
      <c r="U41" s="114">
        <v>3.7601700101515781E-3</v>
      </c>
      <c r="V41" s="114">
        <v>1.8837385055319982E-3</v>
      </c>
      <c r="W41" s="114">
        <v>1.2057216091059805E-2</v>
      </c>
      <c r="X41" s="114">
        <v>3.462314758675266E-3</v>
      </c>
      <c r="Y41" s="114">
        <v>9.3633482286141767E-3</v>
      </c>
      <c r="Z41" s="114">
        <v>1.0259909064507067E-2</v>
      </c>
      <c r="AA41" s="114">
        <v>6.0714621191370801E-3</v>
      </c>
      <c r="AB41" s="114">
        <v>1.017239816303245E-2</v>
      </c>
      <c r="AC41" s="114">
        <v>5.9893130187621546E-3</v>
      </c>
      <c r="AD41" s="114">
        <v>4.2024300809585455E-3</v>
      </c>
      <c r="AE41" s="114">
        <v>6.2232381941178076E-3</v>
      </c>
      <c r="AF41" s="114">
        <v>2.3045874382887702E-3</v>
      </c>
      <c r="AG41" s="114">
        <v>6.347426755358777E-3</v>
      </c>
      <c r="AH41" s="114">
        <v>2.7645003760036146E-3</v>
      </c>
      <c r="AI41" s="114">
        <v>1.3093169713841718E-2</v>
      </c>
      <c r="AJ41" s="114">
        <v>4.7725279759719798E-3</v>
      </c>
      <c r="AK41" s="114">
        <v>4.405966147213101E-3</v>
      </c>
      <c r="AL41" s="114">
        <v>2.1106319353392522E-3</v>
      </c>
      <c r="AM41" s="115">
        <v>1.0018357651546452</v>
      </c>
      <c r="AN41" s="151"/>
      <c r="AO41" s="154">
        <v>0.55719197404913001</v>
      </c>
      <c r="AP41" s="158">
        <v>2.3046227117840884E-3</v>
      </c>
      <c r="AQ41" s="154">
        <v>5.2944956677524989E-3</v>
      </c>
      <c r="AR41" s="158">
        <v>4.026118192067221E-3</v>
      </c>
      <c r="AS41" s="153">
        <v>0.7477278775100813</v>
      </c>
      <c r="AT41">
        <v>1.5753233448746726E-2</v>
      </c>
      <c r="AU41" s="100">
        <v>3.6043000647173973E-2</v>
      </c>
    </row>
    <row r="42" spans="1:47" x14ac:dyDescent="0.2">
      <c r="AT42"/>
    </row>
    <row r="116" spans="1:2" ht="23.4" x14ac:dyDescent="0.4">
      <c r="A116" s="100" ph="1"/>
      <c r="B116" s="100" ph="1"/>
    </row>
    <row r="117" spans="1:2" ht="23.4" x14ac:dyDescent="0.4">
      <c r="A117" s="100" ph="1"/>
      <c r="B117" s="100" ph="1"/>
    </row>
    <row r="154" spans="1:1" ht="23.4" x14ac:dyDescent="0.4">
      <c r="A154" s="100" ph="1"/>
    </row>
    <row r="192" spans="1:2" ht="23.4" x14ac:dyDescent="0.4">
      <c r="A192" s="100" ph="1"/>
      <c r="B192" s="100" ph="1"/>
    </row>
    <row r="193" spans="1:2" ht="23.4" x14ac:dyDescent="0.4">
      <c r="A193" s="100" ph="1"/>
      <c r="B193" s="100" ph="1"/>
    </row>
    <row r="231" spans="2:2" ht="23.4" x14ac:dyDescent="0.4">
      <c r="B231" s="100" ph="1"/>
    </row>
    <row r="269" spans="2:2" ht="23.4" x14ac:dyDescent="0.4">
      <c r="B269" s="100" ph="1"/>
    </row>
    <row r="307" spans="2:2" ht="23.4" x14ac:dyDescent="0.4">
      <c r="B307" s="100" ph="1"/>
    </row>
    <row r="345" spans="2:2" ht="23.4" x14ac:dyDescent="0.4">
      <c r="B345" s="100" ph="1"/>
    </row>
  </sheetData>
  <mergeCells count="1">
    <mergeCell ref="AT3:AU3"/>
  </mergeCells>
  <phoneticPr fontId="5"/>
  <pageMargins left="0.39370078740157483" right="0.39370078740157483" top="0.39370078740157483" bottom="0.19685039370078741" header="0.51181102362204722" footer="0.51181102362204722"/>
  <pageSetup paperSize="9" scale="75"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A7DFD-6186-4CD8-9FC9-6159F471C123}">
  <sheetPr>
    <pageSetUpPr fitToPage="1"/>
  </sheetPr>
  <dimension ref="A1:A43"/>
  <sheetViews>
    <sheetView showGridLines="0" zoomScale="115" zoomScaleNormal="115" workbookViewId="0"/>
  </sheetViews>
  <sheetFormatPr defaultColWidth="9" defaultRowHeight="18" x14ac:dyDescent="0.2"/>
  <cols>
    <col min="1" max="16384" width="9" style="53"/>
  </cols>
  <sheetData>
    <row r="1" spans="1:1" ht="12.75" customHeight="1" x14ac:dyDescent="0.2">
      <c r="A1" s="53" t="s">
        <v>237</v>
      </c>
    </row>
    <row r="2" spans="1:1" ht="12.75" customHeight="1" x14ac:dyDescent="0.2"/>
    <row r="3" spans="1:1" ht="12.75" customHeight="1" x14ac:dyDescent="0.2"/>
    <row r="4" spans="1:1" ht="12.75" customHeight="1" x14ac:dyDescent="0.2"/>
    <row r="5" spans="1:1" ht="12.75" customHeight="1" x14ac:dyDescent="0.2"/>
    <row r="6" spans="1:1" ht="12.75" customHeight="1" x14ac:dyDescent="0.2"/>
    <row r="7" spans="1:1" ht="12.75" customHeight="1" x14ac:dyDescent="0.2"/>
    <row r="8" spans="1:1" ht="12.75" customHeight="1" x14ac:dyDescent="0.2"/>
    <row r="9" spans="1:1" ht="12.75" customHeight="1" x14ac:dyDescent="0.2"/>
    <row r="10" spans="1:1" ht="12.75" customHeight="1" x14ac:dyDescent="0.2"/>
    <row r="11" spans="1:1" ht="12.75" customHeight="1" x14ac:dyDescent="0.2"/>
    <row r="12" spans="1:1" ht="12.75" customHeight="1" x14ac:dyDescent="0.2"/>
    <row r="13" spans="1:1" ht="12.75" customHeight="1" x14ac:dyDescent="0.2"/>
    <row r="14" spans="1:1" ht="12.75" customHeight="1" x14ac:dyDescent="0.2"/>
    <row r="15" spans="1:1" ht="12.75" customHeight="1" x14ac:dyDescent="0.2"/>
    <row r="16" spans="1:1" ht="12.75" customHeight="1" x14ac:dyDescent="0.2"/>
    <row r="17" ht="12.75" customHeight="1" x14ac:dyDescent="0.2"/>
    <row r="18" ht="12.75" customHeight="1" x14ac:dyDescent="0.2"/>
    <row r="19" ht="12.75" customHeight="1" x14ac:dyDescent="0.2"/>
    <row r="20" ht="12.75" customHeight="1" x14ac:dyDescent="0.2"/>
    <row r="21" ht="12.75" customHeight="1" x14ac:dyDescent="0.2"/>
    <row r="22" ht="12.75" customHeight="1" x14ac:dyDescent="0.2"/>
    <row r="23" ht="12.75" customHeight="1" x14ac:dyDescent="0.2"/>
    <row r="24" ht="12.75" customHeight="1" x14ac:dyDescent="0.2"/>
    <row r="25" ht="12.75" customHeight="1" x14ac:dyDescent="0.2"/>
    <row r="26" ht="12.75" customHeight="1" x14ac:dyDescent="0.2"/>
    <row r="27" ht="12.75" customHeight="1" x14ac:dyDescent="0.2"/>
    <row r="28" ht="12.75" customHeight="1" x14ac:dyDescent="0.2"/>
    <row r="29" ht="12.75" customHeight="1" x14ac:dyDescent="0.2"/>
    <row r="30" ht="12.75" customHeight="1" x14ac:dyDescent="0.2"/>
    <row r="31" ht="12.75" customHeight="1" x14ac:dyDescent="0.2"/>
    <row r="32"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sheetData>
  <phoneticPr fontId="5"/>
  <pageMargins left="0.7" right="0.7" top="0.75" bottom="0.75" header="0.3" footer="0.3"/>
  <pageSetup paperSize="9" scale="86"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2"/>
  <sheetViews>
    <sheetView workbookViewId="0">
      <selection activeCell="D24" sqref="D24"/>
    </sheetView>
  </sheetViews>
  <sheetFormatPr defaultColWidth="9" defaultRowHeight="18" x14ac:dyDescent="0.2"/>
  <cols>
    <col min="1" max="1" width="14.77734375" style="53" customWidth="1"/>
    <col min="2" max="16384" width="9" style="53"/>
  </cols>
  <sheetData>
    <row r="1" spans="1:1" x14ac:dyDescent="0.2">
      <c r="A1" s="53" t="s">
        <v>62</v>
      </c>
    </row>
    <row r="2" spans="1:1" x14ac:dyDescent="0.2">
      <c r="A2" s="53" t="s">
        <v>63</v>
      </c>
    </row>
  </sheetData>
  <sheetProtection sheet="1" objects="1" scenarios="1" selectLockedCells="1" selectUnlockedCells="1"/>
  <phoneticPr fontId="5"/>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E0B4BB-043A-4A10-AF4E-D07DB676EA0A}">
  <sheetPr>
    <tabColor rgb="FF66FF33"/>
  </sheetPr>
  <dimension ref="A1:F41"/>
  <sheetViews>
    <sheetView workbookViewId="0"/>
  </sheetViews>
  <sheetFormatPr defaultRowHeight="13.2" x14ac:dyDescent="0.2"/>
  <cols>
    <col min="1" max="1" width="3.6640625" customWidth="1"/>
    <col min="2" max="2" width="31.33203125" customWidth="1"/>
    <col min="3" max="6" width="26.77734375" customWidth="1"/>
  </cols>
  <sheetData>
    <row r="1" spans="1:6" ht="22.2" x14ac:dyDescent="0.2">
      <c r="A1" s="136" t="s">
        <v>238</v>
      </c>
      <c r="E1" s="647"/>
    </row>
    <row r="2" spans="1:6" ht="18.75" customHeight="1" thickBot="1" x14ac:dyDescent="0.25">
      <c r="A2" s="136"/>
      <c r="E2" s="640" t="s">
        <v>235</v>
      </c>
    </row>
    <row r="3" spans="1:6" ht="18.600000000000001" thickBot="1" x14ac:dyDescent="0.25">
      <c r="C3" s="640" t="s">
        <v>230</v>
      </c>
      <c r="D3" s="640" t="s">
        <v>231</v>
      </c>
      <c r="E3" s="651" t="s">
        <v>234</v>
      </c>
      <c r="F3" s="652"/>
    </row>
    <row r="4" spans="1:6" ht="19.5" customHeight="1" thickBot="1" x14ac:dyDescent="0.25">
      <c r="A4" s="118"/>
      <c r="B4" s="119" t="s">
        <v>6</v>
      </c>
      <c r="C4" s="625" t="s">
        <v>110</v>
      </c>
      <c r="D4" s="625" t="s">
        <v>228</v>
      </c>
      <c r="E4" s="625" t="s">
        <v>232</v>
      </c>
      <c r="F4" s="625" t="s">
        <v>233</v>
      </c>
    </row>
    <row r="5" spans="1:6" ht="19.5" customHeight="1" x14ac:dyDescent="0.2">
      <c r="A5" s="120">
        <v>1</v>
      </c>
      <c r="B5" s="121" t="s">
        <v>58</v>
      </c>
      <c r="C5" s="626">
        <v>0</v>
      </c>
      <c r="D5" s="627" t="s">
        <v>229</v>
      </c>
      <c r="E5" s="641" cm="1">
        <f t="array" ref="E5">_xlfn.IFS(D5="府内産100％",C5*1,D5="その他地域産(府内産0%)",C5*0,D5="令和２年平均",C5*【従】係数表!AS5)</f>
        <v>0</v>
      </c>
      <c r="F5" s="641">
        <f>C5-E5</f>
        <v>0</v>
      </c>
    </row>
    <row r="6" spans="1:6" ht="19.5" customHeight="1" x14ac:dyDescent="0.2">
      <c r="A6" s="122">
        <v>6</v>
      </c>
      <c r="B6" s="123" t="s">
        <v>15</v>
      </c>
      <c r="C6" s="628">
        <v>0</v>
      </c>
      <c r="D6" s="629" t="s">
        <v>229</v>
      </c>
      <c r="E6" s="642" cm="1">
        <f t="array" ref="E6">_xlfn.IFS(D6="府内産100％",C6*1,D6="その他地域産(府内産0%)",C6*0,D6="令和２年平均",C6*【従】係数表!AS6)</f>
        <v>0</v>
      </c>
      <c r="F6" s="642">
        <f t="shared" ref="F6:F41" si="0">C6-E6</f>
        <v>0</v>
      </c>
    </row>
    <row r="7" spans="1:6" ht="19.5" customHeight="1" x14ac:dyDescent="0.2">
      <c r="A7" s="122">
        <v>11</v>
      </c>
      <c r="B7" s="123" t="s">
        <v>45</v>
      </c>
      <c r="C7" s="628">
        <v>0</v>
      </c>
      <c r="D7" s="629" t="s">
        <v>229</v>
      </c>
      <c r="E7" s="642" cm="1">
        <f t="array" ref="E7">_xlfn.IFS(D7="府内産100％",C7*1,D7="その他地域産(府内産0%)",C7*0,D7="令和２年平均",C7*【従】係数表!AS7)</f>
        <v>0</v>
      </c>
      <c r="F7" s="642">
        <f t="shared" si="0"/>
        <v>0</v>
      </c>
    </row>
    <row r="8" spans="1:6" ht="19.5" customHeight="1" x14ac:dyDescent="0.2">
      <c r="A8" s="122">
        <v>15</v>
      </c>
      <c r="B8" s="123" t="s">
        <v>16</v>
      </c>
      <c r="C8" s="628">
        <v>0</v>
      </c>
      <c r="D8" s="629" t="s">
        <v>229</v>
      </c>
      <c r="E8" s="642" cm="1">
        <f t="array" ref="E8">_xlfn.IFS(D8="府内産100％",C8*1,D8="その他地域産(府内産0%)",C8*0,D8="令和２年平均",C8*【従】係数表!AS8)</f>
        <v>0</v>
      </c>
      <c r="F8" s="642">
        <f t="shared" si="0"/>
        <v>0</v>
      </c>
    </row>
    <row r="9" spans="1:6" ht="19.5" customHeight="1" x14ac:dyDescent="0.2">
      <c r="A9" s="124">
        <v>16</v>
      </c>
      <c r="B9" s="125" t="s">
        <v>17</v>
      </c>
      <c r="C9" s="630">
        <v>0</v>
      </c>
      <c r="D9" s="627" t="s">
        <v>229</v>
      </c>
      <c r="E9" s="643" cm="1">
        <f t="array" ref="E9">_xlfn.IFS(D9="府内産100％",C9*1,D9="その他地域産(府内産0%)",C9*0,D9="令和２年平均",C9*【従】係数表!AS9)</f>
        <v>0</v>
      </c>
      <c r="F9" s="643">
        <f t="shared" si="0"/>
        <v>0</v>
      </c>
    </row>
    <row r="10" spans="1:6" ht="19.5" customHeight="1" x14ac:dyDescent="0.2">
      <c r="A10" s="126">
        <v>20</v>
      </c>
      <c r="B10" s="127" t="s">
        <v>18</v>
      </c>
      <c r="C10" s="631">
        <v>0</v>
      </c>
      <c r="D10" s="632" t="s">
        <v>229</v>
      </c>
      <c r="E10" s="644" cm="1">
        <f t="array" ref="E10">_xlfn.IFS(D10="府内産100％",C10*1,D10="その他地域産(府内産0%)",C10*0,D10="令和２年平均",C10*【従】係数表!AS10)</f>
        <v>0</v>
      </c>
      <c r="F10" s="644">
        <f t="shared" si="0"/>
        <v>0</v>
      </c>
    </row>
    <row r="11" spans="1:6" ht="19.5" customHeight="1" x14ac:dyDescent="0.2">
      <c r="A11" s="122">
        <v>21</v>
      </c>
      <c r="B11" s="123" t="s">
        <v>19</v>
      </c>
      <c r="C11" s="628">
        <v>0</v>
      </c>
      <c r="D11" s="629" t="s">
        <v>229</v>
      </c>
      <c r="E11" s="642" cm="1">
        <f t="array" ref="E11">_xlfn.IFS(D11="府内産100％",C11*1,D11="その他地域産(府内産0%)",C11*0,D11="令和２年平均",C11*【従】係数表!AS11)</f>
        <v>0</v>
      </c>
      <c r="F11" s="642">
        <f t="shared" si="0"/>
        <v>0</v>
      </c>
    </row>
    <row r="12" spans="1:6" ht="19.5" customHeight="1" x14ac:dyDescent="0.2">
      <c r="A12" s="122">
        <v>22</v>
      </c>
      <c r="B12" s="123" t="s">
        <v>59</v>
      </c>
      <c r="C12" s="628">
        <v>0</v>
      </c>
      <c r="D12" s="629" t="s">
        <v>229</v>
      </c>
      <c r="E12" s="642" cm="1">
        <f t="array" ref="E12">_xlfn.IFS(D12="府内産100％",C12*1,D12="その他地域産(府内産0%)",C12*0,D12="令和２年平均",C12*【従】係数表!AS12)</f>
        <v>0</v>
      </c>
      <c r="F12" s="642">
        <f t="shared" si="0"/>
        <v>0</v>
      </c>
    </row>
    <row r="13" spans="1:6" ht="19.5" customHeight="1" x14ac:dyDescent="0.2">
      <c r="A13" s="122">
        <v>25</v>
      </c>
      <c r="B13" s="123" t="s">
        <v>20</v>
      </c>
      <c r="C13" s="628">
        <v>0</v>
      </c>
      <c r="D13" s="629" t="s">
        <v>229</v>
      </c>
      <c r="E13" s="642" cm="1">
        <f t="array" ref="E13">_xlfn.IFS(D13="府内産100％",C13*1,D13="その他地域産(府内産0%)",C13*0,D13="令和２年平均",C13*【従】係数表!AS13)</f>
        <v>0</v>
      </c>
      <c r="F13" s="642">
        <f t="shared" si="0"/>
        <v>0</v>
      </c>
    </row>
    <row r="14" spans="1:6" ht="19.5" customHeight="1" x14ac:dyDescent="0.2">
      <c r="A14" s="124">
        <v>26</v>
      </c>
      <c r="B14" s="125" t="s">
        <v>21</v>
      </c>
      <c r="C14" s="630">
        <v>0</v>
      </c>
      <c r="D14" s="627" t="s">
        <v>229</v>
      </c>
      <c r="E14" s="643" cm="1">
        <f t="array" ref="E14">_xlfn.IFS(D14="府内産100％",C14*1,D14="その他地域産(府内産0%)",C14*0,D14="令和２年平均",C14*【従】係数表!AS14)</f>
        <v>0</v>
      </c>
      <c r="F14" s="643">
        <f t="shared" si="0"/>
        <v>0</v>
      </c>
    </row>
    <row r="15" spans="1:6" ht="19.5" customHeight="1" x14ac:dyDescent="0.2">
      <c r="A15" s="126">
        <v>27</v>
      </c>
      <c r="B15" s="127" t="s">
        <v>22</v>
      </c>
      <c r="C15" s="631">
        <v>0</v>
      </c>
      <c r="D15" s="633" t="s">
        <v>229</v>
      </c>
      <c r="E15" s="644" cm="1">
        <f t="array" ref="E15">_xlfn.IFS(D15="府内産100％",C15*1,D15="その他地域産(府内産0%)",C15*0,D15="令和２年平均",C15*【従】係数表!AS15)</f>
        <v>0</v>
      </c>
      <c r="F15" s="644">
        <f t="shared" si="0"/>
        <v>0</v>
      </c>
    </row>
    <row r="16" spans="1:6" ht="19.5" customHeight="1" x14ac:dyDescent="0.2">
      <c r="A16" s="122">
        <v>28</v>
      </c>
      <c r="B16" s="123" t="s">
        <v>23</v>
      </c>
      <c r="C16" s="628">
        <v>0</v>
      </c>
      <c r="D16" s="634" t="s">
        <v>229</v>
      </c>
      <c r="E16" s="642" cm="1">
        <f t="array" ref="E16">_xlfn.IFS(D16="府内産100％",C16*1,D16="その他地域産(府内産0%)",C16*0,D16="令和２年平均",C16*【従】係数表!AS16)</f>
        <v>0</v>
      </c>
      <c r="F16" s="642">
        <f t="shared" si="0"/>
        <v>0</v>
      </c>
    </row>
    <row r="17" spans="1:6" ht="19.5" customHeight="1" x14ac:dyDescent="0.2">
      <c r="A17" s="122">
        <v>29</v>
      </c>
      <c r="B17" s="123" t="s">
        <v>46</v>
      </c>
      <c r="C17" s="628">
        <v>0</v>
      </c>
      <c r="D17" s="634" t="s">
        <v>229</v>
      </c>
      <c r="E17" s="642" cm="1">
        <f t="array" ref="E17">_xlfn.IFS(D17="府内産100％",C17*1,D17="その他地域産(府内産0%)",C17*0,D17="令和２年平均",C17*【従】係数表!AS17)</f>
        <v>0</v>
      </c>
      <c r="F17" s="642">
        <f t="shared" si="0"/>
        <v>0</v>
      </c>
    </row>
    <row r="18" spans="1:6" ht="19.5" customHeight="1" x14ac:dyDescent="0.2">
      <c r="A18" s="122">
        <v>30</v>
      </c>
      <c r="B18" s="123" t="s">
        <v>47</v>
      </c>
      <c r="C18" s="628">
        <v>0</v>
      </c>
      <c r="D18" s="629" t="s">
        <v>229</v>
      </c>
      <c r="E18" s="642" cm="1">
        <f t="array" ref="E18">_xlfn.IFS(D18="府内産100％",C18*1,D18="その他地域産(府内産0%)",C18*0,D18="令和２年平均",C18*【従】係数表!AS18)</f>
        <v>0</v>
      </c>
      <c r="F18" s="642">
        <f t="shared" si="0"/>
        <v>0</v>
      </c>
    </row>
    <row r="19" spans="1:6" ht="19.5" customHeight="1" x14ac:dyDescent="0.2">
      <c r="A19" s="124">
        <v>31</v>
      </c>
      <c r="B19" s="125" t="s">
        <v>48</v>
      </c>
      <c r="C19" s="630">
        <v>0</v>
      </c>
      <c r="D19" s="635" t="s">
        <v>229</v>
      </c>
      <c r="E19" s="643" cm="1">
        <f t="array" ref="E19">_xlfn.IFS(D19="府内産100％",C19*1,D19="その他地域産(府内産0%)",C19*0,D19="令和２年平均",C19*【従】係数表!AS19)</f>
        <v>0</v>
      </c>
      <c r="F19" s="643">
        <f t="shared" si="0"/>
        <v>0</v>
      </c>
    </row>
    <row r="20" spans="1:6" ht="19.5" customHeight="1" x14ac:dyDescent="0.2">
      <c r="A20" s="126">
        <v>32</v>
      </c>
      <c r="B20" s="127" t="s">
        <v>49</v>
      </c>
      <c r="C20" s="631">
        <v>0</v>
      </c>
      <c r="D20" s="627" t="s">
        <v>229</v>
      </c>
      <c r="E20" s="644" cm="1">
        <f t="array" ref="E20">_xlfn.IFS(D20="府内産100％",C20*1,D20="その他地域産(府内産0%)",C20*0,D20="令和２年平均",C20*【従】係数表!AS20)</f>
        <v>0</v>
      </c>
      <c r="F20" s="644">
        <f t="shared" si="0"/>
        <v>0</v>
      </c>
    </row>
    <row r="21" spans="1:6" ht="19.5" customHeight="1" x14ac:dyDescent="0.2">
      <c r="A21" s="122">
        <v>33</v>
      </c>
      <c r="B21" s="123" t="s">
        <v>24</v>
      </c>
      <c r="C21" s="628">
        <v>0</v>
      </c>
      <c r="D21" s="629" t="s">
        <v>229</v>
      </c>
      <c r="E21" s="642" cm="1">
        <f t="array" ref="E21">_xlfn.IFS(D21="府内産100％",C21*1,D21="その他地域産(府内産0%)",C21*0,D21="令和２年平均",C21*【従】係数表!AS21)</f>
        <v>0</v>
      </c>
      <c r="F21" s="642">
        <f t="shared" si="0"/>
        <v>0</v>
      </c>
    </row>
    <row r="22" spans="1:6" ht="19.5" customHeight="1" x14ac:dyDescent="0.2">
      <c r="A22" s="122">
        <v>34</v>
      </c>
      <c r="B22" s="123" t="s">
        <v>60</v>
      </c>
      <c r="C22" s="628">
        <v>0</v>
      </c>
      <c r="D22" s="629" t="s">
        <v>229</v>
      </c>
      <c r="E22" s="642" cm="1">
        <f t="array" ref="E22">_xlfn.IFS(D22="府内産100％",C22*1,D22="その他地域産(府内産0%)",C22*0,D22="令和２年平均",C22*【従】係数表!AS22)</f>
        <v>0</v>
      </c>
      <c r="F22" s="642">
        <f t="shared" si="0"/>
        <v>0</v>
      </c>
    </row>
    <row r="23" spans="1:6" ht="19.5" customHeight="1" x14ac:dyDescent="0.2">
      <c r="A23" s="122">
        <v>35</v>
      </c>
      <c r="B23" s="123" t="s">
        <v>25</v>
      </c>
      <c r="C23" s="628">
        <v>0</v>
      </c>
      <c r="D23" s="629" t="s">
        <v>229</v>
      </c>
      <c r="E23" s="642" cm="1">
        <f t="array" ref="E23">_xlfn.IFS(D23="府内産100％",C23*1,D23="その他地域産(府内産0%)",C23*0,D23="令和２年平均",C23*【従】係数表!AS23)</f>
        <v>0</v>
      </c>
      <c r="F23" s="642">
        <f t="shared" si="0"/>
        <v>0</v>
      </c>
    </row>
    <row r="24" spans="1:6" ht="19.5" customHeight="1" x14ac:dyDescent="0.2">
      <c r="A24" s="124">
        <v>39</v>
      </c>
      <c r="B24" s="125" t="s">
        <v>0</v>
      </c>
      <c r="C24" s="630">
        <v>0</v>
      </c>
      <c r="D24" s="627" t="s">
        <v>229</v>
      </c>
      <c r="E24" s="643" cm="1">
        <f t="array" ref="E24">_xlfn.IFS(D24="府内産100％",C24*1,D24="その他地域産(府内産0%)",C24*0,D24="令和２年平均",C24*【従】係数表!AS24)</f>
        <v>0</v>
      </c>
      <c r="F24" s="643">
        <f t="shared" si="0"/>
        <v>0</v>
      </c>
    </row>
    <row r="25" spans="1:6" ht="19.5" customHeight="1" x14ac:dyDescent="0.2">
      <c r="A25" s="126">
        <v>41</v>
      </c>
      <c r="B25" s="127" t="s">
        <v>26</v>
      </c>
      <c r="C25" s="631">
        <v>0</v>
      </c>
      <c r="D25" s="633" t="s">
        <v>229</v>
      </c>
      <c r="E25" s="644" cm="1">
        <f t="array" ref="E25">_xlfn.IFS(D25="府内産100％",C25*1,D25="その他地域産(府内産0%)",C25*0,D25="令和２年平均",C25*【従】係数表!AS25)</f>
        <v>0</v>
      </c>
      <c r="F25" s="644">
        <f t="shared" si="0"/>
        <v>0</v>
      </c>
    </row>
    <row r="26" spans="1:6" ht="19.5" customHeight="1" x14ac:dyDescent="0.2">
      <c r="A26" s="122">
        <v>46</v>
      </c>
      <c r="B26" s="123" t="s">
        <v>223</v>
      </c>
      <c r="C26" s="628">
        <v>0</v>
      </c>
      <c r="D26" s="634" t="s">
        <v>229</v>
      </c>
      <c r="E26" s="642" cm="1">
        <f t="array" ref="E26">_xlfn.IFS(D26="府内産100％",C26*1,D26="その他地域産(府内産0%)",C26*0,D26="令和２年平均",C26*【従】係数表!AS26)</f>
        <v>0</v>
      </c>
      <c r="F26" s="642">
        <f t="shared" si="0"/>
        <v>0</v>
      </c>
    </row>
    <row r="27" spans="1:6" ht="19.5" customHeight="1" x14ac:dyDescent="0.2">
      <c r="A27" s="122">
        <v>47</v>
      </c>
      <c r="B27" s="123" t="s">
        <v>50</v>
      </c>
      <c r="C27" s="628">
        <v>0</v>
      </c>
      <c r="D27" s="634" t="s">
        <v>229</v>
      </c>
      <c r="E27" s="642" cm="1">
        <f t="array" ref="E27">_xlfn.IFS(D27="府内産100％",C27*1,D27="その他地域産(府内産0%)",C27*0,D27="令和２年平均",C27*【従】係数表!AS27)</f>
        <v>0</v>
      </c>
      <c r="F27" s="642">
        <f t="shared" si="0"/>
        <v>0</v>
      </c>
    </row>
    <row r="28" spans="1:6" ht="19.5" customHeight="1" x14ac:dyDescent="0.2">
      <c r="A28" s="122">
        <v>48</v>
      </c>
      <c r="B28" s="123" t="s">
        <v>51</v>
      </c>
      <c r="C28" s="628">
        <v>0</v>
      </c>
      <c r="D28" s="629" t="s">
        <v>229</v>
      </c>
      <c r="E28" s="642" cm="1">
        <f t="array" ref="E28">_xlfn.IFS(D28="府内産100％",C28*1,D28="その他地域産(府内産0%)",C28*0,D28="令和２年平均",C28*【従】係数表!AS28)</f>
        <v>0</v>
      </c>
      <c r="F28" s="642">
        <f t="shared" si="0"/>
        <v>0</v>
      </c>
    </row>
    <row r="29" spans="1:6" ht="19.5" customHeight="1" x14ac:dyDescent="0.2">
      <c r="A29" s="124">
        <v>51</v>
      </c>
      <c r="B29" s="125" t="s">
        <v>1</v>
      </c>
      <c r="C29" s="630">
        <v>0</v>
      </c>
      <c r="D29" s="635" t="s">
        <v>229</v>
      </c>
      <c r="E29" s="643" cm="1">
        <f t="array" ref="E29">_xlfn.IFS(D29="府内産100％",C29*1,D29="その他地域産(府内産0%)",C29*0,D29="令和２年平均",C29*【従】係数表!AS29)</f>
        <v>0</v>
      </c>
      <c r="F29" s="643">
        <f t="shared" si="0"/>
        <v>0</v>
      </c>
    </row>
    <row r="30" spans="1:6" ht="19.5" customHeight="1" x14ac:dyDescent="0.2">
      <c r="A30" s="126">
        <v>53</v>
      </c>
      <c r="B30" s="127" t="s">
        <v>2</v>
      </c>
      <c r="C30" s="631">
        <v>0</v>
      </c>
      <c r="D30" s="627" t="s">
        <v>229</v>
      </c>
      <c r="E30" s="644" cm="1">
        <f t="array" ref="E30">_xlfn.IFS(D30="府内産100％",C30*1,D30="その他地域産(府内産0%)",C30*0,D30="令和２年平均",C30*【従】係数表!AS30)</f>
        <v>0</v>
      </c>
      <c r="F30" s="644">
        <f t="shared" si="0"/>
        <v>0</v>
      </c>
    </row>
    <row r="31" spans="1:6" ht="19.5" customHeight="1" x14ac:dyDescent="0.2">
      <c r="A31" s="122">
        <v>55</v>
      </c>
      <c r="B31" s="123" t="s">
        <v>28</v>
      </c>
      <c r="C31" s="628">
        <v>0</v>
      </c>
      <c r="D31" s="629" t="s">
        <v>229</v>
      </c>
      <c r="E31" s="642" cm="1">
        <f t="array" ref="E31">_xlfn.IFS(D31="府内産100％",C31*1,D31="その他地域産(府内産0%)",C31*0,D31="令和２年平均",C31*【従】係数表!AS31)</f>
        <v>0</v>
      </c>
      <c r="F31" s="642">
        <f t="shared" si="0"/>
        <v>0</v>
      </c>
    </row>
    <row r="32" spans="1:6" ht="19.5" customHeight="1" x14ac:dyDescent="0.2">
      <c r="A32" s="122">
        <v>57</v>
      </c>
      <c r="B32" s="123" t="s">
        <v>52</v>
      </c>
      <c r="C32" s="628">
        <v>0</v>
      </c>
      <c r="D32" s="627" t="s">
        <v>229</v>
      </c>
      <c r="E32" s="642" cm="1">
        <f t="array" ref="E32">_xlfn.IFS(D32="府内産100％",C32*1,D32="その他地域産(府内産0%)",C32*0,D32="令和２年平均",C32*【従】係数表!AS32)</f>
        <v>0</v>
      </c>
      <c r="F32" s="642">
        <f t="shared" si="0"/>
        <v>0</v>
      </c>
    </row>
    <row r="33" spans="1:6" ht="19.5" customHeight="1" x14ac:dyDescent="0.2">
      <c r="A33" s="122">
        <v>59</v>
      </c>
      <c r="B33" s="123" t="s">
        <v>53</v>
      </c>
      <c r="C33" s="628">
        <v>0</v>
      </c>
      <c r="D33" s="629" t="s">
        <v>229</v>
      </c>
      <c r="E33" s="642" cm="1">
        <f t="array" ref="E33">_xlfn.IFS(D33="府内産100％",C33*1,D33="その他地域産(府内産0%)",C33*0,D33="令和２年平均",C33*【従】係数表!AS33)</f>
        <v>0</v>
      </c>
      <c r="F33" s="642">
        <f t="shared" si="0"/>
        <v>0</v>
      </c>
    </row>
    <row r="34" spans="1:6" ht="19.5" customHeight="1" x14ac:dyDescent="0.2">
      <c r="A34" s="124">
        <v>61</v>
      </c>
      <c r="B34" s="125" t="s">
        <v>3</v>
      </c>
      <c r="C34" s="630">
        <v>0</v>
      </c>
      <c r="D34" s="635" t="s">
        <v>229</v>
      </c>
      <c r="E34" s="643" cm="1">
        <f t="array" ref="E34">_xlfn.IFS(D34="府内産100％",C34*1,D34="その他地域産(府内産0%)",C34*0,D34="令和２年平均",C34*【従】係数表!AS34)</f>
        <v>0</v>
      </c>
      <c r="F34" s="643">
        <f t="shared" si="0"/>
        <v>0</v>
      </c>
    </row>
    <row r="35" spans="1:6" ht="19.5" customHeight="1" x14ac:dyDescent="0.2">
      <c r="A35" s="126">
        <v>63</v>
      </c>
      <c r="B35" s="127" t="s">
        <v>29</v>
      </c>
      <c r="C35" s="631">
        <v>0</v>
      </c>
      <c r="D35" s="627" t="s">
        <v>229</v>
      </c>
      <c r="E35" s="644" cm="1">
        <f t="array" ref="E35">_xlfn.IFS(D35="府内産100％",C35*1,D35="その他地域産(府内産0%)",C35*0,D35="令和２年平均",C35*【従】係数表!AS35)</f>
        <v>0</v>
      </c>
      <c r="F35" s="644">
        <f t="shared" si="0"/>
        <v>0</v>
      </c>
    </row>
    <row r="36" spans="1:6" ht="19.5" customHeight="1" x14ac:dyDescent="0.2">
      <c r="A36" s="128">
        <v>64</v>
      </c>
      <c r="B36" s="129" t="s">
        <v>54</v>
      </c>
      <c r="C36" s="636">
        <v>0</v>
      </c>
      <c r="D36" s="637" t="s">
        <v>229</v>
      </c>
      <c r="E36" s="645" cm="1">
        <f t="array" ref="E36">_xlfn.IFS(D36="府内産100％",C36*1,D36="その他地域産(府内産0%)",C36*0,D36="令和２年平均",C36*【従】係数表!AS36)</f>
        <v>0</v>
      </c>
      <c r="F36" s="645">
        <f t="shared" si="0"/>
        <v>0</v>
      </c>
    </row>
    <row r="37" spans="1:6" ht="19.5" customHeight="1" x14ac:dyDescent="0.2">
      <c r="A37" s="128">
        <v>65</v>
      </c>
      <c r="B37" s="129" t="s">
        <v>61</v>
      </c>
      <c r="C37" s="636">
        <v>0</v>
      </c>
      <c r="D37" s="637" t="s">
        <v>229</v>
      </c>
      <c r="E37" s="645" cm="1">
        <f t="array" ref="E37">_xlfn.IFS(D37="府内産100％",C37*1,D37="その他地域産(府内産0%)",C37*0,D37="令和２年平均",C37*【従】係数表!AS37)</f>
        <v>0</v>
      </c>
      <c r="F37" s="645">
        <f t="shared" si="0"/>
        <v>0</v>
      </c>
    </row>
    <row r="38" spans="1:6" ht="19.5" customHeight="1" x14ac:dyDescent="0.2">
      <c r="A38" s="122">
        <v>66</v>
      </c>
      <c r="B38" s="123" t="s">
        <v>30</v>
      </c>
      <c r="C38" s="628">
        <v>0</v>
      </c>
      <c r="D38" s="629" t="s">
        <v>229</v>
      </c>
      <c r="E38" s="642" cm="1">
        <f t="array" ref="E38">_xlfn.IFS(D38="府内産100％",C38*1,D38="その他地域産(府内産0%)",C38*0,D38="令和２年平均",C38*【従】係数表!AS38)</f>
        <v>0</v>
      </c>
      <c r="F38" s="642">
        <f t="shared" si="0"/>
        <v>0</v>
      </c>
    </row>
    <row r="39" spans="1:6" ht="19.5" customHeight="1" x14ac:dyDescent="0.2">
      <c r="A39" s="124">
        <v>67</v>
      </c>
      <c r="B39" s="125" t="s">
        <v>31</v>
      </c>
      <c r="C39" s="630">
        <v>0</v>
      </c>
      <c r="D39" s="627" t="s">
        <v>229</v>
      </c>
      <c r="E39" s="643" cm="1">
        <f t="array" ref="E39">_xlfn.IFS(D39="府内産100％",C39*1,D39="その他地域産(府内産0%)",C39*0,D39="令和２年平均",C39*【従】係数表!AS39)</f>
        <v>0</v>
      </c>
      <c r="F39" s="643">
        <f t="shared" si="0"/>
        <v>0</v>
      </c>
    </row>
    <row r="40" spans="1:6" ht="19.5" customHeight="1" x14ac:dyDescent="0.2">
      <c r="A40" s="128">
        <v>68</v>
      </c>
      <c r="B40" s="129" t="s">
        <v>4</v>
      </c>
      <c r="C40" s="636">
        <v>0</v>
      </c>
      <c r="D40" s="629" t="s">
        <v>229</v>
      </c>
      <c r="E40" s="645" cm="1">
        <f t="array" ref="E40">_xlfn.IFS(D40="府内産100％",C40*1,D40="その他地域産(府内産0%)",C40*0,D40="令和２年平均",C40*【従】係数表!AS40)</f>
        <v>0</v>
      </c>
      <c r="F40" s="645">
        <f t="shared" si="0"/>
        <v>0</v>
      </c>
    </row>
    <row r="41" spans="1:6" ht="19.5" customHeight="1" thickBot="1" x14ac:dyDescent="0.25">
      <c r="A41" s="130">
        <v>69</v>
      </c>
      <c r="B41" s="131" t="s">
        <v>5</v>
      </c>
      <c r="C41" s="638">
        <v>0</v>
      </c>
      <c r="D41" s="639" t="s">
        <v>229</v>
      </c>
      <c r="E41" s="646" cm="1">
        <f t="array" ref="E41">_xlfn.IFS(D41="府内産100％",C41*1,D41="その他地域産(府内産0%)",C41*0,D41="令和２年平均",C41*【従】係数表!AS41)</f>
        <v>0</v>
      </c>
      <c r="F41" s="646">
        <f t="shared" si="0"/>
        <v>0</v>
      </c>
    </row>
  </sheetData>
  <mergeCells count="1">
    <mergeCell ref="E3:F3"/>
  </mergeCells>
  <phoneticPr fontId="5"/>
  <conditionalFormatting sqref="C5:C41">
    <cfRule type="cellIs" dxfId="4" priority="3" operator="notEqual">
      <formula>0</formula>
    </cfRule>
  </conditionalFormatting>
  <conditionalFormatting sqref="E5:F41">
    <cfRule type="cellIs" dxfId="3" priority="1" operator="notEqual">
      <formula>0</formula>
    </cfRule>
  </conditionalFormatting>
  <dataValidations count="2">
    <dataValidation imeMode="off" allowBlank="1" showInputMessage="1" showErrorMessage="1" sqref="C5:C41" xr:uid="{24060DB7-CF6B-45E6-AF72-F4D2AA3FFF9B}"/>
    <dataValidation type="list" imeMode="off" allowBlank="1" showInputMessage="1" showErrorMessage="1" sqref="D5:D41" xr:uid="{37826BCF-3D58-4860-986B-43ABAC4AFFD5}">
      <formula1>"令和２年平均,府内産100％,その他地域産(府内産0%)"</formula1>
    </dataValidation>
  </dataValidations>
  <pageMargins left="0.7" right="0.7" top="0.75" bottom="0.75" header="0.3" footer="0.3"/>
  <pageSetup paperSize="9" orientation="portrait" r:id="rId1"/>
  <ignoredErrors>
    <ignoredError sqref="E5:F41"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FF"/>
    <pageSetUpPr fitToPage="1"/>
  </sheetPr>
  <dimension ref="A1:W41"/>
  <sheetViews>
    <sheetView tabSelected="1" zoomScale="90" zoomScaleNormal="90" workbookViewId="0"/>
  </sheetViews>
  <sheetFormatPr defaultColWidth="9" defaultRowHeight="18" x14ac:dyDescent="0.2"/>
  <cols>
    <col min="1" max="1" width="3.6640625" style="53" customWidth="1"/>
    <col min="2" max="2" width="31.33203125" style="53" customWidth="1"/>
    <col min="3" max="4" width="26.77734375" style="53" customWidth="1"/>
    <col min="5" max="5" width="1.21875" style="132" customWidth="1"/>
    <col min="6" max="7" width="26.77734375" style="53" customWidth="1"/>
    <col min="8" max="8" width="1.21875" style="132" customWidth="1"/>
    <col min="9" max="9" width="23.109375" customWidth="1"/>
    <col min="10" max="10" width="6.21875" customWidth="1"/>
    <col min="11" max="12" width="8.88671875" customWidth="1"/>
    <col min="24" max="16384" width="9" style="53"/>
  </cols>
  <sheetData>
    <row r="1" spans="1:23" ht="22.2" x14ac:dyDescent="0.2">
      <c r="A1" s="136" t="s">
        <v>109</v>
      </c>
      <c r="B1" s="82"/>
      <c r="C1" s="149"/>
      <c r="D1" s="149"/>
      <c r="E1" s="149"/>
      <c r="F1" s="149"/>
      <c r="G1" s="149"/>
      <c r="H1" s="149"/>
      <c r="I1" s="149"/>
      <c r="J1" s="133"/>
    </row>
    <row r="2" spans="1:23" s="475" customFormat="1" ht="40.950000000000003" customHeight="1" thickBot="1" x14ac:dyDescent="0.25">
      <c r="C2" s="613" t="s">
        <v>220</v>
      </c>
      <c r="D2" s="613" t="s">
        <v>221</v>
      </c>
      <c r="E2" s="476"/>
      <c r="F2" s="613" t="s">
        <v>220</v>
      </c>
      <c r="G2" s="613" t="s">
        <v>221</v>
      </c>
      <c r="H2" s="476"/>
      <c r="I2" s="613" t="s">
        <v>222</v>
      </c>
      <c r="J2" s="477"/>
      <c r="K2"/>
      <c r="L2"/>
      <c r="M2"/>
      <c r="N2"/>
      <c r="O2"/>
      <c r="P2"/>
      <c r="Q2"/>
      <c r="R2"/>
      <c r="S2"/>
      <c r="T2"/>
      <c r="U2"/>
      <c r="V2"/>
      <c r="W2"/>
    </row>
    <row r="3" spans="1:23" s="72" customFormat="1" ht="34.200000000000003" customHeight="1" thickBot="1" x14ac:dyDescent="0.25">
      <c r="C3" s="653" t="s">
        <v>205</v>
      </c>
      <c r="D3" s="654"/>
      <c r="E3" s="478"/>
      <c r="F3" s="655" t="s">
        <v>216</v>
      </c>
      <c r="G3" s="656"/>
      <c r="H3" s="478"/>
      <c r="I3" s="428"/>
      <c r="J3" s="79"/>
      <c r="K3"/>
      <c r="L3"/>
      <c r="M3"/>
      <c r="N3"/>
      <c r="O3"/>
      <c r="P3"/>
      <c r="Q3"/>
      <c r="R3"/>
      <c r="S3"/>
      <c r="T3"/>
      <c r="U3"/>
      <c r="V3"/>
      <c r="W3"/>
    </row>
    <row r="4" spans="1:23" ht="17.25" customHeight="1" thickBot="1" x14ac:dyDescent="0.25">
      <c r="A4" s="118"/>
      <c r="B4" s="119" t="s">
        <v>6</v>
      </c>
      <c r="C4" s="473" t="s">
        <v>110</v>
      </c>
      <c r="D4" s="473" t="s">
        <v>215</v>
      </c>
      <c r="E4" s="473"/>
      <c r="F4" s="473" t="s">
        <v>110</v>
      </c>
      <c r="G4" s="473" t="s">
        <v>215</v>
      </c>
      <c r="H4" s="474"/>
      <c r="I4" s="408" t="s">
        <v>161</v>
      </c>
      <c r="J4" s="53"/>
    </row>
    <row r="5" spans="1:23" ht="17.25" customHeight="1" thickBot="1" x14ac:dyDescent="0.25">
      <c r="A5" s="120">
        <v>1</v>
      </c>
      <c r="B5" s="121" t="s">
        <v>58</v>
      </c>
      <c r="C5" s="409">
        <v>0</v>
      </c>
      <c r="D5" s="410" t="s">
        <v>218</v>
      </c>
      <c r="E5" s="421"/>
      <c r="F5" s="409">
        <v>0</v>
      </c>
      <c r="G5" s="410" t="s">
        <v>218</v>
      </c>
      <c r="H5" s="421"/>
      <c r="I5" s="429">
        <f>ROUND(276430/467581,4)</f>
        <v>0.59119999999999995</v>
      </c>
    </row>
    <row r="6" spans="1:23" ht="17.25" customHeight="1" x14ac:dyDescent="0.2">
      <c r="A6" s="122">
        <v>6</v>
      </c>
      <c r="B6" s="123" t="s">
        <v>15</v>
      </c>
      <c r="C6" s="411">
        <v>0</v>
      </c>
      <c r="D6" s="412" t="s">
        <v>62</v>
      </c>
      <c r="E6" s="422"/>
      <c r="F6" s="411">
        <v>0</v>
      </c>
      <c r="G6" s="412" t="s">
        <v>62</v>
      </c>
      <c r="H6" s="422"/>
      <c r="I6" s="137"/>
      <c r="J6" s="135"/>
    </row>
    <row r="7" spans="1:23" ht="17.25" customHeight="1" x14ac:dyDescent="0.2">
      <c r="A7" s="122">
        <v>11</v>
      </c>
      <c r="B7" s="123" t="s">
        <v>45</v>
      </c>
      <c r="C7" s="411">
        <v>0</v>
      </c>
      <c r="D7" s="412" t="s">
        <v>62</v>
      </c>
      <c r="E7" s="422"/>
      <c r="F7" s="411">
        <v>0</v>
      </c>
      <c r="G7" s="412" t="s">
        <v>62</v>
      </c>
      <c r="H7" s="422"/>
      <c r="I7" s="137"/>
      <c r="J7" s="135"/>
    </row>
    <row r="8" spans="1:23" ht="17.25" customHeight="1" x14ac:dyDescent="0.2">
      <c r="A8" s="122">
        <v>15</v>
      </c>
      <c r="B8" s="123" t="s">
        <v>16</v>
      </c>
      <c r="C8" s="411">
        <v>0</v>
      </c>
      <c r="D8" s="412" t="s">
        <v>62</v>
      </c>
      <c r="E8" s="422"/>
      <c r="F8" s="411">
        <v>0</v>
      </c>
      <c r="G8" s="412" t="s">
        <v>62</v>
      </c>
      <c r="H8" s="422"/>
      <c r="I8" s="137"/>
      <c r="J8" s="135"/>
    </row>
    <row r="9" spans="1:23" ht="17.25" customHeight="1" x14ac:dyDescent="0.2">
      <c r="A9" s="124">
        <v>16</v>
      </c>
      <c r="B9" s="125" t="s">
        <v>17</v>
      </c>
      <c r="C9" s="413">
        <v>0</v>
      </c>
      <c r="D9" s="414" t="s">
        <v>62</v>
      </c>
      <c r="E9" s="394"/>
      <c r="F9" s="413">
        <v>0</v>
      </c>
      <c r="G9" s="414" t="s">
        <v>62</v>
      </c>
      <c r="H9" s="394"/>
      <c r="I9" s="430"/>
      <c r="J9" s="135"/>
    </row>
    <row r="10" spans="1:23" ht="17.25" customHeight="1" x14ac:dyDescent="0.2">
      <c r="A10" s="126">
        <v>20</v>
      </c>
      <c r="B10" s="127" t="s">
        <v>18</v>
      </c>
      <c r="C10" s="409">
        <v>0</v>
      </c>
      <c r="D10" s="415" t="s">
        <v>62</v>
      </c>
      <c r="E10" s="423"/>
      <c r="F10" s="409">
        <v>0</v>
      </c>
      <c r="G10" s="415" t="s">
        <v>62</v>
      </c>
      <c r="H10" s="423"/>
      <c r="I10" s="430"/>
    </row>
    <row r="11" spans="1:23" ht="17.25" customHeight="1" x14ac:dyDescent="0.2">
      <c r="A11" s="122">
        <v>21</v>
      </c>
      <c r="B11" s="123" t="s">
        <v>19</v>
      </c>
      <c r="C11" s="411">
        <v>0</v>
      </c>
      <c r="D11" s="412" t="s">
        <v>62</v>
      </c>
      <c r="E11" s="422"/>
      <c r="F11" s="411">
        <v>0</v>
      </c>
      <c r="G11" s="412" t="s">
        <v>62</v>
      </c>
      <c r="H11" s="422"/>
      <c r="I11" s="430"/>
    </row>
    <row r="12" spans="1:23" ht="17.25" customHeight="1" x14ac:dyDescent="0.2">
      <c r="A12" s="122">
        <v>22</v>
      </c>
      <c r="B12" s="123" t="s">
        <v>59</v>
      </c>
      <c r="C12" s="411">
        <v>0</v>
      </c>
      <c r="D12" s="412" t="s">
        <v>62</v>
      </c>
      <c r="E12" s="422"/>
      <c r="F12" s="411">
        <v>0</v>
      </c>
      <c r="G12" s="412" t="s">
        <v>62</v>
      </c>
      <c r="H12" s="422"/>
      <c r="I12" s="430"/>
    </row>
    <row r="13" spans="1:23" ht="17.25" customHeight="1" x14ac:dyDescent="0.2">
      <c r="A13" s="122">
        <v>25</v>
      </c>
      <c r="B13" s="123" t="s">
        <v>20</v>
      </c>
      <c r="C13" s="411">
        <v>0</v>
      </c>
      <c r="D13" s="412" t="s">
        <v>62</v>
      </c>
      <c r="E13" s="422"/>
      <c r="F13" s="411">
        <v>0</v>
      </c>
      <c r="G13" s="412" t="s">
        <v>62</v>
      </c>
      <c r="H13" s="422"/>
      <c r="I13" s="430"/>
    </row>
    <row r="14" spans="1:23" ht="17.25" customHeight="1" x14ac:dyDescent="0.2">
      <c r="A14" s="124">
        <v>26</v>
      </c>
      <c r="B14" s="125" t="s">
        <v>21</v>
      </c>
      <c r="C14" s="413">
        <v>0</v>
      </c>
      <c r="D14" s="414" t="s">
        <v>62</v>
      </c>
      <c r="E14" s="394"/>
      <c r="F14" s="413">
        <v>0</v>
      </c>
      <c r="G14" s="414" t="s">
        <v>62</v>
      </c>
      <c r="H14" s="394"/>
      <c r="I14" s="430"/>
    </row>
    <row r="15" spans="1:23" ht="17.25" customHeight="1" x14ac:dyDescent="0.2">
      <c r="A15" s="126">
        <v>27</v>
      </c>
      <c r="B15" s="127" t="s">
        <v>22</v>
      </c>
      <c r="C15" s="409">
        <v>0</v>
      </c>
      <c r="D15" s="410" t="s">
        <v>62</v>
      </c>
      <c r="E15" s="421"/>
      <c r="F15" s="409">
        <v>0</v>
      </c>
      <c r="G15" s="410" t="s">
        <v>62</v>
      </c>
      <c r="H15" s="421"/>
      <c r="I15" s="430"/>
    </row>
    <row r="16" spans="1:23" ht="17.25" customHeight="1" x14ac:dyDescent="0.2">
      <c r="A16" s="122">
        <v>28</v>
      </c>
      <c r="B16" s="123" t="s">
        <v>23</v>
      </c>
      <c r="C16" s="411">
        <v>0</v>
      </c>
      <c r="D16" s="416" t="s">
        <v>62</v>
      </c>
      <c r="E16" s="424"/>
      <c r="F16" s="411">
        <v>0</v>
      </c>
      <c r="G16" s="416" t="s">
        <v>62</v>
      </c>
      <c r="H16" s="424"/>
      <c r="I16" s="430"/>
    </row>
    <row r="17" spans="1:9" ht="17.25" customHeight="1" x14ac:dyDescent="0.2">
      <c r="A17" s="122">
        <v>29</v>
      </c>
      <c r="B17" s="123" t="s">
        <v>46</v>
      </c>
      <c r="C17" s="411">
        <v>0</v>
      </c>
      <c r="D17" s="416" t="s">
        <v>62</v>
      </c>
      <c r="E17" s="424"/>
      <c r="F17" s="411">
        <v>0</v>
      </c>
      <c r="G17" s="416" t="s">
        <v>62</v>
      </c>
      <c r="H17" s="424"/>
      <c r="I17" s="430"/>
    </row>
    <row r="18" spans="1:9" ht="17.25" customHeight="1" x14ac:dyDescent="0.2">
      <c r="A18" s="122">
        <v>30</v>
      </c>
      <c r="B18" s="123" t="s">
        <v>47</v>
      </c>
      <c r="C18" s="411">
        <v>0</v>
      </c>
      <c r="D18" s="412" t="s">
        <v>62</v>
      </c>
      <c r="E18" s="422"/>
      <c r="F18" s="411">
        <v>0</v>
      </c>
      <c r="G18" s="412" t="s">
        <v>62</v>
      </c>
      <c r="H18" s="422"/>
      <c r="I18" s="430"/>
    </row>
    <row r="19" spans="1:9" ht="17.25" customHeight="1" x14ac:dyDescent="0.2">
      <c r="A19" s="124">
        <v>31</v>
      </c>
      <c r="B19" s="125" t="s">
        <v>48</v>
      </c>
      <c r="C19" s="413">
        <v>0</v>
      </c>
      <c r="D19" s="417" t="s">
        <v>62</v>
      </c>
      <c r="E19" s="425"/>
      <c r="F19" s="413">
        <v>0</v>
      </c>
      <c r="G19" s="417" t="s">
        <v>62</v>
      </c>
      <c r="H19" s="425"/>
      <c r="I19" s="430"/>
    </row>
    <row r="20" spans="1:9" ht="17.25" customHeight="1" x14ac:dyDescent="0.2">
      <c r="A20" s="126">
        <v>32</v>
      </c>
      <c r="B20" s="127" t="s">
        <v>49</v>
      </c>
      <c r="C20" s="409">
        <v>0</v>
      </c>
      <c r="D20" s="414" t="s">
        <v>218</v>
      </c>
      <c r="E20" s="394"/>
      <c r="F20" s="409">
        <v>0</v>
      </c>
      <c r="G20" s="414" t="s">
        <v>218</v>
      </c>
      <c r="H20" s="394"/>
      <c r="I20" s="430"/>
    </row>
    <row r="21" spans="1:9" ht="17.25" customHeight="1" x14ac:dyDescent="0.2">
      <c r="A21" s="122">
        <v>33</v>
      </c>
      <c r="B21" s="123" t="s">
        <v>24</v>
      </c>
      <c r="C21" s="411">
        <v>0</v>
      </c>
      <c r="D21" s="412" t="s">
        <v>62</v>
      </c>
      <c r="E21" s="422"/>
      <c r="F21" s="411">
        <v>0</v>
      </c>
      <c r="G21" s="412" t="s">
        <v>62</v>
      </c>
      <c r="H21" s="422"/>
      <c r="I21" s="430"/>
    </row>
    <row r="22" spans="1:9" ht="17.25" customHeight="1" x14ac:dyDescent="0.2">
      <c r="A22" s="122">
        <v>34</v>
      </c>
      <c r="B22" s="123" t="s">
        <v>60</v>
      </c>
      <c r="C22" s="411">
        <v>0</v>
      </c>
      <c r="D22" s="412" t="s">
        <v>62</v>
      </c>
      <c r="E22" s="422"/>
      <c r="F22" s="411">
        <v>0</v>
      </c>
      <c r="G22" s="412" t="s">
        <v>62</v>
      </c>
      <c r="H22" s="422"/>
      <c r="I22" s="430"/>
    </row>
    <row r="23" spans="1:9" ht="17.25" customHeight="1" x14ac:dyDescent="0.2">
      <c r="A23" s="122">
        <v>35</v>
      </c>
      <c r="B23" s="123" t="s">
        <v>25</v>
      </c>
      <c r="C23" s="411">
        <v>0</v>
      </c>
      <c r="D23" s="412" t="s">
        <v>62</v>
      </c>
      <c r="E23" s="422"/>
      <c r="F23" s="411">
        <v>0</v>
      </c>
      <c r="G23" s="412" t="s">
        <v>62</v>
      </c>
      <c r="H23" s="422"/>
      <c r="I23" s="430"/>
    </row>
    <row r="24" spans="1:9" ht="17.25" customHeight="1" x14ac:dyDescent="0.2">
      <c r="A24" s="124">
        <v>39</v>
      </c>
      <c r="B24" s="125" t="s">
        <v>0</v>
      </c>
      <c r="C24" s="413">
        <v>0</v>
      </c>
      <c r="D24" s="414" t="s">
        <v>62</v>
      </c>
      <c r="E24" s="394"/>
      <c r="F24" s="413">
        <v>0</v>
      </c>
      <c r="G24" s="414" t="s">
        <v>62</v>
      </c>
      <c r="H24" s="394"/>
      <c r="I24" s="430"/>
    </row>
    <row r="25" spans="1:9" ht="17.25" customHeight="1" x14ac:dyDescent="0.2">
      <c r="A25" s="126">
        <v>41</v>
      </c>
      <c r="B25" s="127" t="s">
        <v>26</v>
      </c>
      <c r="C25" s="409">
        <v>0</v>
      </c>
      <c r="D25" s="410" t="s">
        <v>128</v>
      </c>
      <c r="E25" s="421"/>
      <c r="F25" s="409">
        <v>0</v>
      </c>
      <c r="G25" s="410" t="s">
        <v>128</v>
      </c>
      <c r="H25" s="421"/>
      <c r="I25" s="430"/>
    </row>
    <row r="26" spans="1:9" ht="17.25" customHeight="1" x14ac:dyDescent="0.2">
      <c r="A26" s="122">
        <v>46</v>
      </c>
      <c r="B26" s="123" t="s">
        <v>223</v>
      </c>
      <c r="C26" s="411">
        <v>0</v>
      </c>
      <c r="D26" s="416" t="s">
        <v>128</v>
      </c>
      <c r="E26" s="424"/>
      <c r="F26" s="411">
        <v>0</v>
      </c>
      <c r="G26" s="416" t="s">
        <v>128</v>
      </c>
      <c r="H26" s="424"/>
      <c r="I26" s="430"/>
    </row>
    <row r="27" spans="1:9" ht="17.25" customHeight="1" x14ac:dyDescent="0.2">
      <c r="A27" s="122">
        <v>47</v>
      </c>
      <c r="B27" s="123" t="s">
        <v>50</v>
      </c>
      <c r="C27" s="411">
        <v>0</v>
      </c>
      <c r="D27" s="416" t="s">
        <v>128</v>
      </c>
      <c r="E27" s="424"/>
      <c r="F27" s="411">
        <v>0</v>
      </c>
      <c r="G27" s="416" t="s">
        <v>128</v>
      </c>
      <c r="H27" s="424"/>
      <c r="I27" s="430"/>
    </row>
    <row r="28" spans="1:9" ht="17.25" customHeight="1" x14ac:dyDescent="0.2">
      <c r="A28" s="122">
        <v>48</v>
      </c>
      <c r="B28" s="123" t="s">
        <v>51</v>
      </c>
      <c r="C28" s="411">
        <v>0</v>
      </c>
      <c r="D28" s="412" t="s">
        <v>128</v>
      </c>
      <c r="E28" s="422"/>
      <c r="F28" s="411">
        <v>0</v>
      </c>
      <c r="G28" s="412" t="s">
        <v>128</v>
      </c>
      <c r="H28" s="422"/>
      <c r="I28" s="430"/>
    </row>
    <row r="29" spans="1:9" ht="17.25" customHeight="1" x14ac:dyDescent="0.2">
      <c r="A29" s="124">
        <v>51</v>
      </c>
      <c r="B29" s="125" t="s">
        <v>1</v>
      </c>
      <c r="C29" s="413">
        <v>0</v>
      </c>
      <c r="D29" s="417" t="s">
        <v>128</v>
      </c>
      <c r="E29" s="425"/>
      <c r="F29" s="413">
        <v>0</v>
      </c>
      <c r="G29" s="417" t="s">
        <v>128</v>
      </c>
      <c r="H29" s="425"/>
      <c r="I29" s="430"/>
    </row>
    <row r="30" spans="1:9" ht="17.25" customHeight="1" x14ac:dyDescent="0.2">
      <c r="A30" s="126">
        <v>53</v>
      </c>
      <c r="B30" s="127" t="s">
        <v>2</v>
      </c>
      <c r="C30" s="409">
        <v>0</v>
      </c>
      <c r="D30" s="414" t="s">
        <v>96</v>
      </c>
      <c r="E30" s="394"/>
      <c r="F30" s="409">
        <v>0</v>
      </c>
      <c r="G30" s="414" t="s">
        <v>96</v>
      </c>
      <c r="H30" s="394"/>
      <c r="I30" s="430"/>
    </row>
    <row r="31" spans="1:9" ht="17.25" customHeight="1" x14ac:dyDescent="0.2">
      <c r="A31" s="122">
        <v>55</v>
      </c>
      <c r="B31" s="123" t="s">
        <v>28</v>
      </c>
      <c r="C31" s="411">
        <v>0</v>
      </c>
      <c r="D31" s="412" t="s">
        <v>96</v>
      </c>
      <c r="E31" s="422"/>
      <c r="F31" s="411">
        <v>0</v>
      </c>
      <c r="G31" s="412" t="s">
        <v>96</v>
      </c>
      <c r="H31" s="422"/>
      <c r="I31" s="430"/>
    </row>
    <row r="32" spans="1:9" ht="17.25" customHeight="1" x14ac:dyDescent="0.2">
      <c r="A32" s="122">
        <v>57</v>
      </c>
      <c r="B32" s="123" t="s">
        <v>52</v>
      </c>
      <c r="C32" s="411">
        <v>0</v>
      </c>
      <c r="D32" s="414" t="s">
        <v>96</v>
      </c>
      <c r="E32" s="394"/>
      <c r="F32" s="411">
        <v>0</v>
      </c>
      <c r="G32" s="414" t="s">
        <v>96</v>
      </c>
      <c r="H32" s="394"/>
      <c r="I32" s="430"/>
    </row>
    <row r="33" spans="1:9" ht="17.25" customHeight="1" x14ac:dyDescent="0.2">
      <c r="A33" s="122">
        <v>59</v>
      </c>
      <c r="B33" s="123" t="s">
        <v>53</v>
      </c>
      <c r="C33" s="411">
        <v>0</v>
      </c>
      <c r="D33" s="412" t="s">
        <v>62</v>
      </c>
      <c r="E33" s="422"/>
      <c r="F33" s="411">
        <v>0</v>
      </c>
      <c r="G33" s="412" t="s">
        <v>62</v>
      </c>
      <c r="H33" s="422"/>
      <c r="I33" s="430"/>
    </row>
    <row r="34" spans="1:9" ht="17.25" customHeight="1" x14ac:dyDescent="0.2">
      <c r="A34" s="124">
        <v>61</v>
      </c>
      <c r="B34" s="125" t="s">
        <v>3</v>
      </c>
      <c r="C34" s="413">
        <v>0</v>
      </c>
      <c r="D34" s="417" t="s">
        <v>128</v>
      </c>
      <c r="E34" s="425"/>
      <c r="F34" s="413">
        <v>0</v>
      </c>
      <c r="G34" s="417" t="s">
        <v>128</v>
      </c>
      <c r="H34" s="425"/>
      <c r="I34" s="430"/>
    </row>
    <row r="35" spans="1:9" ht="17.25" customHeight="1" x14ac:dyDescent="0.2">
      <c r="A35" s="126">
        <v>63</v>
      </c>
      <c r="B35" s="127" t="s">
        <v>29</v>
      </c>
      <c r="C35" s="409">
        <v>0</v>
      </c>
      <c r="D35" s="414" t="s">
        <v>128</v>
      </c>
      <c r="E35" s="394"/>
      <c r="F35" s="409">
        <v>0</v>
      </c>
      <c r="G35" s="414" t="s">
        <v>128</v>
      </c>
      <c r="H35" s="394"/>
      <c r="I35" s="430"/>
    </row>
    <row r="36" spans="1:9" ht="17.25" customHeight="1" x14ac:dyDescent="0.2">
      <c r="A36" s="128">
        <v>64</v>
      </c>
      <c r="B36" s="129" t="s">
        <v>54</v>
      </c>
      <c r="C36" s="418">
        <v>0</v>
      </c>
      <c r="D36" s="412" t="s">
        <v>128</v>
      </c>
      <c r="E36" s="426"/>
      <c r="F36" s="418">
        <v>0</v>
      </c>
      <c r="G36" s="412" t="s">
        <v>128</v>
      </c>
      <c r="H36" s="426"/>
      <c r="I36" s="430"/>
    </row>
    <row r="37" spans="1:9" ht="17.25" customHeight="1" x14ac:dyDescent="0.2">
      <c r="A37" s="128">
        <v>65</v>
      </c>
      <c r="B37" s="129" t="s">
        <v>61</v>
      </c>
      <c r="C37" s="418">
        <v>0</v>
      </c>
      <c r="D37" s="412" t="s">
        <v>128</v>
      </c>
      <c r="E37" s="426"/>
      <c r="F37" s="418">
        <v>0</v>
      </c>
      <c r="G37" s="412" t="s">
        <v>128</v>
      </c>
      <c r="H37" s="426"/>
      <c r="I37" s="430"/>
    </row>
    <row r="38" spans="1:9" ht="17.25" customHeight="1" x14ac:dyDescent="0.2">
      <c r="A38" s="122">
        <v>66</v>
      </c>
      <c r="B38" s="123" t="s">
        <v>30</v>
      </c>
      <c r="C38" s="411">
        <v>0</v>
      </c>
      <c r="D38" s="412" t="s">
        <v>128</v>
      </c>
      <c r="E38" s="422"/>
      <c r="F38" s="411">
        <v>0</v>
      </c>
      <c r="G38" s="412" t="s">
        <v>128</v>
      </c>
      <c r="H38" s="422"/>
      <c r="I38" s="430"/>
    </row>
    <row r="39" spans="1:9" ht="17.25" customHeight="1" x14ac:dyDescent="0.2">
      <c r="A39" s="124">
        <v>67</v>
      </c>
      <c r="B39" s="125" t="s">
        <v>31</v>
      </c>
      <c r="C39" s="413">
        <v>0</v>
      </c>
      <c r="D39" s="414" t="s">
        <v>128</v>
      </c>
      <c r="E39" s="394"/>
      <c r="F39" s="413">
        <v>0</v>
      </c>
      <c r="G39" s="414" t="s">
        <v>128</v>
      </c>
      <c r="H39" s="394"/>
      <c r="I39" s="430"/>
    </row>
    <row r="40" spans="1:9" ht="17.25" customHeight="1" thickBot="1" x14ac:dyDescent="0.25">
      <c r="A40" s="128">
        <v>68</v>
      </c>
      <c r="B40" s="129" t="s">
        <v>4</v>
      </c>
      <c r="C40" s="418">
        <v>0</v>
      </c>
      <c r="D40" s="415" t="s">
        <v>128</v>
      </c>
      <c r="E40" s="426"/>
      <c r="F40" s="418">
        <v>0</v>
      </c>
      <c r="G40" s="415" t="s">
        <v>128</v>
      </c>
      <c r="H40" s="426"/>
      <c r="I40" s="431"/>
    </row>
    <row r="41" spans="1:9" ht="17.25" customHeight="1" thickBot="1" x14ac:dyDescent="0.25">
      <c r="A41" s="130">
        <v>69</v>
      </c>
      <c r="B41" s="131" t="s">
        <v>5</v>
      </c>
      <c r="C41" s="419">
        <v>0</v>
      </c>
      <c r="D41" s="420" t="s">
        <v>62</v>
      </c>
      <c r="E41" s="427"/>
      <c r="F41" s="419">
        <v>0</v>
      </c>
      <c r="G41" s="420" t="s">
        <v>62</v>
      </c>
      <c r="H41" s="394"/>
    </row>
  </sheetData>
  <mergeCells count="2">
    <mergeCell ref="C3:D3"/>
    <mergeCell ref="F3:G3"/>
  </mergeCells>
  <phoneticPr fontId="5"/>
  <conditionalFormatting sqref="C5:C41">
    <cfRule type="cellIs" dxfId="2" priority="3" operator="notEqual">
      <formula>0</formula>
    </cfRule>
  </conditionalFormatting>
  <conditionalFormatting sqref="F5:F41">
    <cfRule type="cellIs" dxfId="1" priority="2" operator="notEqual">
      <formula>0</formula>
    </cfRule>
  </conditionalFormatting>
  <dataValidations count="2">
    <dataValidation imeMode="off" allowBlank="1" showInputMessage="1" showErrorMessage="1" sqref="G34:G40 D34:D40 F5:F41 D25:D32 G25:G32 C5:C41" xr:uid="{00000000-0002-0000-0100-000000000000}"/>
    <dataValidation type="list" imeMode="off" allowBlank="1" showInputMessage="1" showErrorMessage="1" sqref="D5:D24 D33 D41 G5:G24 G33 G41" xr:uid="{41D78017-A3C0-4415-8AE2-6091DE592786}">
      <formula1>"購入者価格,生産者価格"</formula1>
    </dataValidation>
  </dataValidations>
  <pageMargins left="0.7" right="0.7" top="0.75" bottom="0.75" header="0.3" footer="0.3"/>
  <pageSetup paperSize="9" scale="55"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1000000}">
          <x14:formula1>
            <xm:f>リスト用!$A$1:$A$2</xm:f>
          </x14:formula1>
          <xm:sqref>D33 D5:D24 D41 E41:H41 E5:E24 F5:F32 F34:F40 G5:H24 E33:H33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3C584-D9F5-4BA3-ACD5-8B5C7509CAE0}">
  <sheetPr>
    <tabColor rgb="FFFFC000"/>
    <pageSetUpPr fitToPage="1"/>
  </sheetPr>
  <dimension ref="B1:AV119"/>
  <sheetViews>
    <sheetView showGridLines="0" zoomScale="130" zoomScaleNormal="130" workbookViewId="0">
      <pane xSplit="4" ySplit="8" topLeftCell="E108" activePane="bottomRight" state="frozen"/>
      <selection activeCell="B1" sqref="B1"/>
      <selection pane="topRight" activeCell="B1" sqref="B1"/>
      <selection pane="bottomLeft" activeCell="B1" sqref="B1"/>
      <selection pane="bottomRight" activeCell="H116" sqref="H116"/>
    </sheetView>
  </sheetViews>
  <sheetFormatPr defaultColWidth="9" defaultRowHeight="15" x14ac:dyDescent="0.2"/>
  <cols>
    <col min="1" max="1" width="1.88671875" style="203" customWidth="1"/>
    <col min="2" max="2" width="5.44140625" style="203" customWidth="1"/>
    <col min="3" max="3" width="5" style="203" customWidth="1"/>
    <col min="4" max="4" width="25.109375" style="203" customWidth="1"/>
    <col min="5" max="5" width="6.77734375" style="203" customWidth="1"/>
    <col min="6" max="7" width="10.21875" style="203" customWidth="1"/>
    <col min="8" max="8" width="8.6640625" style="203" customWidth="1"/>
    <col min="9" max="10" width="10.77734375" style="203" customWidth="1"/>
    <col min="11" max="11" width="5.6640625" style="203" customWidth="1"/>
    <col min="12" max="12" width="10.77734375" style="203" customWidth="1"/>
    <col min="13" max="13" width="8.6640625" style="203" customWidth="1"/>
    <col min="14" max="14" width="12" style="203" customWidth="1"/>
    <col min="15" max="15" width="10.44140625" style="203" customWidth="1"/>
    <col min="16" max="16" width="8.6640625" style="203" customWidth="1"/>
    <col min="17" max="17" width="9" style="203" customWidth="1"/>
    <col min="18" max="18" width="10.77734375" style="203" customWidth="1"/>
    <col min="19" max="19" width="10.33203125" style="203" customWidth="1"/>
    <col min="20" max="20" width="5.6640625" style="203" customWidth="1"/>
    <col min="21" max="21" width="10.77734375" style="203" customWidth="1"/>
    <col min="22" max="22" width="8.6640625" style="203" customWidth="1"/>
    <col min="23" max="23" width="10.44140625" style="203" customWidth="1"/>
    <col min="24" max="25" width="10.77734375" style="203" customWidth="1"/>
    <col min="26" max="26" width="7.33203125" style="203" customWidth="1"/>
    <col min="27" max="27" width="11.77734375" style="203" customWidth="1"/>
    <col min="28" max="28" width="9.77734375" style="203" customWidth="1"/>
    <col min="29" max="29" width="8.44140625" style="203" customWidth="1"/>
    <col min="30" max="30" width="10.77734375" style="203" customWidth="1"/>
    <col min="31" max="31" width="8.6640625" style="203" customWidth="1"/>
    <col min="32" max="32" width="8.44140625" style="203" customWidth="1"/>
    <col min="33" max="33" width="10.77734375" style="203" customWidth="1"/>
    <col min="34" max="34" width="9" style="203"/>
    <col min="35" max="35" width="9.109375" style="203" bestFit="1" customWidth="1"/>
    <col min="36" max="36" width="10.77734375" style="203" customWidth="1"/>
    <col min="37" max="37" width="10.33203125" style="203" bestFit="1" customWidth="1"/>
    <col min="38" max="38" width="9.44140625" style="203" bestFit="1" customWidth="1"/>
    <col min="39" max="39" width="9" style="203"/>
    <col min="40" max="40" width="9.44140625" style="203" bestFit="1" customWidth="1"/>
    <col min="41" max="44" width="9" style="203"/>
    <col min="45" max="45" width="10.6640625" style="203" bestFit="1" customWidth="1"/>
    <col min="46" max="16384" width="9" style="203"/>
  </cols>
  <sheetData>
    <row r="1" spans="2:34" ht="29.4" thickBot="1" x14ac:dyDescent="0.25">
      <c r="C1" s="204" t="s">
        <v>224</v>
      </c>
      <c r="R1" s="482" t="s">
        <v>129</v>
      </c>
      <c r="S1" s="482"/>
      <c r="T1" s="301" t="s">
        <v>168</v>
      </c>
      <c r="U1" s="302">
        <f>【入力シート】!I5</f>
        <v>0.59119999999999995</v>
      </c>
      <c r="V1"/>
    </row>
    <row r="2" spans="2:34" ht="18" customHeight="1" x14ac:dyDescent="0.2">
      <c r="C2" s="204"/>
      <c r="R2" s="482"/>
      <c r="S2" s="482"/>
      <c r="T2"/>
      <c r="U2"/>
      <c r="V2"/>
    </row>
    <row r="3" spans="2:34" ht="48.75" customHeight="1" x14ac:dyDescent="0.2">
      <c r="C3" s="205"/>
      <c r="D3" s="205"/>
      <c r="E3" s="670" t="s">
        <v>38</v>
      </c>
      <c r="F3" s="670"/>
      <c r="G3" s="670"/>
      <c r="H3" s="670" t="s">
        <v>39</v>
      </c>
      <c r="I3" s="670"/>
      <c r="J3" s="670"/>
      <c r="K3" s="666" t="s">
        <v>106</v>
      </c>
      <c r="L3" s="666"/>
      <c r="M3" s="666"/>
      <c r="N3" s="670" t="s">
        <v>8</v>
      </c>
      <c r="O3" s="670"/>
      <c r="P3" s="670"/>
      <c r="Q3" s="670" t="s">
        <v>9</v>
      </c>
      <c r="R3" s="670"/>
      <c r="S3" s="670"/>
      <c r="T3" s="666" t="s">
        <v>107</v>
      </c>
      <c r="U3" s="666"/>
      <c r="W3" s="666" t="s">
        <v>34</v>
      </c>
      <c r="X3" s="666"/>
      <c r="Y3" s="666"/>
      <c r="Z3" s="670" t="s">
        <v>8</v>
      </c>
      <c r="AA3" s="670"/>
      <c r="AB3" s="670"/>
      <c r="AC3" s="670" t="s">
        <v>9</v>
      </c>
      <c r="AD3" s="670"/>
      <c r="AE3" s="670"/>
      <c r="AF3" s="666" t="s">
        <v>108</v>
      </c>
      <c r="AG3" s="666"/>
      <c r="AH3" s="666"/>
    </row>
    <row r="4" spans="2:34" ht="29.4" thickBot="1" x14ac:dyDescent="0.25">
      <c r="C4" s="204"/>
      <c r="D4" s="207"/>
      <c r="E4" s="207" t="s">
        <v>193</v>
      </c>
      <c r="F4" s="208">
        <f>SUM(F9:F45)</f>
        <v>0</v>
      </c>
      <c r="G4" s="207" t="s">
        <v>7</v>
      </c>
      <c r="H4" s="207" t="s">
        <v>193</v>
      </c>
      <c r="I4" s="481">
        <f>SUM(I9:I45)</f>
        <v>0</v>
      </c>
      <c r="J4" s="207" t="s">
        <v>7</v>
      </c>
      <c r="K4" s="207" t="s">
        <v>193</v>
      </c>
      <c r="L4" s="208">
        <f>SUM(L9:L45)</f>
        <v>0</v>
      </c>
      <c r="M4" s="207" t="s">
        <v>7</v>
      </c>
      <c r="N4" s="207" t="s">
        <v>193</v>
      </c>
      <c r="O4" s="208">
        <f>SUM(O9:O45)</f>
        <v>0</v>
      </c>
      <c r="P4" s="207" t="s">
        <v>7</v>
      </c>
      <c r="Q4" s="207" t="s">
        <v>193</v>
      </c>
      <c r="R4" s="208">
        <f>SUM(R9:R45)</f>
        <v>0</v>
      </c>
      <c r="S4" s="207" t="s">
        <v>10</v>
      </c>
      <c r="T4" s="207" t="s">
        <v>193</v>
      </c>
      <c r="U4" s="208">
        <f>SUM(U9:U45)</f>
        <v>0</v>
      </c>
      <c r="V4" s="207"/>
      <c r="W4" s="207" t="s">
        <v>193</v>
      </c>
      <c r="X4" s="208">
        <f>SUM(X9:X45)</f>
        <v>0</v>
      </c>
      <c r="Y4" s="207" t="s">
        <v>7</v>
      </c>
      <c r="Z4" s="207" t="s">
        <v>193</v>
      </c>
      <c r="AA4" s="208">
        <f>SUM(AA9:AA45)</f>
        <v>0</v>
      </c>
      <c r="AB4" s="207" t="s">
        <v>7</v>
      </c>
      <c r="AC4" s="207" t="s">
        <v>193</v>
      </c>
      <c r="AD4" s="208">
        <f>SUM(AD9:AD45)</f>
        <v>0</v>
      </c>
      <c r="AE4" s="207" t="s">
        <v>10</v>
      </c>
      <c r="AF4" s="207" t="s">
        <v>193</v>
      </c>
      <c r="AG4" s="208">
        <f>SUM(AG9:AG45)</f>
        <v>0</v>
      </c>
      <c r="AH4" s="207" t="s">
        <v>7</v>
      </c>
    </row>
    <row r="5" spans="2:34" ht="30" thickTop="1" thickBot="1" x14ac:dyDescent="0.25">
      <c r="C5" s="204"/>
      <c r="D5" s="207"/>
      <c r="E5" s="207" t="s">
        <v>177</v>
      </c>
      <c r="F5" s="208">
        <f>SUM(F46:F82)</f>
        <v>0</v>
      </c>
      <c r="G5" s="207" t="s">
        <v>7</v>
      </c>
      <c r="H5" s="207" t="s">
        <v>177</v>
      </c>
      <c r="I5" s="481">
        <f>SUM(I46:I82)</f>
        <v>0</v>
      </c>
      <c r="J5" s="207" t="s">
        <v>7</v>
      </c>
      <c r="K5" s="207" t="s">
        <v>177</v>
      </c>
      <c r="L5" s="208">
        <f>SUM(L46:L82)</f>
        <v>0</v>
      </c>
      <c r="M5" s="207" t="s">
        <v>7</v>
      </c>
      <c r="N5" s="207" t="s">
        <v>177</v>
      </c>
      <c r="O5" s="208">
        <f>SUM(O46:O82)</f>
        <v>0</v>
      </c>
      <c r="P5" s="207" t="s">
        <v>7</v>
      </c>
      <c r="Q5" s="207" t="s">
        <v>177</v>
      </c>
      <c r="R5" s="208">
        <f>SUM(R46:R82)</f>
        <v>0</v>
      </c>
      <c r="S5" s="207" t="s">
        <v>10</v>
      </c>
      <c r="T5" s="207" t="s">
        <v>177</v>
      </c>
      <c r="U5" s="208">
        <f>SUM(U46:U82)</f>
        <v>0</v>
      </c>
      <c r="V5" s="207"/>
      <c r="W5" s="207" t="s">
        <v>177</v>
      </c>
      <c r="X5" s="208">
        <f>SUM(X46:X82)</f>
        <v>0</v>
      </c>
      <c r="Y5" s="207" t="s">
        <v>7</v>
      </c>
      <c r="Z5" s="207" t="s">
        <v>177</v>
      </c>
      <c r="AA5" s="208">
        <f>SUM(AA46:AA82)</f>
        <v>0</v>
      </c>
      <c r="AB5" s="207" t="s">
        <v>7</v>
      </c>
      <c r="AC5" s="207" t="s">
        <v>177</v>
      </c>
      <c r="AD5" s="208">
        <f>SUM(AD46:AD82)</f>
        <v>0</v>
      </c>
      <c r="AE5" s="207" t="s">
        <v>10</v>
      </c>
      <c r="AF5" s="207" t="s">
        <v>177</v>
      </c>
      <c r="AG5" s="208">
        <f>SUM(AG46:AG82)</f>
        <v>0</v>
      </c>
      <c r="AH5" s="207" t="s">
        <v>7</v>
      </c>
    </row>
    <row r="6" spans="2:34" ht="29.4" thickTop="1" x14ac:dyDescent="0.2">
      <c r="C6" s="204"/>
      <c r="D6" s="207"/>
      <c r="E6" s="207"/>
      <c r="F6" s="207"/>
      <c r="G6" s="207"/>
      <c r="H6" s="207"/>
      <c r="I6" s="207"/>
      <c r="J6" s="207"/>
      <c r="L6" s="207"/>
      <c r="M6" s="207"/>
      <c r="N6" s="207"/>
      <c r="O6" s="207"/>
      <c r="P6" s="207"/>
      <c r="Q6" s="207"/>
      <c r="R6" s="207"/>
      <c r="S6" s="207"/>
      <c r="T6" s="207"/>
      <c r="U6" s="207"/>
      <c r="V6" s="207"/>
      <c r="W6" s="207"/>
      <c r="X6" s="207"/>
      <c r="Y6" s="207"/>
      <c r="Z6" s="207"/>
      <c r="AA6" s="207"/>
      <c r="AB6" s="207"/>
      <c r="AC6" s="207"/>
      <c r="AD6" s="207"/>
      <c r="AE6" s="207"/>
      <c r="AF6" s="207"/>
      <c r="AG6" s="207"/>
      <c r="AH6" s="207"/>
    </row>
    <row r="7" spans="2:34" ht="12.6" customHeight="1" thickBot="1" x14ac:dyDescent="0.25">
      <c r="U7" s="209"/>
      <c r="X7"/>
      <c r="Y7"/>
    </row>
    <row r="8" spans="2:34" s="209" customFormat="1" ht="12" customHeight="1" thickBot="1" x14ac:dyDescent="0.25">
      <c r="C8" s="614"/>
      <c r="D8" s="615" t="s">
        <v>6</v>
      </c>
      <c r="E8" s="616"/>
      <c r="F8" s="210" t="s">
        <v>43</v>
      </c>
      <c r="I8" s="440" t="s">
        <v>40</v>
      </c>
      <c r="J8" s="617"/>
      <c r="L8" s="211" t="s">
        <v>33</v>
      </c>
      <c r="O8" s="212" t="s">
        <v>8</v>
      </c>
      <c r="R8" s="213" t="s">
        <v>9</v>
      </c>
      <c r="U8" s="214" t="s">
        <v>11</v>
      </c>
      <c r="X8" s="618" t="s">
        <v>33</v>
      </c>
      <c r="Y8" s="617"/>
      <c r="AA8" s="215" t="s">
        <v>8</v>
      </c>
      <c r="AD8" s="216" t="s">
        <v>9</v>
      </c>
      <c r="AG8" s="217" t="s">
        <v>11</v>
      </c>
    </row>
    <row r="9" spans="2:34" ht="12" customHeight="1" x14ac:dyDescent="0.2">
      <c r="B9" s="671" t="s">
        <v>166</v>
      </c>
      <c r="C9" s="201">
        <v>1</v>
      </c>
      <c r="D9" s="218" t="s">
        <v>58</v>
      </c>
      <c r="E9" s="218"/>
      <c r="F9" s="400">
        <f>'需要、直接効果計算シート '!L5</f>
        <v>0</v>
      </c>
      <c r="I9" s="441">
        <f>'需要、直接効果計算シート '!L5</f>
        <v>0</v>
      </c>
      <c r="J9"/>
      <c r="L9" s="219" cm="1">
        <f t="array" ref="L9:L82">MMULT(逆行列係数!E7:BZ80,【経済波及効果推計シート】!I9:I82)</f>
        <v>0</v>
      </c>
      <c r="O9" s="220">
        <f>L9*係数表!H5</f>
        <v>0</v>
      </c>
      <c r="R9" s="221">
        <f>L9*係数表!I5*100</f>
        <v>0</v>
      </c>
      <c r="U9" s="222">
        <f>L9*係数表!E5</f>
        <v>0</v>
      </c>
      <c r="X9" s="259">
        <f>$U$4*$U$1*係数表!G5</f>
        <v>0</v>
      </c>
      <c r="Y9"/>
      <c r="AA9" s="223">
        <f>X9*係数表!H5</f>
        <v>0</v>
      </c>
      <c r="AD9" s="224">
        <f>X9*係数表!I5*100</f>
        <v>0</v>
      </c>
      <c r="AG9" s="222">
        <f>X9*係数表!E5</f>
        <v>0</v>
      </c>
    </row>
    <row r="10" spans="2:34" ht="12" customHeight="1" x14ac:dyDescent="0.2">
      <c r="B10" s="671"/>
      <c r="C10" s="197">
        <v>6</v>
      </c>
      <c r="D10" s="226" t="s">
        <v>15</v>
      </c>
      <c r="E10" s="226"/>
      <c r="F10" s="401">
        <f>'需要、直接効果計算シート '!L6</f>
        <v>0</v>
      </c>
      <c r="I10" s="442">
        <f>'需要、直接効果計算シート '!L6</f>
        <v>0</v>
      </c>
      <c r="J10"/>
      <c r="L10" s="227">
        <v>0</v>
      </c>
      <c r="O10" s="228">
        <f>L10*係数表!H6</f>
        <v>0</v>
      </c>
      <c r="R10" s="229">
        <f>L10*係数表!I6*100</f>
        <v>0</v>
      </c>
      <c r="U10" s="230">
        <f>L10*係数表!E6</f>
        <v>0</v>
      </c>
      <c r="X10" s="231">
        <f>$U$4*$U$1*係数表!G6</f>
        <v>0</v>
      </c>
      <c r="Y10"/>
      <c r="AA10" s="232">
        <f>X10*係数表!H6</f>
        <v>0</v>
      </c>
      <c r="AD10" s="233">
        <f>X10*係数表!I6*100</f>
        <v>0</v>
      </c>
      <c r="AG10" s="230">
        <f>X10*係数表!E6</f>
        <v>0</v>
      </c>
    </row>
    <row r="11" spans="2:34" ht="12" customHeight="1" x14ac:dyDescent="0.2">
      <c r="B11" s="671"/>
      <c r="C11" s="197">
        <v>11</v>
      </c>
      <c r="D11" s="226" t="s">
        <v>45</v>
      </c>
      <c r="E11" s="226"/>
      <c r="F11" s="401">
        <f>'需要、直接効果計算シート '!L7</f>
        <v>0</v>
      </c>
      <c r="I11" s="442">
        <f>'需要、直接効果計算シート '!L7</f>
        <v>0</v>
      </c>
      <c r="J11"/>
      <c r="L11" s="227">
        <v>0</v>
      </c>
      <c r="O11" s="228">
        <f>L11*係数表!H7</f>
        <v>0</v>
      </c>
      <c r="R11" s="229">
        <f>L11*係数表!I7*100</f>
        <v>0</v>
      </c>
      <c r="U11" s="230">
        <f>L11*係数表!E7</f>
        <v>0</v>
      </c>
      <c r="X11" s="231">
        <f>$U$4*$U$1*係数表!G7</f>
        <v>0</v>
      </c>
      <c r="Y11"/>
      <c r="AA11" s="232">
        <f>X11*係数表!H7</f>
        <v>0</v>
      </c>
      <c r="AD11" s="233">
        <f>X11*係数表!I7*100</f>
        <v>0</v>
      </c>
      <c r="AG11" s="230">
        <f>X11*係数表!E7</f>
        <v>0</v>
      </c>
    </row>
    <row r="12" spans="2:34" ht="12" customHeight="1" x14ac:dyDescent="0.2">
      <c r="B12" s="671"/>
      <c r="C12" s="197">
        <v>15</v>
      </c>
      <c r="D12" s="226" t="s">
        <v>16</v>
      </c>
      <c r="E12" s="226"/>
      <c r="F12" s="401">
        <f>'需要、直接効果計算シート '!L8</f>
        <v>0</v>
      </c>
      <c r="I12" s="442">
        <f>'需要、直接効果計算シート '!L8</f>
        <v>0</v>
      </c>
      <c r="J12"/>
      <c r="L12" s="227">
        <v>0</v>
      </c>
      <c r="O12" s="228">
        <f>L12*係数表!H8</f>
        <v>0</v>
      </c>
      <c r="R12" s="229">
        <f>L12*係数表!I8*100</f>
        <v>0</v>
      </c>
      <c r="U12" s="230">
        <f>L12*係数表!E8</f>
        <v>0</v>
      </c>
      <c r="X12" s="231">
        <f>$U$4*$U$1*係数表!G8</f>
        <v>0</v>
      </c>
      <c r="Y12"/>
      <c r="AA12" s="232">
        <f>X12*係数表!H8</f>
        <v>0</v>
      </c>
      <c r="AD12" s="233">
        <f>X12*係数表!I8*100</f>
        <v>0</v>
      </c>
      <c r="AG12" s="230">
        <f>X12*係数表!E8</f>
        <v>0</v>
      </c>
    </row>
    <row r="13" spans="2:34" ht="12" customHeight="1" x14ac:dyDescent="0.2">
      <c r="B13" s="671"/>
      <c r="C13" s="195">
        <v>16</v>
      </c>
      <c r="D13" s="235" t="s">
        <v>17</v>
      </c>
      <c r="E13" s="235"/>
      <c r="F13" s="402">
        <f>'需要、直接効果計算シート '!L9</f>
        <v>0</v>
      </c>
      <c r="I13" s="443">
        <f>'需要、直接効果計算シート '!L9</f>
        <v>0</v>
      </c>
      <c r="J13"/>
      <c r="L13" s="236">
        <v>0</v>
      </c>
      <c r="O13" s="237">
        <f>L13*係数表!H9</f>
        <v>0</v>
      </c>
      <c r="R13" s="238">
        <f>L13*係数表!I9*100</f>
        <v>0</v>
      </c>
      <c r="U13" s="239">
        <f>L13*係数表!E9</f>
        <v>0</v>
      </c>
      <c r="X13" s="240">
        <f>$U$4*$U$1*係数表!G9</f>
        <v>0</v>
      </c>
      <c r="Y13"/>
      <c r="AA13" s="241">
        <f>X13*係数表!H9</f>
        <v>0</v>
      </c>
      <c r="AD13" s="242">
        <f>X13*係数表!I9*100</f>
        <v>0</v>
      </c>
      <c r="AG13" s="239">
        <f>X13*係数表!E9</f>
        <v>0</v>
      </c>
    </row>
    <row r="14" spans="2:34" ht="12" customHeight="1" x14ac:dyDescent="0.2">
      <c r="B14" s="671"/>
      <c r="C14" s="199">
        <v>20</v>
      </c>
      <c r="D14" s="244" t="s">
        <v>18</v>
      </c>
      <c r="E14" s="244"/>
      <c r="F14" s="403">
        <f>'需要、直接効果計算シート '!L10</f>
        <v>0</v>
      </c>
      <c r="I14" s="444">
        <f>'需要、直接効果計算シート '!L10</f>
        <v>0</v>
      </c>
      <c r="J14"/>
      <c r="L14" s="245">
        <v>0</v>
      </c>
      <c r="O14" s="246">
        <f>L14*係数表!H10</f>
        <v>0</v>
      </c>
      <c r="R14" s="247">
        <f>L14*係数表!I10*100</f>
        <v>0</v>
      </c>
      <c r="U14" s="248">
        <f>L14*係数表!E10</f>
        <v>0</v>
      </c>
      <c r="X14" s="249">
        <f>$U$4*$U$1*係数表!G10</f>
        <v>0</v>
      </c>
      <c r="Y14"/>
      <c r="AA14" s="250">
        <f>X14*係数表!H10</f>
        <v>0</v>
      </c>
      <c r="AD14" s="251">
        <f>X14*係数表!I10*100</f>
        <v>0</v>
      </c>
      <c r="AG14" s="248">
        <f>X14*係数表!E10</f>
        <v>0</v>
      </c>
    </row>
    <row r="15" spans="2:34" ht="12" customHeight="1" x14ac:dyDescent="0.2">
      <c r="B15" s="671"/>
      <c r="C15" s="197">
        <v>21</v>
      </c>
      <c r="D15" s="226" t="s">
        <v>19</v>
      </c>
      <c r="E15" s="226"/>
      <c r="F15" s="401">
        <f>'需要、直接効果計算シート '!L11</f>
        <v>0</v>
      </c>
      <c r="I15" s="442">
        <f>'需要、直接効果計算シート '!L11</f>
        <v>0</v>
      </c>
      <c r="J15"/>
      <c r="L15" s="227">
        <v>0</v>
      </c>
      <c r="O15" s="228">
        <f>L15*係数表!H11</f>
        <v>0</v>
      </c>
      <c r="R15" s="229">
        <f>L15*係数表!I11*100</f>
        <v>0</v>
      </c>
      <c r="U15" s="230">
        <f>L15*係数表!E11</f>
        <v>0</v>
      </c>
      <c r="X15" s="231">
        <f>$U$4*$U$1*係数表!G11</f>
        <v>0</v>
      </c>
      <c r="Y15"/>
      <c r="AA15" s="232">
        <f>X15*係数表!H11</f>
        <v>0</v>
      </c>
      <c r="AD15" s="233">
        <f>X15*係数表!I11*100</f>
        <v>0</v>
      </c>
      <c r="AG15" s="230">
        <f>X15*係数表!E11</f>
        <v>0</v>
      </c>
    </row>
    <row r="16" spans="2:34" ht="12" customHeight="1" x14ac:dyDescent="0.2">
      <c r="B16" s="671"/>
      <c r="C16" s="197">
        <v>22</v>
      </c>
      <c r="D16" s="226" t="s">
        <v>59</v>
      </c>
      <c r="E16" s="226"/>
      <c r="F16" s="401">
        <f>'需要、直接効果計算シート '!L12</f>
        <v>0</v>
      </c>
      <c r="I16" s="442">
        <f>'需要、直接効果計算シート '!L12</f>
        <v>0</v>
      </c>
      <c r="J16"/>
      <c r="L16" s="227">
        <v>0</v>
      </c>
      <c r="O16" s="228">
        <f>L16*係数表!H12</f>
        <v>0</v>
      </c>
      <c r="R16" s="229">
        <f>L16*係数表!I12*100</f>
        <v>0</v>
      </c>
      <c r="U16" s="230">
        <f>L16*係数表!E12</f>
        <v>0</v>
      </c>
      <c r="X16" s="231">
        <f>$U$4*$U$1*係数表!G12</f>
        <v>0</v>
      </c>
      <c r="Y16"/>
      <c r="AA16" s="232">
        <f>X16*係数表!H12</f>
        <v>0</v>
      </c>
      <c r="AD16" s="233">
        <f>X16*係数表!I12*100</f>
        <v>0</v>
      </c>
      <c r="AG16" s="230">
        <f>X16*係数表!E12</f>
        <v>0</v>
      </c>
    </row>
    <row r="17" spans="2:34" ht="12" customHeight="1" x14ac:dyDescent="0.2">
      <c r="B17" s="671"/>
      <c r="C17" s="197">
        <v>25</v>
      </c>
      <c r="D17" s="226" t="s">
        <v>20</v>
      </c>
      <c r="E17" s="226"/>
      <c r="F17" s="401">
        <f>'需要、直接効果計算シート '!L13</f>
        <v>0</v>
      </c>
      <c r="I17" s="442">
        <f>'需要、直接効果計算シート '!L13</f>
        <v>0</v>
      </c>
      <c r="J17"/>
      <c r="L17" s="227">
        <v>0</v>
      </c>
      <c r="O17" s="228">
        <f>L17*係数表!H13</f>
        <v>0</v>
      </c>
      <c r="R17" s="229">
        <f>L17*係数表!I13*100</f>
        <v>0</v>
      </c>
      <c r="U17" s="230">
        <f>L17*係数表!E13</f>
        <v>0</v>
      </c>
      <c r="X17" s="231">
        <f>$U$4*$U$1*係数表!G13</f>
        <v>0</v>
      </c>
      <c r="Y17"/>
      <c r="AA17" s="232">
        <f>X17*係数表!H13</f>
        <v>0</v>
      </c>
      <c r="AD17" s="233">
        <f>X17*係数表!I13*100</f>
        <v>0</v>
      </c>
      <c r="AG17" s="230">
        <f>X17*係数表!E13</f>
        <v>0</v>
      </c>
    </row>
    <row r="18" spans="2:34" ht="12" customHeight="1" x14ac:dyDescent="0.2">
      <c r="B18" s="671"/>
      <c r="C18" s="195">
        <v>26</v>
      </c>
      <c r="D18" s="235" t="s">
        <v>21</v>
      </c>
      <c r="E18" s="235"/>
      <c r="F18" s="402">
        <f>'需要、直接効果計算シート '!L14</f>
        <v>0</v>
      </c>
      <c r="I18" s="443">
        <f>'需要、直接効果計算シート '!L14</f>
        <v>0</v>
      </c>
      <c r="J18"/>
      <c r="L18" s="236">
        <v>0</v>
      </c>
      <c r="O18" s="237">
        <f>L18*係数表!H14</f>
        <v>0</v>
      </c>
      <c r="R18" s="238">
        <f>L18*係数表!I14*100</f>
        <v>0</v>
      </c>
      <c r="U18" s="239">
        <f>L18*係数表!E14</f>
        <v>0</v>
      </c>
      <c r="X18" s="240">
        <f>$U$4*$U$1*係数表!G14</f>
        <v>0</v>
      </c>
      <c r="Y18"/>
      <c r="AA18" s="241">
        <f>X18*係数表!H14</f>
        <v>0</v>
      </c>
      <c r="AD18" s="242">
        <f>X18*係数表!I14*100</f>
        <v>0</v>
      </c>
      <c r="AG18" s="239">
        <f>X18*係数表!E14</f>
        <v>0</v>
      </c>
    </row>
    <row r="19" spans="2:34" ht="12" customHeight="1" x14ac:dyDescent="0.2">
      <c r="B19" s="671"/>
      <c r="C19" s="199">
        <v>27</v>
      </c>
      <c r="D19" s="244" t="s">
        <v>22</v>
      </c>
      <c r="E19" s="244"/>
      <c r="F19" s="403">
        <f>'需要、直接効果計算シート '!L15</f>
        <v>0</v>
      </c>
      <c r="I19" s="444">
        <f>'需要、直接効果計算シート '!L15</f>
        <v>0</v>
      </c>
      <c r="J19"/>
      <c r="L19" s="245">
        <v>0</v>
      </c>
      <c r="O19" s="246">
        <f>L19*係数表!H15</f>
        <v>0</v>
      </c>
      <c r="R19" s="247">
        <f>L19*係数表!I15*100</f>
        <v>0</v>
      </c>
      <c r="U19" s="248">
        <f>L19*係数表!E15</f>
        <v>0</v>
      </c>
      <c r="X19" s="249">
        <f>$U$4*$U$1*係数表!G15</f>
        <v>0</v>
      </c>
      <c r="Y19"/>
      <c r="AA19" s="250">
        <f>X19*係数表!H15</f>
        <v>0</v>
      </c>
      <c r="AD19" s="251">
        <f>X19*係数表!I15*100</f>
        <v>0</v>
      </c>
      <c r="AG19" s="248">
        <f>X19*係数表!E15</f>
        <v>0</v>
      </c>
      <c r="AH19" s="253"/>
    </row>
    <row r="20" spans="2:34" ht="12" customHeight="1" x14ac:dyDescent="0.2">
      <c r="B20" s="671"/>
      <c r="C20" s="197">
        <v>28</v>
      </c>
      <c r="D20" s="226" t="s">
        <v>23</v>
      </c>
      <c r="E20" s="226"/>
      <c r="F20" s="401">
        <f>'需要、直接効果計算シート '!L16</f>
        <v>0</v>
      </c>
      <c r="I20" s="442">
        <f>'需要、直接効果計算シート '!L16</f>
        <v>0</v>
      </c>
      <c r="J20"/>
      <c r="L20" s="227">
        <v>0</v>
      </c>
      <c r="O20" s="228">
        <f>L20*係数表!H16</f>
        <v>0</v>
      </c>
      <c r="R20" s="229">
        <f>L20*係数表!I16*100</f>
        <v>0</v>
      </c>
      <c r="U20" s="230">
        <f>L20*係数表!E16</f>
        <v>0</v>
      </c>
      <c r="X20" s="231">
        <f>$U$4*$U$1*係数表!G16</f>
        <v>0</v>
      </c>
      <c r="Y20"/>
      <c r="AA20" s="232">
        <f>X20*係数表!H16</f>
        <v>0</v>
      </c>
      <c r="AD20" s="233">
        <f>X20*係数表!I16*100</f>
        <v>0</v>
      </c>
      <c r="AG20" s="230">
        <f>X20*係数表!E16</f>
        <v>0</v>
      </c>
      <c r="AH20" s="253"/>
    </row>
    <row r="21" spans="2:34" ht="12" customHeight="1" x14ac:dyDescent="0.2">
      <c r="B21" s="671"/>
      <c r="C21" s="197">
        <v>29</v>
      </c>
      <c r="D21" s="226" t="s">
        <v>46</v>
      </c>
      <c r="E21" s="226"/>
      <c r="F21" s="401">
        <f>'需要、直接効果計算シート '!L17</f>
        <v>0</v>
      </c>
      <c r="I21" s="442">
        <f>'需要、直接効果計算シート '!L17</f>
        <v>0</v>
      </c>
      <c r="J21"/>
      <c r="L21" s="227">
        <v>0</v>
      </c>
      <c r="O21" s="228">
        <f>L21*係数表!H17</f>
        <v>0</v>
      </c>
      <c r="R21" s="229">
        <f>L21*係数表!I17*100</f>
        <v>0</v>
      </c>
      <c r="U21" s="230">
        <f>L21*係数表!E17</f>
        <v>0</v>
      </c>
      <c r="X21" s="231">
        <f>$U$4*$U$1*係数表!G17</f>
        <v>0</v>
      </c>
      <c r="Y21"/>
      <c r="AA21" s="232">
        <f>X21*係数表!H17</f>
        <v>0</v>
      </c>
      <c r="AD21" s="233">
        <f>X21*係数表!I17*100</f>
        <v>0</v>
      </c>
      <c r="AG21" s="230">
        <f>X21*係数表!E17</f>
        <v>0</v>
      </c>
      <c r="AH21" s="253"/>
    </row>
    <row r="22" spans="2:34" ht="12" customHeight="1" x14ac:dyDescent="0.2">
      <c r="B22" s="671"/>
      <c r="C22" s="197">
        <v>30</v>
      </c>
      <c r="D22" s="226" t="s">
        <v>47</v>
      </c>
      <c r="E22" s="226"/>
      <c r="F22" s="401">
        <f>'需要、直接効果計算シート '!L18</f>
        <v>0</v>
      </c>
      <c r="I22" s="442">
        <f>'需要、直接効果計算シート '!L18</f>
        <v>0</v>
      </c>
      <c r="J22"/>
      <c r="L22" s="227">
        <v>0</v>
      </c>
      <c r="O22" s="228">
        <f>L22*係数表!H18</f>
        <v>0</v>
      </c>
      <c r="R22" s="229">
        <f>L22*係数表!I18*100</f>
        <v>0</v>
      </c>
      <c r="U22" s="230">
        <f>L22*係数表!E18</f>
        <v>0</v>
      </c>
      <c r="X22" s="231">
        <f>$U$4*$U$1*係数表!G18</f>
        <v>0</v>
      </c>
      <c r="Y22"/>
      <c r="AA22" s="232">
        <f>X22*係数表!H18</f>
        <v>0</v>
      </c>
      <c r="AD22" s="233">
        <f>X22*係数表!I18*100</f>
        <v>0</v>
      </c>
      <c r="AG22" s="230">
        <f>X22*係数表!E18</f>
        <v>0</v>
      </c>
      <c r="AH22" s="253"/>
    </row>
    <row r="23" spans="2:34" ht="12" customHeight="1" x14ac:dyDescent="0.2">
      <c r="B23" s="671"/>
      <c r="C23" s="195">
        <v>31</v>
      </c>
      <c r="D23" s="235" t="s">
        <v>48</v>
      </c>
      <c r="E23" s="235"/>
      <c r="F23" s="402">
        <f>'需要、直接効果計算シート '!L19</f>
        <v>0</v>
      </c>
      <c r="I23" s="443">
        <f>'需要、直接効果計算シート '!L19</f>
        <v>0</v>
      </c>
      <c r="J23"/>
      <c r="L23" s="236">
        <v>0</v>
      </c>
      <c r="O23" s="237">
        <f>L23*係数表!H19</f>
        <v>0</v>
      </c>
      <c r="R23" s="238">
        <f>L23*係数表!I19*100</f>
        <v>0</v>
      </c>
      <c r="U23" s="239">
        <f>L23*係数表!E19</f>
        <v>0</v>
      </c>
      <c r="X23" s="240">
        <f>$U$4*$U$1*係数表!G19</f>
        <v>0</v>
      </c>
      <c r="Y23"/>
      <c r="AA23" s="241">
        <f>X23*係数表!H19</f>
        <v>0</v>
      </c>
      <c r="AD23" s="242">
        <f>X23*係数表!I19*100</f>
        <v>0</v>
      </c>
      <c r="AG23" s="239">
        <f>X23*係数表!E19</f>
        <v>0</v>
      </c>
      <c r="AH23" s="253"/>
    </row>
    <row r="24" spans="2:34" ht="12" customHeight="1" x14ac:dyDescent="0.2">
      <c r="B24" s="671"/>
      <c r="C24" s="199">
        <v>32</v>
      </c>
      <c r="D24" s="244" t="s">
        <v>49</v>
      </c>
      <c r="E24" s="244"/>
      <c r="F24" s="403">
        <f>'需要、直接効果計算シート '!L20</f>
        <v>0</v>
      </c>
      <c r="I24" s="444">
        <f>'需要、直接効果計算シート '!L20</f>
        <v>0</v>
      </c>
      <c r="J24"/>
      <c r="L24" s="245">
        <v>0</v>
      </c>
      <c r="O24" s="246">
        <f>L24*係数表!H20</f>
        <v>0</v>
      </c>
      <c r="R24" s="247">
        <f>L24*係数表!I20*100</f>
        <v>0</v>
      </c>
      <c r="U24" s="248">
        <f>L24*係数表!E20</f>
        <v>0</v>
      </c>
      <c r="X24" s="249">
        <f>$U$4*$U$1*係数表!G20</f>
        <v>0</v>
      </c>
      <c r="Y24"/>
      <c r="AA24" s="250">
        <f>X24*係数表!H20</f>
        <v>0</v>
      </c>
      <c r="AD24" s="251">
        <f>X24*係数表!I20*100</f>
        <v>0</v>
      </c>
      <c r="AG24" s="248">
        <f>X24*係数表!E20</f>
        <v>0</v>
      </c>
      <c r="AH24" s="253"/>
    </row>
    <row r="25" spans="2:34" ht="12" customHeight="1" x14ac:dyDescent="0.2">
      <c r="B25" s="671"/>
      <c r="C25" s="197">
        <v>33</v>
      </c>
      <c r="D25" s="226" t="s">
        <v>24</v>
      </c>
      <c r="E25" s="226"/>
      <c r="F25" s="401">
        <f>'需要、直接効果計算シート '!L21</f>
        <v>0</v>
      </c>
      <c r="I25" s="442">
        <f>'需要、直接効果計算シート '!L21</f>
        <v>0</v>
      </c>
      <c r="J25"/>
      <c r="L25" s="227">
        <v>0</v>
      </c>
      <c r="O25" s="228">
        <f>L25*係数表!H21</f>
        <v>0</v>
      </c>
      <c r="R25" s="229">
        <f>L25*係数表!I21*100</f>
        <v>0</v>
      </c>
      <c r="U25" s="230">
        <f>L25*係数表!E21</f>
        <v>0</v>
      </c>
      <c r="X25" s="231">
        <f>$U$4*$U$1*係数表!G21</f>
        <v>0</v>
      </c>
      <c r="Y25"/>
      <c r="AA25" s="232">
        <f>X25*係数表!H21</f>
        <v>0</v>
      </c>
      <c r="AD25" s="233">
        <f>X25*係数表!I21*100</f>
        <v>0</v>
      </c>
      <c r="AG25" s="230">
        <f>X25*係数表!E21</f>
        <v>0</v>
      </c>
      <c r="AH25" s="253"/>
    </row>
    <row r="26" spans="2:34" ht="12" customHeight="1" x14ac:dyDescent="0.2">
      <c r="B26" s="671"/>
      <c r="C26" s="197">
        <v>34</v>
      </c>
      <c r="D26" s="226" t="s">
        <v>60</v>
      </c>
      <c r="E26" s="226"/>
      <c r="F26" s="401">
        <f>'需要、直接効果計算シート '!L22</f>
        <v>0</v>
      </c>
      <c r="I26" s="442">
        <f>'需要、直接効果計算シート '!L22</f>
        <v>0</v>
      </c>
      <c r="J26"/>
      <c r="L26" s="227">
        <v>0</v>
      </c>
      <c r="O26" s="228">
        <f>L26*係数表!H22</f>
        <v>0</v>
      </c>
      <c r="R26" s="229">
        <f>L26*係数表!I22*100</f>
        <v>0</v>
      </c>
      <c r="U26" s="230">
        <f>L26*係数表!E22</f>
        <v>0</v>
      </c>
      <c r="X26" s="231">
        <f>$U$4*$U$1*係数表!G22</f>
        <v>0</v>
      </c>
      <c r="Y26"/>
      <c r="AA26" s="232">
        <f>X26*係数表!H22</f>
        <v>0</v>
      </c>
      <c r="AD26" s="233">
        <f>X26*係数表!I22*100</f>
        <v>0</v>
      </c>
      <c r="AG26" s="230">
        <f>X26*係数表!E22</f>
        <v>0</v>
      </c>
      <c r="AH26" s="253"/>
    </row>
    <row r="27" spans="2:34" ht="12" customHeight="1" x14ac:dyDescent="0.2">
      <c r="B27" s="671"/>
      <c r="C27" s="197">
        <v>35</v>
      </c>
      <c r="D27" s="226" t="s">
        <v>25</v>
      </c>
      <c r="E27" s="226"/>
      <c r="F27" s="401">
        <f>'需要、直接効果計算シート '!L23</f>
        <v>0</v>
      </c>
      <c r="I27" s="442">
        <f>'需要、直接効果計算シート '!L23</f>
        <v>0</v>
      </c>
      <c r="J27"/>
      <c r="L27" s="227">
        <v>0</v>
      </c>
      <c r="O27" s="228">
        <f>L27*係数表!H23</f>
        <v>0</v>
      </c>
      <c r="R27" s="229">
        <f>L27*係数表!I23*100</f>
        <v>0</v>
      </c>
      <c r="U27" s="230">
        <f>L27*係数表!E23</f>
        <v>0</v>
      </c>
      <c r="X27" s="231">
        <f>$U$4*$U$1*係数表!G23</f>
        <v>0</v>
      </c>
      <c r="Y27"/>
      <c r="AA27" s="232">
        <f>X27*係数表!H23</f>
        <v>0</v>
      </c>
      <c r="AD27" s="233">
        <f>X27*係数表!I23*100</f>
        <v>0</v>
      </c>
      <c r="AG27" s="230">
        <f>X27*係数表!E23</f>
        <v>0</v>
      </c>
      <c r="AH27" s="253"/>
    </row>
    <row r="28" spans="2:34" ht="12" customHeight="1" x14ac:dyDescent="0.2">
      <c r="B28" s="671"/>
      <c r="C28" s="195">
        <v>39</v>
      </c>
      <c r="D28" s="235" t="s">
        <v>0</v>
      </c>
      <c r="E28" s="235"/>
      <c r="F28" s="402">
        <f>'需要、直接効果計算シート '!L24</f>
        <v>0</v>
      </c>
      <c r="I28" s="443">
        <f>'需要、直接効果計算シート '!L24</f>
        <v>0</v>
      </c>
      <c r="J28"/>
      <c r="L28" s="236">
        <v>0</v>
      </c>
      <c r="O28" s="237">
        <f>L28*係数表!H24</f>
        <v>0</v>
      </c>
      <c r="R28" s="238">
        <f>L28*係数表!I24*100</f>
        <v>0</v>
      </c>
      <c r="U28" s="239">
        <f>L28*係数表!E24</f>
        <v>0</v>
      </c>
      <c r="X28" s="240">
        <f>$U$4*$U$1*係数表!G24</f>
        <v>0</v>
      </c>
      <c r="Y28"/>
      <c r="AA28" s="241">
        <f>X28*係数表!H24</f>
        <v>0</v>
      </c>
      <c r="AD28" s="242">
        <f>X28*係数表!I24*100</f>
        <v>0</v>
      </c>
      <c r="AG28" s="239">
        <f>X28*係数表!E24</f>
        <v>0</v>
      </c>
      <c r="AH28" s="253"/>
    </row>
    <row r="29" spans="2:34" ht="12" customHeight="1" x14ac:dyDescent="0.2">
      <c r="B29" s="671"/>
      <c r="C29" s="199">
        <v>41</v>
      </c>
      <c r="D29" s="244" t="s">
        <v>26</v>
      </c>
      <c r="E29" s="244"/>
      <c r="F29" s="403">
        <f>'需要、直接効果計算シート '!L25</f>
        <v>0</v>
      </c>
      <c r="I29" s="444">
        <f>'需要、直接効果計算シート '!L25</f>
        <v>0</v>
      </c>
      <c r="J29"/>
      <c r="L29" s="245">
        <v>0</v>
      </c>
      <c r="O29" s="246">
        <f>L29*係数表!H25</f>
        <v>0</v>
      </c>
      <c r="R29" s="247">
        <f>L29*係数表!I25*100</f>
        <v>0</v>
      </c>
      <c r="U29" s="248">
        <f>L29*係数表!E25</f>
        <v>0</v>
      </c>
      <c r="X29" s="249">
        <f>$U$4*$U$1*係数表!G25</f>
        <v>0</v>
      </c>
      <c r="Y29"/>
      <c r="AA29" s="250">
        <f>X29*係数表!H25</f>
        <v>0</v>
      </c>
      <c r="AD29" s="251">
        <f>X29*係数表!I25*100</f>
        <v>0</v>
      </c>
      <c r="AG29" s="248">
        <f>X29*係数表!E25</f>
        <v>0</v>
      </c>
      <c r="AH29" s="253"/>
    </row>
    <row r="30" spans="2:34" ht="12" customHeight="1" x14ac:dyDescent="0.2">
      <c r="B30" s="671"/>
      <c r="C30" s="197">
        <v>46</v>
      </c>
      <c r="D30" s="226" t="s">
        <v>27</v>
      </c>
      <c r="E30" s="226"/>
      <c r="F30" s="401">
        <f>'需要、直接効果計算シート '!L26</f>
        <v>0</v>
      </c>
      <c r="I30" s="442">
        <f>'需要、直接効果計算シート '!L26</f>
        <v>0</v>
      </c>
      <c r="J30"/>
      <c r="L30" s="227">
        <v>0</v>
      </c>
      <c r="O30" s="228">
        <f>L30*係数表!H26</f>
        <v>0</v>
      </c>
      <c r="R30" s="229">
        <f>L30*係数表!I26*100</f>
        <v>0</v>
      </c>
      <c r="U30" s="230">
        <f>L30*係数表!E26</f>
        <v>0</v>
      </c>
      <c r="X30" s="231">
        <f>$U$4*$U$1*係数表!G26</f>
        <v>0</v>
      </c>
      <c r="Y30"/>
      <c r="AA30" s="232">
        <f>X30*係数表!H26</f>
        <v>0</v>
      </c>
      <c r="AD30" s="233">
        <f>X30*係数表!I26*100</f>
        <v>0</v>
      </c>
      <c r="AG30" s="230">
        <f>X30*係数表!E26</f>
        <v>0</v>
      </c>
      <c r="AH30" s="253"/>
    </row>
    <row r="31" spans="2:34" ht="12" customHeight="1" x14ac:dyDescent="0.2">
      <c r="B31" s="671"/>
      <c r="C31" s="197">
        <v>47</v>
      </c>
      <c r="D31" s="226" t="s">
        <v>50</v>
      </c>
      <c r="E31" s="226"/>
      <c r="F31" s="401">
        <f>'需要、直接効果計算シート '!L27</f>
        <v>0</v>
      </c>
      <c r="I31" s="442">
        <f>'需要、直接効果計算シート '!L27</f>
        <v>0</v>
      </c>
      <c r="J31"/>
      <c r="L31" s="227">
        <v>0</v>
      </c>
      <c r="O31" s="228">
        <f>L31*係数表!H27</f>
        <v>0</v>
      </c>
      <c r="R31" s="229">
        <f>L31*係数表!I27*100</f>
        <v>0</v>
      </c>
      <c r="U31" s="230">
        <f>L31*係数表!E27</f>
        <v>0</v>
      </c>
      <c r="X31" s="231">
        <f>$U$4*$U$1*係数表!G27</f>
        <v>0</v>
      </c>
      <c r="Y31"/>
      <c r="AA31" s="232">
        <f>X31*係数表!H27</f>
        <v>0</v>
      </c>
      <c r="AD31" s="233">
        <f>X31*係数表!I27*100</f>
        <v>0</v>
      </c>
      <c r="AG31" s="230">
        <f>X31*係数表!E27</f>
        <v>0</v>
      </c>
      <c r="AH31" s="253"/>
    </row>
    <row r="32" spans="2:34" ht="12" customHeight="1" x14ac:dyDescent="0.2">
      <c r="B32" s="671"/>
      <c r="C32" s="197">
        <v>48</v>
      </c>
      <c r="D32" s="226" t="s">
        <v>51</v>
      </c>
      <c r="E32" s="226"/>
      <c r="F32" s="401">
        <f>'需要、直接効果計算シート '!L28</f>
        <v>0</v>
      </c>
      <c r="I32" s="442">
        <f>'需要、直接効果計算シート '!L28</f>
        <v>0</v>
      </c>
      <c r="J32"/>
      <c r="L32" s="227">
        <v>0</v>
      </c>
      <c r="O32" s="228">
        <f>L32*係数表!H28</f>
        <v>0</v>
      </c>
      <c r="R32" s="229">
        <f>L32*係数表!I28*100</f>
        <v>0</v>
      </c>
      <c r="U32" s="230">
        <f>L32*係数表!E28</f>
        <v>0</v>
      </c>
      <c r="X32" s="231">
        <f>$U$4*$U$1*係数表!G28</f>
        <v>0</v>
      </c>
      <c r="Y32"/>
      <c r="AA32" s="232">
        <f>X32*係数表!H28</f>
        <v>0</v>
      </c>
      <c r="AD32" s="233">
        <f>X32*係数表!I28*100</f>
        <v>0</v>
      </c>
      <c r="AG32" s="230">
        <f>X32*係数表!E28</f>
        <v>0</v>
      </c>
      <c r="AH32" s="253"/>
    </row>
    <row r="33" spans="2:34" ht="12" customHeight="1" x14ac:dyDescent="0.2">
      <c r="B33" s="671"/>
      <c r="C33" s="195">
        <v>51</v>
      </c>
      <c r="D33" s="406" t="s">
        <v>1</v>
      </c>
      <c r="E33" s="235"/>
      <c r="F33" s="402">
        <f>'需要、直接効果計算シート '!L29</f>
        <v>0</v>
      </c>
      <c r="I33" s="443">
        <f>'需要、直接効果計算シート '!L29</f>
        <v>0</v>
      </c>
      <c r="J33"/>
      <c r="L33" s="236">
        <v>0</v>
      </c>
      <c r="O33" s="237">
        <f>L33*係数表!H29</f>
        <v>0</v>
      </c>
      <c r="R33" s="238">
        <f>L33*係数表!I29*100</f>
        <v>0</v>
      </c>
      <c r="U33" s="239">
        <f>L33*係数表!E29</f>
        <v>0</v>
      </c>
      <c r="X33" s="240">
        <f>$U$4*$U$1*係数表!G29</f>
        <v>0</v>
      </c>
      <c r="Y33"/>
      <c r="AA33" s="241">
        <f>X33*係数表!H29</f>
        <v>0</v>
      </c>
      <c r="AD33" s="242">
        <f>X33*係数表!I29*100</f>
        <v>0</v>
      </c>
      <c r="AG33" s="239">
        <f>X33*係数表!E29</f>
        <v>0</v>
      </c>
      <c r="AH33" s="253"/>
    </row>
    <row r="34" spans="2:34" ht="12" customHeight="1" x14ac:dyDescent="0.2">
      <c r="B34" s="671"/>
      <c r="C34" s="199">
        <v>53</v>
      </c>
      <c r="D34" s="244" t="s">
        <v>2</v>
      </c>
      <c r="E34" s="244"/>
      <c r="F34" s="403">
        <f>'需要、直接効果計算シート '!L30</f>
        <v>0</v>
      </c>
      <c r="I34" s="444">
        <f>'需要、直接効果計算シート '!L30</f>
        <v>0</v>
      </c>
      <c r="J34"/>
      <c r="L34" s="245">
        <v>0</v>
      </c>
      <c r="O34" s="246">
        <f>L34*係数表!H30</f>
        <v>0</v>
      </c>
      <c r="R34" s="247">
        <f>L34*係数表!I30*100</f>
        <v>0</v>
      </c>
      <c r="U34" s="248">
        <f>L34*係数表!E30</f>
        <v>0</v>
      </c>
      <c r="X34" s="249">
        <f>$U$4*$U$1*係数表!G30</f>
        <v>0</v>
      </c>
      <c r="Y34"/>
      <c r="AA34" s="250">
        <f>X34*係数表!H30</f>
        <v>0</v>
      </c>
      <c r="AD34" s="251">
        <f>X34*係数表!I30*100</f>
        <v>0</v>
      </c>
      <c r="AG34" s="248">
        <f>X34*係数表!E30</f>
        <v>0</v>
      </c>
      <c r="AH34" s="253"/>
    </row>
    <row r="35" spans="2:34" ht="12" customHeight="1" x14ac:dyDescent="0.2">
      <c r="B35" s="671"/>
      <c r="C35" s="197">
        <v>55</v>
      </c>
      <c r="D35" s="226" t="s">
        <v>28</v>
      </c>
      <c r="E35" s="226"/>
      <c r="F35" s="401">
        <f>'需要、直接効果計算シート '!L31</f>
        <v>0</v>
      </c>
      <c r="I35" s="442">
        <f>'需要、直接効果計算シート '!L31</f>
        <v>0</v>
      </c>
      <c r="J35"/>
      <c r="L35" s="227">
        <v>0</v>
      </c>
      <c r="O35" s="228">
        <f>L35*係数表!H31</f>
        <v>0</v>
      </c>
      <c r="R35" s="229">
        <f>L35*係数表!I31*100</f>
        <v>0</v>
      </c>
      <c r="U35" s="230">
        <f>L35*係数表!E31</f>
        <v>0</v>
      </c>
      <c r="X35" s="231">
        <f>$U$4*$U$1*係数表!G31</f>
        <v>0</v>
      </c>
      <c r="Y35"/>
      <c r="AA35" s="232">
        <f>X35*係数表!H31</f>
        <v>0</v>
      </c>
      <c r="AD35" s="233">
        <f>X35*係数表!I31*100</f>
        <v>0</v>
      </c>
      <c r="AG35" s="230">
        <f>X35*係数表!E31</f>
        <v>0</v>
      </c>
      <c r="AH35" s="253"/>
    </row>
    <row r="36" spans="2:34" ht="12" customHeight="1" x14ac:dyDescent="0.2">
      <c r="B36" s="671"/>
      <c r="C36" s="197">
        <v>57</v>
      </c>
      <c r="D36" s="407" t="s">
        <v>52</v>
      </c>
      <c r="E36" s="226"/>
      <c r="F36" s="401">
        <f>'需要、直接効果計算シート '!L32</f>
        <v>0</v>
      </c>
      <c r="I36" s="442">
        <f>'需要、直接効果計算シート '!L32</f>
        <v>0</v>
      </c>
      <c r="J36"/>
      <c r="L36" s="227">
        <v>0</v>
      </c>
      <c r="O36" s="228">
        <f>L36*係数表!H32</f>
        <v>0</v>
      </c>
      <c r="R36" s="229">
        <f>L36*係数表!I32*100</f>
        <v>0</v>
      </c>
      <c r="U36" s="230">
        <f>L36*係数表!E32</f>
        <v>0</v>
      </c>
      <c r="X36" s="231">
        <f>$U$4*$U$1*係数表!G32</f>
        <v>0</v>
      </c>
      <c r="Y36"/>
      <c r="AA36" s="232">
        <f>X36*係数表!H32</f>
        <v>0</v>
      </c>
      <c r="AD36" s="233">
        <f>X36*係数表!I32*100</f>
        <v>0</v>
      </c>
      <c r="AG36" s="230">
        <f>X36*係数表!E32</f>
        <v>0</v>
      </c>
      <c r="AH36" s="253"/>
    </row>
    <row r="37" spans="2:34" ht="12" customHeight="1" x14ac:dyDescent="0.2">
      <c r="B37" s="671"/>
      <c r="C37" s="197">
        <v>59</v>
      </c>
      <c r="D37" s="226" t="s">
        <v>53</v>
      </c>
      <c r="E37" s="226"/>
      <c r="F37" s="401">
        <f>'需要、直接効果計算シート '!L33</f>
        <v>0</v>
      </c>
      <c r="I37" s="442">
        <f>'需要、直接効果計算シート '!L33</f>
        <v>0</v>
      </c>
      <c r="J37"/>
      <c r="L37" s="227">
        <v>0</v>
      </c>
      <c r="O37" s="228">
        <f>L37*係数表!H33</f>
        <v>0</v>
      </c>
      <c r="R37" s="229">
        <f>L37*係数表!I33*100</f>
        <v>0</v>
      </c>
      <c r="U37" s="230">
        <f>L37*係数表!E33</f>
        <v>0</v>
      </c>
      <c r="X37" s="231">
        <f>$U$4*$U$1*係数表!G33</f>
        <v>0</v>
      </c>
      <c r="Y37"/>
      <c r="AA37" s="232">
        <f>X37*係数表!H33</f>
        <v>0</v>
      </c>
      <c r="AD37" s="233">
        <f>X37*係数表!I33*100</f>
        <v>0</v>
      </c>
      <c r="AG37" s="230">
        <f>X37*係数表!E33</f>
        <v>0</v>
      </c>
      <c r="AH37" s="253"/>
    </row>
    <row r="38" spans="2:34" ht="12" customHeight="1" x14ac:dyDescent="0.2">
      <c r="B38" s="671"/>
      <c r="C38" s="195">
        <v>61</v>
      </c>
      <c r="D38" s="235" t="s">
        <v>3</v>
      </c>
      <c r="E38" s="235"/>
      <c r="F38" s="402">
        <f>'需要、直接効果計算シート '!L34</f>
        <v>0</v>
      </c>
      <c r="I38" s="443">
        <f>'需要、直接効果計算シート '!L34</f>
        <v>0</v>
      </c>
      <c r="J38"/>
      <c r="L38" s="236">
        <v>0</v>
      </c>
      <c r="O38" s="237">
        <f>L38*係数表!H34</f>
        <v>0</v>
      </c>
      <c r="R38" s="238">
        <f>L38*係数表!I34*100</f>
        <v>0</v>
      </c>
      <c r="U38" s="239">
        <f>L38*係数表!E34</f>
        <v>0</v>
      </c>
      <c r="X38" s="240">
        <f>$U$4*$U$1*係数表!G34</f>
        <v>0</v>
      </c>
      <c r="Y38"/>
      <c r="AA38" s="241">
        <f>X38*係数表!H34</f>
        <v>0</v>
      </c>
      <c r="AD38" s="242">
        <f>X38*係数表!I34*100</f>
        <v>0</v>
      </c>
      <c r="AG38" s="239">
        <f>X38*係数表!E34</f>
        <v>0</v>
      </c>
      <c r="AH38" s="253"/>
    </row>
    <row r="39" spans="2:34" ht="12" customHeight="1" x14ac:dyDescent="0.2">
      <c r="B39" s="671"/>
      <c r="C39" s="199">
        <v>63</v>
      </c>
      <c r="D39" s="244" t="s">
        <v>29</v>
      </c>
      <c r="E39" s="244"/>
      <c r="F39" s="403">
        <f>'需要、直接効果計算シート '!L35</f>
        <v>0</v>
      </c>
      <c r="I39" s="444">
        <f>'需要、直接効果計算シート '!L35</f>
        <v>0</v>
      </c>
      <c r="J39"/>
      <c r="L39" s="245">
        <v>0</v>
      </c>
      <c r="O39" s="246">
        <f>L39*係数表!H35</f>
        <v>0</v>
      </c>
      <c r="R39" s="247">
        <f>L39*係数表!I35*100</f>
        <v>0</v>
      </c>
      <c r="U39" s="248">
        <f>L39*係数表!E35</f>
        <v>0</v>
      </c>
      <c r="X39" s="249">
        <f>$U$4*$U$1*係数表!G35</f>
        <v>0</v>
      </c>
      <c r="Y39"/>
      <c r="AA39" s="250">
        <f>X39*係数表!H35</f>
        <v>0</v>
      </c>
      <c r="AD39" s="251">
        <f>X39*係数表!I35*100</f>
        <v>0</v>
      </c>
      <c r="AG39" s="248">
        <f>X39*係数表!E35</f>
        <v>0</v>
      </c>
      <c r="AH39" s="253"/>
    </row>
    <row r="40" spans="2:34" ht="12" customHeight="1" x14ac:dyDescent="0.2">
      <c r="B40" s="671"/>
      <c r="C40" s="193">
        <v>64</v>
      </c>
      <c r="D40" s="254" t="s">
        <v>54</v>
      </c>
      <c r="E40" s="254"/>
      <c r="F40" s="404">
        <f>'需要、直接効果計算シート '!L36</f>
        <v>0</v>
      </c>
      <c r="I40" s="445">
        <f>'需要、直接効果計算シート '!L36</f>
        <v>0</v>
      </c>
      <c r="J40"/>
      <c r="L40" s="255">
        <v>0</v>
      </c>
      <c r="O40" s="256">
        <f>L40*係数表!H36</f>
        <v>0</v>
      </c>
      <c r="R40" s="257">
        <f>L40*係数表!I36*100</f>
        <v>0</v>
      </c>
      <c r="U40" s="258">
        <f>L40*係数表!E36</f>
        <v>0</v>
      </c>
      <c r="X40" s="259">
        <f>$U$4*$U$1*係数表!G36</f>
        <v>0</v>
      </c>
      <c r="Y40"/>
      <c r="AA40" s="260">
        <f>X40*係数表!H36</f>
        <v>0</v>
      </c>
      <c r="AD40" s="261">
        <f>X40*係数表!I36*100</f>
        <v>0</v>
      </c>
      <c r="AG40" s="258">
        <f>X40*係数表!E36</f>
        <v>0</v>
      </c>
      <c r="AH40" s="253"/>
    </row>
    <row r="41" spans="2:34" ht="12" customHeight="1" x14ac:dyDescent="0.2">
      <c r="B41" s="671"/>
      <c r="C41" s="193">
        <v>65</v>
      </c>
      <c r="D41" s="254" t="s">
        <v>61</v>
      </c>
      <c r="E41" s="254"/>
      <c r="F41" s="404">
        <f>'需要、直接効果計算シート '!L37</f>
        <v>0</v>
      </c>
      <c r="I41" s="445">
        <f>'需要、直接効果計算シート '!L37</f>
        <v>0</v>
      </c>
      <c r="J41"/>
      <c r="L41" s="255">
        <v>0</v>
      </c>
      <c r="O41" s="256">
        <f>L41*係数表!H37</f>
        <v>0</v>
      </c>
      <c r="R41" s="257">
        <f>L41*係数表!I37*100</f>
        <v>0</v>
      </c>
      <c r="U41" s="258">
        <f>L41*係数表!E37</f>
        <v>0</v>
      </c>
      <c r="X41" s="259">
        <f>$U$4*$U$1*係数表!G37</f>
        <v>0</v>
      </c>
      <c r="Y41"/>
      <c r="AA41" s="260">
        <f>X41*係数表!H37</f>
        <v>0</v>
      </c>
      <c r="AD41" s="261">
        <f>X41*係数表!I37*100</f>
        <v>0</v>
      </c>
      <c r="AG41" s="258">
        <f>X41*係数表!E37</f>
        <v>0</v>
      </c>
      <c r="AH41" s="253"/>
    </row>
    <row r="42" spans="2:34" ht="12" customHeight="1" x14ac:dyDescent="0.2">
      <c r="B42" s="671"/>
      <c r="C42" s="197">
        <v>66</v>
      </c>
      <c r="D42" s="226" t="s">
        <v>30</v>
      </c>
      <c r="E42" s="226"/>
      <c r="F42" s="401">
        <f>'需要、直接効果計算シート '!L38</f>
        <v>0</v>
      </c>
      <c r="I42" s="445">
        <f>'需要、直接効果計算シート '!L38</f>
        <v>0</v>
      </c>
      <c r="J42"/>
      <c r="L42" s="255">
        <v>0</v>
      </c>
      <c r="O42" s="256">
        <f>L42*係数表!H38</f>
        <v>0</v>
      </c>
      <c r="R42" s="257">
        <f>L42*係数表!I38*100</f>
        <v>0</v>
      </c>
      <c r="U42" s="258">
        <f>L42*係数表!E38</f>
        <v>0</v>
      </c>
      <c r="X42" s="259">
        <f>$U$4*$U$1*係数表!G38</f>
        <v>0</v>
      </c>
      <c r="Y42"/>
      <c r="AA42" s="260">
        <f>X42*係数表!H38</f>
        <v>0</v>
      </c>
      <c r="AD42" s="261">
        <f>X42*係数表!I38*100</f>
        <v>0</v>
      </c>
      <c r="AG42" s="258">
        <f>X42*係数表!E38</f>
        <v>0</v>
      </c>
      <c r="AH42" s="253"/>
    </row>
    <row r="43" spans="2:34" ht="12" customHeight="1" x14ac:dyDescent="0.2">
      <c r="B43" s="671"/>
      <c r="C43" s="195">
        <v>67</v>
      </c>
      <c r="D43" s="235" t="s">
        <v>31</v>
      </c>
      <c r="E43" s="235"/>
      <c r="F43" s="402">
        <f>'需要、直接効果計算シート '!L39</f>
        <v>0</v>
      </c>
      <c r="I43" s="443">
        <f>'需要、直接効果計算シート '!L39</f>
        <v>0</v>
      </c>
      <c r="J43"/>
      <c r="L43" s="236">
        <v>0</v>
      </c>
      <c r="O43" s="237">
        <f>L43*係数表!H39</f>
        <v>0</v>
      </c>
      <c r="R43" s="238">
        <f>L43*係数表!I39*100</f>
        <v>0</v>
      </c>
      <c r="U43" s="239">
        <f>L43*係数表!E39</f>
        <v>0</v>
      </c>
      <c r="X43" s="240">
        <f>$U$4*$U$1*係数表!G39</f>
        <v>0</v>
      </c>
      <c r="Y43"/>
      <c r="AA43" s="241">
        <f>X43*係数表!H39</f>
        <v>0</v>
      </c>
      <c r="AD43" s="242">
        <f>X43*係数表!I39*100</f>
        <v>0</v>
      </c>
      <c r="AG43" s="239">
        <f>X43*係数表!E39</f>
        <v>0</v>
      </c>
      <c r="AH43" s="253"/>
    </row>
    <row r="44" spans="2:34" ht="12" customHeight="1" x14ac:dyDescent="0.2">
      <c r="B44" s="671"/>
      <c r="C44" s="193">
        <v>68</v>
      </c>
      <c r="D44" s="254" t="s">
        <v>4</v>
      </c>
      <c r="E44" s="254"/>
      <c r="F44" s="404">
        <f>'需要、直接効果計算シート '!L40</f>
        <v>0</v>
      </c>
      <c r="I44" s="445">
        <f>'需要、直接効果計算シート '!L40</f>
        <v>0</v>
      </c>
      <c r="J44"/>
      <c r="L44" s="255">
        <v>0</v>
      </c>
      <c r="O44" s="256">
        <f>L44*係数表!H40</f>
        <v>0</v>
      </c>
      <c r="R44" s="257">
        <f>L44*係数表!I40*100</f>
        <v>0</v>
      </c>
      <c r="U44" s="258">
        <f>L44*係数表!E40</f>
        <v>0</v>
      </c>
      <c r="X44" s="259">
        <f>$U$4*$U$1*係数表!G40</f>
        <v>0</v>
      </c>
      <c r="Y44"/>
      <c r="AA44" s="260">
        <f>X44*係数表!H40</f>
        <v>0</v>
      </c>
      <c r="AD44" s="261">
        <f>X44*係数表!I40*100</f>
        <v>0</v>
      </c>
      <c r="AG44" s="258">
        <f>X44*係数表!E40</f>
        <v>0</v>
      </c>
      <c r="AH44" s="253"/>
    </row>
    <row r="45" spans="2:34" ht="12" customHeight="1" thickBot="1" x14ac:dyDescent="0.25">
      <c r="B45" s="671"/>
      <c r="C45" s="191">
        <v>69</v>
      </c>
      <c r="D45" s="263" t="s">
        <v>5</v>
      </c>
      <c r="E45" s="300"/>
      <c r="F45" s="405">
        <f>'需要、直接効果計算シート '!L41</f>
        <v>0</v>
      </c>
      <c r="I45" s="446">
        <f>'需要、直接効果計算シート '!L41</f>
        <v>0</v>
      </c>
      <c r="J45"/>
      <c r="L45" s="264">
        <v>0</v>
      </c>
      <c r="O45" s="265">
        <f>L45*係数表!H41</f>
        <v>0</v>
      </c>
      <c r="R45" s="266">
        <f>L45*係数表!I41*100</f>
        <v>0</v>
      </c>
      <c r="U45" s="267">
        <f>L45*係数表!E41</f>
        <v>0</v>
      </c>
      <c r="X45" s="268">
        <f>$U$4*$U$1*係数表!G41</f>
        <v>0</v>
      </c>
      <c r="Y45"/>
      <c r="AA45" s="269">
        <f>X45*係数表!H41</f>
        <v>0</v>
      </c>
      <c r="AD45" s="270">
        <f>X45*係数表!I41*100</f>
        <v>0</v>
      </c>
      <c r="AG45" s="267">
        <f>X45*係数表!E41</f>
        <v>0</v>
      </c>
      <c r="AH45" s="253"/>
    </row>
    <row r="46" spans="2:34" x14ac:dyDescent="0.2">
      <c r="B46" s="667" t="s">
        <v>167</v>
      </c>
      <c r="C46" s="201">
        <v>1</v>
      </c>
      <c r="D46" s="218" t="s">
        <v>58</v>
      </c>
      <c r="E46" s="218"/>
      <c r="F46" s="400">
        <f>'需要、直接効果計算シート '!L42</f>
        <v>0</v>
      </c>
      <c r="I46" s="447">
        <f>'需要、直接効果計算シート '!L42</f>
        <v>0</v>
      </c>
      <c r="J46"/>
      <c r="L46" s="304">
        <v>0</v>
      </c>
      <c r="O46" s="310">
        <f>L46*係数表!H42</f>
        <v>0</v>
      </c>
      <c r="R46" s="316">
        <f>L46*係数表!I42*100</f>
        <v>0</v>
      </c>
      <c r="U46" s="225">
        <f>L46*係数表!E42</f>
        <v>0</v>
      </c>
      <c r="X46" s="322">
        <f>$U$4*$U$1*係数表!G42</f>
        <v>0</v>
      </c>
      <c r="Y46"/>
      <c r="AA46" s="327">
        <f>X46*係数表!H42</f>
        <v>0</v>
      </c>
      <c r="AD46" s="333">
        <f>X46*係数表!I42*100</f>
        <v>0</v>
      </c>
      <c r="AG46" s="225">
        <f>X46*係数表!E42</f>
        <v>0</v>
      </c>
    </row>
    <row r="47" spans="2:34" x14ac:dyDescent="0.2">
      <c r="B47" s="667"/>
      <c r="C47" s="197">
        <v>6</v>
      </c>
      <c r="D47" s="226" t="s">
        <v>15</v>
      </c>
      <c r="E47" s="226"/>
      <c r="F47" s="401">
        <f>'需要、直接効果計算シート '!L43</f>
        <v>0</v>
      </c>
      <c r="I47" s="448">
        <f>'需要、直接効果計算シート '!L43</f>
        <v>0</v>
      </c>
      <c r="J47"/>
      <c r="L47" s="305">
        <v>0</v>
      </c>
      <c r="O47" s="311">
        <f>L47*係数表!H43</f>
        <v>0</v>
      </c>
      <c r="R47" s="317">
        <f>L47*係数表!I43*100</f>
        <v>0</v>
      </c>
      <c r="U47" s="234">
        <f>L47*係数表!E43</f>
        <v>0</v>
      </c>
      <c r="X47" s="323">
        <f>$U$4*$U$1*係数表!G43</f>
        <v>0</v>
      </c>
      <c r="Y47"/>
      <c r="AA47" s="328">
        <f>X47*係数表!H43</f>
        <v>0</v>
      </c>
      <c r="AD47" s="334">
        <f>X47*係数表!I43*100</f>
        <v>0</v>
      </c>
      <c r="AG47" s="234">
        <f>X47*係数表!E43</f>
        <v>0</v>
      </c>
    </row>
    <row r="48" spans="2:34" x14ac:dyDescent="0.2">
      <c r="B48" s="667"/>
      <c r="C48" s="197">
        <v>11</v>
      </c>
      <c r="D48" s="226" t="s">
        <v>45</v>
      </c>
      <c r="E48" s="226"/>
      <c r="F48" s="401">
        <f>'需要、直接効果計算シート '!L44</f>
        <v>0</v>
      </c>
      <c r="I48" s="448">
        <f>'需要、直接効果計算シート '!L44</f>
        <v>0</v>
      </c>
      <c r="J48"/>
      <c r="L48" s="305">
        <v>0</v>
      </c>
      <c r="O48" s="311">
        <f>L48*係数表!H44</f>
        <v>0</v>
      </c>
      <c r="R48" s="317">
        <f>L48*係数表!I44*100</f>
        <v>0</v>
      </c>
      <c r="U48" s="234">
        <f>L48*係数表!E44</f>
        <v>0</v>
      </c>
      <c r="X48" s="323">
        <f>$U$4*$U$1*係数表!G44</f>
        <v>0</v>
      </c>
      <c r="Y48"/>
      <c r="AA48" s="328">
        <f>X48*係数表!H44</f>
        <v>0</v>
      </c>
      <c r="AD48" s="334">
        <f>X48*係数表!I44*100</f>
        <v>0</v>
      </c>
      <c r="AG48" s="234">
        <f>X48*係数表!E44</f>
        <v>0</v>
      </c>
    </row>
    <row r="49" spans="2:33" x14ac:dyDescent="0.2">
      <c r="B49" s="667"/>
      <c r="C49" s="197">
        <v>15</v>
      </c>
      <c r="D49" s="226" t="s">
        <v>16</v>
      </c>
      <c r="E49" s="226"/>
      <c r="F49" s="401">
        <f>'需要、直接効果計算シート '!L45</f>
        <v>0</v>
      </c>
      <c r="I49" s="448">
        <f>'需要、直接効果計算シート '!L45</f>
        <v>0</v>
      </c>
      <c r="J49"/>
      <c r="L49" s="305">
        <v>0</v>
      </c>
      <c r="O49" s="311">
        <f>L49*係数表!H45</f>
        <v>0</v>
      </c>
      <c r="R49" s="317">
        <f>L49*係数表!I45*100</f>
        <v>0</v>
      </c>
      <c r="U49" s="234">
        <f>L49*係数表!E45</f>
        <v>0</v>
      </c>
      <c r="X49" s="323">
        <f>$U$4*$U$1*係数表!G45</f>
        <v>0</v>
      </c>
      <c r="Y49"/>
      <c r="AA49" s="328">
        <f>X49*係数表!H45</f>
        <v>0</v>
      </c>
      <c r="AD49" s="334">
        <f>X49*係数表!I45*100</f>
        <v>0</v>
      </c>
      <c r="AG49" s="234">
        <f>X49*係数表!E45</f>
        <v>0</v>
      </c>
    </row>
    <row r="50" spans="2:33" x14ac:dyDescent="0.2">
      <c r="B50" s="667"/>
      <c r="C50" s="195">
        <v>16</v>
      </c>
      <c r="D50" s="235" t="s">
        <v>17</v>
      </c>
      <c r="E50" s="235"/>
      <c r="F50" s="402">
        <f>'需要、直接効果計算シート '!L46</f>
        <v>0</v>
      </c>
      <c r="I50" s="449">
        <f>'需要、直接効果計算シート '!L46</f>
        <v>0</v>
      </c>
      <c r="J50"/>
      <c r="L50" s="306">
        <v>0</v>
      </c>
      <c r="O50" s="312">
        <f>L50*係数表!H46</f>
        <v>0</v>
      </c>
      <c r="R50" s="318">
        <f>L50*係数表!I46*100</f>
        <v>0</v>
      </c>
      <c r="U50" s="243">
        <f>L50*係数表!E46</f>
        <v>0</v>
      </c>
      <c r="X50" s="324">
        <f>$U$4*$U$1*係数表!G46</f>
        <v>0</v>
      </c>
      <c r="Y50"/>
      <c r="AA50" s="329">
        <f>X50*係数表!H46</f>
        <v>0</v>
      </c>
      <c r="AD50" s="335">
        <f>X50*係数表!I46*100</f>
        <v>0</v>
      </c>
      <c r="AG50" s="243">
        <f>X50*係数表!E46</f>
        <v>0</v>
      </c>
    </row>
    <row r="51" spans="2:33" x14ac:dyDescent="0.2">
      <c r="B51" s="667"/>
      <c r="C51" s="199">
        <v>20</v>
      </c>
      <c r="D51" s="244" t="s">
        <v>18</v>
      </c>
      <c r="E51" s="244"/>
      <c r="F51" s="403">
        <f>'需要、直接効果計算シート '!L47</f>
        <v>0</v>
      </c>
      <c r="I51" s="450">
        <f>'需要、直接効果計算シート '!L47</f>
        <v>0</v>
      </c>
      <c r="J51"/>
      <c r="L51" s="307">
        <v>0</v>
      </c>
      <c r="O51" s="313">
        <f>L51*係数表!H47</f>
        <v>0</v>
      </c>
      <c r="R51" s="319">
        <f>L51*係数表!I47*100</f>
        <v>0</v>
      </c>
      <c r="U51" s="252">
        <f>L51*係数表!E47</f>
        <v>0</v>
      </c>
      <c r="X51" s="325">
        <f>$U$4*$U$1*係数表!G47</f>
        <v>0</v>
      </c>
      <c r="Y51"/>
      <c r="AA51" s="330">
        <f>X51*係数表!H47</f>
        <v>0</v>
      </c>
      <c r="AD51" s="336">
        <f>X51*係数表!I47*100</f>
        <v>0</v>
      </c>
      <c r="AG51" s="252">
        <f>X51*係数表!E47</f>
        <v>0</v>
      </c>
    </row>
    <row r="52" spans="2:33" x14ac:dyDescent="0.2">
      <c r="B52" s="667"/>
      <c r="C52" s="197">
        <v>21</v>
      </c>
      <c r="D52" s="226" t="s">
        <v>19</v>
      </c>
      <c r="E52" s="226"/>
      <c r="F52" s="401">
        <f>'需要、直接効果計算シート '!L48</f>
        <v>0</v>
      </c>
      <c r="I52" s="448">
        <f>'需要、直接効果計算シート '!L48</f>
        <v>0</v>
      </c>
      <c r="J52"/>
      <c r="L52" s="305">
        <v>0</v>
      </c>
      <c r="O52" s="311">
        <f>L52*係数表!H48</f>
        <v>0</v>
      </c>
      <c r="R52" s="317">
        <f>L52*係数表!I48*100</f>
        <v>0</v>
      </c>
      <c r="U52" s="234">
        <f>L52*係数表!E48</f>
        <v>0</v>
      </c>
      <c r="X52" s="323">
        <f>$U$4*$U$1*係数表!G48</f>
        <v>0</v>
      </c>
      <c r="Y52"/>
      <c r="AA52" s="328">
        <f>X52*係数表!H48</f>
        <v>0</v>
      </c>
      <c r="AD52" s="334">
        <f>X52*係数表!I48*100</f>
        <v>0</v>
      </c>
      <c r="AG52" s="234">
        <f>X52*係数表!E48</f>
        <v>0</v>
      </c>
    </row>
    <row r="53" spans="2:33" x14ac:dyDescent="0.2">
      <c r="B53" s="667"/>
      <c r="C53" s="197">
        <v>22</v>
      </c>
      <c r="D53" s="226" t="s">
        <v>59</v>
      </c>
      <c r="E53" s="226"/>
      <c r="F53" s="401">
        <f>'需要、直接効果計算シート '!L49</f>
        <v>0</v>
      </c>
      <c r="I53" s="448">
        <f>'需要、直接効果計算シート '!L49</f>
        <v>0</v>
      </c>
      <c r="J53"/>
      <c r="L53" s="305">
        <v>0</v>
      </c>
      <c r="O53" s="311">
        <f>L53*係数表!H49</f>
        <v>0</v>
      </c>
      <c r="R53" s="317">
        <f>L53*係数表!I49*100</f>
        <v>0</v>
      </c>
      <c r="U53" s="234">
        <f>L53*係数表!E49</f>
        <v>0</v>
      </c>
      <c r="X53" s="323">
        <f>$U$4*$U$1*係数表!G49</f>
        <v>0</v>
      </c>
      <c r="Y53"/>
      <c r="AA53" s="328">
        <f>X53*係数表!H49</f>
        <v>0</v>
      </c>
      <c r="AD53" s="334">
        <f>X53*係数表!I49*100</f>
        <v>0</v>
      </c>
      <c r="AG53" s="234">
        <f>X53*係数表!E49</f>
        <v>0</v>
      </c>
    </row>
    <row r="54" spans="2:33" x14ac:dyDescent="0.2">
      <c r="B54" s="667"/>
      <c r="C54" s="197">
        <v>25</v>
      </c>
      <c r="D54" s="226" t="s">
        <v>20</v>
      </c>
      <c r="E54" s="226"/>
      <c r="F54" s="401">
        <f>'需要、直接効果計算シート '!L50</f>
        <v>0</v>
      </c>
      <c r="I54" s="448">
        <f>'需要、直接効果計算シート '!L50</f>
        <v>0</v>
      </c>
      <c r="J54"/>
      <c r="L54" s="305">
        <v>0</v>
      </c>
      <c r="O54" s="311">
        <f>L54*係数表!H50</f>
        <v>0</v>
      </c>
      <c r="R54" s="317">
        <f>L54*係数表!I50*100</f>
        <v>0</v>
      </c>
      <c r="U54" s="234">
        <f>L54*係数表!E50</f>
        <v>0</v>
      </c>
      <c r="X54" s="323">
        <f>$U$4*$U$1*係数表!G50</f>
        <v>0</v>
      </c>
      <c r="Y54"/>
      <c r="AA54" s="328">
        <f>X54*係数表!H50</f>
        <v>0</v>
      </c>
      <c r="AD54" s="334">
        <f>X54*係数表!I50*100</f>
        <v>0</v>
      </c>
      <c r="AG54" s="234">
        <f>X54*係数表!E50</f>
        <v>0</v>
      </c>
    </row>
    <row r="55" spans="2:33" x14ac:dyDescent="0.2">
      <c r="B55" s="667"/>
      <c r="C55" s="195">
        <v>26</v>
      </c>
      <c r="D55" s="235" t="s">
        <v>21</v>
      </c>
      <c r="E55" s="235"/>
      <c r="F55" s="402">
        <f>'需要、直接効果計算シート '!L51</f>
        <v>0</v>
      </c>
      <c r="I55" s="449">
        <f>'需要、直接効果計算シート '!L51</f>
        <v>0</v>
      </c>
      <c r="J55"/>
      <c r="L55" s="306">
        <v>0</v>
      </c>
      <c r="O55" s="312">
        <f>L55*係数表!H51</f>
        <v>0</v>
      </c>
      <c r="R55" s="318">
        <f>L55*係数表!I51*100</f>
        <v>0</v>
      </c>
      <c r="U55" s="243">
        <f>L55*係数表!E51</f>
        <v>0</v>
      </c>
      <c r="X55" s="324">
        <f>$U$4*$U$1*係数表!G51</f>
        <v>0</v>
      </c>
      <c r="Y55"/>
      <c r="AA55" s="329">
        <f>X55*係数表!H51</f>
        <v>0</v>
      </c>
      <c r="AD55" s="335">
        <f>X55*係数表!I51*100</f>
        <v>0</v>
      </c>
      <c r="AG55" s="243">
        <f>X55*係数表!E51</f>
        <v>0</v>
      </c>
    </row>
    <row r="56" spans="2:33" x14ac:dyDescent="0.2">
      <c r="B56" s="667"/>
      <c r="C56" s="199">
        <v>27</v>
      </c>
      <c r="D56" s="244" t="s">
        <v>22</v>
      </c>
      <c r="E56" s="244"/>
      <c r="F56" s="403">
        <f>'需要、直接効果計算シート '!L52</f>
        <v>0</v>
      </c>
      <c r="I56" s="450">
        <f>'需要、直接効果計算シート '!L52</f>
        <v>0</v>
      </c>
      <c r="J56"/>
      <c r="L56" s="307">
        <v>0</v>
      </c>
      <c r="O56" s="313">
        <f>L56*係数表!H52</f>
        <v>0</v>
      </c>
      <c r="R56" s="319">
        <f>L56*係数表!I52*100</f>
        <v>0</v>
      </c>
      <c r="U56" s="252">
        <f>L56*係数表!E52</f>
        <v>0</v>
      </c>
      <c r="X56" s="325">
        <f>$U$4*$U$1*係数表!G52</f>
        <v>0</v>
      </c>
      <c r="Y56"/>
      <c r="AA56" s="330">
        <f>X56*係数表!H52</f>
        <v>0</v>
      </c>
      <c r="AD56" s="336">
        <f>X56*係数表!I52*100</f>
        <v>0</v>
      </c>
      <c r="AG56" s="252">
        <f>X56*係数表!E52</f>
        <v>0</v>
      </c>
    </row>
    <row r="57" spans="2:33" x14ac:dyDescent="0.2">
      <c r="B57" s="667"/>
      <c r="C57" s="197">
        <v>28</v>
      </c>
      <c r="D57" s="226" t="s">
        <v>23</v>
      </c>
      <c r="E57" s="226"/>
      <c r="F57" s="401">
        <f>'需要、直接効果計算シート '!L53</f>
        <v>0</v>
      </c>
      <c r="I57" s="448">
        <f>'需要、直接効果計算シート '!L53</f>
        <v>0</v>
      </c>
      <c r="J57"/>
      <c r="L57" s="305">
        <v>0</v>
      </c>
      <c r="O57" s="311">
        <f>L57*係数表!H53</f>
        <v>0</v>
      </c>
      <c r="R57" s="317">
        <f>L57*係数表!I53*100</f>
        <v>0</v>
      </c>
      <c r="U57" s="234">
        <f>L57*係数表!E53</f>
        <v>0</v>
      </c>
      <c r="X57" s="323">
        <f>$U$4*$U$1*係数表!G53</f>
        <v>0</v>
      </c>
      <c r="Y57"/>
      <c r="AA57" s="328">
        <f>X57*係数表!H53</f>
        <v>0</v>
      </c>
      <c r="AD57" s="334">
        <f>X57*係数表!I53*100</f>
        <v>0</v>
      </c>
      <c r="AG57" s="234">
        <f>X57*係数表!E53</f>
        <v>0</v>
      </c>
    </row>
    <row r="58" spans="2:33" x14ac:dyDescent="0.2">
      <c r="B58" s="667"/>
      <c r="C58" s="197">
        <v>29</v>
      </c>
      <c r="D58" s="226" t="s">
        <v>46</v>
      </c>
      <c r="E58" s="226"/>
      <c r="F58" s="401">
        <f>'需要、直接効果計算シート '!L54</f>
        <v>0</v>
      </c>
      <c r="I58" s="448">
        <f>'需要、直接効果計算シート '!L54</f>
        <v>0</v>
      </c>
      <c r="J58"/>
      <c r="L58" s="305">
        <v>0</v>
      </c>
      <c r="O58" s="311">
        <f>L58*係数表!H54</f>
        <v>0</v>
      </c>
      <c r="R58" s="317">
        <f>L58*係数表!I54*100</f>
        <v>0</v>
      </c>
      <c r="U58" s="234">
        <f>L58*係数表!E54</f>
        <v>0</v>
      </c>
      <c r="X58" s="323">
        <f>$U$4*$U$1*係数表!G54</f>
        <v>0</v>
      </c>
      <c r="Y58"/>
      <c r="AA58" s="328">
        <f>X58*係数表!H54</f>
        <v>0</v>
      </c>
      <c r="AD58" s="334">
        <f>X58*係数表!I54*100</f>
        <v>0</v>
      </c>
      <c r="AG58" s="234">
        <f>X58*係数表!E54</f>
        <v>0</v>
      </c>
    </row>
    <row r="59" spans="2:33" x14ac:dyDescent="0.2">
      <c r="B59" s="667"/>
      <c r="C59" s="197">
        <v>30</v>
      </c>
      <c r="D59" s="226" t="s">
        <v>47</v>
      </c>
      <c r="E59" s="226"/>
      <c r="F59" s="401">
        <f>'需要、直接効果計算シート '!L55</f>
        <v>0</v>
      </c>
      <c r="I59" s="448">
        <f>'需要、直接効果計算シート '!L55</f>
        <v>0</v>
      </c>
      <c r="J59"/>
      <c r="L59" s="305">
        <v>0</v>
      </c>
      <c r="O59" s="311">
        <f>L59*係数表!H55</f>
        <v>0</v>
      </c>
      <c r="R59" s="317">
        <f>L59*係数表!I55*100</f>
        <v>0</v>
      </c>
      <c r="U59" s="234">
        <f>L59*係数表!E55</f>
        <v>0</v>
      </c>
      <c r="X59" s="323">
        <f>$U$4*$U$1*係数表!G55</f>
        <v>0</v>
      </c>
      <c r="Y59"/>
      <c r="AA59" s="328">
        <f>X59*係数表!H55</f>
        <v>0</v>
      </c>
      <c r="AD59" s="334">
        <f>X59*係数表!I55*100</f>
        <v>0</v>
      </c>
      <c r="AG59" s="234">
        <f>X59*係数表!E55</f>
        <v>0</v>
      </c>
    </row>
    <row r="60" spans="2:33" x14ac:dyDescent="0.2">
      <c r="B60" s="667"/>
      <c r="C60" s="195">
        <v>31</v>
      </c>
      <c r="D60" s="235" t="s">
        <v>48</v>
      </c>
      <c r="E60" s="235"/>
      <c r="F60" s="402">
        <f>'需要、直接効果計算シート '!L56</f>
        <v>0</v>
      </c>
      <c r="I60" s="449">
        <f>'需要、直接効果計算シート '!L56</f>
        <v>0</v>
      </c>
      <c r="J60"/>
      <c r="L60" s="306">
        <v>0</v>
      </c>
      <c r="O60" s="312">
        <f>L60*係数表!H56</f>
        <v>0</v>
      </c>
      <c r="R60" s="318">
        <f>L60*係数表!I56*100</f>
        <v>0</v>
      </c>
      <c r="U60" s="243">
        <f>L60*係数表!E56</f>
        <v>0</v>
      </c>
      <c r="X60" s="324">
        <f>$U$4*$U$1*係数表!G56</f>
        <v>0</v>
      </c>
      <c r="Y60"/>
      <c r="AA60" s="329">
        <f>X60*係数表!H56</f>
        <v>0</v>
      </c>
      <c r="AD60" s="335">
        <f>X60*係数表!I56*100</f>
        <v>0</v>
      </c>
      <c r="AG60" s="243">
        <f>X60*係数表!E56</f>
        <v>0</v>
      </c>
    </row>
    <row r="61" spans="2:33" x14ac:dyDescent="0.2">
      <c r="B61" s="667"/>
      <c r="C61" s="199">
        <v>32</v>
      </c>
      <c r="D61" s="244" t="s">
        <v>49</v>
      </c>
      <c r="E61" s="244"/>
      <c r="F61" s="403">
        <f>'需要、直接効果計算シート '!L57</f>
        <v>0</v>
      </c>
      <c r="I61" s="450">
        <f>'需要、直接効果計算シート '!L57</f>
        <v>0</v>
      </c>
      <c r="J61"/>
      <c r="L61" s="307">
        <v>0</v>
      </c>
      <c r="O61" s="313">
        <f>L61*係数表!H57</f>
        <v>0</v>
      </c>
      <c r="R61" s="319">
        <f>L61*係数表!I57*100</f>
        <v>0</v>
      </c>
      <c r="U61" s="252">
        <f>L61*係数表!E57</f>
        <v>0</v>
      </c>
      <c r="X61" s="325">
        <f>$U$4*$U$1*係数表!G57</f>
        <v>0</v>
      </c>
      <c r="Y61"/>
      <c r="AA61" s="330">
        <f>X61*係数表!H57</f>
        <v>0</v>
      </c>
      <c r="AD61" s="336">
        <f>X61*係数表!I57*100</f>
        <v>0</v>
      </c>
      <c r="AG61" s="252">
        <f>X61*係数表!E57</f>
        <v>0</v>
      </c>
    </row>
    <row r="62" spans="2:33" x14ac:dyDescent="0.2">
      <c r="B62" s="667"/>
      <c r="C62" s="197">
        <v>33</v>
      </c>
      <c r="D62" s="226" t="s">
        <v>24</v>
      </c>
      <c r="E62" s="226"/>
      <c r="F62" s="401">
        <f>'需要、直接効果計算シート '!L58</f>
        <v>0</v>
      </c>
      <c r="I62" s="448">
        <f>'需要、直接効果計算シート '!L58</f>
        <v>0</v>
      </c>
      <c r="J62"/>
      <c r="L62" s="305">
        <v>0</v>
      </c>
      <c r="O62" s="311">
        <f>L62*係数表!H58</f>
        <v>0</v>
      </c>
      <c r="R62" s="317">
        <f>L62*係数表!I58*100</f>
        <v>0</v>
      </c>
      <c r="U62" s="234">
        <f>L62*係数表!E58</f>
        <v>0</v>
      </c>
      <c r="X62" s="323">
        <f>$U$4*$U$1*係数表!G58</f>
        <v>0</v>
      </c>
      <c r="Y62"/>
      <c r="AA62" s="328">
        <f>X62*係数表!H58</f>
        <v>0</v>
      </c>
      <c r="AD62" s="334">
        <f>X62*係数表!I58*100</f>
        <v>0</v>
      </c>
      <c r="AG62" s="234">
        <f>X62*係数表!E58</f>
        <v>0</v>
      </c>
    </row>
    <row r="63" spans="2:33" x14ac:dyDescent="0.2">
      <c r="B63" s="667"/>
      <c r="C63" s="197">
        <v>34</v>
      </c>
      <c r="D63" s="226" t="s">
        <v>60</v>
      </c>
      <c r="E63" s="226"/>
      <c r="F63" s="401">
        <f>'需要、直接効果計算シート '!L59</f>
        <v>0</v>
      </c>
      <c r="I63" s="448">
        <f>'需要、直接効果計算シート '!L59</f>
        <v>0</v>
      </c>
      <c r="J63"/>
      <c r="L63" s="305">
        <v>0</v>
      </c>
      <c r="O63" s="311">
        <f>L63*係数表!H59</f>
        <v>0</v>
      </c>
      <c r="R63" s="317">
        <f>L63*係数表!I59*100</f>
        <v>0</v>
      </c>
      <c r="U63" s="234">
        <f>L63*係数表!E59</f>
        <v>0</v>
      </c>
      <c r="X63" s="323">
        <f>$U$4*$U$1*係数表!G59</f>
        <v>0</v>
      </c>
      <c r="Y63"/>
      <c r="AA63" s="328">
        <f>X63*係数表!H59</f>
        <v>0</v>
      </c>
      <c r="AD63" s="334">
        <f>X63*係数表!I59*100</f>
        <v>0</v>
      </c>
      <c r="AG63" s="234">
        <f>X63*係数表!E59</f>
        <v>0</v>
      </c>
    </row>
    <row r="64" spans="2:33" x14ac:dyDescent="0.2">
      <c r="B64" s="667"/>
      <c r="C64" s="197">
        <v>35</v>
      </c>
      <c r="D64" s="226" t="s">
        <v>25</v>
      </c>
      <c r="E64" s="226"/>
      <c r="F64" s="401">
        <f>'需要、直接効果計算シート '!L60</f>
        <v>0</v>
      </c>
      <c r="I64" s="448">
        <f>'需要、直接効果計算シート '!L60</f>
        <v>0</v>
      </c>
      <c r="J64"/>
      <c r="L64" s="305">
        <v>0</v>
      </c>
      <c r="O64" s="311">
        <f>L64*係数表!H60</f>
        <v>0</v>
      </c>
      <c r="R64" s="317">
        <f>L64*係数表!I60*100</f>
        <v>0</v>
      </c>
      <c r="U64" s="234">
        <f>L64*係数表!E60</f>
        <v>0</v>
      </c>
      <c r="X64" s="323">
        <f>$U$4*$U$1*係数表!G60</f>
        <v>0</v>
      </c>
      <c r="Y64"/>
      <c r="AA64" s="328">
        <f>X64*係数表!H60</f>
        <v>0</v>
      </c>
      <c r="AD64" s="334">
        <f>X64*係数表!I60*100</f>
        <v>0</v>
      </c>
      <c r="AG64" s="234">
        <f>X64*係数表!E60</f>
        <v>0</v>
      </c>
    </row>
    <row r="65" spans="2:33" x14ac:dyDescent="0.2">
      <c r="B65" s="667"/>
      <c r="C65" s="195">
        <v>39</v>
      </c>
      <c r="D65" s="235" t="s">
        <v>0</v>
      </c>
      <c r="E65" s="235"/>
      <c r="F65" s="402">
        <f>'需要、直接効果計算シート '!L61</f>
        <v>0</v>
      </c>
      <c r="I65" s="449">
        <f>'需要、直接効果計算シート '!L61</f>
        <v>0</v>
      </c>
      <c r="J65"/>
      <c r="L65" s="306">
        <v>0</v>
      </c>
      <c r="O65" s="312">
        <f>L65*係数表!H61</f>
        <v>0</v>
      </c>
      <c r="R65" s="318">
        <f>L65*係数表!I61*100</f>
        <v>0</v>
      </c>
      <c r="U65" s="243">
        <f>L65*係数表!E61</f>
        <v>0</v>
      </c>
      <c r="X65" s="324">
        <f>$U$4*$U$1*係数表!G61</f>
        <v>0</v>
      </c>
      <c r="Y65"/>
      <c r="AA65" s="329">
        <f>X65*係数表!H61</f>
        <v>0</v>
      </c>
      <c r="AD65" s="335">
        <f>X65*係数表!I61*100</f>
        <v>0</v>
      </c>
      <c r="AG65" s="243">
        <f>X65*係数表!E61</f>
        <v>0</v>
      </c>
    </row>
    <row r="66" spans="2:33" x14ac:dyDescent="0.2">
      <c r="B66" s="667"/>
      <c r="C66" s="199">
        <v>41</v>
      </c>
      <c r="D66" s="244" t="s">
        <v>26</v>
      </c>
      <c r="E66" s="244"/>
      <c r="F66" s="403">
        <f>'需要、直接効果計算シート '!L62</f>
        <v>0</v>
      </c>
      <c r="I66" s="450">
        <f>'需要、直接効果計算シート '!L62</f>
        <v>0</v>
      </c>
      <c r="J66"/>
      <c r="L66" s="307">
        <v>0</v>
      </c>
      <c r="O66" s="313">
        <f>L66*係数表!H62</f>
        <v>0</v>
      </c>
      <c r="R66" s="319">
        <f>L66*係数表!I62*100</f>
        <v>0</v>
      </c>
      <c r="U66" s="252">
        <f>L66*係数表!E62</f>
        <v>0</v>
      </c>
      <c r="X66" s="325">
        <f>$U$4*$U$1*係数表!G62</f>
        <v>0</v>
      </c>
      <c r="Y66"/>
      <c r="AA66" s="330">
        <f>X66*係数表!H62</f>
        <v>0</v>
      </c>
      <c r="AD66" s="336">
        <f>X66*係数表!I62*100</f>
        <v>0</v>
      </c>
      <c r="AG66" s="252">
        <f>X66*係数表!E62</f>
        <v>0</v>
      </c>
    </row>
    <row r="67" spans="2:33" x14ac:dyDescent="0.2">
      <c r="B67" s="667"/>
      <c r="C67" s="197">
        <v>46</v>
      </c>
      <c r="D67" s="226" t="s">
        <v>27</v>
      </c>
      <c r="E67" s="226"/>
      <c r="F67" s="401">
        <f>'需要、直接効果計算シート '!L63</f>
        <v>0</v>
      </c>
      <c r="I67" s="448">
        <f>'需要、直接効果計算シート '!L63</f>
        <v>0</v>
      </c>
      <c r="J67"/>
      <c r="L67" s="305">
        <v>0</v>
      </c>
      <c r="O67" s="311">
        <f>L67*係数表!H63</f>
        <v>0</v>
      </c>
      <c r="R67" s="317">
        <f>L67*係数表!I63*100</f>
        <v>0</v>
      </c>
      <c r="U67" s="234">
        <f>L67*係数表!E63</f>
        <v>0</v>
      </c>
      <c r="X67" s="323">
        <f>$U$4*$U$1*係数表!G63</f>
        <v>0</v>
      </c>
      <c r="Y67"/>
      <c r="AA67" s="328">
        <f>X67*係数表!H63</f>
        <v>0</v>
      </c>
      <c r="AD67" s="334">
        <f>X67*係数表!I63*100</f>
        <v>0</v>
      </c>
      <c r="AG67" s="234">
        <f>X67*係数表!E63</f>
        <v>0</v>
      </c>
    </row>
    <row r="68" spans="2:33" x14ac:dyDescent="0.2">
      <c r="B68" s="667"/>
      <c r="C68" s="197">
        <v>47</v>
      </c>
      <c r="D68" s="226" t="s">
        <v>50</v>
      </c>
      <c r="E68" s="226"/>
      <c r="F68" s="401">
        <f>'需要、直接効果計算シート '!L64</f>
        <v>0</v>
      </c>
      <c r="I68" s="448">
        <f>'需要、直接効果計算シート '!L64</f>
        <v>0</v>
      </c>
      <c r="J68"/>
      <c r="L68" s="305">
        <v>0</v>
      </c>
      <c r="O68" s="311">
        <f>L68*係数表!H64</f>
        <v>0</v>
      </c>
      <c r="R68" s="317">
        <f>L68*係数表!I64*100</f>
        <v>0</v>
      </c>
      <c r="U68" s="234">
        <f>L68*係数表!E64</f>
        <v>0</v>
      </c>
      <c r="X68" s="323">
        <f>$U$4*$U$1*係数表!G64</f>
        <v>0</v>
      </c>
      <c r="Y68"/>
      <c r="AA68" s="328">
        <f>X68*係数表!H64</f>
        <v>0</v>
      </c>
      <c r="AD68" s="334">
        <f>X68*係数表!I64*100</f>
        <v>0</v>
      </c>
      <c r="AG68" s="234">
        <f>X68*係数表!E64</f>
        <v>0</v>
      </c>
    </row>
    <row r="69" spans="2:33" x14ac:dyDescent="0.2">
      <c r="B69" s="667"/>
      <c r="C69" s="197">
        <v>48</v>
      </c>
      <c r="D69" s="226" t="s">
        <v>51</v>
      </c>
      <c r="E69" s="226"/>
      <c r="F69" s="401">
        <f>'需要、直接効果計算シート '!L65</f>
        <v>0</v>
      </c>
      <c r="I69" s="448">
        <f>'需要、直接効果計算シート '!L65</f>
        <v>0</v>
      </c>
      <c r="J69"/>
      <c r="L69" s="305">
        <v>0</v>
      </c>
      <c r="O69" s="311">
        <f>L69*係数表!H65</f>
        <v>0</v>
      </c>
      <c r="R69" s="317">
        <f>L69*係数表!I65*100</f>
        <v>0</v>
      </c>
      <c r="U69" s="234">
        <f>L69*係数表!E65</f>
        <v>0</v>
      </c>
      <c r="X69" s="323">
        <f>$U$4*$U$1*係数表!G65</f>
        <v>0</v>
      </c>
      <c r="Y69"/>
      <c r="AA69" s="328">
        <f>X69*係数表!H65</f>
        <v>0</v>
      </c>
      <c r="AD69" s="334">
        <f>X69*係数表!I65*100</f>
        <v>0</v>
      </c>
      <c r="AG69" s="234">
        <f>X69*係数表!E65</f>
        <v>0</v>
      </c>
    </row>
    <row r="70" spans="2:33" x14ac:dyDescent="0.2">
      <c r="B70" s="667"/>
      <c r="C70" s="195">
        <v>51</v>
      </c>
      <c r="D70" s="406" t="s">
        <v>1</v>
      </c>
      <c r="E70" s="235"/>
      <c r="F70" s="402">
        <f>'需要、直接効果計算シート '!L66</f>
        <v>0</v>
      </c>
      <c r="I70" s="449">
        <f>'需要、直接効果計算シート '!L66</f>
        <v>0</v>
      </c>
      <c r="J70"/>
      <c r="L70" s="306">
        <v>0</v>
      </c>
      <c r="O70" s="312">
        <f>L70*係数表!H66</f>
        <v>0</v>
      </c>
      <c r="R70" s="318">
        <f>L70*係数表!I66*100</f>
        <v>0</v>
      </c>
      <c r="U70" s="243">
        <f>L70*係数表!E66</f>
        <v>0</v>
      </c>
      <c r="X70" s="324">
        <f>$U$4*$U$1*係数表!G66</f>
        <v>0</v>
      </c>
      <c r="Y70"/>
      <c r="AA70" s="329">
        <f>X70*係数表!H66</f>
        <v>0</v>
      </c>
      <c r="AD70" s="335">
        <f>X70*係数表!I66*100</f>
        <v>0</v>
      </c>
      <c r="AG70" s="243">
        <f>X70*係数表!E66</f>
        <v>0</v>
      </c>
    </row>
    <row r="71" spans="2:33" x14ac:dyDescent="0.2">
      <c r="B71" s="667"/>
      <c r="C71" s="199">
        <v>53</v>
      </c>
      <c r="D71" s="244" t="s">
        <v>2</v>
      </c>
      <c r="E71" s="244"/>
      <c r="F71" s="403">
        <f>'需要、直接効果計算シート '!L67</f>
        <v>0</v>
      </c>
      <c r="I71" s="450">
        <f>'需要、直接効果計算シート '!L67</f>
        <v>0</v>
      </c>
      <c r="J71"/>
      <c r="L71" s="307">
        <v>0</v>
      </c>
      <c r="O71" s="313">
        <f>L71*係数表!H67</f>
        <v>0</v>
      </c>
      <c r="R71" s="319">
        <f>L71*係数表!I67*100</f>
        <v>0</v>
      </c>
      <c r="U71" s="252">
        <f>L71*係数表!E67</f>
        <v>0</v>
      </c>
      <c r="X71" s="325">
        <f>$U$4*$U$1*係数表!G67</f>
        <v>0</v>
      </c>
      <c r="Y71"/>
      <c r="AA71" s="330">
        <f>X71*係数表!H67</f>
        <v>0</v>
      </c>
      <c r="AD71" s="336">
        <f>X71*係数表!I67*100</f>
        <v>0</v>
      </c>
      <c r="AG71" s="252">
        <f>X71*係数表!E67</f>
        <v>0</v>
      </c>
    </row>
    <row r="72" spans="2:33" x14ac:dyDescent="0.2">
      <c r="B72" s="667"/>
      <c r="C72" s="197">
        <v>55</v>
      </c>
      <c r="D72" s="226" t="s">
        <v>28</v>
      </c>
      <c r="E72" s="226"/>
      <c r="F72" s="401">
        <f>'需要、直接効果計算シート '!L68</f>
        <v>0</v>
      </c>
      <c r="I72" s="448">
        <f>'需要、直接効果計算シート '!L68</f>
        <v>0</v>
      </c>
      <c r="J72"/>
      <c r="L72" s="305">
        <v>0</v>
      </c>
      <c r="O72" s="311">
        <f>L72*係数表!H68</f>
        <v>0</v>
      </c>
      <c r="R72" s="317">
        <f>L72*係数表!I68*100</f>
        <v>0</v>
      </c>
      <c r="U72" s="234">
        <f>L72*係数表!E68</f>
        <v>0</v>
      </c>
      <c r="X72" s="323">
        <f>$U$4*$U$1*係数表!G68</f>
        <v>0</v>
      </c>
      <c r="Y72"/>
      <c r="AA72" s="328">
        <f>X72*係数表!H68</f>
        <v>0</v>
      </c>
      <c r="AD72" s="334">
        <f>X72*係数表!I68*100</f>
        <v>0</v>
      </c>
      <c r="AG72" s="234">
        <f>X72*係数表!E68</f>
        <v>0</v>
      </c>
    </row>
    <row r="73" spans="2:33" x14ac:dyDescent="0.2">
      <c r="B73" s="667"/>
      <c r="C73" s="197">
        <v>57</v>
      </c>
      <c r="D73" s="407" t="s">
        <v>52</v>
      </c>
      <c r="E73" s="226"/>
      <c r="F73" s="401">
        <f>'需要、直接効果計算シート '!L69</f>
        <v>0</v>
      </c>
      <c r="I73" s="448">
        <f>'需要、直接効果計算シート '!L69</f>
        <v>0</v>
      </c>
      <c r="J73"/>
      <c r="L73" s="305">
        <v>0</v>
      </c>
      <c r="O73" s="311">
        <f>L73*係数表!H69</f>
        <v>0</v>
      </c>
      <c r="R73" s="317">
        <f>L73*係数表!I69*100</f>
        <v>0</v>
      </c>
      <c r="U73" s="234">
        <f>L73*係数表!E69</f>
        <v>0</v>
      </c>
      <c r="X73" s="323">
        <f>$U$4*$U$1*係数表!G69</f>
        <v>0</v>
      </c>
      <c r="Y73"/>
      <c r="AA73" s="328">
        <f>X73*係数表!H69</f>
        <v>0</v>
      </c>
      <c r="AD73" s="334">
        <f>X73*係数表!I69*100</f>
        <v>0</v>
      </c>
      <c r="AG73" s="234">
        <f>X73*係数表!E69</f>
        <v>0</v>
      </c>
    </row>
    <row r="74" spans="2:33" x14ac:dyDescent="0.2">
      <c r="B74" s="667"/>
      <c r="C74" s="197">
        <v>59</v>
      </c>
      <c r="D74" s="226" t="s">
        <v>53</v>
      </c>
      <c r="E74" s="226"/>
      <c r="F74" s="401">
        <f>'需要、直接効果計算シート '!L70</f>
        <v>0</v>
      </c>
      <c r="I74" s="448">
        <f>'需要、直接効果計算シート '!L70</f>
        <v>0</v>
      </c>
      <c r="J74"/>
      <c r="L74" s="305">
        <v>0</v>
      </c>
      <c r="O74" s="311">
        <f>L74*係数表!H70</f>
        <v>0</v>
      </c>
      <c r="R74" s="317">
        <f>L74*係数表!I70*100</f>
        <v>0</v>
      </c>
      <c r="U74" s="234">
        <f>L74*係数表!E70</f>
        <v>0</v>
      </c>
      <c r="X74" s="323">
        <f>$U$4*$U$1*係数表!G70</f>
        <v>0</v>
      </c>
      <c r="Y74"/>
      <c r="AA74" s="328">
        <f>X74*係数表!H70</f>
        <v>0</v>
      </c>
      <c r="AD74" s="334">
        <f>X74*係数表!I70*100</f>
        <v>0</v>
      </c>
      <c r="AG74" s="234">
        <f>X74*係数表!E70</f>
        <v>0</v>
      </c>
    </row>
    <row r="75" spans="2:33" x14ac:dyDescent="0.2">
      <c r="B75" s="667"/>
      <c r="C75" s="195">
        <v>61</v>
      </c>
      <c r="D75" s="235" t="s">
        <v>3</v>
      </c>
      <c r="E75" s="235"/>
      <c r="F75" s="402">
        <f>'需要、直接効果計算シート '!L71</f>
        <v>0</v>
      </c>
      <c r="I75" s="449">
        <f>'需要、直接効果計算シート '!L71</f>
        <v>0</v>
      </c>
      <c r="J75"/>
      <c r="L75" s="306">
        <v>0</v>
      </c>
      <c r="O75" s="312">
        <f>L75*係数表!H71</f>
        <v>0</v>
      </c>
      <c r="R75" s="318">
        <f>L75*係数表!I71*100</f>
        <v>0</v>
      </c>
      <c r="U75" s="243">
        <f>L75*係数表!E71</f>
        <v>0</v>
      </c>
      <c r="X75" s="324">
        <f>$U$4*$U$1*係数表!G71</f>
        <v>0</v>
      </c>
      <c r="Y75"/>
      <c r="AA75" s="329">
        <f>X75*係数表!H71</f>
        <v>0</v>
      </c>
      <c r="AD75" s="335">
        <f>X75*係数表!I71*100</f>
        <v>0</v>
      </c>
      <c r="AG75" s="243">
        <f>X75*係数表!E71</f>
        <v>0</v>
      </c>
    </row>
    <row r="76" spans="2:33" x14ac:dyDescent="0.2">
      <c r="B76" s="667"/>
      <c r="C76" s="199">
        <v>63</v>
      </c>
      <c r="D76" s="244" t="s">
        <v>29</v>
      </c>
      <c r="E76" s="244"/>
      <c r="F76" s="403">
        <f>'需要、直接効果計算シート '!L72</f>
        <v>0</v>
      </c>
      <c r="I76" s="450">
        <f>'需要、直接効果計算シート '!L72</f>
        <v>0</v>
      </c>
      <c r="J76"/>
      <c r="L76" s="307">
        <v>0</v>
      </c>
      <c r="O76" s="313">
        <f>L76*係数表!H72</f>
        <v>0</v>
      </c>
      <c r="R76" s="319">
        <f>L76*係数表!I72*100</f>
        <v>0</v>
      </c>
      <c r="U76" s="252">
        <f>L76*係数表!E72</f>
        <v>0</v>
      </c>
      <c r="X76" s="325">
        <f>$U$4*$U$1*係数表!G72</f>
        <v>0</v>
      </c>
      <c r="Y76"/>
      <c r="AA76" s="330">
        <f>X76*係数表!H72</f>
        <v>0</v>
      </c>
      <c r="AD76" s="336">
        <f>X76*係数表!I72*100</f>
        <v>0</v>
      </c>
      <c r="AG76" s="252">
        <f>X76*係数表!E72</f>
        <v>0</v>
      </c>
    </row>
    <row r="77" spans="2:33" x14ac:dyDescent="0.2">
      <c r="B77" s="667"/>
      <c r="C77" s="193">
        <v>64</v>
      </c>
      <c r="D77" s="254" t="s">
        <v>54</v>
      </c>
      <c r="E77" s="254"/>
      <c r="F77" s="404">
        <f>'需要、直接効果計算シート '!L73</f>
        <v>0</v>
      </c>
      <c r="I77" s="451">
        <f>'需要、直接効果計算シート '!L73</f>
        <v>0</v>
      </c>
      <c r="J77"/>
      <c r="L77" s="308">
        <v>0</v>
      </c>
      <c r="O77" s="314">
        <f>L77*係数表!H73</f>
        <v>0</v>
      </c>
      <c r="R77" s="320">
        <f>L77*係数表!I73*100</f>
        <v>0</v>
      </c>
      <c r="U77" s="262">
        <f>L77*係数表!E73</f>
        <v>0</v>
      </c>
      <c r="X77" s="322">
        <f>$U$4*$U$1*係数表!G73</f>
        <v>0</v>
      </c>
      <c r="Y77"/>
      <c r="AA77" s="331">
        <f>X77*係数表!H73</f>
        <v>0</v>
      </c>
      <c r="AD77" s="337">
        <f>X77*係数表!I73*100</f>
        <v>0</v>
      </c>
      <c r="AG77" s="262">
        <f>X77*係数表!E73</f>
        <v>0</v>
      </c>
    </row>
    <row r="78" spans="2:33" x14ac:dyDescent="0.2">
      <c r="B78" s="667"/>
      <c r="C78" s="193">
        <v>65</v>
      </c>
      <c r="D78" s="254" t="s">
        <v>61</v>
      </c>
      <c r="E78" s="254"/>
      <c r="F78" s="404">
        <f>'需要、直接効果計算シート '!L74</f>
        <v>0</v>
      </c>
      <c r="I78" s="451">
        <f>'需要、直接効果計算シート '!L74</f>
        <v>0</v>
      </c>
      <c r="J78"/>
      <c r="L78" s="308">
        <v>0</v>
      </c>
      <c r="O78" s="314">
        <f>L78*係数表!H74</f>
        <v>0</v>
      </c>
      <c r="R78" s="320">
        <f>L78*係数表!I74*100</f>
        <v>0</v>
      </c>
      <c r="U78" s="262">
        <f>L78*係数表!E74</f>
        <v>0</v>
      </c>
      <c r="X78" s="322">
        <f>$U$4*$U$1*係数表!G74</f>
        <v>0</v>
      </c>
      <c r="Y78"/>
      <c r="AA78" s="331">
        <f>X78*係数表!H74</f>
        <v>0</v>
      </c>
      <c r="AD78" s="337">
        <f>X78*係数表!I74*100</f>
        <v>0</v>
      </c>
      <c r="AG78" s="262">
        <f>X78*係数表!E74</f>
        <v>0</v>
      </c>
    </row>
    <row r="79" spans="2:33" x14ac:dyDescent="0.2">
      <c r="B79" s="667"/>
      <c r="C79" s="197">
        <v>66</v>
      </c>
      <c r="D79" s="226" t="s">
        <v>30</v>
      </c>
      <c r="E79" s="226"/>
      <c r="F79" s="401">
        <f>'需要、直接効果計算シート '!L75</f>
        <v>0</v>
      </c>
      <c r="I79" s="451">
        <f>'需要、直接効果計算シート '!L75</f>
        <v>0</v>
      </c>
      <c r="J79"/>
      <c r="L79" s="308">
        <v>0</v>
      </c>
      <c r="O79" s="314">
        <f>L79*係数表!H75</f>
        <v>0</v>
      </c>
      <c r="R79" s="320">
        <f>L79*係数表!I75*100</f>
        <v>0</v>
      </c>
      <c r="U79" s="262">
        <f>L79*係数表!E75</f>
        <v>0</v>
      </c>
      <c r="X79" s="322">
        <f>$U$4*$U$1*係数表!G75</f>
        <v>0</v>
      </c>
      <c r="Y79"/>
      <c r="AA79" s="331">
        <f>X79*係数表!H75</f>
        <v>0</v>
      </c>
      <c r="AD79" s="337">
        <f>X79*係数表!I75*100</f>
        <v>0</v>
      </c>
      <c r="AG79" s="262">
        <f>X79*係数表!E75</f>
        <v>0</v>
      </c>
    </row>
    <row r="80" spans="2:33" x14ac:dyDescent="0.2">
      <c r="B80" s="667"/>
      <c r="C80" s="195">
        <v>67</v>
      </c>
      <c r="D80" s="235" t="s">
        <v>31</v>
      </c>
      <c r="E80" s="235"/>
      <c r="F80" s="402">
        <f>'需要、直接効果計算シート '!L76</f>
        <v>0</v>
      </c>
      <c r="I80" s="449">
        <f>'需要、直接効果計算シート '!L76</f>
        <v>0</v>
      </c>
      <c r="J80"/>
      <c r="L80" s="306">
        <v>0</v>
      </c>
      <c r="O80" s="312">
        <f>L80*係数表!H76</f>
        <v>0</v>
      </c>
      <c r="R80" s="318">
        <f>L80*係数表!I76*100</f>
        <v>0</v>
      </c>
      <c r="U80" s="243">
        <f>L80*係数表!E76</f>
        <v>0</v>
      </c>
      <c r="X80" s="324">
        <f>$U$4*$U$1*係数表!G76</f>
        <v>0</v>
      </c>
      <c r="Y80"/>
      <c r="AA80" s="329">
        <f>X80*係数表!H76</f>
        <v>0</v>
      </c>
      <c r="AD80" s="335">
        <f>X80*係数表!I76*100</f>
        <v>0</v>
      </c>
      <c r="AG80" s="243">
        <f>X80*係数表!E76</f>
        <v>0</v>
      </c>
    </row>
    <row r="81" spans="2:48" x14ac:dyDescent="0.2">
      <c r="B81" s="667"/>
      <c r="C81" s="193">
        <v>68</v>
      </c>
      <c r="D81" s="254" t="s">
        <v>4</v>
      </c>
      <c r="E81" s="254"/>
      <c r="F81" s="404">
        <f>'需要、直接効果計算シート '!L77</f>
        <v>0</v>
      </c>
      <c r="I81" s="451">
        <f>'需要、直接効果計算シート '!L77</f>
        <v>0</v>
      </c>
      <c r="J81"/>
      <c r="L81" s="308">
        <v>0</v>
      </c>
      <c r="O81" s="314">
        <f>L81*係数表!H77</f>
        <v>0</v>
      </c>
      <c r="R81" s="320">
        <f>L81*係数表!I77*100</f>
        <v>0</v>
      </c>
      <c r="U81" s="262">
        <f>L81*係数表!E77</f>
        <v>0</v>
      </c>
      <c r="X81" s="322">
        <f>$U$4*$U$1*係数表!G77</f>
        <v>0</v>
      </c>
      <c r="Y81"/>
      <c r="AA81" s="331">
        <f>X81*係数表!H77</f>
        <v>0</v>
      </c>
      <c r="AD81" s="337">
        <f>X81*係数表!I77*100</f>
        <v>0</v>
      </c>
      <c r="AG81" s="262">
        <f>X81*係数表!E77</f>
        <v>0</v>
      </c>
    </row>
    <row r="82" spans="2:48" ht="15.6" thickBot="1" x14ac:dyDescent="0.25">
      <c r="B82" s="667"/>
      <c r="C82" s="191">
        <v>69</v>
      </c>
      <c r="D82" s="263" t="s">
        <v>5</v>
      </c>
      <c r="E82" s="300"/>
      <c r="F82" s="405">
        <f>'需要、直接効果計算シート '!L78</f>
        <v>0</v>
      </c>
      <c r="I82" s="452">
        <f>'需要、直接効果計算シート '!L78</f>
        <v>0</v>
      </c>
      <c r="J82"/>
      <c r="L82" s="309">
        <v>0</v>
      </c>
      <c r="O82" s="315">
        <f>L82*係数表!H78</f>
        <v>0</v>
      </c>
      <c r="R82" s="321">
        <f>L82*係数表!I78*100</f>
        <v>0</v>
      </c>
      <c r="U82" s="271">
        <f>L82*係数表!E78</f>
        <v>0</v>
      </c>
      <c r="X82" s="326">
        <f>$U$4*$U$1*係数表!G78</f>
        <v>0</v>
      </c>
      <c r="Y82"/>
      <c r="AA82" s="332">
        <f>X82*係数表!H78</f>
        <v>0</v>
      </c>
      <c r="AD82" s="338">
        <f>X82*係数表!I78*100</f>
        <v>0</v>
      </c>
      <c r="AG82" s="271">
        <f>X82*係数表!E78</f>
        <v>0</v>
      </c>
    </row>
    <row r="87" spans="2:48" ht="28.8" x14ac:dyDescent="0.2">
      <c r="F87" s="479" t="s">
        <v>195</v>
      </c>
      <c r="V87" s="253"/>
    </row>
    <row r="88" spans="2:48" ht="8.1" customHeight="1" x14ac:dyDescent="0.2">
      <c r="F88" s="206"/>
      <c r="G88" s="253"/>
      <c r="H88" s="253"/>
      <c r="I88" s="253"/>
      <c r="J88" s="253"/>
      <c r="K88" s="253"/>
      <c r="L88" s="253"/>
      <c r="M88" s="253"/>
      <c r="N88" s="253"/>
      <c r="O88" s="253"/>
      <c r="P88" s="253"/>
      <c r="Q88" s="253"/>
      <c r="R88" s="253"/>
      <c r="S88" s="253"/>
      <c r="T88" s="253"/>
      <c r="U88" s="253"/>
      <c r="V88" s="253"/>
    </row>
    <row r="89" spans="2:48" ht="13.5" customHeight="1" x14ac:dyDescent="0.2">
      <c r="F89" s="205" t="s">
        <v>37</v>
      </c>
      <c r="G89" s="205"/>
      <c r="H89" s="205"/>
      <c r="I89" s="205"/>
      <c r="J89" s="205"/>
      <c r="K89" s="205"/>
      <c r="L89" s="205"/>
      <c r="O89" s="272"/>
      <c r="P89" s="253"/>
      <c r="Q89" s="253"/>
      <c r="R89" s="253"/>
      <c r="S89" s="253"/>
      <c r="T89" s="253"/>
      <c r="U89" s="253"/>
      <c r="V89" s="253"/>
    </row>
    <row r="90" spans="2:48" ht="8.1" customHeight="1" thickBot="1" x14ac:dyDescent="0.25">
      <c r="F90" s="273"/>
      <c r="G90" s="273"/>
      <c r="H90" s="273"/>
      <c r="I90" s="273"/>
      <c r="J90" s="273"/>
      <c r="K90" s="273"/>
      <c r="L90" s="273"/>
      <c r="O90" s="272"/>
      <c r="P90" s="253"/>
      <c r="Q90" s="253"/>
      <c r="R90" s="253"/>
      <c r="S90" s="253"/>
      <c r="T90" s="253"/>
      <c r="U90" s="253"/>
      <c r="V90" s="253"/>
    </row>
    <row r="91" spans="2:48" ht="34.200000000000003" customHeight="1" thickBot="1" x14ac:dyDescent="0.25">
      <c r="F91" s="663" t="s">
        <v>168</v>
      </c>
      <c r="G91" s="664"/>
      <c r="H91" s="664"/>
      <c r="I91" s="664"/>
      <c r="J91" s="664"/>
      <c r="K91" s="664"/>
      <c r="L91" s="664"/>
      <c r="M91" s="664"/>
      <c r="N91" s="664"/>
      <c r="O91" s="665"/>
      <c r="P91"/>
      <c r="Q91" s="663" t="s">
        <v>194</v>
      </c>
      <c r="R91" s="664"/>
      <c r="S91" s="664"/>
      <c r="T91" s="664"/>
      <c r="U91" s="664"/>
      <c r="V91" s="664"/>
      <c r="W91" s="664"/>
      <c r="X91" s="664"/>
      <c r="Y91" s="664"/>
      <c r="Z91" s="665"/>
      <c r="AB91" s="663" t="s">
        <v>209</v>
      </c>
      <c r="AC91" s="664"/>
      <c r="AD91" s="664"/>
      <c r="AE91" s="664"/>
      <c r="AF91" s="664"/>
      <c r="AG91" s="664"/>
      <c r="AH91" s="664"/>
      <c r="AI91" s="664"/>
      <c r="AJ91" s="664"/>
      <c r="AK91" s="665"/>
      <c r="AL91"/>
      <c r="AM91" s="274"/>
      <c r="AN91" s="274"/>
      <c r="AO91" s="274"/>
      <c r="AP91" s="274"/>
      <c r="AQ91" s="274"/>
      <c r="AR91" s="274"/>
      <c r="AS91" s="274"/>
      <c r="AT91" s="274"/>
      <c r="AU91" s="274"/>
      <c r="AV91" s="274"/>
    </row>
    <row r="92" spans="2:48" ht="30" customHeight="1" x14ac:dyDescent="0.2">
      <c r="F92" s="657" t="s">
        <v>56</v>
      </c>
      <c r="G92" s="658"/>
      <c r="H92" s="659"/>
      <c r="I92" s="668">
        <f>$F$4</f>
        <v>0</v>
      </c>
      <c r="J92" s="669"/>
      <c r="K92" s="669"/>
      <c r="L92" s="275" t="s">
        <v>7</v>
      </c>
      <c r="Q92" s="657" t="s">
        <v>56</v>
      </c>
      <c r="R92" s="658"/>
      <c r="S92" s="659"/>
      <c r="T92" s="488"/>
      <c r="U92" s="489">
        <f>$F$5</f>
        <v>0</v>
      </c>
      <c r="V92" s="275" t="s">
        <v>7</v>
      </c>
      <c r="AB92" s="657" t="s">
        <v>56</v>
      </c>
      <c r="AC92" s="658"/>
      <c r="AD92" s="659"/>
      <c r="AE92" s="486"/>
      <c r="AF92" s="487">
        <f>$F$5</f>
        <v>0</v>
      </c>
      <c r="AG92" s="275" t="s">
        <v>7</v>
      </c>
      <c r="AL92"/>
      <c r="AM92" s="274"/>
      <c r="AN92" s="274"/>
      <c r="AO92" s="274"/>
      <c r="AP92" s="274"/>
      <c r="AQ92" s="274"/>
      <c r="AR92" s="274"/>
      <c r="AS92" s="274"/>
      <c r="AT92" s="274"/>
      <c r="AU92" s="274"/>
      <c r="AV92" s="274"/>
    </row>
    <row r="93" spans="2:48" ht="30" customHeight="1" thickBot="1" x14ac:dyDescent="0.25">
      <c r="F93" s="660" t="s">
        <v>40</v>
      </c>
      <c r="G93" s="661"/>
      <c r="H93" s="662"/>
      <c r="I93" s="672">
        <f>$I$4</f>
        <v>0</v>
      </c>
      <c r="J93" s="673"/>
      <c r="K93" s="673"/>
      <c r="L93" s="276" t="s">
        <v>7</v>
      </c>
      <c r="Q93" s="660" t="s">
        <v>40</v>
      </c>
      <c r="R93" s="661"/>
      <c r="S93" s="662"/>
      <c r="T93" s="490"/>
      <c r="U93" s="491">
        <f>$I$5</f>
        <v>0</v>
      </c>
      <c r="V93" s="276" t="s">
        <v>7</v>
      </c>
      <c r="AB93" s="660" t="s">
        <v>40</v>
      </c>
      <c r="AC93" s="661"/>
      <c r="AD93" s="662"/>
      <c r="AE93" s="297"/>
      <c r="AF93" s="485">
        <f>$I$5</f>
        <v>0</v>
      </c>
      <c r="AG93" s="276" t="s">
        <v>7</v>
      </c>
      <c r="AL93"/>
      <c r="AM93" s="274"/>
      <c r="AN93" s="274"/>
      <c r="AO93" s="274"/>
      <c r="AP93" s="274"/>
      <c r="AQ93" s="274"/>
      <c r="AR93" s="274"/>
      <c r="AS93" s="274"/>
      <c r="AT93" s="274"/>
      <c r="AU93" s="274"/>
      <c r="AV93" s="274"/>
    </row>
    <row r="94" spans="2:48" ht="8.1" customHeight="1" thickBot="1" x14ac:dyDescent="0.25">
      <c r="G94" s="253"/>
      <c r="H94" s="253"/>
      <c r="I94" s="253"/>
      <c r="J94" s="253"/>
      <c r="K94" s="253"/>
      <c r="L94" s="253"/>
      <c r="M94" s="253"/>
      <c r="N94" s="253"/>
      <c r="O94" s="253"/>
      <c r="P94" s="253"/>
      <c r="Q94" s="253"/>
      <c r="S94" s="253"/>
      <c r="T94" s="253"/>
      <c r="U94" s="253"/>
      <c r="V94" s="253"/>
      <c r="W94" s="253"/>
      <c r="X94" s="253"/>
      <c r="Y94" s="253"/>
      <c r="Z94" s="253"/>
      <c r="AA94" s="253"/>
      <c r="AB94" s="274"/>
      <c r="AD94" s="253"/>
      <c r="AE94" s="253"/>
      <c r="AF94" s="253"/>
      <c r="AG94" s="253"/>
      <c r="AH94" s="253"/>
      <c r="AI94" s="253"/>
      <c r="AJ94" s="253"/>
      <c r="AK94" s="253"/>
      <c r="AL94"/>
      <c r="AM94" s="274"/>
      <c r="AN94" s="274"/>
      <c r="AO94" s="274"/>
      <c r="AP94" s="274"/>
      <c r="AQ94" s="274"/>
      <c r="AR94" s="274"/>
      <c r="AS94" s="274"/>
      <c r="AT94" s="274"/>
      <c r="AU94" s="274"/>
      <c r="AV94" s="274"/>
    </row>
    <row r="95" spans="2:48" ht="18" x14ac:dyDescent="0.2">
      <c r="F95" s="277"/>
      <c r="G95" s="278"/>
      <c r="H95" s="277" t="s">
        <v>33</v>
      </c>
      <c r="I95" s="278"/>
      <c r="J95" s="279"/>
      <c r="K95" s="279"/>
      <c r="L95" s="279"/>
      <c r="M95" s="280"/>
      <c r="N95" s="277" t="s">
        <v>9</v>
      </c>
      <c r="O95" s="437"/>
      <c r="P95" s="274"/>
      <c r="Q95" s="277"/>
      <c r="R95" s="278"/>
      <c r="S95" s="277" t="s">
        <v>33</v>
      </c>
      <c r="T95" s="278"/>
      <c r="U95" s="279"/>
      <c r="V95" s="279"/>
      <c r="W95" s="279"/>
      <c r="X95" s="280"/>
      <c r="Y95" s="277" t="s">
        <v>9</v>
      </c>
      <c r="Z95" s="437"/>
      <c r="AA95" s="274"/>
      <c r="AB95" s="277"/>
      <c r="AC95" s="278"/>
      <c r="AD95" s="277" t="s">
        <v>33</v>
      </c>
      <c r="AE95" s="278"/>
      <c r="AF95" s="279"/>
      <c r="AG95" s="279"/>
      <c r="AH95" s="279"/>
      <c r="AI95" s="280"/>
      <c r="AJ95" s="277" t="s">
        <v>9</v>
      </c>
      <c r="AK95" s="437"/>
      <c r="AL95"/>
      <c r="AM95" s="274"/>
      <c r="AN95" s="274"/>
      <c r="AO95" s="274"/>
      <c r="AP95" s="274"/>
      <c r="AQ95" s="274"/>
      <c r="AR95" s="274"/>
      <c r="AS95" s="274"/>
      <c r="AT95" s="274"/>
      <c r="AU95" s="274"/>
      <c r="AV95" s="274"/>
    </row>
    <row r="96" spans="2:48" ht="18" x14ac:dyDescent="0.2">
      <c r="F96" s="281"/>
      <c r="G96" s="282"/>
      <c r="H96" s="281"/>
      <c r="I96" s="272"/>
      <c r="J96" s="292" t="s">
        <v>36</v>
      </c>
      <c r="K96" s="434"/>
      <c r="L96" s="283"/>
      <c r="M96" s="283"/>
      <c r="N96" s="281"/>
      <c r="O96" s="275"/>
      <c r="P96" s="274"/>
      <c r="Q96" s="281"/>
      <c r="R96" s="282"/>
      <c r="S96" s="281"/>
      <c r="T96" s="272"/>
      <c r="U96" s="292" t="s">
        <v>36</v>
      </c>
      <c r="V96" s="434"/>
      <c r="W96" s="283"/>
      <c r="X96" s="283"/>
      <c r="Y96" s="281"/>
      <c r="Z96" s="275"/>
      <c r="AA96" s="274"/>
      <c r="AB96" s="281"/>
      <c r="AC96" s="282"/>
      <c r="AD96" s="281"/>
      <c r="AE96" s="272"/>
      <c r="AF96" s="292" t="s">
        <v>36</v>
      </c>
      <c r="AG96" s="434"/>
      <c r="AH96" s="283"/>
      <c r="AI96" s="283"/>
      <c r="AJ96" s="281"/>
      <c r="AK96" s="275"/>
      <c r="AL96"/>
      <c r="AM96" s="274"/>
      <c r="AN96" s="274"/>
      <c r="AO96" s="274"/>
      <c r="AP96" s="274"/>
      <c r="AQ96" s="274"/>
      <c r="AR96" s="274"/>
      <c r="AS96" s="274"/>
      <c r="AT96" s="274"/>
      <c r="AU96" s="274"/>
      <c r="AV96" s="274"/>
    </row>
    <row r="97" spans="6:48" ht="18.600000000000001" thickBot="1" x14ac:dyDescent="0.25">
      <c r="F97" s="284"/>
      <c r="G97" s="285"/>
      <c r="H97" s="438"/>
      <c r="I97" s="436"/>
      <c r="J97" s="435"/>
      <c r="K97" s="436"/>
      <c r="L97" s="432" t="s">
        <v>11</v>
      </c>
      <c r="M97" s="433"/>
      <c r="N97" s="438"/>
      <c r="O97" s="439"/>
      <c r="P97" s="274"/>
      <c r="Q97" s="284"/>
      <c r="R97" s="285"/>
      <c r="S97" s="438"/>
      <c r="T97" s="436"/>
      <c r="U97" s="435"/>
      <c r="V97" s="436"/>
      <c r="W97" s="358" t="s">
        <v>11</v>
      </c>
      <c r="X97" s="359"/>
      <c r="Y97" s="438"/>
      <c r="Z97" s="439"/>
      <c r="AA97" s="274"/>
      <c r="AB97" s="284"/>
      <c r="AC97" s="285"/>
      <c r="AD97" s="438"/>
      <c r="AE97" s="436"/>
      <c r="AF97" s="435"/>
      <c r="AG97" s="436"/>
      <c r="AH97" s="358" t="s">
        <v>11</v>
      </c>
      <c r="AI97" s="359"/>
      <c r="AJ97" s="438"/>
      <c r="AK97" s="439"/>
      <c r="AL97"/>
      <c r="AM97" s="274"/>
      <c r="AN97" s="274"/>
      <c r="AO97" s="274"/>
      <c r="AP97" s="274"/>
      <c r="AQ97" s="274"/>
      <c r="AR97" s="274"/>
      <c r="AS97" s="274"/>
      <c r="AT97" s="274"/>
      <c r="AU97" s="274"/>
      <c r="AV97" s="274"/>
    </row>
    <row r="98" spans="6:48" ht="30" customHeight="1" x14ac:dyDescent="0.2">
      <c r="F98" s="674" t="s">
        <v>35</v>
      </c>
      <c r="G98" s="675"/>
      <c r="H98" s="339">
        <f>H99+H100</f>
        <v>0</v>
      </c>
      <c r="I98" s="352" t="s">
        <v>7</v>
      </c>
      <c r="J98" s="341">
        <f>J99+J100</f>
        <v>0</v>
      </c>
      <c r="K98" s="340" t="s">
        <v>7</v>
      </c>
      <c r="L98" s="341">
        <f>L99+L100</f>
        <v>0</v>
      </c>
      <c r="M98" s="342" t="s">
        <v>7</v>
      </c>
      <c r="N98" s="339">
        <f>N99+N100</f>
        <v>0</v>
      </c>
      <c r="O98" s="342" t="s">
        <v>10</v>
      </c>
      <c r="Q98" s="492" t="s">
        <v>35</v>
      </c>
      <c r="R98" s="493"/>
      <c r="S98" s="286">
        <f>S99+S100</f>
        <v>0</v>
      </c>
      <c r="T98" s="287" t="s">
        <v>7</v>
      </c>
      <c r="U98" s="288">
        <f>U99+U100</f>
        <v>0</v>
      </c>
      <c r="V98" s="287" t="s">
        <v>7</v>
      </c>
      <c r="W98" s="288">
        <f>W99+W100</f>
        <v>0</v>
      </c>
      <c r="X98" s="496" t="s">
        <v>7</v>
      </c>
      <c r="Y98" s="286">
        <f>Y99+Y100</f>
        <v>0</v>
      </c>
      <c r="Z98" s="496" t="s">
        <v>10</v>
      </c>
      <c r="AA98" s="274"/>
      <c r="AB98" s="492" t="s">
        <v>35</v>
      </c>
      <c r="AC98" s="493"/>
      <c r="AD98" s="286">
        <f>AD99+AD100</f>
        <v>0</v>
      </c>
      <c r="AE98" s="287" t="s">
        <v>7</v>
      </c>
      <c r="AF98" s="288">
        <f>AF99+AF100</f>
        <v>0</v>
      </c>
      <c r="AG98" s="287" t="s">
        <v>7</v>
      </c>
      <c r="AH98" s="288">
        <f>AH99+AH100</f>
        <v>0</v>
      </c>
      <c r="AI98" s="484" t="s">
        <v>7</v>
      </c>
      <c r="AJ98" s="286">
        <f>AJ99+AJ100</f>
        <v>0</v>
      </c>
      <c r="AK98" s="484" t="s">
        <v>10</v>
      </c>
      <c r="AL98"/>
      <c r="AM98" s="274"/>
      <c r="AN98" s="274"/>
      <c r="AO98" s="274"/>
      <c r="AP98" s="274"/>
      <c r="AQ98" s="274"/>
      <c r="AR98" s="274"/>
      <c r="AS98" s="274"/>
      <c r="AT98" s="274"/>
      <c r="AU98" s="274"/>
      <c r="AV98" s="274"/>
    </row>
    <row r="99" spans="6:48" ht="30" customHeight="1" x14ac:dyDescent="0.2">
      <c r="F99" s="284"/>
      <c r="G99" s="289" t="s">
        <v>41</v>
      </c>
      <c r="H99" s="294">
        <f>$L$4</f>
        <v>0</v>
      </c>
      <c r="I99" s="353" t="s">
        <v>7</v>
      </c>
      <c r="J99" s="363">
        <f>$O$4</f>
        <v>0</v>
      </c>
      <c r="K99" s="343" t="s">
        <v>7</v>
      </c>
      <c r="L99" s="363">
        <f>$U$4</f>
        <v>0</v>
      </c>
      <c r="M99" s="344" t="s">
        <v>7</v>
      </c>
      <c r="N99" s="294">
        <f>$R$4</f>
        <v>0</v>
      </c>
      <c r="O99" s="344" t="s">
        <v>10</v>
      </c>
      <c r="Q99" s="284"/>
      <c r="R99" s="289" t="s">
        <v>41</v>
      </c>
      <c r="S99" s="290">
        <f>$L$5</f>
        <v>0</v>
      </c>
      <c r="T99" s="291" t="s">
        <v>7</v>
      </c>
      <c r="U99" s="292">
        <f>$O$5</f>
        <v>0</v>
      </c>
      <c r="V99" s="291" t="s">
        <v>7</v>
      </c>
      <c r="W99" s="292">
        <f>$U$5</f>
        <v>0</v>
      </c>
      <c r="X99" s="293" t="s">
        <v>7</v>
      </c>
      <c r="Y99" s="294">
        <f>$R$5</f>
        <v>0</v>
      </c>
      <c r="Z99" s="293" t="s">
        <v>10</v>
      </c>
      <c r="AA99" s="274"/>
      <c r="AB99" s="284"/>
      <c r="AC99" s="289" t="s">
        <v>41</v>
      </c>
      <c r="AD99" s="290">
        <f>H99+S99</f>
        <v>0</v>
      </c>
      <c r="AE99" s="648" t="s">
        <v>7</v>
      </c>
      <c r="AF99" s="292">
        <f>J99+U99</f>
        <v>0</v>
      </c>
      <c r="AG99" s="648" t="s">
        <v>7</v>
      </c>
      <c r="AH99" s="292">
        <f>L99+W99</f>
        <v>0</v>
      </c>
      <c r="AI99" s="293" t="s">
        <v>7</v>
      </c>
      <c r="AJ99" s="290">
        <f>N99+Y99</f>
        <v>0</v>
      </c>
      <c r="AK99" s="293" t="s">
        <v>10</v>
      </c>
      <c r="AL99"/>
      <c r="AM99" s="274"/>
      <c r="AN99" s="274"/>
      <c r="AO99" s="274"/>
      <c r="AP99" s="274"/>
      <c r="AQ99" s="274"/>
      <c r="AR99" s="274"/>
      <c r="AS99" s="274"/>
      <c r="AT99" s="274"/>
      <c r="AU99" s="274"/>
      <c r="AV99" s="274"/>
    </row>
    <row r="100" spans="6:48" ht="30" customHeight="1" thickBot="1" x14ac:dyDescent="0.25">
      <c r="F100" s="295"/>
      <c r="G100" s="296" t="s">
        <v>42</v>
      </c>
      <c r="H100" s="495">
        <f>$X$4</f>
        <v>0</v>
      </c>
      <c r="I100" s="354" t="s">
        <v>7</v>
      </c>
      <c r="J100" s="346">
        <f>$AA$4</f>
        <v>0</v>
      </c>
      <c r="K100" s="345" t="s">
        <v>7</v>
      </c>
      <c r="L100" s="346">
        <f>$AG$4</f>
        <v>0</v>
      </c>
      <c r="M100" s="453" t="s">
        <v>7</v>
      </c>
      <c r="N100" s="495">
        <f>$AD$4</f>
        <v>0</v>
      </c>
      <c r="O100" s="453" t="s">
        <v>10</v>
      </c>
      <c r="Q100" s="295"/>
      <c r="R100" s="296" t="s">
        <v>42</v>
      </c>
      <c r="S100" s="297">
        <f>$X$5</f>
        <v>0</v>
      </c>
      <c r="T100" s="298" t="s">
        <v>7</v>
      </c>
      <c r="U100" s="299">
        <f>$AA$5</f>
        <v>0</v>
      </c>
      <c r="V100" s="298" t="s">
        <v>7</v>
      </c>
      <c r="W100" s="299">
        <f>$AG$5</f>
        <v>0</v>
      </c>
      <c r="X100" s="494" t="s">
        <v>7</v>
      </c>
      <c r="Y100" s="297">
        <f>$AD$5</f>
        <v>0</v>
      </c>
      <c r="Z100" s="494" t="s">
        <v>10</v>
      </c>
      <c r="AA100" s="274"/>
      <c r="AB100" s="295"/>
      <c r="AC100" s="296" t="s">
        <v>42</v>
      </c>
      <c r="AD100" s="297">
        <f>H100+S100</f>
        <v>0</v>
      </c>
      <c r="AE100" s="619" t="s">
        <v>7</v>
      </c>
      <c r="AF100" s="299">
        <f>J100+U100</f>
        <v>0</v>
      </c>
      <c r="AG100" s="619" t="s">
        <v>7</v>
      </c>
      <c r="AH100" s="299">
        <f>L100+W100</f>
        <v>0</v>
      </c>
      <c r="AI100" s="483" t="s">
        <v>7</v>
      </c>
      <c r="AJ100" s="297">
        <f>N100+Y100</f>
        <v>0</v>
      </c>
      <c r="AK100" s="483" t="s">
        <v>10</v>
      </c>
      <c r="AL100"/>
      <c r="AM100" s="274"/>
      <c r="AN100" s="274"/>
      <c r="AO100" s="274"/>
      <c r="AP100" s="274"/>
      <c r="AQ100" s="274"/>
      <c r="AR100" s="274"/>
      <c r="AS100" s="274"/>
      <c r="AT100" s="274"/>
      <c r="AU100" s="274"/>
      <c r="AV100" s="274"/>
    </row>
    <row r="101" spans="6:48" ht="13.95" customHeight="1" x14ac:dyDescent="0.2">
      <c r="F101" s="253"/>
      <c r="H101" s="347"/>
      <c r="I101" s="347"/>
      <c r="J101" s="347"/>
      <c r="K101" s="347"/>
      <c r="L101" s="347"/>
      <c r="M101" s="347"/>
      <c r="N101" s="347"/>
      <c r="O101" s="347"/>
      <c r="T101" s="274"/>
      <c r="U101" s="274"/>
      <c r="V101" s="274"/>
      <c r="W101" s="274"/>
      <c r="X101" s="274"/>
      <c r="Y101" s="274"/>
      <c r="Z101" s="274"/>
      <c r="AA101" s="274"/>
      <c r="AB101" s="274"/>
      <c r="AC101" s="274"/>
      <c r="AD101" s="274"/>
      <c r="AE101" s="274"/>
      <c r="AF101" s="274"/>
      <c r="AG101" s="274"/>
      <c r="AH101" s="274"/>
      <c r="AI101" s="274"/>
      <c r="AK101" s="274"/>
      <c r="AL101" s="274"/>
      <c r="AM101" s="274"/>
      <c r="AN101" s="274"/>
      <c r="AO101" s="274"/>
      <c r="AP101" s="274"/>
      <c r="AQ101" s="274"/>
      <c r="AR101" s="274"/>
      <c r="AS101" s="274"/>
      <c r="AT101" s="274"/>
      <c r="AU101" s="274"/>
      <c r="AV101" s="274"/>
    </row>
    <row r="102" spans="6:48" ht="26.4" customHeight="1" x14ac:dyDescent="0.2">
      <c r="F102" s="479" t="s">
        <v>196</v>
      </c>
      <c r="H102" s="347"/>
      <c r="I102" s="347"/>
      <c r="J102" s="347"/>
      <c r="K102" s="347"/>
      <c r="L102" s="347"/>
      <c r="M102" s="347"/>
      <c r="N102" s="347"/>
      <c r="O102" s="347"/>
      <c r="T102" s="274"/>
      <c r="U102" s="274"/>
      <c r="V102" s="274"/>
      <c r="W102" s="274"/>
      <c r="X102" s="274"/>
      <c r="Y102" s="274"/>
      <c r="Z102" s="274"/>
      <c r="AA102" s="274"/>
      <c r="AB102" s="274"/>
      <c r="AC102" s="274"/>
      <c r="AD102" s="274"/>
      <c r="AE102" s="274"/>
      <c r="AF102" s="274"/>
      <c r="AG102" s="274"/>
      <c r="AH102" s="274"/>
      <c r="AI102" s="274"/>
      <c r="AK102" s="274"/>
      <c r="AL102" s="274"/>
      <c r="AM102" s="274"/>
      <c r="AN102" s="274"/>
      <c r="AO102" s="274"/>
      <c r="AP102" s="274"/>
      <c r="AQ102" s="274"/>
      <c r="AR102" s="274"/>
      <c r="AS102" s="274"/>
      <c r="AT102" s="274"/>
      <c r="AU102" s="274"/>
      <c r="AV102" s="274"/>
    </row>
    <row r="103" spans="6:48" ht="7.95" customHeight="1" thickBot="1" x14ac:dyDescent="0.25">
      <c r="G103" s="253"/>
      <c r="H103" s="362"/>
      <c r="I103" s="362"/>
      <c r="J103" s="362"/>
      <c r="K103" s="362"/>
      <c r="L103" s="362"/>
      <c r="M103" s="362"/>
      <c r="N103" s="362"/>
      <c r="O103" s="362"/>
    </row>
    <row r="104" spans="6:48" ht="18" x14ac:dyDescent="0.2">
      <c r="F104" s="277"/>
      <c r="G104" s="278"/>
      <c r="H104" s="277" t="s">
        <v>33</v>
      </c>
      <c r="I104" s="278"/>
      <c r="J104" s="397"/>
      <c r="K104" s="397"/>
      <c r="L104" s="397"/>
      <c r="M104" s="360"/>
      <c r="N104" s="277" t="s">
        <v>9</v>
      </c>
      <c r="O104" s="437"/>
    </row>
    <row r="105" spans="6:48" ht="18" x14ac:dyDescent="0.2">
      <c r="F105" s="281"/>
      <c r="G105" s="282"/>
      <c r="H105" s="281"/>
      <c r="I105" s="272"/>
      <c r="J105" s="292" t="s">
        <v>36</v>
      </c>
      <c r="K105" s="434"/>
      <c r="L105" s="357"/>
      <c r="M105" s="357"/>
      <c r="N105" s="281"/>
      <c r="O105" s="275"/>
    </row>
    <row r="106" spans="6:48" ht="18.600000000000001" thickBot="1" x14ac:dyDescent="0.25">
      <c r="F106" s="284"/>
      <c r="G106" s="285"/>
      <c r="H106" s="438"/>
      <c r="I106" s="436"/>
      <c r="J106" s="435"/>
      <c r="K106" s="436"/>
      <c r="L106" s="432" t="s">
        <v>11</v>
      </c>
      <c r="M106" s="433"/>
      <c r="N106" s="438"/>
      <c r="O106" s="439"/>
    </row>
    <row r="107" spans="6:48" ht="19.8" x14ac:dyDescent="0.2">
      <c r="F107" s="674" t="s">
        <v>35</v>
      </c>
      <c r="G107" s="675"/>
      <c r="H107" s="339">
        <f>'【従】 【経済波及効果推計シート】'!F56</f>
        <v>0</v>
      </c>
      <c r="I107" s="352" t="s">
        <v>7</v>
      </c>
      <c r="J107" s="341">
        <f>'【従】 【経済波及効果推計シート】'!H56</f>
        <v>0</v>
      </c>
      <c r="K107" s="340" t="s">
        <v>7</v>
      </c>
      <c r="L107" s="341">
        <f>'【従】 【経済波及効果推計シート】'!J56</f>
        <v>0</v>
      </c>
      <c r="M107" s="303" t="s">
        <v>7</v>
      </c>
      <c r="N107" s="339">
        <f>'【従】 【経済波及効果推計シート】'!L56</f>
        <v>0</v>
      </c>
      <c r="O107" s="303" t="s">
        <v>10</v>
      </c>
    </row>
    <row r="108" spans="6:48" ht="32.4" x14ac:dyDescent="0.2">
      <c r="F108" s="284"/>
      <c r="G108" s="289" t="s">
        <v>41</v>
      </c>
      <c r="H108" s="294">
        <f>'【従】 【経済波及効果推計シート】'!F57</f>
        <v>0</v>
      </c>
      <c r="I108" s="353" t="s">
        <v>7</v>
      </c>
      <c r="J108" s="363">
        <f>'【従】 【経済波及効果推計シート】'!H57</f>
        <v>0</v>
      </c>
      <c r="K108" s="343" t="s">
        <v>7</v>
      </c>
      <c r="L108" s="363">
        <f>'【従】 【経済波及効果推計シート】'!J57</f>
        <v>0</v>
      </c>
      <c r="M108" s="355" t="s">
        <v>7</v>
      </c>
      <c r="N108" s="294">
        <f>'【従】 【経済波及効果推計シート】'!L57</f>
        <v>0</v>
      </c>
      <c r="O108" s="355" t="s">
        <v>10</v>
      </c>
    </row>
    <row r="109" spans="6:48" ht="33" thickBot="1" x14ac:dyDescent="0.25">
      <c r="F109" s="295"/>
      <c r="G109" s="296" t="s">
        <v>42</v>
      </c>
      <c r="H109" s="399">
        <f>'【従】 【経済波及効果推計シート】'!F58</f>
        <v>0</v>
      </c>
      <c r="I109" s="354" t="s">
        <v>7</v>
      </c>
      <c r="J109" s="346">
        <f>'【従】 【経済波及効果推計シート】'!H58</f>
        <v>0</v>
      </c>
      <c r="K109" s="345" t="s">
        <v>7</v>
      </c>
      <c r="L109" s="346">
        <f>'【従】 【経済波及効果推計シート】'!J58</f>
        <v>0</v>
      </c>
      <c r="M109" s="356" t="s">
        <v>7</v>
      </c>
      <c r="N109" s="399">
        <f>'【従】 【経済波及効果推計シート】'!L58</f>
        <v>0</v>
      </c>
      <c r="O109" s="356" t="s">
        <v>10</v>
      </c>
    </row>
    <row r="110" spans="6:48" x14ac:dyDescent="0.2">
      <c r="F110" s="274"/>
      <c r="G110" s="274"/>
      <c r="H110" s="351"/>
      <c r="I110" s="351"/>
      <c r="J110" s="351"/>
      <c r="K110" s="351"/>
      <c r="L110" s="351"/>
      <c r="M110" s="351"/>
      <c r="N110" s="351"/>
      <c r="O110" s="351"/>
    </row>
    <row r="111" spans="6:48" ht="24.6" customHeight="1" x14ac:dyDescent="0.2">
      <c r="F111" s="479" t="s">
        <v>226</v>
      </c>
      <c r="G111" s="274"/>
      <c r="H111" s="351"/>
      <c r="I111" s="351"/>
      <c r="J111" s="351"/>
      <c r="K111" s="351"/>
      <c r="L111" s="351"/>
      <c r="M111" s="351"/>
      <c r="N111" s="351"/>
      <c r="O111" s="351"/>
    </row>
    <row r="112" spans="6:48" ht="15.6" thickBot="1" x14ac:dyDescent="0.25">
      <c r="F112" s="274"/>
      <c r="G112" s="274"/>
      <c r="H112" s="351"/>
      <c r="I112" s="351"/>
      <c r="J112" s="351"/>
      <c r="K112" s="351"/>
      <c r="L112" s="351"/>
      <c r="M112" s="351"/>
      <c r="N112" s="351"/>
      <c r="O112" s="351"/>
    </row>
    <row r="113" spans="6:15" ht="18" x14ac:dyDescent="0.2">
      <c r="F113" s="277"/>
      <c r="G113" s="278"/>
      <c r="H113" s="277" t="s">
        <v>33</v>
      </c>
      <c r="I113" s="278"/>
      <c r="J113" s="398"/>
      <c r="K113" s="398"/>
      <c r="L113" s="398"/>
      <c r="M113" s="361"/>
      <c r="N113" s="277" t="s">
        <v>9</v>
      </c>
      <c r="O113" s="437"/>
    </row>
    <row r="114" spans="6:15" ht="18" x14ac:dyDescent="0.2">
      <c r="F114" s="281"/>
      <c r="G114" s="282"/>
      <c r="H114" s="281"/>
      <c r="I114" s="272"/>
      <c r="J114" s="292" t="s">
        <v>36</v>
      </c>
      <c r="K114" s="434"/>
      <c r="L114" s="348"/>
      <c r="M114" s="348"/>
      <c r="N114" s="281"/>
      <c r="O114" s="275"/>
    </row>
    <row r="115" spans="6:15" ht="18.600000000000001" thickBot="1" x14ac:dyDescent="0.25">
      <c r="F115" s="284"/>
      <c r="G115" s="285"/>
      <c r="H115" s="438"/>
      <c r="I115" s="436"/>
      <c r="J115" s="435"/>
      <c r="K115" s="436"/>
      <c r="L115" s="349" t="s">
        <v>11</v>
      </c>
      <c r="M115" s="350"/>
      <c r="N115" s="438"/>
      <c r="O115" s="439"/>
    </row>
    <row r="116" spans="6:15" ht="19.8" x14ac:dyDescent="0.2">
      <c r="F116" s="674" t="s">
        <v>35</v>
      </c>
      <c r="G116" s="675"/>
      <c r="H116" s="339">
        <f>SUM(H117:H118)</f>
        <v>0</v>
      </c>
      <c r="I116" s="352" t="s">
        <v>7</v>
      </c>
      <c r="J116" s="339">
        <f>SUM(J117:J118)</f>
        <v>0</v>
      </c>
      <c r="K116" s="340" t="s">
        <v>7</v>
      </c>
      <c r="L116" s="339">
        <f>SUM(L117:L118)</f>
        <v>0</v>
      </c>
      <c r="M116" s="303" t="s">
        <v>7</v>
      </c>
      <c r="N116" s="339">
        <f>SUM(N117:N118)</f>
        <v>0</v>
      </c>
      <c r="O116" s="303" t="s">
        <v>10</v>
      </c>
    </row>
    <row r="117" spans="6:15" ht="32.4" x14ac:dyDescent="0.2">
      <c r="F117" s="284"/>
      <c r="G117" s="289" t="s">
        <v>41</v>
      </c>
      <c r="H117" s="294">
        <f>H99-H108</f>
        <v>0</v>
      </c>
      <c r="I117" s="353" t="s">
        <v>7</v>
      </c>
      <c r="J117" s="363">
        <f>J99-J108</f>
        <v>0</v>
      </c>
      <c r="K117" s="343" t="s">
        <v>7</v>
      </c>
      <c r="L117" s="363">
        <f>L99-L108</f>
        <v>0</v>
      </c>
      <c r="M117" s="355" t="s">
        <v>7</v>
      </c>
      <c r="N117" s="294">
        <f>N99-N108</f>
        <v>0</v>
      </c>
      <c r="O117" s="355" t="s">
        <v>10</v>
      </c>
    </row>
    <row r="118" spans="6:15" ht="33" thickBot="1" x14ac:dyDescent="0.25">
      <c r="F118" s="295"/>
      <c r="G118" s="296" t="s">
        <v>42</v>
      </c>
      <c r="H118" s="399">
        <f>H100-H109</f>
        <v>0</v>
      </c>
      <c r="I118" s="354" t="s">
        <v>7</v>
      </c>
      <c r="J118" s="346">
        <f>J100-J109</f>
        <v>0</v>
      </c>
      <c r="K118" s="345" t="s">
        <v>7</v>
      </c>
      <c r="L118" s="346">
        <f>L100-L109</f>
        <v>0</v>
      </c>
      <c r="M118" s="356" t="s">
        <v>7</v>
      </c>
      <c r="N118" s="399">
        <f>N100-N109</f>
        <v>0</v>
      </c>
      <c r="O118" s="356" t="s">
        <v>10</v>
      </c>
    </row>
    <row r="119" spans="6:15" ht="18" x14ac:dyDescent="0.2">
      <c r="F119" s="53" t="s">
        <v>57</v>
      </c>
    </row>
  </sheetData>
  <mergeCells count="26">
    <mergeCell ref="F93:H93"/>
    <mergeCell ref="I93:K93"/>
    <mergeCell ref="F98:G98"/>
    <mergeCell ref="F107:G107"/>
    <mergeCell ref="F116:G116"/>
    <mergeCell ref="AF3:AH3"/>
    <mergeCell ref="B46:B82"/>
    <mergeCell ref="F91:O91"/>
    <mergeCell ref="F92:H92"/>
    <mergeCell ref="I92:K92"/>
    <mergeCell ref="Q3:S3"/>
    <mergeCell ref="T3:U3"/>
    <mergeCell ref="W3:Y3"/>
    <mergeCell ref="Z3:AB3"/>
    <mergeCell ref="AC3:AE3"/>
    <mergeCell ref="B9:B45"/>
    <mergeCell ref="E3:G3"/>
    <mergeCell ref="H3:J3"/>
    <mergeCell ref="K3:M3"/>
    <mergeCell ref="N3:P3"/>
    <mergeCell ref="Q91:Z91"/>
    <mergeCell ref="Q92:S92"/>
    <mergeCell ref="Q93:S93"/>
    <mergeCell ref="AB91:AK91"/>
    <mergeCell ref="AB92:AD92"/>
    <mergeCell ref="AB93:AD93"/>
  </mergeCells>
  <phoneticPr fontId="5"/>
  <dataValidations count="2">
    <dataValidation imeMode="off" allowBlank="1" showInputMessage="1" showErrorMessage="1" sqref="I9:I82 F9:F82" xr:uid="{747F2052-1CF7-4D89-8A22-9E78E79A3A1A}"/>
    <dataValidation type="decimal" imeMode="off" allowBlank="1" showInputMessage="1" showErrorMessage="1" sqref="U1" xr:uid="{E8C04A51-0B99-4207-B9F8-F4B9EE85F696}">
      <formula1>0</formula1>
      <formula2>1</formula2>
    </dataValidation>
  </dataValidations>
  <pageMargins left="0.31496062992125984" right="0.19685039370078741" top="0.74803149606299213" bottom="0.55118110236220474" header="0.31496062992125984" footer="0.31496062992125984"/>
  <pageSetup paperSize="9" scale="54"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88FDA-A317-4B78-8D68-DEFFB4C9D146}">
  <sheetPr>
    <tabColor rgb="FFFFC000"/>
  </sheetPr>
  <dimension ref="A1:L78"/>
  <sheetViews>
    <sheetView zoomScale="73" zoomScaleNormal="73" workbookViewId="0">
      <pane xSplit="3" ySplit="4" topLeftCell="D5" activePane="bottomRight" state="frozen"/>
      <selection pane="topRight" activeCell="D1" sqref="D1"/>
      <selection pane="bottomLeft" activeCell="A5" sqref="A5"/>
      <selection pane="bottomRight"/>
    </sheetView>
  </sheetViews>
  <sheetFormatPr defaultColWidth="9" defaultRowHeight="18" x14ac:dyDescent="0.2"/>
  <cols>
    <col min="1" max="1" width="3.44140625" style="53" customWidth="1"/>
    <col min="2" max="2" width="3.77734375" style="53" customWidth="1"/>
    <col min="3" max="3" width="30.88671875" style="53" customWidth="1"/>
    <col min="4" max="5" width="19.88671875" style="53" customWidth="1"/>
    <col min="6" max="6" width="3.33203125" style="132" customWidth="1"/>
    <col min="7" max="8" width="14.6640625" style="53" customWidth="1"/>
    <col min="9" max="9" width="2.21875" style="132" customWidth="1"/>
    <col min="10" max="11" width="16" style="53" customWidth="1"/>
    <col min="12" max="12" width="19.21875" style="53" bestFit="1" customWidth="1"/>
    <col min="13" max="13" width="9" style="53" customWidth="1"/>
    <col min="14" max="16" width="9" style="53"/>
    <col min="17" max="17" width="9" style="53" customWidth="1"/>
    <col min="18" max="21" width="9" style="53"/>
    <col min="22" max="22" width="9" style="53" customWidth="1"/>
    <col min="23" max="16384" width="9" style="53"/>
  </cols>
  <sheetData>
    <row r="1" spans="1:12" s="558" customFormat="1" ht="18.75" customHeight="1" thickBot="1" x14ac:dyDescent="0.25">
      <c r="B1" s="559"/>
      <c r="C1" s="559"/>
      <c r="D1" s="559"/>
      <c r="E1" s="559"/>
      <c r="F1" s="560"/>
      <c r="G1" s="561"/>
      <c r="H1" s="561"/>
      <c r="I1" s="562"/>
      <c r="J1" s="53"/>
      <c r="K1" s="53"/>
      <c r="L1" s="53"/>
    </row>
    <row r="2" spans="1:12" s="563" customFormat="1" ht="19.5" customHeight="1" thickBot="1" x14ac:dyDescent="0.25">
      <c r="B2" s="564"/>
      <c r="C2" s="564"/>
      <c r="D2" s="687" t="s">
        <v>219</v>
      </c>
      <c r="E2" s="688"/>
      <c r="F2" s="686"/>
      <c r="G2" s="681" t="s">
        <v>208</v>
      </c>
      <c r="H2" s="682"/>
      <c r="I2" s="683"/>
      <c r="J2" s="681" t="s">
        <v>206</v>
      </c>
      <c r="K2" s="682"/>
      <c r="L2" s="683" t="s">
        <v>236</v>
      </c>
    </row>
    <row r="3" spans="1:12" s="563" customFormat="1" ht="34.200000000000003" customHeight="1" thickBot="1" x14ac:dyDescent="0.25">
      <c r="B3" s="565"/>
      <c r="C3" s="565"/>
      <c r="D3" s="689"/>
      <c r="E3" s="690"/>
      <c r="F3" s="684"/>
      <c r="G3" s="686" t="s">
        <v>62</v>
      </c>
      <c r="H3" s="686" t="s">
        <v>63</v>
      </c>
      <c r="I3" s="691"/>
      <c r="J3" s="686" t="s">
        <v>94</v>
      </c>
      <c r="K3" s="686" t="s">
        <v>217</v>
      </c>
      <c r="L3" s="684"/>
    </row>
    <row r="4" spans="1:12" s="566" customFormat="1" ht="33.6" customHeight="1" thickBot="1" x14ac:dyDescent="0.25">
      <c r="B4" s="567"/>
      <c r="C4" s="568" t="s">
        <v>6</v>
      </c>
      <c r="D4" s="569" t="s">
        <v>64</v>
      </c>
      <c r="E4" s="570" t="s">
        <v>65</v>
      </c>
      <c r="F4" s="685"/>
      <c r="G4" s="685"/>
      <c r="H4" s="685"/>
      <c r="I4" s="692"/>
      <c r="J4" s="685"/>
      <c r="K4" s="685"/>
      <c r="L4" s="685"/>
    </row>
    <row r="5" spans="1:12" ht="16.95" customHeight="1" x14ac:dyDescent="0.2">
      <c r="A5" s="676" t="s">
        <v>210</v>
      </c>
      <c r="B5" s="571" t="s">
        <v>97</v>
      </c>
      <c r="C5" s="572" t="s">
        <v>58</v>
      </c>
      <c r="D5" s="573">
        <f>係数表!M5</f>
        <v>0.23807384073994797</v>
      </c>
      <c r="E5" s="574">
        <f>係数表!N5</f>
        <v>5.1045598561826597E-2</v>
      </c>
      <c r="G5" s="575">
        <f>IF(【入力シート】!D5="購入者価格",【入力シート】!C5,0)</f>
        <v>0</v>
      </c>
      <c r="H5" s="575">
        <f>IF(OR(【入力シート】!D5="生産者価格",【入力シート】!D5="－"),【入力シート】!C5,0)</f>
        <v>0</v>
      </c>
      <c r="I5" s="576"/>
      <c r="J5" s="577">
        <f t="shared" ref="J5:J28" si="0">G5*$D5</f>
        <v>0</v>
      </c>
      <c r="K5" s="577">
        <f t="shared" ref="K5:K28" si="1">G5*$E5</f>
        <v>0</v>
      </c>
      <c r="L5" s="578">
        <f>G5-SUM(J5:K5)+H5</f>
        <v>0</v>
      </c>
    </row>
    <row r="6" spans="1:12" ht="16.95" customHeight="1" x14ac:dyDescent="0.2">
      <c r="A6" s="677"/>
      <c r="B6" s="571" t="s">
        <v>98</v>
      </c>
      <c r="C6" s="572" t="s">
        <v>15</v>
      </c>
      <c r="D6" s="573">
        <f>係数表!M6</f>
        <v>1.277017230258868E-2</v>
      </c>
      <c r="E6" s="574">
        <f>係数表!N6</f>
        <v>7.5257662349945367E-2</v>
      </c>
      <c r="G6" s="575">
        <f>IF(【入力シート】!D6="購入者価格",【入力シート】!C6,0)</f>
        <v>0</v>
      </c>
      <c r="H6" s="575">
        <f>IF(OR(【入力シート】!D6="生産者価格",【入力シート】!D6="－"),【入力シート】!C6,0)</f>
        <v>0</v>
      </c>
      <c r="I6" s="576"/>
      <c r="J6" s="577">
        <f t="shared" si="0"/>
        <v>0</v>
      </c>
      <c r="K6" s="577">
        <f t="shared" si="1"/>
        <v>0</v>
      </c>
      <c r="L6" s="578">
        <f t="shared" ref="L6:L28" si="2">G6-SUM(J6:K6)+H6</f>
        <v>0</v>
      </c>
    </row>
    <row r="7" spans="1:12" ht="16.95" customHeight="1" x14ac:dyDescent="0.2">
      <c r="A7" s="677"/>
      <c r="B7" s="571" t="s">
        <v>99</v>
      </c>
      <c r="C7" s="572" t="s">
        <v>45</v>
      </c>
      <c r="D7" s="573">
        <f>係数表!M7</f>
        <v>0.31897337124918018</v>
      </c>
      <c r="E7" s="574">
        <f>係数表!N7</f>
        <v>3.4973973027581803E-2</v>
      </c>
      <c r="G7" s="575">
        <f>IF(【入力シート】!D7="購入者価格",【入力シート】!C7,0)</f>
        <v>0</v>
      </c>
      <c r="H7" s="575">
        <f>IF(OR(【入力シート】!D7="生産者価格",【入力シート】!D7="－"),【入力シート】!C7,0)</f>
        <v>0</v>
      </c>
      <c r="I7" s="576"/>
      <c r="J7" s="577">
        <f t="shared" si="0"/>
        <v>0</v>
      </c>
      <c r="K7" s="577">
        <f t="shared" si="1"/>
        <v>0</v>
      </c>
      <c r="L7" s="578">
        <f t="shared" si="2"/>
        <v>0</v>
      </c>
    </row>
    <row r="8" spans="1:12" ht="16.95" customHeight="1" x14ac:dyDescent="0.2">
      <c r="A8" s="677"/>
      <c r="B8" s="571" t="s">
        <v>100</v>
      </c>
      <c r="C8" s="572" t="s">
        <v>16</v>
      </c>
      <c r="D8" s="573">
        <f>係数表!M8</f>
        <v>0.43288911114566259</v>
      </c>
      <c r="E8" s="574">
        <f>係数表!N8</f>
        <v>3.1827546858595429E-2</v>
      </c>
      <c r="G8" s="575">
        <f>IF(【入力シート】!D8="購入者価格",【入力シート】!C8,0)</f>
        <v>0</v>
      </c>
      <c r="H8" s="575">
        <f>IF(OR(【入力シート】!D8="生産者価格",【入力シート】!D8="－"),【入力シート】!C8,0)</f>
        <v>0</v>
      </c>
      <c r="I8" s="576"/>
      <c r="J8" s="577">
        <f t="shared" si="0"/>
        <v>0</v>
      </c>
      <c r="K8" s="577">
        <f t="shared" si="1"/>
        <v>0</v>
      </c>
      <c r="L8" s="578">
        <f t="shared" si="2"/>
        <v>0</v>
      </c>
    </row>
    <row r="9" spans="1:12" ht="16.95" customHeight="1" x14ac:dyDescent="0.2">
      <c r="A9" s="677"/>
      <c r="B9" s="571" t="s">
        <v>101</v>
      </c>
      <c r="C9" s="572" t="s">
        <v>17</v>
      </c>
      <c r="D9" s="573">
        <f>係数表!M9</f>
        <v>0.22777404050280578</v>
      </c>
      <c r="E9" s="579">
        <f>係数表!N9</f>
        <v>6.8733145769724807E-2</v>
      </c>
      <c r="G9" s="580">
        <f>IF(【入力シート】!D9="購入者価格",【入力シート】!C9,0)</f>
        <v>0</v>
      </c>
      <c r="H9" s="580">
        <f>IF(OR(【入力シート】!D9="生産者価格",【入力シート】!D9="－"),【入力シート】!C9,0)</f>
        <v>0</v>
      </c>
      <c r="I9" s="581"/>
      <c r="J9" s="582">
        <f t="shared" si="0"/>
        <v>0</v>
      </c>
      <c r="K9" s="582">
        <f t="shared" si="1"/>
        <v>0</v>
      </c>
      <c r="L9" s="583">
        <f t="shared" si="2"/>
        <v>0</v>
      </c>
    </row>
    <row r="10" spans="1:12" ht="16.95" customHeight="1" x14ac:dyDescent="0.2">
      <c r="A10" s="677"/>
      <c r="B10" s="571" t="s">
        <v>102</v>
      </c>
      <c r="C10" s="572" t="s">
        <v>18</v>
      </c>
      <c r="D10" s="584">
        <f>係数表!M10</f>
        <v>0.21020511769673969</v>
      </c>
      <c r="E10" s="574">
        <f>係数表!N10</f>
        <v>2.985913057786839E-2</v>
      </c>
      <c r="G10" s="575">
        <f>IF(【入力シート】!D10="購入者価格",【入力シート】!C10,0)</f>
        <v>0</v>
      </c>
      <c r="H10" s="575">
        <f>IF(OR(【入力シート】!D10="生産者価格",【入力シート】!D10="－"),【入力シート】!C10,0)</f>
        <v>0</v>
      </c>
      <c r="I10" s="576"/>
      <c r="J10" s="577">
        <f t="shared" si="0"/>
        <v>0</v>
      </c>
      <c r="K10" s="577">
        <f t="shared" si="1"/>
        <v>0</v>
      </c>
      <c r="L10" s="578">
        <f t="shared" si="2"/>
        <v>0</v>
      </c>
    </row>
    <row r="11" spans="1:12" ht="16.95" customHeight="1" x14ac:dyDescent="0.2">
      <c r="A11" s="677"/>
      <c r="B11" s="571" t="s">
        <v>103</v>
      </c>
      <c r="C11" s="572" t="s">
        <v>19</v>
      </c>
      <c r="D11" s="573">
        <f>係数表!M11</f>
        <v>0.18250341317981927</v>
      </c>
      <c r="E11" s="574">
        <f>係数表!N11</f>
        <v>2.3246482054168363E-2</v>
      </c>
      <c r="G11" s="575">
        <f>IF(【入力シート】!D11="購入者価格",【入力シート】!C11,0)</f>
        <v>0</v>
      </c>
      <c r="H11" s="575">
        <f>IF(OR(【入力シート】!D11="生産者価格",【入力シート】!D11="－"),【入力シート】!C11,0)</f>
        <v>0</v>
      </c>
      <c r="I11" s="576"/>
      <c r="J11" s="577">
        <f t="shared" si="0"/>
        <v>0</v>
      </c>
      <c r="K11" s="577">
        <f t="shared" si="1"/>
        <v>0</v>
      </c>
      <c r="L11" s="578">
        <f t="shared" si="2"/>
        <v>0</v>
      </c>
    </row>
    <row r="12" spans="1:12" ht="16.95" customHeight="1" x14ac:dyDescent="0.2">
      <c r="A12" s="677"/>
      <c r="B12" s="571" t="s">
        <v>104</v>
      </c>
      <c r="C12" s="572" t="s">
        <v>59</v>
      </c>
      <c r="D12" s="573">
        <f>係数表!M12</f>
        <v>0.18507748312665584</v>
      </c>
      <c r="E12" s="574">
        <f>係数表!N12</f>
        <v>3.2260839046717366E-2</v>
      </c>
      <c r="G12" s="575">
        <f>IF(【入力シート】!D12="購入者価格",【入力シート】!C12,0)</f>
        <v>0</v>
      </c>
      <c r="H12" s="575">
        <f>IF(OR(【入力シート】!D12="生産者価格",【入力シート】!D12="－"),【入力シート】!C12,0)</f>
        <v>0</v>
      </c>
      <c r="I12" s="576"/>
      <c r="J12" s="577">
        <f t="shared" si="0"/>
        <v>0</v>
      </c>
      <c r="K12" s="577">
        <f t="shared" si="1"/>
        <v>0</v>
      </c>
      <c r="L12" s="578">
        <f t="shared" si="2"/>
        <v>0</v>
      </c>
    </row>
    <row r="13" spans="1:12" ht="16.95" customHeight="1" x14ac:dyDescent="0.2">
      <c r="A13" s="677"/>
      <c r="B13" s="571" t="s">
        <v>105</v>
      </c>
      <c r="C13" s="572" t="s">
        <v>20</v>
      </c>
      <c r="D13" s="573">
        <f>係数表!M13</f>
        <v>0.17883609489207672</v>
      </c>
      <c r="E13" s="574">
        <f>係数表!N13</f>
        <v>6.6271205902616259E-2</v>
      </c>
      <c r="G13" s="575">
        <f>IF(【入力シート】!D13="購入者価格",【入力シート】!C13,0)</f>
        <v>0</v>
      </c>
      <c r="H13" s="575">
        <f>IF(OR(【入力シート】!D13="生産者価格",【入力シート】!D13="－"),【入力シート】!C13,0)</f>
        <v>0</v>
      </c>
      <c r="I13" s="576"/>
      <c r="J13" s="577">
        <f t="shared" si="0"/>
        <v>0</v>
      </c>
      <c r="K13" s="577">
        <f t="shared" si="1"/>
        <v>0</v>
      </c>
      <c r="L13" s="578">
        <f t="shared" si="2"/>
        <v>0</v>
      </c>
    </row>
    <row r="14" spans="1:12" ht="16.95" customHeight="1" x14ac:dyDescent="0.2">
      <c r="A14" s="677"/>
      <c r="B14" s="571" t="s">
        <v>66</v>
      </c>
      <c r="C14" s="572" t="s">
        <v>21</v>
      </c>
      <c r="D14" s="585">
        <f>係数表!M14</f>
        <v>4.4136684029070707E-2</v>
      </c>
      <c r="E14" s="579">
        <f>係数表!N14</f>
        <v>3.2259733117485527E-2</v>
      </c>
      <c r="G14" s="575">
        <f>IF(【入力シート】!D14="購入者価格",【入力シート】!C14,0)</f>
        <v>0</v>
      </c>
      <c r="H14" s="575">
        <f>IF(OR(【入力シート】!D14="生産者価格",【入力シート】!D14="－"),【入力シート】!C14,0)</f>
        <v>0</v>
      </c>
      <c r="I14" s="576"/>
      <c r="J14" s="577">
        <f t="shared" si="0"/>
        <v>0</v>
      </c>
      <c r="K14" s="577">
        <f t="shared" si="1"/>
        <v>0</v>
      </c>
      <c r="L14" s="578">
        <f t="shared" si="2"/>
        <v>0</v>
      </c>
    </row>
    <row r="15" spans="1:12" ht="16.95" customHeight="1" x14ac:dyDescent="0.2">
      <c r="A15" s="677"/>
      <c r="B15" s="571" t="s">
        <v>67</v>
      </c>
      <c r="C15" s="572" t="s">
        <v>22</v>
      </c>
      <c r="D15" s="573">
        <f>係数表!M15</f>
        <v>8.3707677576120507E-2</v>
      </c>
      <c r="E15" s="574">
        <f>係数表!N15</f>
        <v>3.285072636067244E-2</v>
      </c>
      <c r="G15" s="586">
        <f>IF(【入力シート】!D15="購入者価格",【入力シート】!C15,0)</f>
        <v>0</v>
      </c>
      <c r="H15" s="586">
        <f>IF(OR(【入力シート】!D15="生産者価格",【入力シート】!D15="－"),【入力シート】!C15,0)</f>
        <v>0</v>
      </c>
      <c r="I15" s="587"/>
      <c r="J15" s="588">
        <f t="shared" si="0"/>
        <v>0</v>
      </c>
      <c r="K15" s="588">
        <f t="shared" si="1"/>
        <v>0</v>
      </c>
      <c r="L15" s="589">
        <f t="shared" si="2"/>
        <v>0</v>
      </c>
    </row>
    <row r="16" spans="1:12" ht="16.95" customHeight="1" x14ac:dyDescent="0.2">
      <c r="A16" s="677"/>
      <c r="B16" s="571" t="s">
        <v>68</v>
      </c>
      <c r="C16" s="572" t="s">
        <v>23</v>
      </c>
      <c r="D16" s="573">
        <f>係数表!M16</f>
        <v>0.10045191089862339</v>
      </c>
      <c r="E16" s="574">
        <f>係数表!N16</f>
        <v>4.5402979811794537E-2</v>
      </c>
      <c r="G16" s="575">
        <f>IF(【入力シート】!D16="購入者価格",【入力シート】!C16,0)</f>
        <v>0</v>
      </c>
      <c r="H16" s="575">
        <f>IF(OR(【入力シート】!D16="生産者価格",【入力シート】!D16="－"),【入力シート】!C16,0)</f>
        <v>0</v>
      </c>
      <c r="I16" s="576"/>
      <c r="J16" s="577">
        <f t="shared" si="0"/>
        <v>0</v>
      </c>
      <c r="K16" s="577">
        <f t="shared" si="1"/>
        <v>0</v>
      </c>
      <c r="L16" s="578">
        <f t="shared" si="2"/>
        <v>0</v>
      </c>
    </row>
    <row r="17" spans="1:12" ht="16.95" customHeight="1" x14ac:dyDescent="0.2">
      <c r="A17" s="677"/>
      <c r="B17" s="571" t="s">
        <v>69</v>
      </c>
      <c r="C17" s="572" t="s">
        <v>46</v>
      </c>
      <c r="D17" s="573">
        <f>係数表!M17</f>
        <v>0.1236190709404834</v>
      </c>
      <c r="E17" s="574">
        <f>係数表!N17</f>
        <v>1.5240610059349222E-2</v>
      </c>
      <c r="G17" s="575">
        <f>IF(【入力シート】!D17="購入者価格",【入力シート】!C17,0)</f>
        <v>0</v>
      </c>
      <c r="H17" s="575">
        <f>IF(OR(【入力シート】!D17="生産者価格",【入力シート】!D17="－"),【入力シート】!C17,0)</f>
        <v>0</v>
      </c>
      <c r="I17" s="576"/>
      <c r="J17" s="577">
        <f t="shared" si="0"/>
        <v>0</v>
      </c>
      <c r="K17" s="577">
        <f t="shared" si="1"/>
        <v>0</v>
      </c>
      <c r="L17" s="578">
        <f t="shared" si="2"/>
        <v>0</v>
      </c>
    </row>
    <row r="18" spans="1:12" ht="16.95" customHeight="1" x14ac:dyDescent="0.2">
      <c r="A18" s="677"/>
      <c r="B18" s="571" t="s">
        <v>70</v>
      </c>
      <c r="C18" s="572" t="s">
        <v>47</v>
      </c>
      <c r="D18" s="573">
        <f>係数表!M18</f>
        <v>0.13307505497583852</v>
      </c>
      <c r="E18" s="574">
        <f>係数表!N18</f>
        <v>1.3002631979161374E-2</v>
      </c>
      <c r="G18" s="575">
        <f>IF(【入力シート】!D18="購入者価格",【入力シート】!C18,0)</f>
        <v>0</v>
      </c>
      <c r="H18" s="575">
        <f>IF(OR(【入力シート】!D18="生産者価格",【入力シート】!D18="－"),【入力シート】!C18,0)</f>
        <v>0</v>
      </c>
      <c r="I18" s="576"/>
      <c r="J18" s="577">
        <f t="shared" si="0"/>
        <v>0</v>
      </c>
      <c r="K18" s="577">
        <f t="shared" si="1"/>
        <v>0</v>
      </c>
      <c r="L18" s="578">
        <f t="shared" si="2"/>
        <v>0</v>
      </c>
    </row>
    <row r="19" spans="1:12" ht="16.95" customHeight="1" x14ac:dyDescent="0.2">
      <c r="A19" s="677"/>
      <c r="B19" s="571" t="s">
        <v>71</v>
      </c>
      <c r="C19" s="572" t="s">
        <v>48</v>
      </c>
      <c r="D19" s="585">
        <f>係数表!M19</f>
        <v>0.20693389562783923</v>
      </c>
      <c r="E19" s="579">
        <f>係数表!N19</f>
        <v>1.5496284781023193E-2</v>
      </c>
      <c r="G19" s="580">
        <f>IF(【入力シート】!D19="購入者価格",【入力シート】!C19,0)</f>
        <v>0</v>
      </c>
      <c r="H19" s="580">
        <f>IF(OR(【入力シート】!D19="生産者価格",【入力シート】!D19="－"),【入力シート】!C19,0)</f>
        <v>0</v>
      </c>
      <c r="I19" s="581"/>
      <c r="J19" s="582">
        <f t="shared" si="0"/>
        <v>0</v>
      </c>
      <c r="K19" s="582">
        <f t="shared" si="1"/>
        <v>0</v>
      </c>
      <c r="L19" s="583">
        <f t="shared" si="2"/>
        <v>0</v>
      </c>
    </row>
    <row r="20" spans="1:12" ht="16.95" customHeight="1" x14ac:dyDescent="0.2">
      <c r="A20" s="677"/>
      <c r="B20" s="571" t="s">
        <v>72</v>
      </c>
      <c r="C20" s="572" t="s">
        <v>49</v>
      </c>
      <c r="D20" s="573">
        <f>係数表!M20</f>
        <v>6.7976828865455044E-2</v>
      </c>
      <c r="E20" s="574">
        <f>係数表!N20</f>
        <v>1.0993871975732818E-2</v>
      </c>
      <c r="G20" s="575">
        <f>IF(【入力シート】!D20="購入者価格",【入力シート】!C20,0)</f>
        <v>0</v>
      </c>
      <c r="H20" s="575">
        <f>IF(OR(【入力シート】!D20="生産者価格",【入力シート】!D20="－"),【入力シート】!C20,0)</f>
        <v>0</v>
      </c>
      <c r="I20" s="576"/>
      <c r="J20" s="577">
        <f t="shared" si="0"/>
        <v>0</v>
      </c>
      <c r="K20" s="577">
        <f t="shared" si="1"/>
        <v>0</v>
      </c>
      <c r="L20" s="578">
        <f t="shared" si="2"/>
        <v>0</v>
      </c>
    </row>
    <row r="21" spans="1:12" ht="16.95" customHeight="1" x14ac:dyDescent="0.2">
      <c r="A21" s="677"/>
      <c r="B21" s="571" t="s">
        <v>73</v>
      </c>
      <c r="C21" s="572" t="s">
        <v>24</v>
      </c>
      <c r="D21" s="573">
        <f>係数表!M21</f>
        <v>0.18806332509313814</v>
      </c>
      <c r="E21" s="574">
        <f>係数表!N21</f>
        <v>1.1049325330265493E-2</v>
      </c>
      <c r="G21" s="575">
        <f>IF(【入力シート】!D21="購入者価格",【入力シート】!C21,0)</f>
        <v>0</v>
      </c>
      <c r="H21" s="575">
        <f>IF(OR(【入力シート】!D21="生産者価格",【入力シート】!D21="－"),【入力シート】!C21,0)</f>
        <v>0</v>
      </c>
      <c r="I21" s="576"/>
      <c r="J21" s="577">
        <f t="shared" si="0"/>
        <v>0</v>
      </c>
      <c r="K21" s="577">
        <f t="shared" si="1"/>
        <v>0</v>
      </c>
      <c r="L21" s="578">
        <f t="shared" si="2"/>
        <v>0</v>
      </c>
    </row>
    <row r="22" spans="1:12" ht="16.95" customHeight="1" x14ac:dyDescent="0.2">
      <c r="A22" s="677"/>
      <c r="B22" s="571" t="s">
        <v>74</v>
      </c>
      <c r="C22" s="572" t="s">
        <v>60</v>
      </c>
      <c r="D22" s="573">
        <f>係数表!M22</f>
        <v>0.1934627447343559</v>
      </c>
      <c r="E22" s="574">
        <f>係数表!N22</f>
        <v>8.7390249027079186E-3</v>
      </c>
      <c r="G22" s="575">
        <f>IF(【入力シート】!D22="購入者価格",【入力シート】!C22,0)</f>
        <v>0</v>
      </c>
      <c r="H22" s="575">
        <f>IF(OR(【入力シート】!D22="生産者価格",【入力シート】!D22="－"),【入力シート】!C22,0)</f>
        <v>0</v>
      </c>
      <c r="I22" s="576"/>
      <c r="J22" s="577">
        <f t="shared" si="0"/>
        <v>0</v>
      </c>
      <c r="K22" s="577">
        <f t="shared" si="1"/>
        <v>0</v>
      </c>
      <c r="L22" s="578">
        <f t="shared" si="2"/>
        <v>0</v>
      </c>
    </row>
    <row r="23" spans="1:12" ht="16.95" customHeight="1" x14ac:dyDescent="0.2">
      <c r="A23" s="677"/>
      <c r="B23" s="571" t="s">
        <v>75</v>
      </c>
      <c r="C23" s="572" t="s">
        <v>25</v>
      </c>
      <c r="D23" s="573">
        <f>係数表!M23</f>
        <v>9.5805722682401659E-2</v>
      </c>
      <c r="E23" s="574">
        <f>係数表!N23</f>
        <v>1.8393509592828379E-2</v>
      </c>
      <c r="G23" s="575">
        <f>IF(【入力シート】!D23="購入者価格",【入力シート】!C23,0)</f>
        <v>0</v>
      </c>
      <c r="H23" s="575">
        <f>IF(OR(【入力シート】!D23="生産者価格",【入力シート】!D23="－"),【入力シート】!C23,0)</f>
        <v>0</v>
      </c>
      <c r="I23" s="576"/>
      <c r="J23" s="577">
        <f t="shared" si="0"/>
        <v>0</v>
      </c>
      <c r="K23" s="577">
        <f t="shared" si="1"/>
        <v>0</v>
      </c>
      <c r="L23" s="578">
        <f t="shared" si="2"/>
        <v>0</v>
      </c>
    </row>
    <row r="24" spans="1:12" ht="16.95" customHeight="1" x14ac:dyDescent="0.2">
      <c r="A24" s="677"/>
      <c r="B24" s="571" t="s">
        <v>76</v>
      </c>
      <c r="C24" s="572" t="s">
        <v>0</v>
      </c>
      <c r="D24" s="585">
        <f>係数表!M24</f>
        <v>0.3102277989937019</v>
      </c>
      <c r="E24" s="579">
        <f>係数表!N24</f>
        <v>4.8667963807104558E-2</v>
      </c>
      <c r="G24" s="580">
        <f>IF(【入力シート】!D24="購入者価格",【入力シート】!C24,0)</f>
        <v>0</v>
      </c>
      <c r="H24" s="580">
        <f>IF(OR(【入力シート】!D24="生産者価格",【入力シート】!D24="－"),【入力シート】!C24,0)</f>
        <v>0</v>
      </c>
      <c r="I24" s="581"/>
      <c r="J24" s="582">
        <f t="shared" si="0"/>
        <v>0</v>
      </c>
      <c r="K24" s="582">
        <f t="shared" si="1"/>
        <v>0</v>
      </c>
      <c r="L24" s="583">
        <f t="shared" si="2"/>
        <v>0</v>
      </c>
    </row>
    <row r="25" spans="1:12" ht="16.95" customHeight="1" x14ac:dyDescent="0.2">
      <c r="A25" s="677"/>
      <c r="B25" s="571" t="s">
        <v>77</v>
      </c>
      <c r="C25" s="572" t="s">
        <v>26</v>
      </c>
      <c r="D25" s="573">
        <f>係数表!M25</f>
        <v>0</v>
      </c>
      <c r="E25" s="574">
        <f>係数表!N25</f>
        <v>0</v>
      </c>
      <c r="G25" s="575">
        <f>IF(【入力シート】!D25="購入者価格",【入力シート】!C25,0)</f>
        <v>0</v>
      </c>
      <c r="H25" s="575">
        <f>IF(OR(【入力シート】!D25="生産者価格",【入力シート】!D25="－"),【入力シート】!C25,0)</f>
        <v>0</v>
      </c>
      <c r="I25" s="576"/>
      <c r="J25" s="577">
        <f t="shared" si="0"/>
        <v>0</v>
      </c>
      <c r="K25" s="577">
        <f t="shared" si="1"/>
        <v>0</v>
      </c>
      <c r="L25" s="578">
        <f t="shared" si="2"/>
        <v>0</v>
      </c>
    </row>
    <row r="26" spans="1:12" ht="16.95" customHeight="1" x14ac:dyDescent="0.2">
      <c r="A26" s="677"/>
      <c r="B26" s="571" t="s">
        <v>78</v>
      </c>
      <c r="C26" s="572" t="s">
        <v>27</v>
      </c>
      <c r="D26" s="573">
        <f>係数表!M26</f>
        <v>0</v>
      </c>
      <c r="E26" s="574">
        <f>係数表!N26</f>
        <v>0</v>
      </c>
      <c r="G26" s="575">
        <f>IF(【入力シート】!D26="購入者価格",【入力シート】!C26,0)</f>
        <v>0</v>
      </c>
      <c r="H26" s="575">
        <f>IF(OR(【入力シート】!D26="生産者価格",【入力シート】!D26="－"),【入力シート】!C26,0)</f>
        <v>0</v>
      </c>
      <c r="I26" s="576"/>
      <c r="J26" s="577">
        <f t="shared" si="0"/>
        <v>0</v>
      </c>
      <c r="K26" s="577">
        <f t="shared" si="1"/>
        <v>0</v>
      </c>
      <c r="L26" s="578">
        <f t="shared" si="2"/>
        <v>0</v>
      </c>
    </row>
    <row r="27" spans="1:12" ht="16.95" customHeight="1" x14ac:dyDescent="0.2">
      <c r="A27" s="677"/>
      <c r="B27" s="571" t="s">
        <v>79</v>
      </c>
      <c r="C27" s="572" t="s">
        <v>50</v>
      </c>
      <c r="D27" s="573">
        <f>係数表!M27</f>
        <v>0</v>
      </c>
      <c r="E27" s="574">
        <f>係数表!N27</f>
        <v>0</v>
      </c>
      <c r="G27" s="575">
        <f>IF(【入力シート】!D27="購入者価格",【入力シート】!C27,0)</f>
        <v>0</v>
      </c>
      <c r="H27" s="575">
        <f>IF(OR(【入力シート】!D27="生産者価格",【入力シート】!D27="－"),【入力シート】!C27,0)</f>
        <v>0</v>
      </c>
      <c r="I27" s="576"/>
      <c r="J27" s="577">
        <f t="shared" si="0"/>
        <v>0</v>
      </c>
      <c r="K27" s="577">
        <f t="shared" si="1"/>
        <v>0</v>
      </c>
      <c r="L27" s="578">
        <f t="shared" si="2"/>
        <v>0</v>
      </c>
    </row>
    <row r="28" spans="1:12" ht="16.95" customHeight="1" x14ac:dyDescent="0.2">
      <c r="A28" s="677"/>
      <c r="B28" s="571" t="s">
        <v>80</v>
      </c>
      <c r="C28" s="572" t="s">
        <v>51</v>
      </c>
      <c r="D28" s="573">
        <f>係数表!M28</f>
        <v>0</v>
      </c>
      <c r="E28" s="574">
        <f>係数表!N28</f>
        <v>0</v>
      </c>
      <c r="G28" s="575">
        <f>IF(【入力シート】!D28="購入者価格",【入力シート】!C28,0)</f>
        <v>0</v>
      </c>
      <c r="H28" s="575">
        <f>IF(OR(【入力シート】!D28="生産者価格",【入力シート】!D28="－"),【入力シート】!C28,0)</f>
        <v>0</v>
      </c>
      <c r="I28" s="576"/>
      <c r="J28" s="577">
        <f t="shared" si="0"/>
        <v>0</v>
      </c>
      <c r="K28" s="577">
        <f t="shared" si="1"/>
        <v>0</v>
      </c>
      <c r="L28" s="578">
        <f t="shared" si="2"/>
        <v>0</v>
      </c>
    </row>
    <row r="29" spans="1:12" s="132" customFormat="1" ht="16.95" customHeight="1" x14ac:dyDescent="0.2">
      <c r="A29" s="677"/>
      <c r="B29" s="571" t="s">
        <v>81</v>
      </c>
      <c r="C29" s="590" t="s">
        <v>1</v>
      </c>
      <c r="D29" s="585">
        <f>係数表!M29</f>
        <v>33.737110570626754</v>
      </c>
      <c r="E29" s="579">
        <f>係数表!N29</f>
        <v>0</v>
      </c>
      <c r="G29" s="580">
        <f>IF(【入力シート】!D29="購入者価格",【入力シート】!C29,0)</f>
        <v>0</v>
      </c>
      <c r="H29" s="580">
        <f>IF(OR(【入力シート】!D29="生産者価格",【入力シート】!D29="－"),【入力シート】!C29,0)</f>
        <v>0</v>
      </c>
      <c r="I29" s="581"/>
      <c r="J29" s="591"/>
      <c r="K29" s="591"/>
      <c r="L29" s="591">
        <f>SUM(G29:H29)+SUM(J5:J41)</f>
        <v>0</v>
      </c>
    </row>
    <row r="30" spans="1:12" ht="16.95" customHeight="1" x14ac:dyDescent="0.2">
      <c r="A30" s="677"/>
      <c r="B30" s="571" t="s">
        <v>82</v>
      </c>
      <c r="C30" s="572" t="s">
        <v>2</v>
      </c>
      <c r="D30" s="573">
        <f>係数表!M30</f>
        <v>0</v>
      </c>
      <c r="E30" s="574">
        <f>係数表!N30</f>
        <v>0</v>
      </c>
      <c r="G30" s="575">
        <f>IF(【入力シート】!D30="購入者価格",【入力シート】!C30,0)</f>
        <v>0</v>
      </c>
      <c r="H30" s="575">
        <f>IF(OR(【入力シート】!D30="生産者価格",【入力シート】!D30="－"),【入力シート】!C30,0)</f>
        <v>0</v>
      </c>
      <c r="I30" s="576"/>
      <c r="J30" s="577">
        <f>G30*$D30</f>
        <v>0</v>
      </c>
      <c r="K30" s="577">
        <f>G30*$E30</f>
        <v>0</v>
      </c>
      <c r="L30" s="578">
        <f t="shared" ref="L30:L31" si="3">G30-SUM(J30:K30)+H30</f>
        <v>0</v>
      </c>
    </row>
    <row r="31" spans="1:12" ht="16.95" customHeight="1" x14ac:dyDescent="0.2">
      <c r="A31" s="677"/>
      <c r="B31" s="571" t="s">
        <v>83</v>
      </c>
      <c r="C31" s="572" t="s">
        <v>28</v>
      </c>
      <c r="D31" s="573">
        <f>係数表!M31</f>
        <v>0</v>
      </c>
      <c r="E31" s="574">
        <f>係数表!N31</f>
        <v>0</v>
      </c>
      <c r="G31" s="575">
        <f>IF(【入力シート】!D31="購入者価格",【入力シート】!C31,0)</f>
        <v>0</v>
      </c>
      <c r="H31" s="575">
        <f>IF(OR(【入力シート】!D31="生産者価格",【入力シート】!D31="－"),【入力シート】!C31,0)</f>
        <v>0</v>
      </c>
      <c r="I31" s="576"/>
      <c r="J31" s="577">
        <f>G31*$D31</f>
        <v>0</v>
      </c>
      <c r="K31" s="577">
        <f>G31*$E31</f>
        <v>0</v>
      </c>
      <c r="L31" s="578">
        <f t="shared" si="3"/>
        <v>0</v>
      </c>
    </row>
    <row r="32" spans="1:12" s="132" customFormat="1" ht="16.95" customHeight="1" x14ac:dyDescent="0.2">
      <c r="A32" s="677"/>
      <c r="B32" s="571" t="s">
        <v>84</v>
      </c>
      <c r="C32" s="590" t="s">
        <v>52</v>
      </c>
      <c r="D32" s="573">
        <f>係数表!M32</f>
        <v>0</v>
      </c>
      <c r="E32" s="574">
        <f>係数表!N32</f>
        <v>0.42498377757537042</v>
      </c>
      <c r="G32" s="575">
        <f>IF(【入力シート】!D32="購入者価格",【入力シート】!C32,0)</f>
        <v>0</v>
      </c>
      <c r="H32" s="575">
        <f>IF(OR(【入力シート】!D32="生産者価格",【入力シート】!D32="－"),【入力シート】!C32,0)</f>
        <v>0</v>
      </c>
      <c r="I32" s="576"/>
      <c r="J32" s="592"/>
      <c r="K32" s="592"/>
      <c r="L32" s="591">
        <f>SUM(G32:H32)+SUM(K5:K41)</f>
        <v>0</v>
      </c>
    </row>
    <row r="33" spans="1:12" ht="16.95" customHeight="1" x14ac:dyDescent="0.2">
      <c r="A33" s="677"/>
      <c r="B33" s="571" t="s">
        <v>85</v>
      </c>
      <c r="C33" s="572" t="s">
        <v>53</v>
      </c>
      <c r="D33" s="573">
        <f>係数表!M33</f>
        <v>3.4860271439561788E-2</v>
      </c>
      <c r="E33" s="574">
        <f>係数表!N33</f>
        <v>4.8155258972889942E-3</v>
      </c>
      <c r="G33" s="575">
        <f>IF(【入力シート】!D33="購入者価格",【入力シート】!C33,0)</f>
        <v>0</v>
      </c>
      <c r="H33" s="575">
        <f>IF(OR(【入力シート】!D33="生産者価格",【入力シート】!D33="－"),【入力シート】!C33,0)</f>
        <v>0</v>
      </c>
      <c r="I33" s="576"/>
      <c r="J33" s="577">
        <f t="shared" ref="J33:J65" si="4">G33*$D33</f>
        <v>0</v>
      </c>
      <c r="K33" s="577">
        <f t="shared" ref="K33:K41" si="5">G33*$E33</f>
        <v>0</v>
      </c>
      <c r="L33" s="578">
        <f t="shared" ref="L33:L65" si="6">G33-SUM(J33:K33)+H33</f>
        <v>0</v>
      </c>
    </row>
    <row r="34" spans="1:12" ht="16.95" customHeight="1" x14ac:dyDescent="0.2">
      <c r="A34" s="677"/>
      <c r="B34" s="571" t="s">
        <v>86</v>
      </c>
      <c r="C34" s="572" t="s">
        <v>3</v>
      </c>
      <c r="D34" s="585">
        <f>係数表!M34</f>
        <v>0</v>
      </c>
      <c r="E34" s="579">
        <f>係数表!N34</f>
        <v>0</v>
      </c>
      <c r="G34" s="580">
        <f>IF(【入力シート】!D34="購入者価格",【入力シート】!C34,0)</f>
        <v>0</v>
      </c>
      <c r="H34" s="580">
        <f>IF(OR(【入力シート】!D34="生産者価格",【入力シート】!D34="－"),【入力シート】!C34,0)</f>
        <v>0</v>
      </c>
      <c r="I34" s="581"/>
      <c r="J34" s="582">
        <f t="shared" si="4"/>
        <v>0</v>
      </c>
      <c r="K34" s="582">
        <f t="shared" si="5"/>
        <v>0</v>
      </c>
      <c r="L34" s="583">
        <f t="shared" si="6"/>
        <v>0</v>
      </c>
    </row>
    <row r="35" spans="1:12" ht="16.95" customHeight="1" x14ac:dyDescent="0.2">
      <c r="A35" s="677"/>
      <c r="B35" s="571" t="s">
        <v>87</v>
      </c>
      <c r="C35" s="572" t="s">
        <v>29</v>
      </c>
      <c r="D35" s="573">
        <f>係数表!M35</f>
        <v>0</v>
      </c>
      <c r="E35" s="574">
        <f>係数表!N35</f>
        <v>1.4399715311367549E-5</v>
      </c>
      <c r="G35" s="575">
        <f>IF(【入力シート】!D35="購入者価格",【入力シート】!C35,0)</f>
        <v>0</v>
      </c>
      <c r="H35" s="575">
        <f>IF(OR(【入力シート】!D35="生産者価格",【入力シート】!D35="－"),【入力シート】!C35,0)</f>
        <v>0</v>
      </c>
      <c r="I35" s="576"/>
      <c r="J35" s="577">
        <f t="shared" si="4"/>
        <v>0</v>
      </c>
      <c r="K35" s="577">
        <f t="shared" si="5"/>
        <v>0</v>
      </c>
      <c r="L35" s="578">
        <f t="shared" si="6"/>
        <v>0</v>
      </c>
    </row>
    <row r="36" spans="1:12" ht="16.95" customHeight="1" x14ac:dyDescent="0.2">
      <c r="A36" s="677"/>
      <c r="B36" s="571" t="s">
        <v>88</v>
      </c>
      <c r="C36" s="572" t="s">
        <v>54</v>
      </c>
      <c r="D36" s="573">
        <f>係数表!M36</f>
        <v>0</v>
      </c>
      <c r="E36" s="574">
        <f>係数表!N36</f>
        <v>0</v>
      </c>
      <c r="G36" s="575">
        <f>IF(【入力シート】!D36="購入者価格",【入力シート】!C36,0)</f>
        <v>0</v>
      </c>
      <c r="H36" s="575">
        <f>IF(OR(【入力シート】!D36="生産者価格",【入力シート】!D36="－"),【入力シート】!C36,0)</f>
        <v>0</v>
      </c>
      <c r="I36" s="576"/>
      <c r="J36" s="577">
        <f t="shared" si="4"/>
        <v>0</v>
      </c>
      <c r="K36" s="577">
        <f t="shared" si="5"/>
        <v>0</v>
      </c>
      <c r="L36" s="578">
        <f t="shared" si="6"/>
        <v>0</v>
      </c>
    </row>
    <row r="37" spans="1:12" ht="16.95" customHeight="1" x14ac:dyDescent="0.2">
      <c r="A37" s="677"/>
      <c r="B37" s="571" t="s">
        <v>89</v>
      </c>
      <c r="C37" s="572" t="s">
        <v>61</v>
      </c>
      <c r="D37" s="573">
        <f>係数表!M37</f>
        <v>0</v>
      </c>
      <c r="E37" s="574">
        <f>係数表!N37</f>
        <v>0</v>
      </c>
      <c r="G37" s="575">
        <f>IF(【入力シート】!D37="購入者価格",【入力シート】!C37,0)</f>
        <v>0</v>
      </c>
      <c r="H37" s="575">
        <f>IF(OR(【入力シート】!D37="生産者価格",【入力シート】!D37="－"),【入力シート】!C37,0)</f>
        <v>0</v>
      </c>
      <c r="I37" s="576"/>
      <c r="J37" s="577">
        <f t="shared" si="4"/>
        <v>0</v>
      </c>
      <c r="K37" s="577">
        <f t="shared" si="5"/>
        <v>0</v>
      </c>
      <c r="L37" s="578">
        <f t="shared" si="6"/>
        <v>0</v>
      </c>
    </row>
    <row r="38" spans="1:12" ht="16.95" customHeight="1" x14ac:dyDescent="0.2">
      <c r="A38" s="677"/>
      <c r="B38" s="571" t="s">
        <v>90</v>
      </c>
      <c r="C38" s="572" t="s">
        <v>30</v>
      </c>
      <c r="D38" s="573">
        <f>係数表!M38</f>
        <v>0</v>
      </c>
      <c r="E38" s="574">
        <f>係数表!N38</f>
        <v>0</v>
      </c>
      <c r="G38" s="575">
        <f>IF(【入力シート】!D38="購入者価格",【入力シート】!C38,0)</f>
        <v>0</v>
      </c>
      <c r="H38" s="575">
        <f>IF(OR(【入力シート】!D38="生産者価格",【入力シート】!D38="－"),【入力シート】!C38,0)</f>
        <v>0</v>
      </c>
      <c r="I38" s="576"/>
      <c r="J38" s="577">
        <f t="shared" si="4"/>
        <v>0</v>
      </c>
      <c r="K38" s="577">
        <f t="shared" si="5"/>
        <v>0</v>
      </c>
      <c r="L38" s="578">
        <f t="shared" si="6"/>
        <v>0</v>
      </c>
    </row>
    <row r="39" spans="1:12" ht="16.95" customHeight="1" x14ac:dyDescent="0.2">
      <c r="A39" s="677"/>
      <c r="B39" s="571" t="s">
        <v>91</v>
      </c>
      <c r="C39" s="572" t="s">
        <v>31</v>
      </c>
      <c r="D39" s="585">
        <f>係数表!M39</f>
        <v>2.4065710635694622E-5</v>
      </c>
      <c r="E39" s="579">
        <f>係数表!N39</f>
        <v>9.9211704282147083E-6</v>
      </c>
      <c r="G39" s="580">
        <f>IF(【入力シート】!D39="購入者価格",【入力シート】!C39,0)</f>
        <v>0</v>
      </c>
      <c r="H39" s="580">
        <f>IF(OR(【入力シート】!D39="生産者価格",【入力シート】!D39="－"),【入力シート】!C39,0)</f>
        <v>0</v>
      </c>
      <c r="I39" s="581"/>
      <c r="J39" s="582">
        <f t="shared" si="4"/>
        <v>0</v>
      </c>
      <c r="K39" s="582">
        <f t="shared" si="5"/>
        <v>0</v>
      </c>
      <c r="L39" s="583">
        <f t="shared" si="6"/>
        <v>0</v>
      </c>
    </row>
    <row r="40" spans="1:12" ht="16.95" customHeight="1" x14ac:dyDescent="0.2">
      <c r="A40" s="677"/>
      <c r="B40" s="571" t="s">
        <v>92</v>
      </c>
      <c r="C40" s="572" t="s">
        <v>4</v>
      </c>
      <c r="D40" s="573">
        <f>係数表!M40</f>
        <v>0</v>
      </c>
      <c r="E40" s="574">
        <f>係数表!N40</f>
        <v>0</v>
      </c>
      <c r="G40" s="575">
        <f>IF(【入力シート】!D40="購入者価格",【入力シート】!C40,0)</f>
        <v>0</v>
      </c>
      <c r="H40" s="575">
        <f>IF(OR(【入力シート】!D40="生産者価格",【入力シート】!D40="－"),【入力シート】!C40,0)</f>
        <v>0</v>
      </c>
      <c r="I40" s="576"/>
      <c r="J40" s="577">
        <f t="shared" si="4"/>
        <v>0</v>
      </c>
      <c r="K40" s="577">
        <f t="shared" si="5"/>
        <v>0</v>
      </c>
      <c r="L40" s="578">
        <f t="shared" si="6"/>
        <v>0</v>
      </c>
    </row>
    <row r="41" spans="1:12" ht="16.95" customHeight="1" thickBot="1" x14ac:dyDescent="0.25">
      <c r="A41" s="678"/>
      <c r="B41" s="593" t="s">
        <v>93</v>
      </c>
      <c r="C41" s="594" t="s">
        <v>5</v>
      </c>
      <c r="D41" s="595">
        <f>係数表!M41</f>
        <v>1.5753233448746726E-2</v>
      </c>
      <c r="E41" s="596">
        <f>係数表!N41</f>
        <v>3.6043000647173973E-2</v>
      </c>
      <c r="G41" s="597">
        <f>IF(【入力シート】!D41="購入者価格",【入力シート】!C41,0)</f>
        <v>0</v>
      </c>
      <c r="H41" s="597">
        <f>IF(OR(【入力シート】!D41="生産者価格",【入力シート】!D41="－"),【入力シート】!C41,0)</f>
        <v>0</v>
      </c>
      <c r="I41" s="598"/>
      <c r="J41" s="599">
        <f t="shared" si="4"/>
        <v>0</v>
      </c>
      <c r="K41" s="599">
        <f t="shared" si="5"/>
        <v>0</v>
      </c>
      <c r="L41" s="600">
        <f t="shared" si="6"/>
        <v>0</v>
      </c>
    </row>
    <row r="42" spans="1:12" ht="16.95" customHeight="1" x14ac:dyDescent="0.2">
      <c r="A42" s="679" t="s">
        <v>211</v>
      </c>
      <c r="B42" s="601" t="s">
        <v>97</v>
      </c>
      <c r="C42" s="602" t="s">
        <v>58</v>
      </c>
      <c r="D42" s="573">
        <f>係数表!M42</f>
        <v>0.23807384073994797</v>
      </c>
      <c r="E42" s="574">
        <f>係数表!N42</f>
        <v>5.1045598561826597E-2</v>
      </c>
      <c r="G42" s="575">
        <f>IF(【入力シート】!G5="購入者価格",【入力シート】!F5,0)</f>
        <v>0</v>
      </c>
      <c r="H42" s="575">
        <f>IF(OR(【入力シート】!G5="生産者価格",【入力シート】!G5="－"),【入力シート】!F5,0)</f>
        <v>0</v>
      </c>
      <c r="I42" s="576"/>
      <c r="J42" s="603">
        <f t="shared" si="4"/>
        <v>0</v>
      </c>
      <c r="K42" s="603">
        <f t="shared" ref="K42:K65" si="7">G42*$E42</f>
        <v>0</v>
      </c>
      <c r="L42" s="604">
        <f t="shared" si="6"/>
        <v>0</v>
      </c>
    </row>
    <row r="43" spans="1:12" ht="16.95" customHeight="1" x14ac:dyDescent="0.2">
      <c r="A43" s="679"/>
      <c r="B43" s="571" t="s">
        <v>98</v>
      </c>
      <c r="C43" s="605" t="s">
        <v>15</v>
      </c>
      <c r="D43" s="573">
        <f>係数表!M43</f>
        <v>1.277017230258868E-2</v>
      </c>
      <c r="E43" s="574">
        <f>係数表!N43</f>
        <v>7.5257662349945367E-2</v>
      </c>
      <c r="G43" s="575">
        <f>IF(【入力シート】!G6="購入者価格",【入力シート】!F6,0)</f>
        <v>0</v>
      </c>
      <c r="H43" s="575">
        <f>IF(OR(【入力シート】!G6="生産者価格",【入力シート】!G6="－"),【入力シート】!F6,0)</f>
        <v>0</v>
      </c>
      <c r="I43" s="576"/>
      <c r="J43" s="603">
        <f t="shared" si="4"/>
        <v>0</v>
      </c>
      <c r="K43" s="603">
        <f t="shared" si="7"/>
        <v>0</v>
      </c>
      <c r="L43" s="604">
        <f t="shared" si="6"/>
        <v>0</v>
      </c>
    </row>
    <row r="44" spans="1:12" ht="16.95" customHeight="1" x14ac:dyDescent="0.2">
      <c r="A44" s="679"/>
      <c r="B44" s="571" t="s">
        <v>99</v>
      </c>
      <c r="C44" s="605" t="s">
        <v>45</v>
      </c>
      <c r="D44" s="573">
        <f>係数表!M44</f>
        <v>0.31897337124918018</v>
      </c>
      <c r="E44" s="574">
        <f>係数表!N44</f>
        <v>3.4973973027581803E-2</v>
      </c>
      <c r="G44" s="575">
        <f>IF(【入力シート】!G7="購入者価格",【入力シート】!F7,0)</f>
        <v>0</v>
      </c>
      <c r="H44" s="575">
        <f>IF(OR(【入力シート】!G7="生産者価格",【入力シート】!G7="－"),【入力シート】!F7,0)</f>
        <v>0</v>
      </c>
      <c r="I44" s="576"/>
      <c r="J44" s="603">
        <f t="shared" si="4"/>
        <v>0</v>
      </c>
      <c r="K44" s="603">
        <f t="shared" si="7"/>
        <v>0</v>
      </c>
      <c r="L44" s="604">
        <f t="shared" si="6"/>
        <v>0</v>
      </c>
    </row>
    <row r="45" spans="1:12" ht="16.95" customHeight="1" x14ac:dyDescent="0.2">
      <c r="A45" s="679"/>
      <c r="B45" s="571" t="s">
        <v>100</v>
      </c>
      <c r="C45" s="605" t="s">
        <v>16</v>
      </c>
      <c r="D45" s="573">
        <f>係数表!M45</f>
        <v>0.43288911114566259</v>
      </c>
      <c r="E45" s="574">
        <f>係数表!N45</f>
        <v>3.1827546858595429E-2</v>
      </c>
      <c r="G45" s="575">
        <f>IF(【入力シート】!G8="購入者価格",【入力シート】!F8,0)</f>
        <v>0</v>
      </c>
      <c r="H45" s="575">
        <f>IF(OR(【入力シート】!G8="生産者価格",【入力シート】!G8="－"),【入力シート】!F8,0)</f>
        <v>0</v>
      </c>
      <c r="I45" s="576"/>
      <c r="J45" s="603">
        <f t="shared" si="4"/>
        <v>0</v>
      </c>
      <c r="K45" s="603">
        <f t="shared" si="7"/>
        <v>0</v>
      </c>
      <c r="L45" s="604">
        <f t="shared" si="6"/>
        <v>0</v>
      </c>
    </row>
    <row r="46" spans="1:12" ht="16.95" customHeight="1" x14ac:dyDescent="0.2">
      <c r="A46" s="679"/>
      <c r="B46" s="571" t="s">
        <v>101</v>
      </c>
      <c r="C46" s="605" t="s">
        <v>17</v>
      </c>
      <c r="D46" s="573">
        <f>係数表!M46</f>
        <v>0.22777404050280578</v>
      </c>
      <c r="E46" s="579">
        <f>係数表!N46</f>
        <v>6.8733145769724807E-2</v>
      </c>
      <c r="G46" s="580">
        <f>IF(【入力シート】!G9="購入者価格",【入力シート】!F9,0)</f>
        <v>0</v>
      </c>
      <c r="H46" s="580">
        <f>IF(OR(【入力シート】!G9="生産者価格",【入力シート】!G9="－"),【入力シート】!F9,0)</f>
        <v>0</v>
      </c>
      <c r="I46" s="581"/>
      <c r="J46" s="606">
        <f t="shared" si="4"/>
        <v>0</v>
      </c>
      <c r="K46" s="606">
        <f t="shared" si="7"/>
        <v>0</v>
      </c>
      <c r="L46" s="607">
        <f t="shared" si="6"/>
        <v>0</v>
      </c>
    </row>
    <row r="47" spans="1:12" ht="16.95" customHeight="1" x14ac:dyDescent="0.2">
      <c r="A47" s="679"/>
      <c r="B47" s="571" t="s">
        <v>102</v>
      </c>
      <c r="C47" s="605" t="s">
        <v>18</v>
      </c>
      <c r="D47" s="584">
        <f>係数表!M47</f>
        <v>0.21020511769673969</v>
      </c>
      <c r="E47" s="574">
        <f>係数表!N47</f>
        <v>2.985913057786839E-2</v>
      </c>
      <c r="G47" s="575">
        <f>IF(【入力シート】!G10="購入者価格",【入力シート】!F10,0)</f>
        <v>0</v>
      </c>
      <c r="H47" s="575">
        <f>IF(OR(【入力シート】!G10="生産者価格",【入力シート】!G10="－"),【入力シート】!F10,0)</f>
        <v>0</v>
      </c>
      <c r="I47" s="576"/>
      <c r="J47" s="603">
        <f t="shared" si="4"/>
        <v>0</v>
      </c>
      <c r="K47" s="603">
        <f t="shared" si="7"/>
        <v>0</v>
      </c>
      <c r="L47" s="604">
        <f t="shared" si="6"/>
        <v>0</v>
      </c>
    </row>
    <row r="48" spans="1:12" ht="16.95" customHeight="1" x14ac:dyDescent="0.2">
      <c r="A48" s="679"/>
      <c r="B48" s="571" t="s">
        <v>103</v>
      </c>
      <c r="C48" s="605" t="s">
        <v>19</v>
      </c>
      <c r="D48" s="573">
        <f>係数表!M48</f>
        <v>0.18250341317981927</v>
      </c>
      <c r="E48" s="574">
        <f>係数表!N48</f>
        <v>2.3246482054168363E-2</v>
      </c>
      <c r="G48" s="575">
        <f>IF(【入力シート】!G11="購入者価格",【入力シート】!F11,0)</f>
        <v>0</v>
      </c>
      <c r="H48" s="575">
        <f>IF(OR(【入力シート】!G11="生産者価格",【入力シート】!G11="－"),【入力シート】!F11,0)</f>
        <v>0</v>
      </c>
      <c r="I48" s="576"/>
      <c r="J48" s="603">
        <f t="shared" si="4"/>
        <v>0</v>
      </c>
      <c r="K48" s="603">
        <f t="shared" si="7"/>
        <v>0</v>
      </c>
      <c r="L48" s="604">
        <f t="shared" si="6"/>
        <v>0</v>
      </c>
    </row>
    <row r="49" spans="1:12" ht="16.95" customHeight="1" x14ac:dyDescent="0.2">
      <c r="A49" s="679"/>
      <c r="B49" s="571" t="s">
        <v>104</v>
      </c>
      <c r="C49" s="605" t="s">
        <v>59</v>
      </c>
      <c r="D49" s="573">
        <f>係数表!M49</f>
        <v>0.18507748312665584</v>
      </c>
      <c r="E49" s="574">
        <f>係数表!N49</f>
        <v>3.2260839046717366E-2</v>
      </c>
      <c r="G49" s="575">
        <f>IF(【入力シート】!G12="購入者価格",【入力シート】!F12,0)</f>
        <v>0</v>
      </c>
      <c r="H49" s="575">
        <f>IF(OR(【入力シート】!G12="生産者価格",【入力シート】!G12="－"),【入力シート】!F12,0)</f>
        <v>0</v>
      </c>
      <c r="I49" s="576"/>
      <c r="J49" s="603">
        <f t="shared" si="4"/>
        <v>0</v>
      </c>
      <c r="K49" s="603">
        <f t="shared" si="7"/>
        <v>0</v>
      </c>
      <c r="L49" s="604">
        <f t="shared" si="6"/>
        <v>0</v>
      </c>
    </row>
    <row r="50" spans="1:12" ht="16.95" customHeight="1" x14ac:dyDescent="0.2">
      <c r="A50" s="679"/>
      <c r="B50" s="571" t="s">
        <v>105</v>
      </c>
      <c r="C50" s="605" t="s">
        <v>20</v>
      </c>
      <c r="D50" s="573">
        <f>係数表!M50</f>
        <v>0.17883609489207672</v>
      </c>
      <c r="E50" s="574">
        <f>係数表!N50</f>
        <v>6.6271205902616259E-2</v>
      </c>
      <c r="G50" s="575">
        <f>IF(【入力シート】!G13="購入者価格",【入力シート】!F13,0)</f>
        <v>0</v>
      </c>
      <c r="H50" s="575">
        <f>IF(OR(【入力シート】!G13="生産者価格",【入力シート】!G13="－"),【入力シート】!F13,0)</f>
        <v>0</v>
      </c>
      <c r="I50" s="576"/>
      <c r="J50" s="603">
        <f t="shared" si="4"/>
        <v>0</v>
      </c>
      <c r="K50" s="603">
        <f t="shared" si="7"/>
        <v>0</v>
      </c>
      <c r="L50" s="604">
        <f t="shared" si="6"/>
        <v>0</v>
      </c>
    </row>
    <row r="51" spans="1:12" ht="16.95" customHeight="1" x14ac:dyDescent="0.2">
      <c r="A51" s="679"/>
      <c r="B51" s="571" t="s">
        <v>66</v>
      </c>
      <c r="C51" s="605" t="s">
        <v>21</v>
      </c>
      <c r="D51" s="585">
        <f>係数表!M51</f>
        <v>4.4136684029070707E-2</v>
      </c>
      <c r="E51" s="579">
        <f>係数表!N51</f>
        <v>3.2259733117485527E-2</v>
      </c>
      <c r="G51" s="575">
        <f>IF(【入力シート】!G14="購入者価格",【入力シート】!F14,0)</f>
        <v>0</v>
      </c>
      <c r="H51" s="575">
        <f>IF(OR(【入力シート】!G14="生産者価格",【入力シート】!G14="－"),【入力シート】!F14,0)</f>
        <v>0</v>
      </c>
      <c r="I51" s="576"/>
      <c r="J51" s="603">
        <f t="shared" si="4"/>
        <v>0</v>
      </c>
      <c r="K51" s="603">
        <f t="shared" si="7"/>
        <v>0</v>
      </c>
      <c r="L51" s="604">
        <f t="shared" si="6"/>
        <v>0</v>
      </c>
    </row>
    <row r="52" spans="1:12" ht="16.95" customHeight="1" x14ac:dyDescent="0.2">
      <c r="A52" s="679"/>
      <c r="B52" s="571" t="s">
        <v>67</v>
      </c>
      <c r="C52" s="605" t="s">
        <v>22</v>
      </c>
      <c r="D52" s="573">
        <f>係数表!M52</f>
        <v>8.3707677576120507E-2</v>
      </c>
      <c r="E52" s="574">
        <f>係数表!N52</f>
        <v>3.285072636067244E-2</v>
      </c>
      <c r="G52" s="586">
        <f>IF(【入力シート】!G15="購入者価格",【入力シート】!F15,0)</f>
        <v>0</v>
      </c>
      <c r="H52" s="586">
        <f>IF(OR(【入力シート】!G15="生産者価格",【入力シート】!G15="－"),【入力シート】!F15,0)</f>
        <v>0</v>
      </c>
      <c r="I52" s="587"/>
      <c r="J52" s="608">
        <f t="shared" si="4"/>
        <v>0</v>
      </c>
      <c r="K52" s="608">
        <f t="shared" si="7"/>
        <v>0</v>
      </c>
      <c r="L52" s="609">
        <f t="shared" si="6"/>
        <v>0</v>
      </c>
    </row>
    <row r="53" spans="1:12" ht="16.95" customHeight="1" x14ac:dyDescent="0.2">
      <c r="A53" s="679"/>
      <c r="B53" s="571" t="s">
        <v>68</v>
      </c>
      <c r="C53" s="605" t="s">
        <v>23</v>
      </c>
      <c r="D53" s="573">
        <f>係数表!M53</f>
        <v>0.10045191089862339</v>
      </c>
      <c r="E53" s="574">
        <f>係数表!N53</f>
        <v>4.5402979811794537E-2</v>
      </c>
      <c r="G53" s="575">
        <f>IF(【入力シート】!G16="購入者価格",【入力シート】!F16,0)</f>
        <v>0</v>
      </c>
      <c r="H53" s="575">
        <f>IF(OR(【入力シート】!G16="生産者価格",【入力シート】!G16="－"),【入力シート】!F16,0)</f>
        <v>0</v>
      </c>
      <c r="I53" s="576"/>
      <c r="J53" s="603">
        <f t="shared" si="4"/>
        <v>0</v>
      </c>
      <c r="K53" s="603">
        <f t="shared" si="7"/>
        <v>0</v>
      </c>
      <c r="L53" s="604">
        <f t="shared" si="6"/>
        <v>0</v>
      </c>
    </row>
    <row r="54" spans="1:12" ht="16.95" customHeight="1" x14ac:dyDescent="0.2">
      <c r="A54" s="679"/>
      <c r="B54" s="571" t="s">
        <v>69</v>
      </c>
      <c r="C54" s="605" t="s">
        <v>46</v>
      </c>
      <c r="D54" s="573">
        <f>係数表!M54</f>
        <v>0.1236190709404834</v>
      </c>
      <c r="E54" s="574">
        <f>係数表!N54</f>
        <v>1.5240610059349222E-2</v>
      </c>
      <c r="G54" s="575">
        <f>IF(【入力シート】!G17="購入者価格",【入力シート】!F17,0)</f>
        <v>0</v>
      </c>
      <c r="H54" s="575">
        <f>IF(OR(【入力シート】!G17="生産者価格",【入力シート】!G17="－"),【入力シート】!F17,0)</f>
        <v>0</v>
      </c>
      <c r="I54" s="576"/>
      <c r="J54" s="603">
        <f t="shared" si="4"/>
        <v>0</v>
      </c>
      <c r="K54" s="603">
        <f t="shared" si="7"/>
        <v>0</v>
      </c>
      <c r="L54" s="604">
        <f t="shared" si="6"/>
        <v>0</v>
      </c>
    </row>
    <row r="55" spans="1:12" ht="16.95" customHeight="1" x14ac:dyDescent="0.2">
      <c r="A55" s="679"/>
      <c r="B55" s="571" t="s">
        <v>70</v>
      </c>
      <c r="C55" s="605" t="s">
        <v>47</v>
      </c>
      <c r="D55" s="573">
        <f>係数表!M55</f>
        <v>0.13307505497583852</v>
      </c>
      <c r="E55" s="574">
        <f>係数表!N55</f>
        <v>1.3002631979161374E-2</v>
      </c>
      <c r="G55" s="575">
        <f>IF(【入力シート】!G18="購入者価格",【入力シート】!F18,0)</f>
        <v>0</v>
      </c>
      <c r="H55" s="575">
        <f>IF(OR(【入力シート】!G18="生産者価格",【入力シート】!G18="－"),【入力シート】!F18,0)</f>
        <v>0</v>
      </c>
      <c r="I55" s="576"/>
      <c r="J55" s="603">
        <f t="shared" si="4"/>
        <v>0</v>
      </c>
      <c r="K55" s="603">
        <f t="shared" si="7"/>
        <v>0</v>
      </c>
      <c r="L55" s="604">
        <f t="shared" si="6"/>
        <v>0</v>
      </c>
    </row>
    <row r="56" spans="1:12" ht="16.95" customHeight="1" x14ac:dyDescent="0.2">
      <c r="A56" s="679"/>
      <c r="B56" s="571" t="s">
        <v>71</v>
      </c>
      <c r="C56" s="605" t="s">
        <v>48</v>
      </c>
      <c r="D56" s="585">
        <f>係数表!M56</f>
        <v>0.20693389562783923</v>
      </c>
      <c r="E56" s="579">
        <f>係数表!N56</f>
        <v>1.5496284781023193E-2</v>
      </c>
      <c r="G56" s="580">
        <f>IF(【入力シート】!G19="購入者価格",【入力シート】!F19,0)</f>
        <v>0</v>
      </c>
      <c r="H56" s="580">
        <f>IF(OR(【入力シート】!G19="生産者価格",【入力シート】!G19="－"),【入力シート】!F19,0)</f>
        <v>0</v>
      </c>
      <c r="I56" s="581"/>
      <c r="J56" s="606">
        <f t="shared" si="4"/>
        <v>0</v>
      </c>
      <c r="K56" s="606">
        <f t="shared" si="7"/>
        <v>0</v>
      </c>
      <c r="L56" s="607">
        <f t="shared" si="6"/>
        <v>0</v>
      </c>
    </row>
    <row r="57" spans="1:12" ht="16.95" customHeight="1" x14ac:dyDescent="0.2">
      <c r="A57" s="679"/>
      <c r="B57" s="571" t="s">
        <v>72</v>
      </c>
      <c r="C57" s="605" t="s">
        <v>49</v>
      </c>
      <c r="D57" s="573">
        <f>係数表!M57</f>
        <v>6.7976828865455044E-2</v>
      </c>
      <c r="E57" s="574">
        <f>係数表!N57</f>
        <v>1.0993871975732818E-2</v>
      </c>
      <c r="G57" s="575">
        <f>IF(【入力シート】!G20="購入者価格",【入力シート】!F20,0)</f>
        <v>0</v>
      </c>
      <c r="H57" s="575">
        <f>IF(OR(【入力シート】!G20="生産者価格",【入力シート】!G20="－"),【入力シート】!F20,0)</f>
        <v>0</v>
      </c>
      <c r="I57" s="576"/>
      <c r="J57" s="603">
        <f t="shared" si="4"/>
        <v>0</v>
      </c>
      <c r="K57" s="603">
        <f t="shared" si="7"/>
        <v>0</v>
      </c>
      <c r="L57" s="604">
        <f t="shared" si="6"/>
        <v>0</v>
      </c>
    </row>
    <row r="58" spans="1:12" ht="16.95" customHeight="1" x14ac:dyDescent="0.2">
      <c r="A58" s="679"/>
      <c r="B58" s="571" t="s">
        <v>73</v>
      </c>
      <c r="C58" s="605" t="s">
        <v>24</v>
      </c>
      <c r="D58" s="573">
        <f>係数表!M58</f>
        <v>0.18806332509313814</v>
      </c>
      <c r="E58" s="574">
        <f>係数表!N58</f>
        <v>1.1049325330265493E-2</v>
      </c>
      <c r="G58" s="575">
        <f>IF(【入力シート】!G21="購入者価格",【入力シート】!F21,0)</f>
        <v>0</v>
      </c>
      <c r="H58" s="575">
        <f>IF(OR(【入力シート】!G21="生産者価格",【入力シート】!G21="－"),【入力シート】!F21,0)</f>
        <v>0</v>
      </c>
      <c r="I58" s="576"/>
      <c r="J58" s="603">
        <f t="shared" si="4"/>
        <v>0</v>
      </c>
      <c r="K58" s="603">
        <f t="shared" si="7"/>
        <v>0</v>
      </c>
      <c r="L58" s="604">
        <f t="shared" si="6"/>
        <v>0</v>
      </c>
    </row>
    <row r="59" spans="1:12" ht="16.95" customHeight="1" x14ac:dyDescent="0.2">
      <c r="A59" s="679"/>
      <c r="B59" s="571" t="s">
        <v>74</v>
      </c>
      <c r="C59" s="605" t="s">
        <v>60</v>
      </c>
      <c r="D59" s="573">
        <f>係数表!M59</f>
        <v>0.1934627447343559</v>
      </c>
      <c r="E59" s="574">
        <f>係数表!N59</f>
        <v>8.7390249027079186E-3</v>
      </c>
      <c r="G59" s="575">
        <f>IF(【入力シート】!G22="購入者価格",【入力シート】!F22,0)</f>
        <v>0</v>
      </c>
      <c r="H59" s="575">
        <f>IF(OR(【入力シート】!G22="生産者価格",【入力シート】!G22="－"),【入力シート】!F22,0)</f>
        <v>0</v>
      </c>
      <c r="I59" s="576"/>
      <c r="J59" s="603">
        <f t="shared" si="4"/>
        <v>0</v>
      </c>
      <c r="K59" s="603">
        <f t="shared" si="7"/>
        <v>0</v>
      </c>
      <c r="L59" s="604">
        <f t="shared" si="6"/>
        <v>0</v>
      </c>
    </row>
    <row r="60" spans="1:12" ht="16.95" customHeight="1" x14ac:dyDescent="0.2">
      <c r="A60" s="679"/>
      <c r="B60" s="571" t="s">
        <v>75</v>
      </c>
      <c r="C60" s="605" t="s">
        <v>25</v>
      </c>
      <c r="D60" s="573">
        <f>係数表!M60</f>
        <v>9.5805722682401659E-2</v>
      </c>
      <c r="E60" s="574">
        <f>係数表!N60</f>
        <v>1.8393509592828379E-2</v>
      </c>
      <c r="G60" s="575">
        <f>IF(【入力シート】!G23="購入者価格",【入力シート】!F23,0)</f>
        <v>0</v>
      </c>
      <c r="H60" s="575">
        <f>IF(OR(【入力シート】!G23="生産者価格",【入力シート】!G23="－"),【入力シート】!F23,0)</f>
        <v>0</v>
      </c>
      <c r="I60" s="576"/>
      <c r="J60" s="603">
        <f t="shared" si="4"/>
        <v>0</v>
      </c>
      <c r="K60" s="603">
        <f t="shared" si="7"/>
        <v>0</v>
      </c>
      <c r="L60" s="604">
        <f t="shared" si="6"/>
        <v>0</v>
      </c>
    </row>
    <row r="61" spans="1:12" ht="16.95" customHeight="1" x14ac:dyDescent="0.2">
      <c r="A61" s="679"/>
      <c r="B61" s="571" t="s">
        <v>76</v>
      </c>
      <c r="C61" s="605" t="s">
        <v>0</v>
      </c>
      <c r="D61" s="585">
        <f>係数表!M61</f>
        <v>0.3102277989937019</v>
      </c>
      <c r="E61" s="579">
        <f>係数表!N61</f>
        <v>4.8667963807104558E-2</v>
      </c>
      <c r="G61" s="580">
        <f>IF(【入力シート】!G24="購入者価格",【入力シート】!F24,0)</f>
        <v>0</v>
      </c>
      <c r="H61" s="580">
        <f>IF(OR(【入力シート】!G24="生産者価格",【入力シート】!G24="－"),【入力シート】!F24,0)</f>
        <v>0</v>
      </c>
      <c r="I61" s="581"/>
      <c r="J61" s="606">
        <f t="shared" si="4"/>
        <v>0</v>
      </c>
      <c r="K61" s="606">
        <f t="shared" si="7"/>
        <v>0</v>
      </c>
      <c r="L61" s="607">
        <f t="shared" si="6"/>
        <v>0</v>
      </c>
    </row>
    <row r="62" spans="1:12" ht="16.95" customHeight="1" x14ac:dyDescent="0.2">
      <c r="A62" s="679"/>
      <c r="B62" s="571" t="s">
        <v>77</v>
      </c>
      <c r="C62" s="605" t="s">
        <v>26</v>
      </c>
      <c r="D62" s="573">
        <f>係数表!M62</f>
        <v>0</v>
      </c>
      <c r="E62" s="574">
        <f>係数表!N62</f>
        <v>0</v>
      </c>
      <c r="G62" s="575">
        <f>IF(【入力シート】!G25="購入者価格",【入力シート】!F25,0)</f>
        <v>0</v>
      </c>
      <c r="H62" s="575">
        <f>IF(OR(【入力シート】!G25="生産者価格",【入力シート】!G25="－"),【入力シート】!F25,0)</f>
        <v>0</v>
      </c>
      <c r="I62" s="576"/>
      <c r="J62" s="603">
        <f t="shared" si="4"/>
        <v>0</v>
      </c>
      <c r="K62" s="603">
        <f t="shared" si="7"/>
        <v>0</v>
      </c>
      <c r="L62" s="604">
        <f t="shared" si="6"/>
        <v>0</v>
      </c>
    </row>
    <row r="63" spans="1:12" ht="16.95" customHeight="1" x14ac:dyDescent="0.2">
      <c r="A63" s="679"/>
      <c r="B63" s="571" t="s">
        <v>78</v>
      </c>
      <c r="C63" s="605" t="s">
        <v>27</v>
      </c>
      <c r="D63" s="573">
        <f>係数表!M63</f>
        <v>0</v>
      </c>
      <c r="E63" s="574">
        <f>係数表!N63</f>
        <v>0</v>
      </c>
      <c r="G63" s="575">
        <f>IF(【入力シート】!G26="購入者価格",【入力シート】!F26,0)</f>
        <v>0</v>
      </c>
      <c r="H63" s="575">
        <f>IF(OR(【入力シート】!G26="生産者価格",【入力シート】!G26="－"),【入力シート】!F26,0)</f>
        <v>0</v>
      </c>
      <c r="I63" s="576"/>
      <c r="J63" s="603">
        <f t="shared" si="4"/>
        <v>0</v>
      </c>
      <c r="K63" s="603">
        <f t="shared" si="7"/>
        <v>0</v>
      </c>
      <c r="L63" s="604">
        <f t="shared" si="6"/>
        <v>0</v>
      </c>
    </row>
    <row r="64" spans="1:12" ht="16.95" customHeight="1" x14ac:dyDescent="0.2">
      <c r="A64" s="679"/>
      <c r="B64" s="571" t="s">
        <v>79</v>
      </c>
      <c r="C64" s="605" t="s">
        <v>50</v>
      </c>
      <c r="D64" s="573">
        <f>係数表!M64</f>
        <v>0</v>
      </c>
      <c r="E64" s="574">
        <f>係数表!N64</f>
        <v>0</v>
      </c>
      <c r="G64" s="575">
        <f>IF(【入力シート】!G27="購入者価格",【入力シート】!F27,0)</f>
        <v>0</v>
      </c>
      <c r="H64" s="575">
        <f>IF(OR(【入力シート】!G27="生産者価格",【入力シート】!G27="－"),【入力シート】!F27,0)</f>
        <v>0</v>
      </c>
      <c r="I64" s="576"/>
      <c r="J64" s="603">
        <f t="shared" si="4"/>
        <v>0</v>
      </c>
      <c r="K64" s="603">
        <f t="shared" si="7"/>
        <v>0</v>
      </c>
      <c r="L64" s="604">
        <f t="shared" si="6"/>
        <v>0</v>
      </c>
    </row>
    <row r="65" spans="1:12" ht="16.95" customHeight="1" x14ac:dyDescent="0.2">
      <c r="A65" s="679"/>
      <c r="B65" s="571" t="s">
        <v>80</v>
      </c>
      <c r="C65" s="605" t="s">
        <v>51</v>
      </c>
      <c r="D65" s="573">
        <f>係数表!M65</f>
        <v>0</v>
      </c>
      <c r="E65" s="574">
        <f>係数表!N65</f>
        <v>0</v>
      </c>
      <c r="G65" s="575">
        <f>IF(【入力シート】!G28="購入者価格",【入力シート】!F28,0)</f>
        <v>0</v>
      </c>
      <c r="H65" s="575">
        <f>IF(OR(【入力シート】!G28="生産者価格",【入力シート】!G28="－"),【入力シート】!F28,0)</f>
        <v>0</v>
      </c>
      <c r="I65" s="576"/>
      <c r="J65" s="603">
        <f t="shared" si="4"/>
        <v>0</v>
      </c>
      <c r="K65" s="603">
        <f t="shared" si="7"/>
        <v>0</v>
      </c>
      <c r="L65" s="604">
        <f t="shared" si="6"/>
        <v>0</v>
      </c>
    </row>
    <row r="66" spans="1:12" s="132" customFormat="1" ht="16.95" customHeight="1" x14ac:dyDescent="0.2">
      <c r="A66" s="679"/>
      <c r="B66" s="571" t="s">
        <v>81</v>
      </c>
      <c r="C66" s="610" t="s">
        <v>1</v>
      </c>
      <c r="D66" s="585">
        <f>係数表!M66</f>
        <v>33.737110570626754</v>
      </c>
      <c r="E66" s="579">
        <f>係数表!N66</f>
        <v>0</v>
      </c>
      <c r="G66" s="580">
        <f>IF(【入力シート】!G29="購入者価格",【入力シート】!F29,0)</f>
        <v>0</v>
      </c>
      <c r="H66" s="580">
        <f>IF(OR(【入力シート】!G29="生産者価格",【入力シート】!G29="－"),【入力シート】!F29,0)</f>
        <v>0</v>
      </c>
      <c r="I66" s="581"/>
      <c r="J66" s="591"/>
      <c r="K66" s="591"/>
      <c r="L66" s="591">
        <f>SUM(G66:H66)+SUM(J42:J78)</f>
        <v>0</v>
      </c>
    </row>
    <row r="67" spans="1:12" ht="16.95" customHeight="1" x14ac:dyDescent="0.2">
      <c r="A67" s="679"/>
      <c r="B67" s="571" t="s">
        <v>82</v>
      </c>
      <c r="C67" s="605" t="s">
        <v>2</v>
      </c>
      <c r="D67" s="573">
        <f>係数表!M67</f>
        <v>0</v>
      </c>
      <c r="E67" s="574">
        <f>係数表!N67</f>
        <v>0</v>
      </c>
      <c r="G67" s="575">
        <f>IF(【入力シート】!G30="購入者価格",【入力シート】!F30,0)</f>
        <v>0</v>
      </c>
      <c r="H67" s="575">
        <f>IF(OR(【入力シート】!G30="生産者価格",【入力シート】!G30="－"),【入力シート】!F30,0)</f>
        <v>0</v>
      </c>
      <c r="I67" s="576"/>
      <c r="J67" s="603">
        <f>G67*$D67</f>
        <v>0</v>
      </c>
      <c r="K67" s="603">
        <f>G67*$E67</f>
        <v>0</v>
      </c>
      <c r="L67" s="604">
        <f t="shared" ref="L67:L68" si="8">G67-SUM(J67:K67)+H67</f>
        <v>0</v>
      </c>
    </row>
    <row r="68" spans="1:12" ht="16.95" customHeight="1" x14ac:dyDescent="0.2">
      <c r="A68" s="679"/>
      <c r="B68" s="571" t="s">
        <v>83</v>
      </c>
      <c r="C68" s="605" t="s">
        <v>28</v>
      </c>
      <c r="D68" s="573">
        <f>係数表!M68</f>
        <v>0</v>
      </c>
      <c r="E68" s="574">
        <f>係数表!N68</f>
        <v>0</v>
      </c>
      <c r="G68" s="575">
        <f>IF(【入力シート】!G31="購入者価格",【入力シート】!F31,0)</f>
        <v>0</v>
      </c>
      <c r="H68" s="575">
        <f>IF(OR(【入力シート】!G31="生産者価格",【入力シート】!G31="－"),【入力シート】!F31,0)</f>
        <v>0</v>
      </c>
      <c r="I68" s="576"/>
      <c r="J68" s="603">
        <f>G68*$D68</f>
        <v>0</v>
      </c>
      <c r="K68" s="603">
        <f>G68*$E68</f>
        <v>0</v>
      </c>
      <c r="L68" s="604">
        <f t="shared" si="8"/>
        <v>0</v>
      </c>
    </row>
    <row r="69" spans="1:12" s="132" customFormat="1" ht="16.95" customHeight="1" x14ac:dyDescent="0.2">
      <c r="A69" s="679"/>
      <c r="B69" s="571" t="s">
        <v>84</v>
      </c>
      <c r="C69" s="610" t="s">
        <v>52</v>
      </c>
      <c r="D69" s="573">
        <f>係数表!M69</f>
        <v>0</v>
      </c>
      <c r="E69" s="574">
        <f>係数表!N69</f>
        <v>0.42498377757537042</v>
      </c>
      <c r="G69" s="575">
        <f>IF(【入力シート】!G32="購入者価格",【入力シート】!F32,0)</f>
        <v>0</v>
      </c>
      <c r="H69" s="575">
        <f>IF(OR(【入力シート】!G32="生産者価格",【入力シート】!G32="－"),【入力シート】!F32,0)</f>
        <v>0</v>
      </c>
      <c r="I69" s="576"/>
      <c r="J69" s="592"/>
      <c r="K69" s="592"/>
      <c r="L69" s="592">
        <f>SUM(G69:H69)+SUM(K42:K78)</f>
        <v>0</v>
      </c>
    </row>
    <row r="70" spans="1:12" ht="16.95" customHeight="1" x14ac:dyDescent="0.2">
      <c r="A70" s="679"/>
      <c r="B70" s="571" t="s">
        <v>85</v>
      </c>
      <c r="C70" s="605" t="s">
        <v>53</v>
      </c>
      <c r="D70" s="573">
        <f>係数表!M70</f>
        <v>3.4860271439561788E-2</v>
      </c>
      <c r="E70" s="574">
        <f>係数表!N70</f>
        <v>4.8155258972889942E-3</v>
      </c>
      <c r="G70" s="575">
        <f>IF(【入力シート】!G33="購入者価格",【入力シート】!F33,0)</f>
        <v>0</v>
      </c>
      <c r="H70" s="575">
        <f>IF(OR(【入力シート】!G33="生産者価格",【入力シート】!G33="－"),【入力シート】!F33,0)</f>
        <v>0</v>
      </c>
      <c r="I70" s="576"/>
      <c r="J70" s="603">
        <f t="shared" ref="J70:J78" si="9">G70*$D70</f>
        <v>0</v>
      </c>
      <c r="K70" s="603">
        <f t="shared" ref="K70:K78" si="10">G70*$E70</f>
        <v>0</v>
      </c>
      <c r="L70" s="604">
        <f t="shared" ref="L70:L78" si="11">G70-SUM(J70:K70)+H70</f>
        <v>0</v>
      </c>
    </row>
    <row r="71" spans="1:12" ht="16.95" customHeight="1" x14ac:dyDescent="0.2">
      <c r="A71" s="679"/>
      <c r="B71" s="571" t="s">
        <v>86</v>
      </c>
      <c r="C71" s="605" t="s">
        <v>3</v>
      </c>
      <c r="D71" s="585">
        <f>係数表!M71</f>
        <v>0</v>
      </c>
      <c r="E71" s="579">
        <f>係数表!N71</f>
        <v>0</v>
      </c>
      <c r="G71" s="580">
        <f>IF(【入力シート】!G34="購入者価格",【入力シート】!F34,0)</f>
        <v>0</v>
      </c>
      <c r="H71" s="580">
        <f>IF(OR(【入力シート】!G34="生産者価格",【入力シート】!G34="－"),【入力シート】!F34,0)</f>
        <v>0</v>
      </c>
      <c r="I71" s="581"/>
      <c r="J71" s="606">
        <f t="shared" si="9"/>
        <v>0</v>
      </c>
      <c r="K71" s="606">
        <f t="shared" si="10"/>
        <v>0</v>
      </c>
      <c r="L71" s="607">
        <f t="shared" si="11"/>
        <v>0</v>
      </c>
    </row>
    <row r="72" spans="1:12" ht="16.95" customHeight="1" x14ac:dyDescent="0.2">
      <c r="A72" s="679"/>
      <c r="B72" s="571" t="s">
        <v>87</v>
      </c>
      <c r="C72" s="605" t="s">
        <v>29</v>
      </c>
      <c r="D72" s="573">
        <f>係数表!M72</f>
        <v>0</v>
      </c>
      <c r="E72" s="574">
        <f>係数表!N72</f>
        <v>1.4399715311367549E-5</v>
      </c>
      <c r="G72" s="575">
        <f>IF(【入力シート】!G35="購入者価格",【入力シート】!F35,0)</f>
        <v>0</v>
      </c>
      <c r="H72" s="575">
        <f>IF(OR(【入力シート】!G35="生産者価格",【入力シート】!G35="－"),【入力シート】!F35,0)</f>
        <v>0</v>
      </c>
      <c r="I72" s="576"/>
      <c r="J72" s="603">
        <f t="shared" si="9"/>
        <v>0</v>
      </c>
      <c r="K72" s="603">
        <f t="shared" si="10"/>
        <v>0</v>
      </c>
      <c r="L72" s="604">
        <f t="shared" si="11"/>
        <v>0</v>
      </c>
    </row>
    <row r="73" spans="1:12" ht="16.95" customHeight="1" x14ac:dyDescent="0.2">
      <c r="A73" s="679"/>
      <c r="B73" s="571" t="s">
        <v>88</v>
      </c>
      <c r="C73" s="605" t="s">
        <v>54</v>
      </c>
      <c r="D73" s="573">
        <f>係数表!M73</f>
        <v>0</v>
      </c>
      <c r="E73" s="574">
        <f>係数表!N73</f>
        <v>0</v>
      </c>
      <c r="G73" s="575">
        <f>IF(【入力シート】!G36="購入者価格",【入力シート】!F36,0)</f>
        <v>0</v>
      </c>
      <c r="H73" s="575">
        <f>IF(OR(【入力シート】!G36="生産者価格",【入力シート】!G36="－"),【入力シート】!F36,0)</f>
        <v>0</v>
      </c>
      <c r="I73" s="576"/>
      <c r="J73" s="603">
        <f t="shared" si="9"/>
        <v>0</v>
      </c>
      <c r="K73" s="603">
        <f t="shared" si="10"/>
        <v>0</v>
      </c>
      <c r="L73" s="604">
        <f t="shared" si="11"/>
        <v>0</v>
      </c>
    </row>
    <row r="74" spans="1:12" ht="16.95" customHeight="1" x14ac:dyDescent="0.2">
      <c r="A74" s="679"/>
      <c r="B74" s="571" t="s">
        <v>89</v>
      </c>
      <c r="C74" s="605" t="s">
        <v>61</v>
      </c>
      <c r="D74" s="573">
        <f>係数表!M74</f>
        <v>0</v>
      </c>
      <c r="E74" s="574">
        <f>係数表!N74</f>
        <v>0</v>
      </c>
      <c r="G74" s="575">
        <f>IF(【入力シート】!G37="購入者価格",【入力シート】!F37,0)</f>
        <v>0</v>
      </c>
      <c r="H74" s="575">
        <f>IF(OR(【入力シート】!G37="生産者価格",【入力シート】!G37="－"),【入力シート】!F37,0)</f>
        <v>0</v>
      </c>
      <c r="I74" s="576"/>
      <c r="J74" s="603">
        <f t="shared" si="9"/>
        <v>0</v>
      </c>
      <c r="K74" s="603">
        <f t="shared" si="10"/>
        <v>0</v>
      </c>
      <c r="L74" s="604">
        <f t="shared" si="11"/>
        <v>0</v>
      </c>
    </row>
    <row r="75" spans="1:12" ht="16.95" customHeight="1" x14ac:dyDescent="0.2">
      <c r="A75" s="679"/>
      <c r="B75" s="571" t="s">
        <v>90</v>
      </c>
      <c r="C75" s="605" t="s">
        <v>30</v>
      </c>
      <c r="D75" s="573">
        <f>係数表!M75</f>
        <v>0</v>
      </c>
      <c r="E75" s="574">
        <f>係数表!N75</f>
        <v>0</v>
      </c>
      <c r="G75" s="575">
        <f>IF(【入力シート】!G38="購入者価格",【入力シート】!F38,0)</f>
        <v>0</v>
      </c>
      <c r="H75" s="575">
        <f>IF(OR(【入力シート】!G38="生産者価格",【入力シート】!G38="－"),【入力シート】!F38,0)</f>
        <v>0</v>
      </c>
      <c r="I75" s="576"/>
      <c r="J75" s="603">
        <f t="shared" si="9"/>
        <v>0</v>
      </c>
      <c r="K75" s="603">
        <f t="shared" si="10"/>
        <v>0</v>
      </c>
      <c r="L75" s="604">
        <f t="shared" si="11"/>
        <v>0</v>
      </c>
    </row>
    <row r="76" spans="1:12" ht="16.95" customHeight="1" x14ac:dyDescent="0.2">
      <c r="A76" s="679"/>
      <c r="B76" s="571" t="s">
        <v>91</v>
      </c>
      <c r="C76" s="605" t="s">
        <v>31</v>
      </c>
      <c r="D76" s="585">
        <f>係数表!M76</f>
        <v>2.4065710635694622E-5</v>
      </c>
      <c r="E76" s="579">
        <f>係数表!N76</f>
        <v>9.9211704282147083E-6</v>
      </c>
      <c r="G76" s="580">
        <f>IF(【入力シート】!G39="購入者価格",【入力シート】!F39,0)</f>
        <v>0</v>
      </c>
      <c r="H76" s="580">
        <f>IF(OR(【入力シート】!G39="生産者価格",【入力シート】!G39="－"),【入力シート】!F39,0)</f>
        <v>0</v>
      </c>
      <c r="I76" s="581"/>
      <c r="J76" s="606">
        <f t="shared" si="9"/>
        <v>0</v>
      </c>
      <c r="K76" s="606">
        <f t="shared" si="10"/>
        <v>0</v>
      </c>
      <c r="L76" s="607">
        <f t="shared" si="11"/>
        <v>0</v>
      </c>
    </row>
    <row r="77" spans="1:12" ht="16.95" customHeight="1" x14ac:dyDescent="0.2">
      <c r="A77" s="679"/>
      <c r="B77" s="571" t="s">
        <v>92</v>
      </c>
      <c r="C77" s="605" t="s">
        <v>4</v>
      </c>
      <c r="D77" s="573">
        <f>係数表!M77</f>
        <v>0</v>
      </c>
      <c r="E77" s="574">
        <f>係数表!N77</f>
        <v>0</v>
      </c>
      <c r="G77" s="575">
        <f>IF(【入力シート】!G40="購入者価格",【入力シート】!F40,0)</f>
        <v>0</v>
      </c>
      <c r="H77" s="575">
        <f>IF(OR(【入力シート】!G40="生産者価格",【入力シート】!G40="－"),【入力シート】!F40,0)</f>
        <v>0</v>
      </c>
      <c r="I77" s="576"/>
      <c r="J77" s="603">
        <f t="shared" si="9"/>
        <v>0</v>
      </c>
      <c r="K77" s="603">
        <f t="shared" si="10"/>
        <v>0</v>
      </c>
      <c r="L77" s="604">
        <f t="shared" si="11"/>
        <v>0</v>
      </c>
    </row>
    <row r="78" spans="1:12" ht="16.95" customHeight="1" thickBot="1" x14ac:dyDescent="0.25">
      <c r="A78" s="680"/>
      <c r="B78" s="571" t="s">
        <v>93</v>
      </c>
      <c r="C78" s="605" t="s">
        <v>5</v>
      </c>
      <c r="D78" s="595">
        <f>係数表!M78</f>
        <v>1.5753233448746726E-2</v>
      </c>
      <c r="E78" s="596">
        <f>係数表!N78</f>
        <v>3.6043000647173973E-2</v>
      </c>
      <c r="G78" s="597">
        <f>IF(【入力シート】!G41="購入者価格",【入力シート】!F41,0)</f>
        <v>0</v>
      </c>
      <c r="H78" s="597">
        <f>IF(OR(【入力シート】!G41="生産者価格",【入力シート】!G41="－"),【入力シート】!F41,0)</f>
        <v>0</v>
      </c>
      <c r="I78" s="598"/>
      <c r="J78" s="611">
        <f t="shared" si="9"/>
        <v>0</v>
      </c>
      <c r="K78" s="611">
        <f t="shared" si="10"/>
        <v>0</v>
      </c>
      <c r="L78" s="612">
        <f t="shared" si="11"/>
        <v>0</v>
      </c>
    </row>
  </sheetData>
  <sheetProtection selectLockedCells="1" selectUnlockedCells="1"/>
  <mergeCells count="12">
    <mergeCell ref="A5:A41"/>
    <mergeCell ref="A42:A78"/>
    <mergeCell ref="J2:K2"/>
    <mergeCell ref="L2:L4"/>
    <mergeCell ref="G3:G4"/>
    <mergeCell ref="H3:H4"/>
    <mergeCell ref="D2:E3"/>
    <mergeCell ref="J3:J4"/>
    <mergeCell ref="K3:K4"/>
    <mergeCell ref="G2:H2"/>
    <mergeCell ref="I2:I4"/>
    <mergeCell ref="F2:F4"/>
  </mergeCells>
  <phoneticPr fontId="5"/>
  <dataValidations count="1">
    <dataValidation imeMode="off" allowBlank="1" showInputMessage="1" showErrorMessage="1" sqref="L5:L78" xr:uid="{8A26FE85-794C-4530-BD9D-086677790FA4}"/>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5D9109-86D7-43F9-991C-E3DAF030DB67}">
  <sheetPr>
    <tabColor theme="9" tint="0.79998168889431442"/>
    <pageSetUpPr fitToPage="1"/>
  </sheetPr>
  <dimension ref="A1:N79"/>
  <sheetViews>
    <sheetView view="pageBreakPreview" zoomScale="90" zoomScaleNormal="90" zoomScaleSheetLayoutView="90" workbookViewId="0">
      <pane xSplit="4" ySplit="4" topLeftCell="E5" activePane="bottomRight" state="frozen"/>
      <selection pane="topRight" activeCell="E1" sqref="E1"/>
      <selection pane="bottomLeft" activeCell="A5" sqref="A5"/>
      <selection pane="bottomRight"/>
    </sheetView>
  </sheetViews>
  <sheetFormatPr defaultColWidth="9.21875" defaultRowHeight="15.9" customHeight="1" x14ac:dyDescent="0.2"/>
  <cols>
    <col min="1" max="1" width="2.77734375" customWidth="1"/>
    <col min="2" max="2" width="4.21875" customWidth="1"/>
    <col min="3" max="3" width="6.109375" customWidth="1"/>
    <col min="4" max="4" width="33.77734375" customWidth="1"/>
    <col min="5" max="6" width="11.33203125" customWidth="1"/>
    <col min="7" max="7" width="11.77734375" customWidth="1"/>
    <col min="8" max="9" width="11.33203125" customWidth="1"/>
    <col min="10" max="10" width="5.6640625" customWidth="1"/>
    <col min="11" max="11" width="6.109375" customWidth="1"/>
    <col min="12" max="12" width="11.33203125" customWidth="1"/>
    <col min="13" max="14" width="8.77734375" customWidth="1"/>
  </cols>
  <sheetData>
    <row r="1" spans="1:14" ht="25.2" customHeight="1" x14ac:dyDescent="0.2">
      <c r="A1" s="465" t="s">
        <v>227</v>
      </c>
      <c r="B1" s="364"/>
      <c r="C1" s="365"/>
      <c r="D1" s="366"/>
      <c r="E1" s="367"/>
      <c r="F1" s="367"/>
      <c r="G1" s="367"/>
      <c r="H1" s="367"/>
      <c r="I1" s="367"/>
      <c r="J1" s="367"/>
      <c r="K1" s="365"/>
      <c r="L1" s="366"/>
      <c r="M1" s="367"/>
      <c r="N1" s="367"/>
    </row>
    <row r="2" spans="1:14" ht="15.9" customHeight="1" x14ac:dyDescent="0.2">
      <c r="A2" s="367"/>
      <c r="B2" s="364"/>
      <c r="C2" s="365"/>
      <c r="D2" s="366"/>
      <c r="E2" s="367"/>
      <c r="F2" s="367"/>
      <c r="G2" s="367"/>
      <c r="H2" s="367"/>
      <c r="I2" s="367"/>
      <c r="J2" s="367"/>
      <c r="K2" s="365"/>
      <c r="L2" s="366"/>
      <c r="M2" s="367"/>
      <c r="N2" s="367"/>
    </row>
    <row r="3" spans="1:14" ht="15.9" customHeight="1" thickBot="1" x14ac:dyDescent="0.25">
      <c r="A3" s="367"/>
      <c r="B3" s="364"/>
      <c r="C3" s="368"/>
      <c r="D3" s="369"/>
      <c r="E3" s="367"/>
      <c r="F3" s="367"/>
      <c r="G3" s="367"/>
      <c r="H3" s="367"/>
      <c r="I3" s="367"/>
      <c r="J3" s="367"/>
      <c r="K3" s="368"/>
      <c r="L3" s="369"/>
      <c r="M3" s="367"/>
      <c r="N3" s="367"/>
    </row>
    <row r="4" spans="1:14" s="370" customFormat="1" ht="41.7" customHeight="1" thickBot="1" x14ac:dyDescent="0.25">
      <c r="C4" s="693" t="s">
        <v>197</v>
      </c>
      <c r="D4" s="694"/>
      <c r="E4" s="372" t="s">
        <v>198</v>
      </c>
      <c r="F4" s="373" t="s">
        <v>214</v>
      </c>
      <c r="G4" s="373" t="s">
        <v>199</v>
      </c>
      <c r="H4" s="371" t="s">
        <v>200</v>
      </c>
      <c r="I4" s="374" t="s">
        <v>201</v>
      </c>
      <c r="K4" s="695" t="s">
        <v>202</v>
      </c>
      <c r="L4" s="696"/>
      <c r="M4" s="375" t="s">
        <v>203</v>
      </c>
      <c r="N4" s="469" t="s">
        <v>95</v>
      </c>
    </row>
    <row r="5" spans="1:14" ht="15.9" customHeight="1" x14ac:dyDescent="0.2">
      <c r="A5" s="367"/>
      <c r="B5" s="697" t="s">
        <v>166</v>
      </c>
      <c r="C5" s="376">
        <v>1</v>
      </c>
      <c r="D5" s="377" t="s">
        <v>58</v>
      </c>
      <c r="E5" s="378">
        <v>0.20664421187697984</v>
      </c>
      <c r="F5" s="480">
        <v>0.59119999999999995</v>
      </c>
      <c r="G5" s="378">
        <v>8.282533666528584E-4</v>
      </c>
      <c r="H5" s="378">
        <v>0.54889931432695782</v>
      </c>
      <c r="I5" s="383">
        <v>0.17815469746180682</v>
      </c>
      <c r="J5" s="378"/>
      <c r="K5" s="385"/>
      <c r="L5" s="386"/>
      <c r="M5" s="378">
        <v>0.23807384073994797</v>
      </c>
      <c r="N5" s="470">
        <v>5.1045598561826597E-2</v>
      </c>
    </row>
    <row r="6" spans="1:14" ht="15.9" customHeight="1" x14ac:dyDescent="0.2">
      <c r="A6" s="367"/>
      <c r="B6" s="697"/>
      <c r="C6" s="387">
        <v>6</v>
      </c>
      <c r="D6" s="388" t="s">
        <v>15</v>
      </c>
      <c r="E6" s="379">
        <v>0.27668574272207019</v>
      </c>
      <c r="F6" s="378"/>
      <c r="G6" s="378">
        <v>4.6325541645475035E-5</v>
      </c>
      <c r="H6" s="378">
        <v>0.54416521522766859</v>
      </c>
      <c r="I6" s="383">
        <v>5.1754167703408807E-2</v>
      </c>
      <c r="J6" s="378"/>
      <c r="K6" s="385"/>
      <c r="L6" s="386"/>
      <c r="M6" s="378">
        <v>1.277017230258868E-2</v>
      </c>
      <c r="N6" s="470">
        <v>7.5257662349945367E-2</v>
      </c>
    </row>
    <row r="7" spans="1:14" ht="15.9" customHeight="1" x14ac:dyDescent="0.2">
      <c r="A7" s="367"/>
      <c r="B7" s="697"/>
      <c r="C7" s="387">
        <v>11</v>
      </c>
      <c r="D7" s="388" t="s">
        <v>45</v>
      </c>
      <c r="E7" s="379">
        <v>0.14717288592616773</v>
      </c>
      <c r="F7" s="378"/>
      <c r="G7" s="378">
        <v>2.3663040998853444E-2</v>
      </c>
      <c r="H7" s="378">
        <v>0.3665677397352527</v>
      </c>
      <c r="I7" s="383">
        <v>4.1771581629978773E-2</v>
      </c>
      <c r="J7" s="378"/>
      <c r="K7" s="385"/>
      <c r="L7" s="386"/>
      <c r="M7" s="378">
        <v>0.31897337124918018</v>
      </c>
      <c r="N7" s="470">
        <v>3.4973973027581803E-2</v>
      </c>
    </row>
    <row r="8" spans="1:14" ht="15.9" customHeight="1" x14ac:dyDescent="0.2">
      <c r="A8" s="367"/>
      <c r="B8" s="697"/>
      <c r="C8" s="387">
        <v>15</v>
      </c>
      <c r="D8" s="388" t="s">
        <v>16</v>
      </c>
      <c r="E8" s="379">
        <v>0.43615657636034011</v>
      </c>
      <c r="F8" s="378"/>
      <c r="G8" s="378">
        <v>1.389064990770537E-3</v>
      </c>
      <c r="H8" s="378">
        <v>0.5763909812833542</v>
      </c>
      <c r="I8" s="383">
        <v>0.13537267318642596</v>
      </c>
      <c r="J8" s="378"/>
      <c r="K8" s="385"/>
      <c r="L8" s="386"/>
      <c r="M8" s="378">
        <v>0.43288911114566259</v>
      </c>
      <c r="N8" s="470">
        <v>3.1827546858595429E-2</v>
      </c>
    </row>
    <row r="9" spans="1:14" ht="15.9" customHeight="1" x14ac:dyDescent="0.2">
      <c r="A9" s="367"/>
      <c r="B9" s="697"/>
      <c r="C9" s="387">
        <v>16</v>
      </c>
      <c r="D9" s="388" t="s">
        <v>17</v>
      </c>
      <c r="E9" s="379">
        <v>0.24032727248631672</v>
      </c>
      <c r="F9" s="378"/>
      <c r="G9" s="378">
        <v>2.3450632718285611E-3</v>
      </c>
      <c r="H9" s="378">
        <v>0.41950547994221876</v>
      </c>
      <c r="I9" s="383">
        <v>6.3368872337887808E-2</v>
      </c>
      <c r="J9" s="378"/>
      <c r="K9" s="385"/>
      <c r="L9" s="386"/>
      <c r="M9" s="378">
        <v>0.22777404050280578</v>
      </c>
      <c r="N9" s="470">
        <v>6.8733145769724807E-2</v>
      </c>
    </row>
    <row r="10" spans="1:14" ht="15.9" customHeight="1" x14ac:dyDescent="0.2">
      <c r="A10" s="367"/>
      <c r="B10" s="697"/>
      <c r="C10" s="387">
        <v>20</v>
      </c>
      <c r="D10" s="388" t="s">
        <v>18</v>
      </c>
      <c r="E10" s="379">
        <v>0.13235081089256764</v>
      </c>
      <c r="F10" s="378"/>
      <c r="G10" s="378">
        <v>6.1346317604425412E-3</v>
      </c>
      <c r="H10" s="378">
        <v>0.33202232111473495</v>
      </c>
      <c r="I10" s="383">
        <v>2.209956520905541E-2</v>
      </c>
      <c r="J10" s="378"/>
      <c r="K10" s="385"/>
      <c r="L10" s="386"/>
      <c r="M10" s="378">
        <v>0.21020511769673969</v>
      </c>
      <c r="N10" s="470">
        <v>2.985913057786839E-2</v>
      </c>
    </row>
    <row r="11" spans="1:14" ht="15.9" customHeight="1" x14ac:dyDescent="0.2">
      <c r="A11" s="367"/>
      <c r="B11" s="697"/>
      <c r="C11" s="387">
        <v>21</v>
      </c>
      <c r="D11" s="388" t="s">
        <v>19</v>
      </c>
      <c r="E11" s="379">
        <v>1.5366578298202762E-2</v>
      </c>
      <c r="F11" s="378"/>
      <c r="G11" s="378">
        <v>1.0856856288077593E-2</v>
      </c>
      <c r="H11" s="378">
        <v>0.59301676361341638</v>
      </c>
      <c r="I11" s="383">
        <v>1.658827702503432E-3</v>
      </c>
      <c r="J11" s="378"/>
      <c r="K11" s="385"/>
      <c r="L11" s="386"/>
      <c r="M11" s="378">
        <v>0.18250341317981927</v>
      </c>
      <c r="N11" s="470">
        <v>2.3246482054168363E-2</v>
      </c>
    </row>
    <row r="12" spans="1:14" ht="15.9" customHeight="1" x14ac:dyDescent="0.2">
      <c r="A12" s="367"/>
      <c r="B12" s="697"/>
      <c r="C12" s="387">
        <v>22</v>
      </c>
      <c r="D12" s="388" t="s">
        <v>59</v>
      </c>
      <c r="E12" s="379">
        <v>0.29642139363044906</v>
      </c>
      <c r="F12" s="378"/>
      <c r="G12" s="378">
        <v>2.5491403260825439E-3</v>
      </c>
      <c r="H12" s="378">
        <v>0.48094904034193403</v>
      </c>
      <c r="I12" s="383">
        <v>6.3466632718841579E-2</v>
      </c>
      <c r="J12" s="378"/>
      <c r="K12" s="385"/>
      <c r="L12" s="386"/>
      <c r="M12" s="378">
        <v>0.18507748312665584</v>
      </c>
      <c r="N12" s="470">
        <v>3.2260839046717366E-2</v>
      </c>
    </row>
    <row r="13" spans="1:14" ht="15.9" customHeight="1" x14ac:dyDescent="0.2">
      <c r="A13" s="367"/>
      <c r="B13" s="697"/>
      <c r="C13" s="387">
        <v>25</v>
      </c>
      <c r="D13" s="388" t="s">
        <v>20</v>
      </c>
      <c r="E13" s="379">
        <v>0.21532335342092374</v>
      </c>
      <c r="F13" s="378"/>
      <c r="G13" s="378">
        <v>4.1390332304285876E-4</v>
      </c>
      <c r="H13" s="378">
        <v>0.47480249568791122</v>
      </c>
      <c r="I13" s="383">
        <v>4.1332169246821829E-2</v>
      </c>
      <c r="J13" s="378"/>
      <c r="K13" s="385"/>
      <c r="L13" s="386"/>
      <c r="M13" s="378">
        <v>0.17883609489207672</v>
      </c>
      <c r="N13" s="470">
        <v>6.6271205902616259E-2</v>
      </c>
    </row>
    <row r="14" spans="1:14" ht="15.9" customHeight="1" x14ac:dyDescent="0.2">
      <c r="A14" s="367"/>
      <c r="B14" s="697"/>
      <c r="C14" s="387">
        <v>26</v>
      </c>
      <c r="D14" s="388" t="s">
        <v>21</v>
      </c>
      <c r="E14" s="379">
        <v>8.9957127681905211E-2</v>
      </c>
      <c r="F14" s="378"/>
      <c r="G14" s="378">
        <v>1.0073492390221392E-3</v>
      </c>
      <c r="H14" s="378">
        <v>0.29348826311984105</v>
      </c>
      <c r="I14" s="383">
        <v>1.4006653478446165E-2</v>
      </c>
      <c r="J14" s="378"/>
      <c r="K14" s="385"/>
      <c r="L14" s="386"/>
      <c r="M14" s="378">
        <v>4.4136684029070707E-2</v>
      </c>
      <c r="N14" s="470">
        <v>3.2259733117485527E-2</v>
      </c>
    </row>
    <row r="15" spans="1:14" ht="15.9" customHeight="1" x14ac:dyDescent="0.2">
      <c r="A15" s="367"/>
      <c r="B15" s="697"/>
      <c r="C15" s="387">
        <v>27</v>
      </c>
      <c r="D15" s="388" t="s">
        <v>22</v>
      </c>
      <c r="E15" s="379">
        <v>0.1681152734137924</v>
      </c>
      <c r="F15" s="378"/>
      <c r="G15" s="378">
        <v>4.946618848033626E-4</v>
      </c>
      <c r="H15" s="378">
        <v>0.22548099641450234</v>
      </c>
      <c r="I15" s="383">
        <v>2.8901216292178868E-2</v>
      </c>
      <c r="J15" s="378"/>
      <c r="K15" s="385"/>
      <c r="L15" s="386"/>
      <c r="M15" s="378">
        <v>8.3707677576120507E-2</v>
      </c>
      <c r="N15" s="470">
        <v>3.285072636067244E-2</v>
      </c>
    </row>
    <row r="16" spans="1:14" ht="15.9" customHeight="1" x14ac:dyDescent="0.2">
      <c r="A16" s="367"/>
      <c r="B16" s="697"/>
      <c r="C16" s="387">
        <v>28</v>
      </c>
      <c r="D16" s="388" t="s">
        <v>23</v>
      </c>
      <c r="E16" s="379">
        <v>0.3391938259475889</v>
      </c>
      <c r="F16" s="378"/>
      <c r="G16" s="378">
        <v>1.9571526394235794E-3</v>
      </c>
      <c r="H16" s="378">
        <v>0.53602901928406821</v>
      </c>
      <c r="I16" s="383">
        <v>7.0065002239880284E-2</v>
      </c>
      <c r="J16" s="378"/>
      <c r="K16" s="385"/>
      <c r="L16" s="386"/>
      <c r="M16" s="378">
        <v>0.10045191089862339</v>
      </c>
      <c r="N16" s="470">
        <v>4.5402979811794537E-2</v>
      </c>
    </row>
    <row r="17" spans="2:14" ht="15.9" customHeight="1" x14ac:dyDescent="0.2">
      <c r="B17" s="697"/>
      <c r="C17" s="387">
        <v>29</v>
      </c>
      <c r="D17" s="388" t="s">
        <v>46</v>
      </c>
      <c r="E17" s="379">
        <v>0.24995477104368874</v>
      </c>
      <c r="F17" s="378"/>
      <c r="G17" s="378">
        <v>2.9840971701936909E-4</v>
      </c>
      <c r="H17" s="378">
        <v>0.4371953157470112</v>
      </c>
      <c r="I17" s="383">
        <v>4.86089039923722E-2</v>
      </c>
      <c r="J17" s="378"/>
      <c r="K17" s="385"/>
      <c r="L17" s="386"/>
      <c r="M17" s="378">
        <v>0.1236190709404834</v>
      </c>
      <c r="N17" s="470">
        <v>1.5240610059349222E-2</v>
      </c>
    </row>
    <row r="18" spans="2:14" ht="15.9" customHeight="1" x14ac:dyDescent="0.2">
      <c r="B18" s="697"/>
      <c r="C18" s="387">
        <v>30</v>
      </c>
      <c r="D18" s="388" t="s">
        <v>47</v>
      </c>
      <c r="E18" s="379">
        <v>0.32890611270154901</v>
      </c>
      <c r="F18" s="378"/>
      <c r="G18" s="378">
        <v>2.0534940173992509E-4</v>
      </c>
      <c r="H18" s="378">
        <v>0.50027018282097147</v>
      </c>
      <c r="I18" s="383">
        <v>5.5439215435076461E-2</v>
      </c>
      <c r="J18" s="378"/>
      <c r="K18" s="385"/>
      <c r="L18" s="386"/>
      <c r="M18" s="378">
        <v>0.13307505497583852</v>
      </c>
      <c r="N18" s="470">
        <v>1.3002631979161374E-2</v>
      </c>
    </row>
    <row r="19" spans="2:14" ht="15.9" customHeight="1" x14ac:dyDescent="0.2">
      <c r="B19" s="697"/>
      <c r="C19" s="387">
        <v>31</v>
      </c>
      <c r="D19" s="388" t="s">
        <v>48</v>
      </c>
      <c r="E19" s="379">
        <v>0.30074510202009946</v>
      </c>
      <c r="F19" s="378"/>
      <c r="G19" s="378">
        <v>1.757842553148722E-4</v>
      </c>
      <c r="H19" s="378">
        <v>0.46535783169221401</v>
      </c>
      <c r="I19" s="383">
        <v>5.5170033499137142E-2</v>
      </c>
      <c r="J19" s="378"/>
      <c r="K19" s="385"/>
      <c r="L19" s="386"/>
      <c r="M19" s="378">
        <v>0.20693389562783923</v>
      </c>
      <c r="N19" s="470">
        <v>1.5496284781023193E-2</v>
      </c>
    </row>
    <row r="20" spans="2:14" ht="15.9" customHeight="1" x14ac:dyDescent="0.2">
      <c r="B20" s="697"/>
      <c r="C20" s="387">
        <v>32</v>
      </c>
      <c r="D20" s="388" t="s">
        <v>49</v>
      </c>
      <c r="E20" s="379">
        <v>0.13903129713675871</v>
      </c>
      <c r="F20" s="378"/>
      <c r="G20" s="378">
        <v>2.2467718413935847E-4</v>
      </c>
      <c r="H20" s="378">
        <v>0.25095860988755131</v>
      </c>
      <c r="I20" s="383">
        <v>2.3213844086919906E-2</v>
      </c>
      <c r="J20" s="378"/>
      <c r="K20" s="385"/>
      <c r="L20" s="386"/>
      <c r="M20" s="378">
        <v>6.7976828865455044E-2</v>
      </c>
      <c r="N20" s="470">
        <v>1.0993871975732818E-2</v>
      </c>
    </row>
    <row r="21" spans="2:14" ht="15.9" customHeight="1" x14ac:dyDescent="0.2">
      <c r="B21" s="697"/>
      <c r="C21" s="387">
        <v>33</v>
      </c>
      <c r="D21" s="388" t="s">
        <v>24</v>
      </c>
      <c r="E21" s="379">
        <v>0.22200093198777096</v>
      </c>
      <c r="F21" s="378"/>
      <c r="G21" s="378">
        <v>2.2400642684301301E-3</v>
      </c>
      <c r="H21" s="378">
        <v>0.41524028788066703</v>
      </c>
      <c r="I21" s="383">
        <v>4.1974369132179709E-2</v>
      </c>
      <c r="J21" s="378"/>
      <c r="K21" s="385"/>
      <c r="L21" s="386"/>
      <c r="M21" s="378">
        <v>0.18806332509313814</v>
      </c>
      <c r="N21" s="470">
        <v>1.1049325330265493E-2</v>
      </c>
    </row>
    <row r="22" spans="2:14" ht="15.9" customHeight="1" x14ac:dyDescent="0.2">
      <c r="B22" s="697"/>
      <c r="C22" s="387">
        <v>34</v>
      </c>
      <c r="D22" s="388" t="s">
        <v>60</v>
      </c>
      <c r="E22" s="379">
        <v>0.21853932584269664</v>
      </c>
      <c r="F22" s="378"/>
      <c r="G22" s="378">
        <v>4.3558873440794883E-4</v>
      </c>
      <c r="H22" s="378">
        <v>0.29382573254020711</v>
      </c>
      <c r="I22" s="383">
        <v>2.7974223397224059E-2</v>
      </c>
      <c r="J22" s="378"/>
      <c r="K22" s="385"/>
      <c r="L22" s="386"/>
      <c r="M22" s="378">
        <v>0.1934627447343559</v>
      </c>
      <c r="N22" s="470">
        <v>8.7390249027079186E-3</v>
      </c>
    </row>
    <row r="23" spans="2:14" ht="15.9" customHeight="1" x14ac:dyDescent="0.2">
      <c r="B23" s="697"/>
      <c r="C23" s="387">
        <v>35</v>
      </c>
      <c r="D23" s="388" t="s">
        <v>25</v>
      </c>
      <c r="E23" s="379">
        <v>0.19398352241618877</v>
      </c>
      <c r="F23" s="378"/>
      <c r="G23" s="378">
        <v>4.9868840664595796E-3</v>
      </c>
      <c r="H23" s="378">
        <v>0.29455371574531947</v>
      </c>
      <c r="I23" s="383">
        <v>3.1897234322410081E-2</v>
      </c>
      <c r="J23" s="378"/>
      <c r="K23" s="385"/>
      <c r="L23" s="386"/>
      <c r="M23" s="378">
        <v>9.5805722682401659E-2</v>
      </c>
      <c r="N23" s="470">
        <v>1.8393509592828379E-2</v>
      </c>
    </row>
    <row r="24" spans="2:14" ht="15.9" customHeight="1" x14ac:dyDescent="0.2">
      <c r="B24" s="697"/>
      <c r="C24" s="387">
        <v>39</v>
      </c>
      <c r="D24" s="388" t="s">
        <v>0</v>
      </c>
      <c r="E24" s="379">
        <v>0.43643714905419395</v>
      </c>
      <c r="F24" s="378"/>
      <c r="G24" s="378">
        <v>5.1907314473159079E-3</v>
      </c>
      <c r="H24" s="378">
        <v>0.64660938173079108</v>
      </c>
      <c r="I24" s="383">
        <v>0.1057806395054451</v>
      </c>
      <c r="J24" s="378"/>
      <c r="K24" s="385"/>
      <c r="L24" s="386"/>
      <c r="M24" s="378">
        <v>0.3102277989937019</v>
      </c>
      <c r="N24" s="470">
        <v>4.8667963807104558E-2</v>
      </c>
    </row>
    <row r="25" spans="2:14" ht="15.9" customHeight="1" x14ac:dyDescent="0.2">
      <c r="B25" s="697"/>
      <c r="C25" s="387">
        <v>41</v>
      </c>
      <c r="D25" s="388" t="s">
        <v>26</v>
      </c>
      <c r="E25" s="379">
        <v>0.32845080166964202</v>
      </c>
      <c r="F25" s="378"/>
      <c r="G25" s="378">
        <v>8.5124934949844713E-3</v>
      </c>
      <c r="H25" s="378">
        <v>0.4629316831323293</v>
      </c>
      <c r="I25" s="383">
        <v>6.6427219292378284E-2</v>
      </c>
      <c r="J25" s="378"/>
      <c r="K25" s="385"/>
      <c r="L25" s="386"/>
      <c r="M25" s="378">
        <v>0</v>
      </c>
      <c r="N25" s="470">
        <v>0</v>
      </c>
    </row>
    <row r="26" spans="2:14" ht="15.9" customHeight="1" x14ac:dyDescent="0.2">
      <c r="B26" s="697"/>
      <c r="C26" s="387">
        <v>46</v>
      </c>
      <c r="D26" s="388" t="s">
        <v>27</v>
      </c>
      <c r="E26" s="379">
        <v>0.10482699266141644</v>
      </c>
      <c r="F26" s="378"/>
      <c r="G26" s="378">
        <v>2.1279111393130636E-2</v>
      </c>
      <c r="H26" s="378">
        <v>0.38388472963843828</v>
      </c>
      <c r="I26" s="383">
        <v>1.1463182150491861E-2</v>
      </c>
      <c r="J26" s="378"/>
      <c r="K26" s="385"/>
      <c r="L26" s="386"/>
      <c r="M26" s="378">
        <v>0</v>
      </c>
      <c r="N26" s="470">
        <v>0</v>
      </c>
    </row>
    <row r="27" spans="2:14" ht="15.9" customHeight="1" x14ac:dyDescent="0.2">
      <c r="B27" s="697"/>
      <c r="C27" s="387">
        <v>47</v>
      </c>
      <c r="D27" s="388" t="s">
        <v>50</v>
      </c>
      <c r="E27" s="379">
        <v>0.12521350931677019</v>
      </c>
      <c r="F27" s="378"/>
      <c r="G27" s="378">
        <v>1.3653469791945001E-2</v>
      </c>
      <c r="H27" s="378">
        <v>0.38286345108695652</v>
      </c>
      <c r="I27" s="383">
        <v>1.5722049689440992E-2</v>
      </c>
      <c r="J27" s="378"/>
      <c r="K27" s="385"/>
      <c r="L27" s="386"/>
      <c r="M27" s="378">
        <v>0</v>
      </c>
      <c r="N27" s="470">
        <v>0</v>
      </c>
    </row>
    <row r="28" spans="2:14" ht="15.9" customHeight="1" x14ac:dyDescent="0.2">
      <c r="B28" s="697"/>
      <c r="C28" s="387">
        <v>48</v>
      </c>
      <c r="D28" s="388" t="s">
        <v>51</v>
      </c>
      <c r="E28" s="379">
        <v>0.31631040640727315</v>
      </c>
      <c r="F28" s="378"/>
      <c r="G28" s="378">
        <v>4.4635740555750442E-3</v>
      </c>
      <c r="H28" s="378">
        <v>0.4921370204015369</v>
      </c>
      <c r="I28" s="383">
        <v>6.8897126467882458E-2</v>
      </c>
      <c r="J28" s="378"/>
      <c r="K28" s="385"/>
      <c r="L28" s="386"/>
      <c r="M28" s="378">
        <v>0</v>
      </c>
      <c r="N28" s="470">
        <v>0</v>
      </c>
    </row>
    <row r="29" spans="2:14" ht="15.9" customHeight="1" x14ac:dyDescent="0.2">
      <c r="B29" s="697"/>
      <c r="C29" s="387">
        <v>51</v>
      </c>
      <c r="D29" s="388" t="s">
        <v>1</v>
      </c>
      <c r="E29" s="379">
        <v>0.4320227078904828</v>
      </c>
      <c r="F29" s="378"/>
      <c r="G29" s="378">
        <v>0.14580847781819853</v>
      </c>
      <c r="H29" s="378">
        <v>0.69354811022346696</v>
      </c>
      <c r="I29" s="383">
        <v>0.10668502237496069</v>
      </c>
      <c r="J29" s="378"/>
      <c r="K29" s="385"/>
      <c r="L29" s="386"/>
      <c r="M29" s="378">
        <v>33.737110570626754</v>
      </c>
      <c r="N29" s="470">
        <v>0</v>
      </c>
    </row>
    <row r="30" spans="2:14" ht="15.9" customHeight="1" x14ac:dyDescent="0.2">
      <c r="B30" s="697"/>
      <c r="C30" s="387">
        <v>53</v>
      </c>
      <c r="D30" s="388" t="s">
        <v>2</v>
      </c>
      <c r="E30" s="379">
        <v>0.32425868031739385</v>
      </c>
      <c r="F30" s="378"/>
      <c r="G30" s="378">
        <v>7.7531422297666588E-2</v>
      </c>
      <c r="H30" s="378">
        <v>0.61406612131145177</v>
      </c>
      <c r="I30" s="383">
        <v>4.5902976830826767E-2</v>
      </c>
      <c r="J30" s="378"/>
      <c r="K30" s="385"/>
      <c r="L30" s="386"/>
      <c r="M30" s="378">
        <v>0</v>
      </c>
      <c r="N30" s="470">
        <v>0</v>
      </c>
    </row>
    <row r="31" spans="2:14" ht="15.9" customHeight="1" x14ac:dyDescent="0.2">
      <c r="B31" s="697"/>
      <c r="C31" s="387">
        <v>55</v>
      </c>
      <c r="D31" s="388" t="s">
        <v>28</v>
      </c>
      <c r="E31" s="379">
        <v>9.7869220297726142E-2</v>
      </c>
      <c r="F31" s="378"/>
      <c r="G31" s="378">
        <v>0.23241468886103325</v>
      </c>
      <c r="H31" s="378">
        <v>0.74125020871456737</v>
      </c>
      <c r="I31" s="383">
        <v>2.1993211049403008E-2</v>
      </c>
      <c r="J31" s="378"/>
      <c r="K31" s="385"/>
      <c r="L31" s="386"/>
      <c r="M31" s="378">
        <v>0</v>
      </c>
      <c r="N31" s="470">
        <v>0</v>
      </c>
    </row>
    <row r="32" spans="2:14" ht="15.9" customHeight="1" x14ac:dyDescent="0.2">
      <c r="B32" s="697"/>
      <c r="C32" s="387">
        <v>57</v>
      </c>
      <c r="D32" s="388" t="s">
        <v>52</v>
      </c>
      <c r="E32" s="379">
        <v>0.36359378129766878</v>
      </c>
      <c r="F32" s="378"/>
      <c r="G32" s="378">
        <v>4.9729092172143975E-2</v>
      </c>
      <c r="H32" s="378">
        <v>0.56140359232453341</v>
      </c>
      <c r="I32" s="383">
        <v>7.6407563407763709E-2</v>
      </c>
      <c r="J32" s="378"/>
      <c r="K32" s="385"/>
      <c r="L32" s="386"/>
      <c r="M32" s="378">
        <v>0</v>
      </c>
      <c r="N32" s="470">
        <v>0.42498377757537042</v>
      </c>
    </row>
    <row r="33" spans="2:14" ht="15.9" customHeight="1" x14ac:dyDescent="0.2">
      <c r="B33" s="697"/>
      <c r="C33" s="387">
        <v>59</v>
      </c>
      <c r="D33" s="388" t="s">
        <v>53</v>
      </c>
      <c r="E33" s="379">
        <v>0.19650499888174716</v>
      </c>
      <c r="F33" s="378"/>
      <c r="G33" s="378">
        <v>6.5755277860607059E-2</v>
      </c>
      <c r="H33" s="378">
        <v>0.48078788044041038</v>
      </c>
      <c r="I33" s="383">
        <v>3.0261072239763494E-2</v>
      </c>
      <c r="J33" s="378"/>
      <c r="K33" s="385"/>
      <c r="L33" s="386"/>
      <c r="M33" s="378">
        <v>3.4860271439561788E-2</v>
      </c>
      <c r="N33" s="470">
        <v>4.8155258972889942E-3</v>
      </c>
    </row>
    <row r="34" spans="2:14" ht="15.9" customHeight="1" x14ac:dyDescent="0.2">
      <c r="B34" s="697"/>
      <c r="C34" s="387">
        <v>61</v>
      </c>
      <c r="D34" s="388" t="s">
        <v>3</v>
      </c>
      <c r="E34" s="379">
        <v>0.31017748285352797</v>
      </c>
      <c r="F34" s="378"/>
      <c r="G34" s="378">
        <v>5.7114928328069609E-3</v>
      </c>
      <c r="H34" s="378">
        <v>0.54237281995502473</v>
      </c>
      <c r="I34" s="383">
        <v>3.6520423162159935E-2</v>
      </c>
      <c r="J34" s="378"/>
      <c r="K34" s="385"/>
      <c r="L34" s="386"/>
      <c r="M34" s="378">
        <v>0</v>
      </c>
      <c r="N34" s="470">
        <v>0</v>
      </c>
    </row>
    <row r="35" spans="2:14" ht="15.9" customHeight="1" x14ac:dyDescent="0.2">
      <c r="B35" s="697"/>
      <c r="C35" s="387">
        <v>63</v>
      </c>
      <c r="D35" s="388" t="s">
        <v>29</v>
      </c>
      <c r="E35" s="379">
        <v>0.4430963079451754</v>
      </c>
      <c r="F35" s="378"/>
      <c r="G35" s="378">
        <v>3.4684072385545182E-2</v>
      </c>
      <c r="H35" s="378">
        <v>0.61113251323550066</v>
      </c>
      <c r="I35" s="383">
        <v>6.5147564328811983E-2</v>
      </c>
      <c r="J35" s="378"/>
      <c r="K35" s="385"/>
      <c r="L35" s="386"/>
      <c r="M35" s="378">
        <v>0</v>
      </c>
      <c r="N35" s="470">
        <v>1.4399715311367549E-5</v>
      </c>
    </row>
    <row r="36" spans="2:14" ht="15.9" customHeight="1" x14ac:dyDescent="0.2">
      <c r="B36" s="697"/>
      <c r="C36" s="387">
        <v>64</v>
      </c>
      <c r="D36" s="388" t="s">
        <v>54</v>
      </c>
      <c r="E36" s="379">
        <v>0.55315607479139017</v>
      </c>
      <c r="F36" s="378"/>
      <c r="G36" s="378">
        <v>6.0829392571999E-2</v>
      </c>
      <c r="H36" s="378">
        <v>0.62719086342957098</v>
      </c>
      <c r="I36" s="383">
        <v>0.12016185028578763</v>
      </c>
      <c r="J36" s="378"/>
      <c r="K36" s="385"/>
      <c r="L36" s="386"/>
      <c r="M36" s="378">
        <v>0</v>
      </c>
      <c r="N36" s="470">
        <v>0</v>
      </c>
    </row>
    <row r="37" spans="2:14" ht="15.9" customHeight="1" x14ac:dyDescent="0.2">
      <c r="B37" s="697"/>
      <c r="C37" s="387">
        <v>65</v>
      </c>
      <c r="D37" s="388" t="s">
        <v>61</v>
      </c>
      <c r="E37" s="379">
        <v>0.47179155655865684</v>
      </c>
      <c r="F37" s="378"/>
      <c r="G37" s="378">
        <v>1.0589266119482606E-2</v>
      </c>
      <c r="H37" s="378">
        <v>0.56016906541455425</v>
      </c>
      <c r="I37" s="383">
        <v>0.10677358012649661</v>
      </c>
      <c r="J37" s="378"/>
      <c r="K37" s="385"/>
      <c r="L37" s="386"/>
      <c r="M37" s="378">
        <v>0</v>
      </c>
      <c r="N37" s="470">
        <v>0</v>
      </c>
    </row>
    <row r="38" spans="2:14" ht="15.9" customHeight="1" x14ac:dyDescent="0.2">
      <c r="B38" s="697"/>
      <c r="C38" s="387">
        <v>66</v>
      </c>
      <c r="D38" s="388" t="s">
        <v>30</v>
      </c>
      <c r="E38" s="379">
        <v>0.32753904286505131</v>
      </c>
      <c r="F38" s="378"/>
      <c r="G38" s="378">
        <v>6.49300201030239E-2</v>
      </c>
      <c r="H38" s="378">
        <v>0.57483737445361438</v>
      </c>
      <c r="I38" s="383">
        <v>9.1449106548049094E-2</v>
      </c>
      <c r="J38" s="378"/>
      <c r="K38" s="385"/>
      <c r="L38" s="386"/>
      <c r="M38" s="378">
        <v>0</v>
      </c>
      <c r="N38" s="470">
        <v>0</v>
      </c>
    </row>
    <row r="39" spans="2:14" ht="15.9" customHeight="1" x14ac:dyDescent="0.2">
      <c r="B39" s="697"/>
      <c r="C39" s="387">
        <v>67</v>
      </c>
      <c r="D39" s="388" t="s">
        <v>31</v>
      </c>
      <c r="E39" s="379">
        <v>0.32284570673010049</v>
      </c>
      <c r="F39" s="378"/>
      <c r="G39" s="378">
        <v>0.103297664536183</v>
      </c>
      <c r="H39" s="378">
        <v>0.54969390163278509</v>
      </c>
      <c r="I39" s="383">
        <v>0.16555944028620237</v>
      </c>
      <c r="J39" s="378"/>
      <c r="K39" s="385"/>
      <c r="L39" s="386"/>
      <c r="M39" s="378">
        <v>2.4065710635694622E-5</v>
      </c>
      <c r="N39" s="470">
        <v>9.9211704282147083E-6</v>
      </c>
    </row>
    <row r="40" spans="2:14" ht="15.9" customHeight="1" x14ac:dyDescent="0.2">
      <c r="B40" s="697"/>
      <c r="C40" s="387">
        <v>68</v>
      </c>
      <c r="D40" s="388" t="s">
        <v>4</v>
      </c>
      <c r="E40" s="379">
        <v>0</v>
      </c>
      <c r="F40" s="378"/>
      <c r="G40" s="378">
        <v>1.7345273085476419E-3</v>
      </c>
      <c r="H40" s="378">
        <v>0</v>
      </c>
      <c r="I40" s="383">
        <v>0</v>
      </c>
      <c r="J40" s="378"/>
      <c r="K40" s="385"/>
      <c r="L40" s="386"/>
      <c r="M40" s="378">
        <v>0</v>
      </c>
      <c r="N40" s="470">
        <v>0</v>
      </c>
    </row>
    <row r="41" spans="2:14" ht="15.9" customHeight="1" thickBot="1" x14ac:dyDescent="0.25">
      <c r="B41" s="698"/>
      <c r="C41" s="389">
        <v>69</v>
      </c>
      <c r="D41" s="390" t="s">
        <v>5</v>
      </c>
      <c r="E41" s="380">
        <v>5.2944956677524989E-3</v>
      </c>
      <c r="F41" s="381"/>
      <c r="G41" s="381">
        <v>4.057729977584656E-3</v>
      </c>
      <c r="H41" s="381">
        <v>0.55719197404913001</v>
      </c>
      <c r="I41" s="384">
        <v>2.3046227117840884E-3</v>
      </c>
      <c r="J41" s="381"/>
      <c r="K41" s="391"/>
      <c r="L41" s="392"/>
      <c r="M41" s="381">
        <v>1.5753233448746726E-2</v>
      </c>
      <c r="N41" s="471">
        <v>3.6043000647173973E-2</v>
      </c>
    </row>
    <row r="42" spans="2:14" ht="15.9" customHeight="1" x14ac:dyDescent="0.2">
      <c r="B42" s="699" t="s">
        <v>167</v>
      </c>
      <c r="C42" s="387">
        <v>1</v>
      </c>
      <c r="D42" s="388" t="s">
        <v>58</v>
      </c>
      <c r="E42" s="379">
        <v>0.16678809473874209</v>
      </c>
      <c r="F42" s="382"/>
      <c r="G42" s="382">
        <v>3.374043813389855E-2</v>
      </c>
      <c r="H42" s="382">
        <v>0.46526812057194528</v>
      </c>
      <c r="I42" s="383">
        <v>0.20281394840325942</v>
      </c>
      <c r="J42" s="382"/>
      <c r="K42" s="385"/>
      <c r="L42" s="386"/>
      <c r="M42" s="382">
        <v>0.23807384073994797</v>
      </c>
      <c r="N42" s="470">
        <v>5.1045598561826597E-2</v>
      </c>
    </row>
    <row r="43" spans="2:14" ht="15.9" customHeight="1" x14ac:dyDescent="0.2">
      <c r="B43" s="699"/>
      <c r="C43" s="387">
        <v>6</v>
      </c>
      <c r="D43" s="388" t="s">
        <v>15</v>
      </c>
      <c r="E43" s="379">
        <v>0.19648571201146223</v>
      </c>
      <c r="F43" s="382"/>
      <c r="G43" s="382">
        <v>6.7816236936249529E-4</v>
      </c>
      <c r="H43" s="382">
        <v>0.56435763750696488</v>
      </c>
      <c r="I43" s="383">
        <v>4.2456021650879569E-2</v>
      </c>
      <c r="J43" s="382"/>
      <c r="K43" s="385"/>
      <c r="L43" s="386"/>
      <c r="M43" s="382">
        <v>1.277017230258868E-2</v>
      </c>
      <c r="N43" s="470">
        <v>7.5257662349945367E-2</v>
      </c>
    </row>
    <row r="44" spans="2:14" ht="15.9" customHeight="1" x14ac:dyDescent="0.2">
      <c r="B44" s="699"/>
      <c r="C44" s="387">
        <v>11</v>
      </c>
      <c r="D44" s="388" t="s">
        <v>45</v>
      </c>
      <c r="E44" s="379">
        <v>0.12900941686555834</v>
      </c>
      <c r="F44" s="382"/>
      <c r="G44" s="382">
        <v>9.872293811033761E-2</v>
      </c>
      <c r="H44" s="382">
        <v>0.35710031663099157</v>
      </c>
      <c r="I44" s="383">
        <v>3.7707181300307056E-2</v>
      </c>
      <c r="J44" s="382"/>
      <c r="K44" s="385"/>
      <c r="L44" s="386"/>
      <c r="M44" s="382">
        <v>0.31897337124918018</v>
      </c>
      <c r="N44" s="470">
        <v>3.4973973027581803E-2</v>
      </c>
    </row>
    <row r="45" spans="2:14" ht="15.9" customHeight="1" x14ac:dyDescent="0.2">
      <c r="B45" s="699"/>
      <c r="C45" s="387">
        <v>15</v>
      </c>
      <c r="D45" s="388" t="s">
        <v>16</v>
      </c>
      <c r="E45" s="379">
        <v>0.27460361482214829</v>
      </c>
      <c r="F45" s="382"/>
      <c r="G45" s="382">
        <v>4.4684984027011003E-3</v>
      </c>
      <c r="H45" s="382">
        <v>0.42129255691965561</v>
      </c>
      <c r="I45" s="383">
        <v>0.11839715605213659</v>
      </c>
      <c r="J45" s="382"/>
      <c r="K45" s="385"/>
      <c r="L45" s="386"/>
      <c r="M45" s="382">
        <v>0.43288911114566259</v>
      </c>
      <c r="N45" s="470">
        <v>3.1827546858595429E-2</v>
      </c>
    </row>
    <row r="46" spans="2:14" ht="15.9" customHeight="1" x14ac:dyDescent="0.2">
      <c r="B46" s="699"/>
      <c r="C46" s="387">
        <v>16</v>
      </c>
      <c r="D46" s="388" t="s">
        <v>17</v>
      </c>
      <c r="E46" s="379">
        <v>0.16765606976422276</v>
      </c>
      <c r="F46" s="382"/>
      <c r="G46" s="382">
        <v>1.3000603498363022E-2</v>
      </c>
      <c r="H46" s="382">
        <v>0.37760845291376366</v>
      </c>
      <c r="I46" s="383">
        <v>4.4756609606422741E-2</v>
      </c>
      <c r="J46" s="382"/>
      <c r="K46" s="385"/>
      <c r="L46" s="386"/>
      <c r="M46" s="382">
        <v>0.22777404050280578</v>
      </c>
      <c r="N46" s="470">
        <v>6.8733145769724807E-2</v>
      </c>
    </row>
    <row r="47" spans="2:14" ht="15.9" customHeight="1" x14ac:dyDescent="0.2">
      <c r="B47" s="699"/>
      <c r="C47" s="387">
        <v>20</v>
      </c>
      <c r="D47" s="388" t="s">
        <v>18</v>
      </c>
      <c r="E47" s="379">
        <v>0.10297205924002252</v>
      </c>
      <c r="F47" s="382"/>
      <c r="G47" s="382">
        <v>2.1674317443676618E-2</v>
      </c>
      <c r="H47" s="382">
        <v>0.35478575271937751</v>
      </c>
      <c r="I47" s="383">
        <v>1.7405944345354796E-2</v>
      </c>
      <c r="J47" s="382"/>
      <c r="K47" s="385"/>
      <c r="L47" s="386"/>
      <c r="M47" s="382">
        <v>0.21020511769673969</v>
      </c>
      <c r="N47" s="470">
        <v>2.985913057786839E-2</v>
      </c>
    </row>
    <row r="48" spans="2:14" ht="15.9" customHeight="1" x14ac:dyDescent="0.2">
      <c r="B48" s="699"/>
      <c r="C48" s="387">
        <v>21</v>
      </c>
      <c r="D48" s="388" t="s">
        <v>19</v>
      </c>
      <c r="E48" s="379">
        <v>1.5275407552704451E-2</v>
      </c>
      <c r="F48" s="382"/>
      <c r="G48" s="382">
        <v>1.2492468729416931E-2</v>
      </c>
      <c r="H48" s="382">
        <v>0.37966340367030282</v>
      </c>
      <c r="I48" s="383">
        <v>2.510859429577285E-3</v>
      </c>
      <c r="J48" s="382"/>
      <c r="K48" s="385"/>
      <c r="L48" s="386"/>
      <c r="M48" s="382">
        <v>0.18250341317981927</v>
      </c>
      <c r="N48" s="470">
        <v>2.3246482054168363E-2</v>
      </c>
    </row>
    <row r="49" spans="2:14" ht="15.9" customHeight="1" x14ac:dyDescent="0.2">
      <c r="B49" s="699"/>
      <c r="C49" s="387">
        <v>22</v>
      </c>
      <c r="D49" s="388" t="s">
        <v>59</v>
      </c>
      <c r="E49" s="379">
        <v>0.22949920455821585</v>
      </c>
      <c r="F49" s="382"/>
      <c r="G49" s="382">
        <v>1.2694546420119621E-2</v>
      </c>
      <c r="H49" s="382">
        <v>0.43352758929469282</v>
      </c>
      <c r="I49" s="383">
        <v>4.5824675949575525E-2</v>
      </c>
      <c r="J49" s="382"/>
      <c r="K49" s="385"/>
      <c r="L49" s="386"/>
      <c r="M49" s="382">
        <v>0.18507748312665584</v>
      </c>
      <c r="N49" s="470">
        <v>3.2260839046717366E-2</v>
      </c>
    </row>
    <row r="50" spans="2:14" ht="15.9" customHeight="1" x14ac:dyDescent="0.2">
      <c r="B50" s="699"/>
      <c r="C50" s="387">
        <v>25</v>
      </c>
      <c r="D50" s="388" t="s">
        <v>20</v>
      </c>
      <c r="E50" s="379">
        <v>0.2274741865318225</v>
      </c>
      <c r="F50" s="382"/>
      <c r="G50" s="382">
        <v>2.4535541519412349E-3</v>
      </c>
      <c r="H50" s="382">
        <v>0.50142609704776075</v>
      </c>
      <c r="I50" s="383">
        <v>4.796223984509948E-2</v>
      </c>
      <c r="J50" s="382"/>
      <c r="K50" s="385"/>
      <c r="L50" s="386"/>
      <c r="M50" s="382">
        <v>0.17883609489207672</v>
      </c>
      <c r="N50" s="470">
        <v>6.6271205902616259E-2</v>
      </c>
    </row>
    <row r="51" spans="2:14" ht="15.9" customHeight="1" x14ac:dyDescent="0.2">
      <c r="B51" s="699"/>
      <c r="C51" s="387">
        <v>26</v>
      </c>
      <c r="D51" s="388" t="s">
        <v>21</v>
      </c>
      <c r="E51" s="379">
        <v>7.3030386454532234E-2</v>
      </c>
      <c r="F51" s="382"/>
      <c r="G51" s="382">
        <v>7.7958418524572883E-3</v>
      </c>
      <c r="H51" s="382">
        <v>0.26846156600679238</v>
      </c>
      <c r="I51" s="383">
        <v>1.3060200698574944E-2</v>
      </c>
      <c r="J51" s="382"/>
      <c r="K51" s="385"/>
      <c r="L51" s="386"/>
      <c r="M51" s="382">
        <v>4.4136684029070707E-2</v>
      </c>
      <c r="N51" s="470">
        <v>3.2259733117485527E-2</v>
      </c>
    </row>
    <row r="52" spans="2:14" ht="15.9" customHeight="1" x14ac:dyDescent="0.2">
      <c r="B52" s="699"/>
      <c r="C52" s="387">
        <v>27</v>
      </c>
      <c r="D52" s="388" t="s">
        <v>22</v>
      </c>
      <c r="E52" s="379">
        <v>0.10210164298476854</v>
      </c>
      <c r="F52" s="382"/>
      <c r="G52" s="382">
        <v>2.9130346471988337E-3</v>
      </c>
      <c r="H52" s="382">
        <v>0.20737155382181721</v>
      </c>
      <c r="I52" s="383">
        <v>1.9943910887495926E-2</v>
      </c>
      <c r="J52" s="382"/>
      <c r="K52" s="385"/>
      <c r="L52" s="386"/>
      <c r="M52" s="382">
        <v>8.3707677576120507E-2</v>
      </c>
      <c r="N52" s="470">
        <v>3.285072636067244E-2</v>
      </c>
    </row>
    <row r="53" spans="2:14" ht="15.9" customHeight="1" x14ac:dyDescent="0.2">
      <c r="B53" s="699"/>
      <c r="C53" s="387">
        <v>28</v>
      </c>
      <c r="D53" s="388" t="s">
        <v>23</v>
      </c>
      <c r="E53" s="379">
        <v>0.29860239827131402</v>
      </c>
      <c r="F53" s="382"/>
      <c r="G53" s="382">
        <v>5.1477580037006575E-3</v>
      </c>
      <c r="H53" s="382">
        <v>0.49898526855793307</v>
      </c>
      <c r="I53" s="383">
        <v>6.6854622425969595E-2</v>
      </c>
      <c r="J53" s="382"/>
      <c r="K53" s="385"/>
      <c r="L53" s="386"/>
      <c r="M53" s="382">
        <v>0.10045191089862339</v>
      </c>
      <c r="N53" s="470">
        <v>4.5402979811794537E-2</v>
      </c>
    </row>
    <row r="54" spans="2:14" ht="15.9" customHeight="1" x14ac:dyDescent="0.2">
      <c r="B54" s="699"/>
      <c r="C54" s="387">
        <v>29</v>
      </c>
      <c r="D54" s="388" t="s">
        <v>46</v>
      </c>
      <c r="E54" s="379">
        <v>0.23751309979024671</v>
      </c>
      <c r="F54" s="382"/>
      <c r="G54" s="382">
        <v>1.3635496864613141E-3</v>
      </c>
      <c r="H54" s="382">
        <v>0.46572436944776452</v>
      </c>
      <c r="I54" s="383">
        <v>3.6881490172611768E-2</v>
      </c>
      <c r="J54" s="382"/>
      <c r="K54" s="385"/>
      <c r="L54" s="386"/>
      <c r="M54" s="382">
        <v>0.1236190709404834</v>
      </c>
      <c r="N54" s="470">
        <v>1.5240610059349222E-2</v>
      </c>
    </row>
    <row r="55" spans="2:14" ht="15.9" customHeight="1" x14ac:dyDescent="0.2">
      <c r="B55" s="699"/>
      <c r="C55" s="387">
        <v>30</v>
      </c>
      <c r="D55" s="388" t="s">
        <v>47</v>
      </c>
      <c r="E55" s="379">
        <v>0.27214633259678062</v>
      </c>
      <c r="F55" s="382"/>
      <c r="G55" s="382">
        <v>1.0481828801457247E-3</v>
      </c>
      <c r="H55" s="382">
        <v>0.48409743388718862</v>
      </c>
      <c r="I55" s="383">
        <v>4.5593166956508564E-2</v>
      </c>
      <c r="J55" s="382"/>
      <c r="K55" s="385"/>
      <c r="L55" s="386"/>
      <c r="M55" s="382">
        <v>0.13307505497583852</v>
      </c>
      <c r="N55" s="470">
        <v>1.3002631979161374E-2</v>
      </c>
    </row>
    <row r="56" spans="2:14" ht="15.9" customHeight="1" x14ac:dyDescent="0.2">
      <c r="B56" s="699"/>
      <c r="C56" s="387">
        <v>31</v>
      </c>
      <c r="D56" s="388" t="s">
        <v>48</v>
      </c>
      <c r="E56" s="379">
        <v>0.26855075470519979</v>
      </c>
      <c r="F56" s="382"/>
      <c r="G56" s="382">
        <v>1.0872983061754864E-3</v>
      </c>
      <c r="H56" s="382">
        <v>0.41331890655044673</v>
      </c>
      <c r="I56" s="383">
        <v>4.6009999013026402E-2</v>
      </c>
      <c r="J56" s="382"/>
      <c r="K56" s="385"/>
      <c r="L56" s="386"/>
      <c r="M56" s="382">
        <v>0.20693389562783923</v>
      </c>
      <c r="N56" s="470">
        <v>1.5496284781023193E-2</v>
      </c>
    </row>
    <row r="57" spans="2:14" ht="15.9" customHeight="1" x14ac:dyDescent="0.2">
      <c r="B57" s="699"/>
      <c r="C57" s="387">
        <v>32</v>
      </c>
      <c r="D57" s="388" t="s">
        <v>49</v>
      </c>
      <c r="E57" s="379">
        <v>0.21557950754904176</v>
      </c>
      <c r="F57" s="382"/>
      <c r="G57" s="382">
        <v>3.8762456545908992E-3</v>
      </c>
      <c r="H57" s="382">
        <v>0.36725886004755054</v>
      </c>
      <c r="I57" s="383">
        <v>3.6661976915832881E-2</v>
      </c>
      <c r="J57" s="382"/>
      <c r="K57" s="385"/>
      <c r="L57" s="386"/>
      <c r="M57" s="382">
        <v>6.7976828865455044E-2</v>
      </c>
      <c r="N57" s="470">
        <v>1.0993871975732818E-2</v>
      </c>
    </row>
    <row r="58" spans="2:14" ht="15.9" customHeight="1" x14ac:dyDescent="0.2">
      <c r="B58" s="699"/>
      <c r="C58" s="387">
        <v>33</v>
      </c>
      <c r="D58" s="388" t="s">
        <v>24</v>
      </c>
      <c r="E58" s="379">
        <v>0.1968746926804599</v>
      </c>
      <c r="F58" s="382"/>
      <c r="G58" s="382">
        <v>8.159804726371506E-3</v>
      </c>
      <c r="H58" s="382">
        <v>0.35774400570804699</v>
      </c>
      <c r="I58" s="383">
        <v>3.5596240686335524E-2</v>
      </c>
      <c r="J58" s="382"/>
      <c r="K58" s="385"/>
      <c r="L58" s="386"/>
      <c r="M58" s="382">
        <v>0.18806332509313814</v>
      </c>
      <c r="N58" s="470">
        <v>1.1049325330265493E-2</v>
      </c>
    </row>
    <row r="59" spans="2:14" ht="15.9" customHeight="1" x14ac:dyDescent="0.2">
      <c r="B59" s="699"/>
      <c r="C59" s="387">
        <v>34</v>
      </c>
      <c r="D59" s="388" t="s">
        <v>60</v>
      </c>
      <c r="E59" s="379">
        <v>0.18079280817570004</v>
      </c>
      <c r="F59" s="382"/>
      <c r="G59" s="382">
        <v>4.1040878583031388E-3</v>
      </c>
      <c r="H59" s="382">
        <v>0.33583136262318247</v>
      </c>
      <c r="I59" s="383">
        <v>2.8491509905056514E-2</v>
      </c>
      <c r="J59" s="382"/>
      <c r="K59" s="385"/>
      <c r="L59" s="386"/>
      <c r="M59" s="382">
        <v>0.1934627447343559</v>
      </c>
      <c r="N59" s="470">
        <v>8.7390249027079186E-3</v>
      </c>
    </row>
    <row r="60" spans="2:14" ht="15.9" customHeight="1" x14ac:dyDescent="0.2">
      <c r="B60" s="699"/>
      <c r="C60" s="387">
        <v>35</v>
      </c>
      <c r="D60" s="388" t="s">
        <v>25</v>
      </c>
      <c r="E60" s="379">
        <v>0.14594278046759665</v>
      </c>
      <c r="F60" s="382"/>
      <c r="G60" s="382">
        <v>3.9284533362448373E-2</v>
      </c>
      <c r="H60" s="382">
        <v>0.23080538763552394</v>
      </c>
      <c r="I60" s="383">
        <v>2.4871643912661594E-2</v>
      </c>
      <c r="J60" s="382"/>
      <c r="K60" s="385"/>
      <c r="L60" s="386"/>
      <c r="M60" s="382">
        <v>9.5805722682401659E-2</v>
      </c>
      <c r="N60" s="470">
        <v>1.8393509592828379E-2</v>
      </c>
    </row>
    <row r="61" spans="2:14" ht="15.9" customHeight="1" x14ac:dyDescent="0.2">
      <c r="B61" s="699"/>
      <c r="C61" s="387">
        <v>39</v>
      </c>
      <c r="D61" s="388" t="s">
        <v>0</v>
      </c>
      <c r="E61" s="379">
        <v>0.26276059439232596</v>
      </c>
      <c r="F61" s="382"/>
      <c r="G61" s="382">
        <v>9.5527675670031929E-3</v>
      </c>
      <c r="H61" s="382">
        <v>0.47427537894657368</v>
      </c>
      <c r="I61" s="383">
        <v>8.3237970602124969E-2</v>
      </c>
      <c r="J61" s="382"/>
      <c r="K61" s="385"/>
      <c r="L61" s="386"/>
      <c r="M61" s="382">
        <v>0.3102277989937019</v>
      </c>
      <c r="N61" s="470">
        <v>4.8667963807104558E-2</v>
      </c>
    </row>
    <row r="62" spans="2:14" ht="15.9" customHeight="1" x14ac:dyDescent="0.2">
      <c r="B62" s="699"/>
      <c r="C62" s="387">
        <v>41</v>
      </c>
      <c r="D62" s="388" t="s">
        <v>26</v>
      </c>
      <c r="E62" s="379">
        <v>0.34485381488915662</v>
      </c>
      <c r="F62" s="382"/>
      <c r="G62" s="382">
        <v>2.4673584186112349E-3</v>
      </c>
      <c r="H62" s="382">
        <v>0.48888796774931215</v>
      </c>
      <c r="I62" s="383">
        <v>7.5050157298016743E-2</v>
      </c>
      <c r="J62" s="382"/>
      <c r="K62" s="385"/>
      <c r="L62" s="386"/>
      <c r="M62" s="382">
        <v>0</v>
      </c>
      <c r="N62" s="470">
        <v>0</v>
      </c>
    </row>
    <row r="63" spans="2:14" ht="15.9" customHeight="1" x14ac:dyDescent="0.2">
      <c r="B63" s="699"/>
      <c r="C63" s="387">
        <v>46</v>
      </c>
      <c r="D63" s="388" t="s">
        <v>27</v>
      </c>
      <c r="E63" s="379">
        <v>7.666250586550287E-2</v>
      </c>
      <c r="F63" s="382"/>
      <c r="G63" s="382">
        <v>3.1378856061494702E-2</v>
      </c>
      <c r="H63" s="382">
        <v>0.44152952830803088</v>
      </c>
      <c r="I63" s="383">
        <v>7.4953504445153651E-3</v>
      </c>
      <c r="J63" s="382"/>
      <c r="K63" s="385"/>
      <c r="L63" s="386"/>
      <c r="M63" s="382">
        <v>0</v>
      </c>
      <c r="N63" s="470">
        <v>0</v>
      </c>
    </row>
    <row r="64" spans="2:14" ht="15.9" customHeight="1" x14ac:dyDescent="0.2">
      <c r="B64" s="699"/>
      <c r="C64" s="387">
        <v>47</v>
      </c>
      <c r="D64" s="388" t="s">
        <v>50</v>
      </c>
      <c r="E64" s="379">
        <v>0.11930331589793823</v>
      </c>
      <c r="F64" s="382"/>
      <c r="G64" s="382">
        <v>1.397537166108833E-3</v>
      </c>
      <c r="H64" s="382">
        <v>0.48618090543776959</v>
      </c>
      <c r="I64" s="383">
        <v>1.8955134109115739E-2</v>
      </c>
      <c r="J64" s="382"/>
      <c r="K64" s="385"/>
      <c r="L64" s="386"/>
      <c r="M64" s="382">
        <v>0</v>
      </c>
      <c r="N64" s="470">
        <v>0</v>
      </c>
    </row>
    <row r="65" spans="2:14" ht="15.9" customHeight="1" x14ac:dyDescent="0.2">
      <c r="B65" s="699"/>
      <c r="C65" s="387">
        <v>48</v>
      </c>
      <c r="D65" s="388" t="s">
        <v>51</v>
      </c>
      <c r="E65" s="379">
        <v>0.46390752404033836</v>
      </c>
      <c r="F65" s="382"/>
      <c r="G65" s="382">
        <v>2.3788945494555669E-3</v>
      </c>
      <c r="H65" s="382">
        <v>0.66016585872680866</v>
      </c>
      <c r="I65" s="383">
        <v>9.0387474996607528E-2</v>
      </c>
      <c r="J65" s="382"/>
      <c r="K65" s="385"/>
      <c r="L65" s="386"/>
      <c r="M65" s="382">
        <v>0</v>
      </c>
      <c r="N65" s="470">
        <v>0</v>
      </c>
    </row>
    <row r="66" spans="2:14" ht="15.9" customHeight="1" x14ac:dyDescent="0.2">
      <c r="B66" s="699"/>
      <c r="C66" s="387">
        <v>51</v>
      </c>
      <c r="D66" s="388" t="s">
        <v>1</v>
      </c>
      <c r="E66" s="379">
        <v>0.43501288427113632</v>
      </c>
      <c r="F66" s="382"/>
      <c r="G66" s="382">
        <v>5.5954972498425029E-2</v>
      </c>
      <c r="H66" s="382">
        <v>0.7048409935792832</v>
      </c>
      <c r="I66" s="383">
        <v>0.12733173639787138</v>
      </c>
      <c r="J66" s="382"/>
      <c r="K66" s="385"/>
      <c r="L66" s="386"/>
      <c r="M66" s="382">
        <v>33.737110570626754</v>
      </c>
      <c r="N66" s="470">
        <v>0</v>
      </c>
    </row>
    <row r="67" spans="2:14" ht="15.9" customHeight="1" x14ac:dyDescent="0.2">
      <c r="B67" s="699"/>
      <c r="C67" s="387">
        <v>53</v>
      </c>
      <c r="D67" s="388" t="s">
        <v>2</v>
      </c>
      <c r="E67" s="379">
        <v>0.3020375541603571</v>
      </c>
      <c r="F67" s="382"/>
      <c r="G67" s="382">
        <v>9.2174501981134964E-3</v>
      </c>
      <c r="H67" s="382">
        <v>0.63577761870959626</v>
      </c>
      <c r="I67" s="383">
        <v>4.7083016459087655E-2</v>
      </c>
      <c r="J67" s="382"/>
      <c r="K67" s="385"/>
      <c r="L67" s="386"/>
      <c r="M67" s="382">
        <v>0</v>
      </c>
      <c r="N67" s="470">
        <v>0</v>
      </c>
    </row>
    <row r="68" spans="2:14" ht="15.9" customHeight="1" x14ac:dyDescent="0.2">
      <c r="B68" s="699"/>
      <c r="C68" s="387">
        <v>55</v>
      </c>
      <c r="D68" s="388" t="s">
        <v>28</v>
      </c>
      <c r="E68" s="379">
        <v>6.2130934334247594E-2</v>
      </c>
      <c r="F68" s="382"/>
      <c r="G68" s="382">
        <v>1.2401268444533367E-2</v>
      </c>
      <c r="H68" s="382">
        <v>0.811140991447447</v>
      </c>
      <c r="I68" s="383">
        <v>1.4998852691065608E-2</v>
      </c>
      <c r="J68" s="382"/>
      <c r="K68" s="385"/>
      <c r="L68" s="386"/>
      <c r="M68" s="382">
        <v>0</v>
      </c>
      <c r="N68" s="470">
        <v>0</v>
      </c>
    </row>
    <row r="69" spans="2:14" ht="15.9" customHeight="1" x14ac:dyDescent="0.2">
      <c r="B69" s="699"/>
      <c r="C69" s="387">
        <v>57</v>
      </c>
      <c r="D69" s="388" t="s">
        <v>52</v>
      </c>
      <c r="E69" s="379">
        <v>0.31857659953217021</v>
      </c>
      <c r="F69" s="382"/>
      <c r="G69" s="382">
        <v>3.8797965269205627E-2</v>
      </c>
      <c r="H69" s="382">
        <v>0.50286668789626532</v>
      </c>
      <c r="I69" s="383">
        <v>6.9867050287417104E-2</v>
      </c>
      <c r="J69" s="382"/>
      <c r="K69" s="385"/>
      <c r="L69" s="386"/>
      <c r="M69" s="382">
        <v>0</v>
      </c>
      <c r="N69" s="470">
        <v>0.42498377757537042</v>
      </c>
    </row>
    <row r="70" spans="2:14" ht="15.9" customHeight="1" x14ac:dyDescent="0.2">
      <c r="B70" s="699"/>
      <c r="C70" s="387">
        <v>59</v>
      </c>
      <c r="D70" s="388" t="s">
        <v>53</v>
      </c>
      <c r="E70" s="379">
        <v>0.23262442093825395</v>
      </c>
      <c r="F70" s="382"/>
      <c r="G70" s="382">
        <v>3.8220424970705699E-2</v>
      </c>
      <c r="H70" s="382">
        <v>0.53702552472469933</v>
      </c>
      <c r="I70" s="383">
        <v>3.537412775425345E-2</v>
      </c>
      <c r="J70" s="382"/>
      <c r="K70" s="385"/>
      <c r="L70" s="386"/>
      <c r="M70" s="382">
        <v>3.4860271439561788E-2</v>
      </c>
      <c r="N70" s="470">
        <v>4.8155258972889942E-3</v>
      </c>
    </row>
    <row r="71" spans="2:14" ht="15.9" customHeight="1" x14ac:dyDescent="0.2">
      <c r="B71" s="699"/>
      <c r="C71" s="387">
        <v>61</v>
      </c>
      <c r="D71" s="388" t="s">
        <v>3</v>
      </c>
      <c r="E71" s="379">
        <v>0.34107099931229473</v>
      </c>
      <c r="F71" s="382"/>
      <c r="G71" s="382">
        <v>1.5140807203276372E-4</v>
      </c>
      <c r="H71" s="382">
        <v>0.71904470124009623</v>
      </c>
      <c r="I71" s="383">
        <v>4.8245930895563699E-2</v>
      </c>
      <c r="J71" s="382"/>
      <c r="K71" s="385"/>
      <c r="L71" s="386"/>
      <c r="M71" s="382">
        <v>0</v>
      </c>
      <c r="N71" s="470">
        <v>0</v>
      </c>
    </row>
    <row r="72" spans="2:14" ht="15.9" customHeight="1" x14ac:dyDescent="0.2">
      <c r="B72" s="699"/>
      <c r="C72" s="387">
        <v>63</v>
      </c>
      <c r="D72" s="388" t="s">
        <v>29</v>
      </c>
      <c r="E72" s="379">
        <v>0.49026790765267303</v>
      </c>
      <c r="F72" s="382"/>
      <c r="G72" s="382">
        <v>4.135085346456983E-3</v>
      </c>
      <c r="H72" s="382">
        <v>0.69734740351291735</v>
      </c>
      <c r="I72" s="383">
        <v>7.6963265313753998E-2</v>
      </c>
      <c r="J72" s="382"/>
      <c r="K72" s="385"/>
      <c r="L72" s="386"/>
      <c r="M72" s="382">
        <v>0</v>
      </c>
      <c r="N72" s="470">
        <v>1.4399715311367549E-5</v>
      </c>
    </row>
    <row r="73" spans="2:14" ht="15.9" customHeight="1" x14ac:dyDescent="0.2">
      <c r="B73" s="699"/>
      <c r="C73" s="387">
        <v>64</v>
      </c>
      <c r="D73" s="388" t="s">
        <v>54</v>
      </c>
      <c r="E73" s="379">
        <v>0.51099470687269322</v>
      </c>
      <c r="F73" s="382"/>
      <c r="G73" s="382">
        <v>1.504098268083147E-3</v>
      </c>
      <c r="H73" s="382">
        <v>0.59043548485970831</v>
      </c>
      <c r="I73" s="383">
        <v>0.11772902670701001</v>
      </c>
      <c r="J73" s="382"/>
      <c r="K73" s="385"/>
      <c r="L73" s="386"/>
      <c r="M73" s="382">
        <v>0</v>
      </c>
      <c r="N73" s="470">
        <v>0</v>
      </c>
    </row>
    <row r="74" spans="2:14" ht="15.9" customHeight="1" x14ac:dyDescent="0.2">
      <c r="B74" s="699"/>
      <c r="C74" s="387">
        <v>65</v>
      </c>
      <c r="D74" s="388" t="s">
        <v>61</v>
      </c>
      <c r="E74" s="379">
        <v>0.53560123161736584</v>
      </c>
      <c r="F74" s="382"/>
      <c r="G74" s="382">
        <v>1.2995250575254537E-3</v>
      </c>
      <c r="H74" s="382">
        <v>0.62061050067547385</v>
      </c>
      <c r="I74" s="383">
        <v>0.130071680272593</v>
      </c>
      <c r="J74" s="382"/>
      <c r="K74" s="385"/>
      <c r="L74" s="386"/>
      <c r="M74" s="393">
        <v>0</v>
      </c>
      <c r="N74" s="472">
        <v>0</v>
      </c>
    </row>
    <row r="75" spans="2:14" ht="15.9" customHeight="1" x14ac:dyDescent="0.2">
      <c r="B75" s="699"/>
      <c r="C75" s="387">
        <v>66</v>
      </c>
      <c r="D75" s="388" t="s">
        <v>30</v>
      </c>
      <c r="E75" s="379">
        <v>0.35350742428524895</v>
      </c>
      <c r="F75" s="382"/>
      <c r="G75" s="382">
        <v>5.074282010475642E-2</v>
      </c>
      <c r="H75" s="382">
        <v>0.59808949003327727</v>
      </c>
      <c r="I75" s="383">
        <v>9.7202693669729848E-2</v>
      </c>
      <c r="J75" s="382"/>
      <c r="K75" s="385"/>
      <c r="L75" s="386"/>
      <c r="M75" s="382">
        <v>0</v>
      </c>
      <c r="N75" s="470">
        <v>0</v>
      </c>
    </row>
    <row r="76" spans="2:14" ht="15.9" customHeight="1" x14ac:dyDescent="0.2">
      <c r="B76" s="699"/>
      <c r="C76" s="387">
        <v>67</v>
      </c>
      <c r="D76" s="388" t="s">
        <v>31</v>
      </c>
      <c r="E76" s="379">
        <v>0.31161000095216168</v>
      </c>
      <c r="F76" s="382"/>
      <c r="G76" s="382">
        <v>1.3769988539855702E-2</v>
      </c>
      <c r="H76" s="382">
        <v>0.5528000865081768</v>
      </c>
      <c r="I76" s="383">
        <v>0.18763728555196901</v>
      </c>
      <c r="J76" s="382"/>
      <c r="K76" s="385"/>
      <c r="L76" s="386"/>
      <c r="M76" s="382">
        <v>2.4065710635694622E-5</v>
      </c>
      <c r="N76" s="470">
        <v>9.9211704282147083E-6</v>
      </c>
    </row>
    <row r="77" spans="2:14" ht="15.9" customHeight="1" x14ac:dyDescent="0.2">
      <c r="B77" s="699"/>
      <c r="C77" s="387">
        <v>68</v>
      </c>
      <c r="D77" s="388" t="s">
        <v>4</v>
      </c>
      <c r="E77" s="379">
        <v>0</v>
      </c>
      <c r="F77" s="382"/>
      <c r="G77" s="382">
        <v>5.9188409382984601E-4</v>
      </c>
      <c r="H77" s="382">
        <v>0</v>
      </c>
      <c r="I77" s="383">
        <v>0</v>
      </c>
      <c r="J77" s="382"/>
      <c r="K77" s="385"/>
      <c r="L77" s="386"/>
      <c r="M77" s="382">
        <v>0</v>
      </c>
      <c r="N77" s="470">
        <v>0</v>
      </c>
    </row>
    <row r="78" spans="2:14" ht="15.9" customHeight="1" thickBot="1" x14ac:dyDescent="0.25">
      <c r="B78" s="699"/>
      <c r="C78" s="387">
        <v>69</v>
      </c>
      <c r="D78" s="388" t="s">
        <v>5</v>
      </c>
      <c r="E78" s="379">
        <v>7.5971876277330505E-3</v>
      </c>
      <c r="F78" s="382"/>
      <c r="G78" s="382">
        <v>1.5317489665288382E-3</v>
      </c>
      <c r="H78" s="382">
        <v>0.65764297218878176</v>
      </c>
      <c r="I78" s="383">
        <v>1.7404567936706796E-3</v>
      </c>
      <c r="J78" s="382"/>
      <c r="K78" s="385"/>
      <c r="L78" s="386"/>
      <c r="M78" s="382">
        <v>1.5753233448746726E-2</v>
      </c>
      <c r="N78" s="471">
        <v>3.6043000647173973E-2</v>
      </c>
    </row>
    <row r="79" spans="2:14" ht="15.9" customHeight="1" x14ac:dyDescent="0.2">
      <c r="B79" s="364"/>
      <c r="C79" s="364"/>
      <c r="D79" s="369"/>
      <c r="E79" s="367"/>
      <c r="F79" s="367"/>
      <c r="G79" s="367"/>
      <c r="H79" s="367"/>
      <c r="I79" s="367"/>
      <c r="J79" s="367"/>
      <c r="K79" s="364"/>
      <c r="L79" s="369"/>
      <c r="M79" s="367"/>
      <c r="N79" s="367"/>
    </row>
  </sheetData>
  <mergeCells count="4">
    <mergeCell ref="C4:D4"/>
    <mergeCell ref="K4:L4"/>
    <mergeCell ref="B5:B41"/>
    <mergeCell ref="B42:B78"/>
  </mergeCells>
  <phoneticPr fontId="5"/>
  <pageMargins left="0.25" right="0.25" top="0.75" bottom="0.75" header="0.3" footer="0.3"/>
  <pageSetup paperSize="8" scale="9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89C2B-9492-4090-82BC-E47CB6A0C8BF}">
  <sheetPr>
    <tabColor theme="9" tint="0.79998168889431442"/>
  </sheetPr>
  <dimension ref="A1:CA81"/>
  <sheetViews>
    <sheetView zoomScale="83" zoomScaleNormal="83" workbookViewId="0">
      <pane xSplit="4" ySplit="6" topLeftCell="E22" activePane="bottomRight" state="frozen"/>
      <selection activeCell="CG96" sqref="CG96"/>
      <selection pane="topRight" activeCell="CG96" sqref="CG96"/>
      <selection pane="bottomLeft" activeCell="CG96" sqref="CG96"/>
      <selection pane="bottomRight" activeCell="G34" sqref="G34"/>
    </sheetView>
  </sheetViews>
  <sheetFormatPr defaultColWidth="8.33203125" defaultRowHeight="12" x14ac:dyDescent="0.15"/>
  <cols>
    <col min="1" max="2" width="3.44140625" style="159" bestFit="1" customWidth="1"/>
    <col min="3" max="3" width="3.88671875" style="159" bestFit="1" customWidth="1"/>
    <col min="4" max="4" width="24.77734375" style="160" customWidth="1"/>
    <col min="5" max="78" width="12.44140625" style="160" customWidth="1"/>
    <col min="79" max="79" width="4" style="160" customWidth="1"/>
    <col min="80" max="16384" width="8.33203125" style="160"/>
  </cols>
  <sheetData>
    <row r="1" spans="1:79" ht="21" x14ac:dyDescent="0.15">
      <c r="A1" s="465" t="s">
        <v>225</v>
      </c>
      <c r="B1" s="467"/>
      <c r="C1" s="467"/>
      <c r="D1" s="467"/>
      <c r="E1" s="467"/>
      <c r="F1" s="467"/>
      <c r="G1" s="467"/>
      <c r="H1" s="467"/>
      <c r="I1" s="468"/>
    </row>
    <row r="2" spans="1:79" ht="28.2" x14ac:dyDescent="0.15">
      <c r="A2" s="466"/>
    </row>
    <row r="3" spans="1:79" x14ac:dyDescent="0.15">
      <c r="A3" s="161"/>
      <c r="B3" s="162"/>
      <c r="C3" s="162"/>
      <c r="D3" s="163"/>
      <c r="E3" s="164" t="s">
        <v>178</v>
      </c>
      <c r="F3" s="165"/>
      <c r="G3" s="165"/>
      <c r="H3" s="165"/>
      <c r="I3" s="165"/>
      <c r="J3" s="165"/>
      <c r="K3" s="165"/>
      <c r="L3" s="165"/>
      <c r="M3" s="165"/>
      <c r="N3" s="165"/>
      <c r="O3" s="165"/>
      <c r="P3" s="165"/>
      <c r="Q3" s="165"/>
      <c r="R3" s="165"/>
      <c r="S3" s="165"/>
      <c r="T3" s="16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550"/>
    </row>
    <row r="4" spans="1:79" x14ac:dyDescent="0.15">
      <c r="A4" s="166"/>
      <c r="B4" s="551"/>
      <c r="C4" s="551"/>
      <c r="D4" s="167"/>
      <c r="E4" s="547" t="s">
        <v>179</v>
      </c>
      <c r="F4" s="547"/>
      <c r="G4" s="547"/>
      <c r="H4" s="547"/>
      <c r="I4" s="547"/>
      <c r="J4" s="547"/>
      <c r="K4" s="547"/>
      <c r="L4" s="547"/>
      <c r="M4" s="547"/>
      <c r="N4" s="547"/>
      <c r="O4" s="547"/>
      <c r="P4" s="547"/>
      <c r="Q4" s="547"/>
      <c r="R4" s="547"/>
      <c r="S4" s="547"/>
      <c r="T4" s="547"/>
      <c r="U4" s="547"/>
      <c r="V4" s="547"/>
      <c r="W4" s="547"/>
      <c r="X4" s="547"/>
      <c r="Y4" s="547"/>
      <c r="Z4" s="547"/>
      <c r="AA4" s="547"/>
      <c r="AB4" s="547"/>
      <c r="AC4" s="547"/>
      <c r="AD4" s="547"/>
      <c r="AE4" s="547"/>
      <c r="AF4" s="547"/>
      <c r="AG4" s="547"/>
      <c r="AH4" s="547"/>
      <c r="AI4" s="547"/>
      <c r="AJ4" s="547"/>
      <c r="AK4" s="547"/>
      <c r="AL4" s="547"/>
      <c r="AM4" s="547"/>
      <c r="AN4" s="547"/>
      <c r="AO4" s="547"/>
      <c r="AP4" s="168" t="s">
        <v>180</v>
      </c>
      <c r="AQ4" s="168"/>
      <c r="AR4" s="168"/>
      <c r="AS4" s="168"/>
      <c r="AT4" s="168"/>
      <c r="AU4" s="168"/>
      <c r="AV4" s="168"/>
      <c r="AW4" s="168"/>
      <c r="AX4" s="168"/>
      <c r="AY4" s="168"/>
      <c r="AZ4" s="168"/>
      <c r="BA4" s="168"/>
      <c r="BB4" s="168"/>
      <c r="BC4" s="168"/>
      <c r="BD4" s="168"/>
      <c r="BE4" s="168"/>
      <c r="BF4" s="168"/>
      <c r="BG4" s="168"/>
      <c r="BH4" s="168"/>
      <c r="BI4" s="168"/>
      <c r="BJ4" s="168"/>
      <c r="BK4" s="168"/>
      <c r="BL4" s="168"/>
      <c r="BM4" s="168"/>
      <c r="BN4" s="168"/>
      <c r="BO4" s="168"/>
      <c r="BP4" s="168"/>
      <c r="BQ4" s="168"/>
      <c r="BR4" s="168"/>
      <c r="BS4" s="168"/>
      <c r="BT4" s="168"/>
      <c r="BU4" s="168"/>
      <c r="BV4" s="168"/>
      <c r="BW4" s="168"/>
      <c r="BX4" s="168"/>
      <c r="BY4" s="168"/>
      <c r="BZ4" s="552"/>
    </row>
    <row r="5" spans="1:79" s="159" customFormat="1" x14ac:dyDescent="0.15">
      <c r="A5" s="166"/>
      <c r="B5" s="551"/>
      <c r="C5" s="551"/>
      <c r="D5" s="169"/>
      <c r="E5" s="170" t="s">
        <v>169</v>
      </c>
      <c r="F5" s="170" t="s">
        <v>171</v>
      </c>
      <c r="G5" s="170">
        <v>11</v>
      </c>
      <c r="H5" s="170">
        <v>15</v>
      </c>
      <c r="I5" s="170">
        <v>16</v>
      </c>
      <c r="J5" s="170">
        <v>20</v>
      </c>
      <c r="K5" s="170">
        <v>21</v>
      </c>
      <c r="L5" s="170">
        <v>22</v>
      </c>
      <c r="M5" s="170">
        <v>25</v>
      </c>
      <c r="N5" s="170">
        <v>26</v>
      </c>
      <c r="O5" s="170">
        <v>27</v>
      </c>
      <c r="P5" s="170">
        <v>28</v>
      </c>
      <c r="Q5" s="170">
        <v>29</v>
      </c>
      <c r="R5" s="170">
        <v>30</v>
      </c>
      <c r="S5" s="170">
        <v>31</v>
      </c>
      <c r="T5" s="170">
        <v>32</v>
      </c>
      <c r="U5" s="170">
        <v>33</v>
      </c>
      <c r="V5" s="170">
        <v>34</v>
      </c>
      <c r="W5" s="170">
        <v>35</v>
      </c>
      <c r="X5" s="170">
        <v>39</v>
      </c>
      <c r="Y5" s="170">
        <v>41</v>
      </c>
      <c r="Z5" s="170">
        <v>46</v>
      </c>
      <c r="AA5" s="170">
        <v>47</v>
      </c>
      <c r="AB5" s="170">
        <v>48</v>
      </c>
      <c r="AC5" s="170">
        <v>51</v>
      </c>
      <c r="AD5" s="170">
        <v>53</v>
      </c>
      <c r="AE5" s="170">
        <v>55</v>
      </c>
      <c r="AF5" s="170">
        <v>57</v>
      </c>
      <c r="AG5" s="170">
        <v>59</v>
      </c>
      <c r="AH5" s="170">
        <v>61</v>
      </c>
      <c r="AI5" s="170">
        <v>63</v>
      </c>
      <c r="AJ5" s="170">
        <v>64</v>
      </c>
      <c r="AK5" s="170">
        <v>65</v>
      </c>
      <c r="AL5" s="170">
        <v>66</v>
      </c>
      <c r="AM5" s="170">
        <v>67</v>
      </c>
      <c r="AN5" s="170">
        <v>68</v>
      </c>
      <c r="AO5" s="170">
        <v>69</v>
      </c>
      <c r="AP5" s="170" t="s">
        <v>169</v>
      </c>
      <c r="AQ5" s="170" t="s">
        <v>171</v>
      </c>
      <c r="AR5" s="170">
        <v>11</v>
      </c>
      <c r="AS5" s="170">
        <v>15</v>
      </c>
      <c r="AT5" s="170">
        <v>16</v>
      </c>
      <c r="AU5" s="170">
        <v>20</v>
      </c>
      <c r="AV5" s="170">
        <v>21</v>
      </c>
      <c r="AW5" s="170">
        <v>22</v>
      </c>
      <c r="AX5" s="170">
        <v>25</v>
      </c>
      <c r="AY5" s="170">
        <v>26</v>
      </c>
      <c r="AZ5" s="170">
        <v>27</v>
      </c>
      <c r="BA5" s="170">
        <v>28</v>
      </c>
      <c r="BB5" s="170">
        <v>29</v>
      </c>
      <c r="BC5" s="170">
        <v>30</v>
      </c>
      <c r="BD5" s="170">
        <v>31</v>
      </c>
      <c r="BE5" s="170">
        <v>32</v>
      </c>
      <c r="BF5" s="170">
        <v>33</v>
      </c>
      <c r="BG5" s="170">
        <v>34</v>
      </c>
      <c r="BH5" s="170">
        <v>35</v>
      </c>
      <c r="BI5" s="170">
        <v>39</v>
      </c>
      <c r="BJ5" s="170">
        <v>41</v>
      </c>
      <c r="BK5" s="170">
        <v>46</v>
      </c>
      <c r="BL5" s="170">
        <v>47</v>
      </c>
      <c r="BM5" s="170">
        <v>48</v>
      </c>
      <c r="BN5" s="170">
        <v>51</v>
      </c>
      <c r="BO5" s="170">
        <v>53</v>
      </c>
      <c r="BP5" s="170">
        <v>55</v>
      </c>
      <c r="BQ5" s="170">
        <v>57</v>
      </c>
      <c r="BR5" s="170">
        <v>59</v>
      </c>
      <c r="BS5" s="170">
        <v>61</v>
      </c>
      <c r="BT5" s="170">
        <v>63</v>
      </c>
      <c r="BU5" s="170">
        <v>64</v>
      </c>
      <c r="BV5" s="170">
        <v>65</v>
      </c>
      <c r="BW5" s="170">
        <v>66</v>
      </c>
      <c r="BX5" s="170">
        <v>67</v>
      </c>
      <c r="BY5" s="170">
        <v>68</v>
      </c>
      <c r="BZ5" s="553">
        <v>69</v>
      </c>
    </row>
    <row r="6" spans="1:79" s="175" customFormat="1" ht="36" x14ac:dyDescent="0.2">
      <c r="A6" s="171"/>
      <c r="B6" s="172"/>
      <c r="C6" s="172"/>
      <c r="D6" s="173"/>
      <c r="E6" s="174" t="s">
        <v>170</v>
      </c>
      <c r="F6" s="174" t="s">
        <v>15</v>
      </c>
      <c r="G6" s="174" t="s">
        <v>172</v>
      </c>
      <c r="H6" s="174" t="s">
        <v>16</v>
      </c>
      <c r="I6" s="174" t="s">
        <v>17</v>
      </c>
      <c r="J6" s="174" t="s">
        <v>18</v>
      </c>
      <c r="K6" s="174" t="s">
        <v>19</v>
      </c>
      <c r="L6" s="174" t="s">
        <v>173</v>
      </c>
      <c r="M6" s="174" t="s">
        <v>20</v>
      </c>
      <c r="N6" s="174" t="s">
        <v>21</v>
      </c>
      <c r="O6" s="174" t="s">
        <v>22</v>
      </c>
      <c r="P6" s="174" t="s">
        <v>23</v>
      </c>
      <c r="Q6" s="174" t="s">
        <v>46</v>
      </c>
      <c r="R6" s="174" t="s">
        <v>47</v>
      </c>
      <c r="S6" s="174" t="s">
        <v>48</v>
      </c>
      <c r="T6" s="174" t="s">
        <v>181</v>
      </c>
      <c r="U6" s="174" t="s">
        <v>24</v>
      </c>
      <c r="V6" s="174" t="s">
        <v>60</v>
      </c>
      <c r="W6" s="174" t="s">
        <v>174</v>
      </c>
      <c r="X6" s="174" t="s">
        <v>0</v>
      </c>
      <c r="Y6" s="174" t="s">
        <v>26</v>
      </c>
      <c r="Z6" s="174" t="s">
        <v>175</v>
      </c>
      <c r="AA6" s="174" t="s">
        <v>176</v>
      </c>
      <c r="AB6" s="174" t="s">
        <v>182</v>
      </c>
      <c r="AC6" s="174" t="s">
        <v>183</v>
      </c>
      <c r="AD6" s="174" t="s">
        <v>2</v>
      </c>
      <c r="AE6" s="174" t="s">
        <v>28</v>
      </c>
      <c r="AF6" s="174" t="s">
        <v>184</v>
      </c>
      <c r="AG6" s="174" t="s">
        <v>53</v>
      </c>
      <c r="AH6" s="174" t="s">
        <v>3</v>
      </c>
      <c r="AI6" s="174" t="s">
        <v>29</v>
      </c>
      <c r="AJ6" s="174" t="s">
        <v>185</v>
      </c>
      <c r="AK6" s="174" t="s">
        <v>186</v>
      </c>
      <c r="AL6" s="174" t="s">
        <v>30</v>
      </c>
      <c r="AM6" s="174" t="s">
        <v>31</v>
      </c>
      <c r="AN6" s="174" t="s">
        <v>187</v>
      </c>
      <c r="AO6" s="174" t="s">
        <v>188</v>
      </c>
      <c r="AP6" s="174" t="s">
        <v>189</v>
      </c>
      <c r="AQ6" s="174" t="s">
        <v>15</v>
      </c>
      <c r="AR6" s="174" t="s">
        <v>172</v>
      </c>
      <c r="AS6" s="174" t="s">
        <v>16</v>
      </c>
      <c r="AT6" s="174" t="s">
        <v>17</v>
      </c>
      <c r="AU6" s="174" t="s">
        <v>18</v>
      </c>
      <c r="AV6" s="174" t="s">
        <v>19</v>
      </c>
      <c r="AW6" s="174" t="s">
        <v>173</v>
      </c>
      <c r="AX6" s="174" t="s">
        <v>20</v>
      </c>
      <c r="AY6" s="174" t="s">
        <v>21</v>
      </c>
      <c r="AZ6" s="174" t="s">
        <v>22</v>
      </c>
      <c r="BA6" s="174" t="s">
        <v>23</v>
      </c>
      <c r="BB6" s="174" t="s">
        <v>46</v>
      </c>
      <c r="BC6" s="174" t="s">
        <v>47</v>
      </c>
      <c r="BD6" s="174" t="s">
        <v>48</v>
      </c>
      <c r="BE6" s="174" t="s">
        <v>181</v>
      </c>
      <c r="BF6" s="174" t="s">
        <v>24</v>
      </c>
      <c r="BG6" s="174" t="s">
        <v>60</v>
      </c>
      <c r="BH6" s="174" t="s">
        <v>174</v>
      </c>
      <c r="BI6" s="174" t="s">
        <v>0</v>
      </c>
      <c r="BJ6" s="174" t="s">
        <v>26</v>
      </c>
      <c r="BK6" s="174" t="s">
        <v>175</v>
      </c>
      <c r="BL6" s="174" t="s">
        <v>176</v>
      </c>
      <c r="BM6" s="174" t="s">
        <v>182</v>
      </c>
      <c r="BN6" s="174" t="s">
        <v>183</v>
      </c>
      <c r="BO6" s="174" t="s">
        <v>2</v>
      </c>
      <c r="BP6" s="174" t="s">
        <v>28</v>
      </c>
      <c r="BQ6" s="174" t="s">
        <v>184</v>
      </c>
      <c r="BR6" s="174" t="s">
        <v>53</v>
      </c>
      <c r="BS6" s="174" t="s">
        <v>3</v>
      </c>
      <c r="BT6" s="174" t="s">
        <v>29</v>
      </c>
      <c r="BU6" s="174" t="s">
        <v>185</v>
      </c>
      <c r="BV6" s="174" t="s">
        <v>186</v>
      </c>
      <c r="BW6" s="174" t="s">
        <v>30</v>
      </c>
      <c r="BX6" s="174" t="s">
        <v>31</v>
      </c>
      <c r="BY6" s="174" t="s">
        <v>187</v>
      </c>
      <c r="BZ6" s="554" t="s">
        <v>188</v>
      </c>
    </row>
    <row r="7" spans="1:79" ht="16.2" customHeight="1" x14ac:dyDescent="0.15">
      <c r="A7" s="700" t="s">
        <v>190</v>
      </c>
      <c r="B7" s="703" t="s">
        <v>191</v>
      </c>
      <c r="C7" s="551" t="s">
        <v>169</v>
      </c>
      <c r="D7" s="167" t="s">
        <v>170</v>
      </c>
      <c r="E7" s="555">
        <v>1.0033067830348608</v>
      </c>
      <c r="F7" s="555">
        <v>4.1327594151721013E-6</v>
      </c>
      <c r="G7" s="555">
        <v>6.3451032749574582E-3</v>
      </c>
      <c r="H7" s="555">
        <v>4.5185039787310843E-4</v>
      </c>
      <c r="I7" s="555">
        <v>3.9334821710763484E-4</v>
      </c>
      <c r="J7" s="555">
        <v>7.1717654610421876E-5</v>
      </c>
      <c r="K7" s="555">
        <v>3.3649738965805607E-7</v>
      </c>
      <c r="L7" s="555">
        <v>1.6500258501261016E-4</v>
      </c>
      <c r="M7" s="555">
        <v>1.168290307061615E-5</v>
      </c>
      <c r="N7" s="555">
        <v>2.7438274495545205E-6</v>
      </c>
      <c r="O7" s="555">
        <v>5.9777675215635996E-6</v>
      </c>
      <c r="P7" s="555">
        <v>2.8040580989886448E-6</v>
      </c>
      <c r="Q7" s="555">
        <v>3.8111150046390377E-6</v>
      </c>
      <c r="R7" s="555">
        <v>3.9011042835744105E-6</v>
      </c>
      <c r="S7" s="555">
        <v>6.4189857219949063E-6</v>
      </c>
      <c r="T7" s="555">
        <v>4.8211786203144242E-6</v>
      </c>
      <c r="U7" s="555">
        <v>6.5988833869877955E-6</v>
      </c>
      <c r="V7" s="555">
        <v>6.6561203485405368E-6</v>
      </c>
      <c r="W7" s="555">
        <v>5.1206371692554399E-6</v>
      </c>
      <c r="X7" s="555">
        <v>1.6368171239702822E-4</v>
      </c>
      <c r="Y7" s="555">
        <v>4.2749595808590487E-5</v>
      </c>
      <c r="Z7" s="555">
        <v>4.3369137616836032E-6</v>
      </c>
      <c r="AA7" s="555">
        <v>1.0942943440638109E-5</v>
      </c>
      <c r="AB7" s="555">
        <v>7.4221202915599528E-6</v>
      </c>
      <c r="AC7" s="555">
        <v>9.8203543111979152E-6</v>
      </c>
      <c r="AD7" s="555">
        <v>5.2963513719390907E-6</v>
      </c>
      <c r="AE7" s="555">
        <v>3.4422649530517278E-6</v>
      </c>
      <c r="AF7" s="555">
        <v>1.0013219073341206E-5</v>
      </c>
      <c r="AG7" s="555">
        <v>1.3731998073486174E-5</v>
      </c>
      <c r="AH7" s="555">
        <v>9.4662541938471393E-6</v>
      </c>
      <c r="AI7" s="555">
        <v>1.0081861100565607E-4</v>
      </c>
      <c r="AJ7" s="555">
        <v>1.1145485091055027E-4</v>
      </c>
      <c r="AK7" s="555">
        <v>1.5236392291709735E-4</v>
      </c>
      <c r="AL7" s="555">
        <v>8.4013622783075944E-6</v>
      </c>
      <c r="AM7" s="555">
        <v>9.5505564248456057E-4</v>
      </c>
      <c r="AN7" s="555">
        <v>7.3858967274629503E-5</v>
      </c>
      <c r="AO7" s="555">
        <v>1.608198138184327E-5</v>
      </c>
      <c r="AP7" s="555">
        <v>3.2877765543680763E-4</v>
      </c>
      <c r="AQ7" s="555">
        <v>1.2641629446432778E-6</v>
      </c>
      <c r="AR7" s="555">
        <v>5.0292640437053521E-4</v>
      </c>
      <c r="AS7" s="555">
        <v>1.8746825167487507E-5</v>
      </c>
      <c r="AT7" s="555">
        <v>7.6192025655185365E-5</v>
      </c>
      <c r="AU7" s="555">
        <v>1.4796658396176222E-5</v>
      </c>
      <c r="AV7" s="555">
        <v>2.1227963048200013E-7</v>
      </c>
      <c r="AW7" s="555">
        <v>2.4022382782753538E-5</v>
      </c>
      <c r="AX7" s="555">
        <v>3.2913746565925113E-6</v>
      </c>
      <c r="AY7" s="555">
        <v>1.1164218991791226E-6</v>
      </c>
      <c r="AZ7" s="555">
        <v>2.0053403572612849E-6</v>
      </c>
      <c r="BA7" s="555">
        <v>1.3494677414339821E-6</v>
      </c>
      <c r="BB7" s="555">
        <v>1.3839252572738672E-6</v>
      </c>
      <c r="BC7" s="555">
        <v>1.5373803413502846E-6</v>
      </c>
      <c r="BD7" s="555">
        <v>2.8101138827135183E-6</v>
      </c>
      <c r="BE7" s="555">
        <v>2.1058368197653591E-6</v>
      </c>
      <c r="BF7" s="555">
        <v>2.7313231759073124E-6</v>
      </c>
      <c r="BG7" s="555">
        <v>2.8187178967452746E-6</v>
      </c>
      <c r="BH7" s="555">
        <v>3.2386407198806121E-6</v>
      </c>
      <c r="BI7" s="555">
        <v>1.8921211376555162E-5</v>
      </c>
      <c r="BJ7" s="555">
        <v>6.3362012917962391E-6</v>
      </c>
      <c r="BK7" s="555">
        <v>1.1137458999675553E-6</v>
      </c>
      <c r="BL7" s="555">
        <v>2.6187162128095657E-6</v>
      </c>
      <c r="BM7" s="555">
        <v>1.8069535308426314E-6</v>
      </c>
      <c r="BN7" s="555">
        <v>1.8259079810540039E-6</v>
      </c>
      <c r="BO7" s="555">
        <v>1.5625960158631292E-6</v>
      </c>
      <c r="BP7" s="555">
        <v>4.8179202740142498E-7</v>
      </c>
      <c r="BQ7" s="555">
        <v>1.6604253738376176E-6</v>
      </c>
      <c r="BR7" s="555">
        <v>3.2388390944103235E-6</v>
      </c>
      <c r="BS7" s="555">
        <v>1.4374721430436955E-6</v>
      </c>
      <c r="BT7" s="555">
        <v>8.403682040902792E-6</v>
      </c>
      <c r="BU7" s="555">
        <v>1.3456248819023934E-5</v>
      </c>
      <c r="BV7" s="555">
        <v>8.9270065871600991E-6</v>
      </c>
      <c r="BW7" s="555">
        <v>1.9171233762869738E-6</v>
      </c>
      <c r="BX7" s="555">
        <v>9.1865460969353877E-5</v>
      </c>
      <c r="BY7" s="555">
        <v>3.6544971504514694E-5</v>
      </c>
      <c r="BZ7" s="556">
        <v>3.213579458877202E-6</v>
      </c>
      <c r="CA7" s="176"/>
    </row>
    <row r="8" spans="1:79" x14ac:dyDescent="0.15">
      <c r="A8" s="701"/>
      <c r="B8" s="704"/>
      <c r="C8" s="551" t="s">
        <v>171</v>
      </c>
      <c r="D8" s="167" t="s">
        <v>15</v>
      </c>
      <c r="E8" s="555">
        <v>3.4812158008783776E-5</v>
      </c>
      <c r="F8" s="555">
        <v>1.0000459005752935</v>
      </c>
      <c r="G8" s="555">
        <v>2.4201272160119779E-5</v>
      </c>
      <c r="H8" s="555">
        <v>2.1110442160320181E-5</v>
      </c>
      <c r="I8" s="555">
        <v>3.1323127202797779E-5</v>
      </c>
      <c r="J8" s="555">
        <v>9.8282327149722113E-5</v>
      </c>
      <c r="K8" s="555">
        <v>1.5624780740809748E-3</v>
      </c>
      <c r="L8" s="555">
        <v>2.6606500762317235E-5</v>
      </c>
      <c r="M8" s="555">
        <v>2.3792814387564202E-4</v>
      </c>
      <c r="N8" s="555">
        <v>6.6474489534630742E-5</v>
      </c>
      <c r="O8" s="555">
        <v>7.4545128227208315E-4</v>
      </c>
      <c r="P8" s="555">
        <v>3.5085612514507756E-5</v>
      </c>
      <c r="Q8" s="555">
        <v>2.7272452242353794E-5</v>
      </c>
      <c r="R8" s="555">
        <v>1.5777536458402763E-5</v>
      </c>
      <c r="S8" s="555">
        <v>2.6422130392548442E-5</v>
      </c>
      <c r="T8" s="555">
        <v>4.2851452015689771E-5</v>
      </c>
      <c r="U8" s="555">
        <v>2.593203019669274E-5</v>
      </c>
      <c r="V8" s="555">
        <v>1.5725184071910078E-5</v>
      </c>
      <c r="W8" s="555">
        <v>2.1741484233111576E-5</v>
      </c>
      <c r="X8" s="555">
        <v>2.0291542601303396E-5</v>
      </c>
      <c r="Y8" s="555">
        <v>2.3093113403717227E-5</v>
      </c>
      <c r="Z8" s="555">
        <v>1.4555508771296394E-3</v>
      </c>
      <c r="AA8" s="555">
        <v>7.8389031031405321E-5</v>
      </c>
      <c r="AB8" s="555">
        <v>1.050769114090686E-4</v>
      </c>
      <c r="AC8" s="555">
        <v>2.3950192462060435E-5</v>
      </c>
      <c r="AD8" s="555">
        <v>9.7619008256828301E-6</v>
      </c>
      <c r="AE8" s="555">
        <v>8.5060966886346136E-6</v>
      </c>
      <c r="AF8" s="555">
        <v>6.6970731101895066E-5</v>
      </c>
      <c r="AG8" s="555">
        <v>1.3028882938698391E-5</v>
      </c>
      <c r="AH8" s="555">
        <v>3.70804138185425E-5</v>
      </c>
      <c r="AI8" s="555">
        <v>2.188121678668001E-5</v>
      </c>
      <c r="AJ8" s="555">
        <v>1.7795458435950187E-5</v>
      </c>
      <c r="AK8" s="555">
        <v>1.3209395594659656E-5</v>
      </c>
      <c r="AL8" s="555">
        <v>1.0951797247977705E-5</v>
      </c>
      <c r="AM8" s="555">
        <v>3.3930527278968164E-5</v>
      </c>
      <c r="AN8" s="555">
        <v>1.4463389106253212E-5</v>
      </c>
      <c r="AO8" s="555">
        <v>2.5373956051008989E-5</v>
      </c>
      <c r="AP8" s="555">
        <v>3.6719800628662047E-6</v>
      </c>
      <c r="AQ8" s="555">
        <v>4.8795717140626334E-6</v>
      </c>
      <c r="AR8" s="555">
        <v>2.8748673484197996E-6</v>
      </c>
      <c r="AS8" s="555">
        <v>3.3402785053864925E-6</v>
      </c>
      <c r="AT8" s="555">
        <v>4.3846343967193082E-6</v>
      </c>
      <c r="AU8" s="555">
        <v>9.8723726173747568E-6</v>
      </c>
      <c r="AV8" s="555">
        <v>1.4710786636241373E-5</v>
      </c>
      <c r="AW8" s="555">
        <v>4.1716337548773113E-6</v>
      </c>
      <c r="AX8" s="555">
        <v>6.438119847797916E-6</v>
      </c>
      <c r="AY8" s="555">
        <v>1.4218418650119337E-5</v>
      </c>
      <c r="AZ8" s="555">
        <v>1.8878594267842822E-5</v>
      </c>
      <c r="BA8" s="555">
        <v>7.3598264014663778E-6</v>
      </c>
      <c r="BB8" s="555">
        <v>5.1299308904228175E-6</v>
      </c>
      <c r="BC8" s="555">
        <v>4.1486628534202948E-6</v>
      </c>
      <c r="BD8" s="555">
        <v>4.5785742246720598E-6</v>
      </c>
      <c r="BE8" s="555">
        <v>5.1149255039039034E-6</v>
      </c>
      <c r="BF8" s="555">
        <v>5.6258746917347829E-6</v>
      </c>
      <c r="BG8" s="555">
        <v>4.2606176079020261E-6</v>
      </c>
      <c r="BH8" s="555">
        <v>5.5798590649698691E-6</v>
      </c>
      <c r="BI8" s="555">
        <v>3.9508807949270091E-6</v>
      </c>
      <c r="BJ8" s="555">
        <v>4.3460711570418867E-6</v>
      </c>
      <c r="BK8" s="555">
        <v>9.5699775616985676E-6</v>
      </c>
      <c r="BL8" s="555">
        <v>3.7047717529747186E-6</v>
      </c>
      <c r="BM8" s="555">
        <v>4.0780645488631822E-6</v>
      </c>
      <c r="BN8" s="555">
        <v>1.6285953470277163E-6</v>
      </c>
      <c r="BO8" s="555">
        <v>1.0761595934240503E-6</v>
      </c>
      <c r="BP8" s="555">
        <v>4.1630699466027865E-7</v>
      </c>
      <c r="BQ8" s="555">
        <v>1.0088896304939296E-5</v>
      </c>
      <c r="BR8" s="555">
        <v>1.2370969916610789E-6</v>
      </c>
      <c r="BS8" s="555">
        <v>2.0894997540637437E-6</v>
      </c>
      <c r="BT8" s="555">
        <v>1.6426809221640262E-6</v>
      </c>
      <c r="BU8" s="555">
        <v>2.8990272381849755E-6</v>
      </c>
      <c r="BV8" s="555">
        <v>1.5684898769366939E-6</v>
      </c>
      <c r="BW8" s="555">
        <v>1.3785139311644693E-6</v>
      </c>
      <c r="BX8" s="555">
        <v>2.489454387379787E-6</v>
      </c>
      <c r="BY8" s="555">
        <v>4.3294266149216013E-6</v>
      </c>
      <c r="BZ8" s="556">
        <v>2.1581751074544386E-6</v>
      </c>
      <c r="CA8" s="176"/>
    </row>
    <row r="9" spans="1:79" x14ac:dyDescent="0.15">
      <c r="A9" s="701"/>
      <c r="B9" s="704"/>
      <c r="C9" s="551">
        <v>11</v>
      </c>
      <c r="D9" s="167" t="s">
        <v>172</v>
      </c>
      <c r="E9" s="555">
        <v>5.080658244926952E-3</v>
      </c>
      <c r="F9" s="555">
        <v>4.3373016032215248E-5</v>
      </c>
      <c r="G9" s="555">
        <v>1.0474572020586614</v>
      </c>
      <c r="H9" s="555">
        <v>5.6580485277906952E-4</v>
      </c>
      <c r="I9" s="555">
        <v>3.2558529948877247E-4</v>
      </c>
      <c r="J9" s="555">
        <v>2.1528652223264948E-3</v>
      </c>
      <c r="K9" s="555">
        <v>5.4591697385971467E-6</v>
      </c>
      <c r="L9" s="555">
        <v>1.5496870027022092E-4</v>
      </c>
      <c r="M9" s="555">
        <v>1.6376549611350441E-4</v>
      </c>
      <c r="N9" s="555">
        <v>2.9756292949027654E-5</v>
      </c>
      <c r="O9" s="555">
        <v>3.4876387106653091E-5</v>
      </c>
      <c r="P9" s="555">
        <v>2.8830008235564046E-5</v>
      </c>
      <c r="Q9" s="555">
        <v>3.5973013764446271E-5</v>
      </c>
      <c r="R9" s="555">
        <v>2.9955956251479402E-5</v>
      </c>
      <c r="S9" s="555">
        <v>4.1174231734602958E-5</v>
      </c>
      <c r="T9" s="555">
        <v>4.8191701966596856E-5</v>
      </c>
      <c r="U9" s="555">
        <v>4.4678376441136558E-5</v>
      </c>
      <c r="V9" s="555">
        <v>4.4873376874503585E-5</v>
      </c>
      <c r="W9" s="555">
        <v>3.5637589019837778E-5</v>
      </c>
      <c r="X9" s="555">
        <v>3.3670958082543395E-4</v>
      </c>
      <c r="Y9" s="555">
        <v>6.1072551511156379E-5</v>
      </c>
      <c r="Z9" s="555">
        <v>2.7727643052529591E-5</v>
      </c>
      <c r="AA9" s="555">
        <v>7.5844020396953035E-5</v>
      </c>
      <c r="AB9" s="555">
        <v>6.2979059660573676E-5</v>
      </c>
      <c r="AC9" s="555">
        <v>8.0223462134126249E-5</v>
      </c>
      <c r="AD9" s="555">
        <v>5.2542001689807432E-5</v>
      </c>
      <c r="AE9" s="555">
        <v>4.5402202841804215E-5</v>
      </c>
      <c r="AF9" s="555">
        <v>1.0670916468906567E-4</v>
      </c>
      <c r="AG9" s="555">
        <v>2.3121572064414321E-4</v>
      </c>
      <c r="AH9" s="555">
        <v>2.9756475881642408E-4</v>
      </c>
      <c r="AI9" s="555">
        <v>1.5942352956786943E-3</v>
      </c>
      <c r="AJ9" s="555">
        <v>1.8472373223248173E-3</v>
      </c>
      <c r="AK9" s="555">
        <v>5.7014123486002761E-4</v>
      </c>
      <c r="AL9" s="555">
        <v>1.2239450281413834E-4</v>
      </c>
      <c r="AM9" s="555">
        <v>2.3800288967115297E-2</v>
      </c>
      <c r="AN9" s="555">
        <v>1.3729288194618041E-4</v>
      </c>
      <c r="AO9" s="555">
        <v>1.1821672814111516E-3</v>
      </c>
      <c r="AP9" s="555">
        <v>3.5257273132079459E-3</v>
      </c>
      <c r="AQ9" s="555">
        <v>1.2634568319041778E-5</v>
      </c>
      <c r="AR9" s="555">
        <v>6.0647446909641118E-3</v>
      </c>
      <c r="AS9" s="555">
        <v>1.4760725768492967E-4</v>
      </c>
      <c r="AT9" s="555">
        <v>1.8397491559765997E-4</v>
      </c>
      <c r="AU9" s="555">
        <v>3.7133678418249248E-4</v>
      </c>
      <c r="AV9" s="555">
        <v>2.700581559196267E-6</v>
      </c>
      <c r="AW9" s="555">
        <v>1.0242014093259528E-4</v>
      </c>
      <c r="AX9" s="555">
        <v>3.6572328123464239E-5</v>
      </c>
      <c r="AY9" s="555">
        <v>1.0787136435541701E-5</v>
      </c>
      <c r="AZ9" s="555">
        <v>1.3698857813690967E-5</v>
      </c>
      <c r="BA9" s="555">
        <v>1.1692245837670075E-5</v>
      </c>
      <c r="BB9" s="555">
        <v>1.1376030150485648E-5</v>
      </c>
      <c r="BC9" s="555">
        <v>1.1355457842144646E-5</v>
      </c>
      <c r="BD9" s="555">
        <v>1.9336039400928581E-5</v>
      </c>
      <c r="BE9" s="555">
        <v>1.8147971546298348E-5</v>
      </c>
      <c r="BF9" s="555">
        <v>1.8076655053936544E-5</v>
      </c>
      <c r="BG9" s="555">
        <v>1.8948156309215434E-5</v>
      </c>
      <c r="BH9" s="555">
        <v>2.1434682752150174E-5</v>
      </c>
      <c r="BI9" s="555">
        <v>1.0217806270406435E-4</v>
      </c>
      <c r="BJ9" s="555">
        <v>2.4098366047451358E-5</v>
      </c>
      <c r="BK9" s="555">
        <v>7.9245601090202038E-6</v>
      </c>
      <c r="BL9" s="555">
        <v>1.8950675665774178E-5</v>
      </c>
      <c r="BM9" s="555">
        <v>1.416263922484483E-5</v>
      </c>
      <c r="BN9" s="555">
        <v>1.4936428665252101E-5</v>
      </c>
      <c r="BO9" s="555">
        <v>1.2280103445455831E-5</v>
      </c>
      <c r="BP9" s="555">
        <v>5.4519479301802116E-6</v>
      </c>
      <c r="BQ9" s="555">
        <v>1.4804613253495642E-5</v>
      </c>
      <c r="BR9" s="555">
        <v>4.8647507217826534E-5</v>
      </c>
      <c r="BS9" s="555">
        <v>2.701577738065947E-5</v>
      </c>
      <c r="BT9" s="555">
        <v>1.8797032416036934E-4</v>
      </c>
      <c r="BU9" s="555">
        <v>3.3056824612277949E-4</v>
      </c>
      <c r="BV9" s="555">
        <v>7.4835078778819742E-5</v>
      </c>
      <c r="BW9" s="555">
        <v>2.2812375946362428E-5</v>
      </c>
      <c r="BX9" s="555">
        <v>2.8785477394712286E-3</v>
      </c>
      <c r="BY9" s="555">
        <v>9.3941074447924144E-5</v>
      </c>
      <c r="BZ9" s="556">
        <v>1.2281994489621003E-4</v>
      </c>
      <c r="CA9" s="176"/>
    </row>
    <row r="10" spans="1:79" x14ac:dyDescent="0.15">
      <c r="A10" s="701"/>
      <c r="B10" s="704"/>
      <c r="C10" s="551">
        <v>15</v>
      </c>
      <c r="D10" s="167" t="s">
        <v>16</v>
      </c>
      <c r="E10" s="555">
        <v>5.0735305863221258E-4</v>
      </c>
      <c r="F10" s="555">
        <v>3.3931039640735036E-4</v>
      </c>
      <c r="G10" s="555">
        <v>2.0248586782577497E-4</v>
      </c>
      <c r="H10" s="555">
        <v>1.0139453389850466</v>
      </c>
      <c r="I10" s="555">
        <v>4.4422707502547737E-4</v>
      </c>
      <c r="J10" s="555">
        <v>1.7677987346203719E-4</v>
      </c>
      <c r="K10" s="555">
        <v>9.9174046565510263E-6</v>
      </c>
      <c r="L10" s="555">
        <v>3.4323174117032275E-4</v>
      </c>
      <c r="M10" s="555">
        <v>5.7267987510890362E-4</v>
      </c>
      <c r="N10" s="555">
        <v>1.0869946279868911E-4</v>
      </c>
      <c r="O10" s="555">
        <v>1.4986997477470747E-4</v>
      </c>
      <c r="P10" s="555">
        <v>1.637540886432767E-4</v>
      </c>
      <c r="Q10" s="555">
        <v>2.048601144719284E-4</v>
      </c>
      <c r="R10" s="555">
        <v>1.363284830701703E-4</v>
      </c>
      <c r="S10" s="555">
        <v>2.6186013424542087E-4</v>
      </c>
      <c r="T10" s="555">
        <v>3.7777580148734899E-4</v>
      </c>
      <c r="U10" s="555">
        <v>3.2677562690826045E-4</v>
      </c>
      <c r="V10" s="555">
        <v>2.011714110879069E-4</v>
      </c>
      <c r="W10" s="555">
        <v>2.5002095689197825E-4</v>
      </c>
      <c r="X10" s="555">
        <v>6.4066643056528104E-4</v>
      </c>
      <c r="Y10" s="555">
        <v>5.4294824807790091E-4</v>
      </c>
      <c r="Z10" s="555">
        <v>8.9589808659411066E-5</v>
      </c>
      <c r="AA10" s="555">
        <v>2.4721988949988262E-4</v>
      </c>
      <c r="AB10" s="555">
        <v>4.771195794692119E-4</v>
      </c>
      <c r="AC10" s="555">
        <v>5.0431472298980015E-4</v>
      </c>
      <c r="AD10" s="555">
        <v>2.3984576373651921E-4</v>
      </c>
      <c r="AE10" s="555">
        <v>5.8588699865624522E-5</v>
      </c>
      <c r="AF10" s="555">
        <v>2.5221888931751689E-4</v>
      </c>
      <c r="AG10" s="555">
        <v>1.9460149905830082E-4</v>
      </c>
      <c r="AH10" s="555">
        <v>8.2917094398367243E-4</v>
      </c>
      <c r="AI10" s="555">
        <v>1.5946567852618513E-4</v>
      </c>
      <c r="AJ10" s="555">
        <v>3.4489119680086255E-4</v>
      </c>
      <c r="AK10" s="555">
        <v>2.1599135415800645E-3</v>
      </c>
      <c r="AL10" s="555">
        <v>3.0603804433621744E-4</v>
      </c>
      <c r="AM10" s="555">
        <v>4.6598601318738699E-4</v>
      </c>
      <c r="AN10" s="555">
        <v>2.1998483999647626E-3</v>
      </c>
      <c r="AO10" s="555">
        <v>2.0104123497579382E-4</v>
      </c>
      <c r="AP10" s="555">
        <v>1.6250943176386503E-4</v>
      </c>
      <c r="AQ10" s="555">
        <v>9.7458980566706609E-5</v>
      </c>
      <c r="AR10" s="555">
        <v>8.6757339769873975E-5</v>
      </c>
      <c r="AS10" s="555">
        <v>5.0127777549774828E-3</v>
      </c>
      <c r="AT10" s="555">
        <v>1.7233029961879887E-4</v>
      </c>
      <c r="AU10" s="555">
        <v>7.4491639825877327E-5</v>
      </c>
      <c r="AV10" s="555">
        <v>7.7727818701863413E-6</v>
      </c>
      <c r="AW10" s="555">
        <v>1.4703474584709265E-4</v>
      </c>
      <c r="AX10" s="555">
        <v>1.1060742746847662E-4</v>
      </c>
      <c r="AY10" s="555">
        <v>3.9714444407337251E-5</v>
      </c>
      <c r="AZ10" s="555">
        <v>6.1436220728342911E-5</v>
      </c>
      <c r="BA10" s="555">
        <v>5.7226142272506965E-5</v>
      </c>
      <c r="BB10" s="555">
        <v>6.2845060129368958E-5</v>
      </c>
      <c r="BC10" s="555">
        <v>7.4757146665281485E-5</v>
      </c>
      <c r="BD10" s="555">
        <v>8.7224655530285236E-5</v>
      </c>
      <c r="BE10" s="555">
        <v>1.3368732562459541E-4</v>
      </c>
      <c r="BF10" s="555">
        <v>9.8926003336196656E-5</v>
      </c>
      <c r="BG10" s="555">
        <v>9.2176681563441786E-5</v>
      </c>
      <c r="BH10" s="555">
        <v>1.1276275848670182E-4</v>
      </c>
      <c r="BI10" s="555">
        <v>2.0183093581906196E-4</v>
      </c>
      <c r="BJ10" s="555">
        <v>1.2944867589167693E-4</v>
      </c>
      <c r="BK10" s="555">
        <v>2.6605415381803295E-5</v>
      </c>
      <c r="BL10" s="555">
        <v>6.2529336450167772E-5</v>
      </c>
      <c r="BM10" s="555">
        <v>8.798569213780244E-5</v>
      </c>
      <c r="BN10" s="555">
        <v>1.2079001042957184E-4</v>
      </c>
      <c r="BO10" s="555">
        <v>6.2111360358124771E-5</v>
      </c>
      <c r="BP10" s="555">
        <v>1.1678787848366203E-5</v>
      </c>
      <c r="BQ10" s="555">
        <v>7.3142510781407701E-5</v>
      </c>
      <c r="BR10" s="555">
        <v>5.6903781528735432E-5</v>
      </c>
      <c r="BS10" s="555">
        <v>1.1558069525006508E-4</v>
      </c>
      <c r="BT10" s="555">
        <v>4.0131619605686039E-5</v>
      </c>
      <c r="BU10" s="555">
        <v>1.1692935408513576E-4</v>
      </c>
      <c r="BV10" s="555">
        <v>5.4092742607978698E-4</v>
      </c>
      <c r="BW10" s="555">
        <v>7.3788091584736708E-5</v>
      </c>
      <c r="BX10" s="555">
        <v>1.332876957456793E-4</v>
      </c>
      <c r="BY10" s="555">
        <v>6.1037728005499574E-4</v>
      </c>
      <c r="BZ10" s="556">
        <v>3.2960795117796158E-5</v>
      </c>
      <c r="CA10" s="176"/>
    </row>
    <row r="11" spans="1:79" x14ac:dyDescent="0.15">
      <c r="A11" s="701"/>
      <c r="B11" s="704"/>
      <c r="C11" s="551">
        <v>16</v>
      </c>
      <c r="D11" s="167" t="s">
        <v>17</v>
      </c>
      <c r="E11" s="555">
        <v>1.2930901936993863E-2</v>
      </c>
      <c r="F11" s="555">
        <v>1.1604961450830105E-3</v>
      </c>
      <c r="G11" s="555">
        <v>5.1241439742524568E-3</v>
      </c>
      <c r="H11" s="555">
        <v>1.6448608303436046E-3</v>
      </c>
      <c r="I11" s="555">
        <v>1.0594821448594429</v>
      </c>
      <c r="J11" s="555">
        <v>5.0647128635230238E-3</v>
      </c>
      <c r="K11" s="555">
        <v>7.7326556938847686E-5</v>
      </c>
      <c r="L11" s="555">
        <v>2.1732731703844226E-3</v>
      </c>
      <c r="M11" s="555">
        <v>4.9392131009287944E-3</v>
      </c>
      <c r="N11" s="555">
        <v>6.9227656868621023E-4</v>
      </c>
      <c r="O11" s="555">
        <v>1.440425185701771E-3</v>
      </c>
      <c r="P11" s="555">
        <v>1.4187078205370211E-3</v>
      </c>
      <c r="Q11" s="555">
        <v>1.1693068042271837E-3</v>
      </c>
      <c r="R11" s="555">
        <v>7.6817883981098313E-4</v>
      </c>
      <c r="S11" s="555">
        <v>2.1984909254431444E-3</v>
      </c>
      <c r="T11" s="555">
        <v>1.7440032870089269E-3</v>
      </c>
      <c r="U11" s="555">
        <v>2.608014144691233E-3</v>
      </c>
      <c r="V11" s="555">
        <v>2.02876206420489E-3</v>
      </c>
      <c r="W11" s="555">
        <v>1.0281271247972574E-3</v>
      </c>
      <c r="X11" s="555">
        <v>1.4275733581418275E-2</v>
      </c>
      <c r="Y11" s="555">
        <v>1.2850485607712967E-2</v>
      </c>
      <c r="Z11" s="555">
        <v>1.6677081417947603E-3</v>
      </c>
      <c r="AA11" s="555">
        <v>3.0403650742150358E-3</v>
      </c>
      <c r="AB11" s="555">
        <v>3.0521640443406644E-3</v>
      </c>
      <c r="AC11" s="555">
        <v>3.0113669643862737E-3</v>
      </c>
      <c r="AD11" s="555">
        <v>2.5064994374026503E-3</v>
      </c>
      <c r="AE11" s="555">
        <v>8.6551863286103866E-4</v>
      </c>
      <c r="AF11" s="555">
        <v>2.8176974457766158E-3</v>
      </c>
      <c r="AG11" s="555">
        <v>3.8328620364344876E-3</v>
      </c>
      <c r="AH11" s="555">
        <v>2.1267977914785187E-3</v>
      </c>
      <c r="AI11" s="555">
        <v>4.3849572104760317E-3</v>
      </c>
      <c r="AJ11" s="555">
        <v>2.1769872477740608E-3</v>
      </c>
      <c r="AK11" s="555">
        <v>7.2624615621327618E-3</v>
      </c>
      <c r="AL11" s="555">
        <v>2.3018752653613281E-3</v>
      </c>
      <c r="AM11" s="555">
        <v>2.4131974479993843E-3</v>
      </c>
      <c r="AN11" s="555">
        <v>0.10853415215277253</v>
      </c>
      <c r="AO11" s="555">
        <v>1.3190084165317949E-3</v>
      </c>
      <c r="AP11" s="555">
        <v>1.5526790470004525E-3</v>
      </c>
      <c r="AQ11" s="555">
        <v>2.9183674289909442E-4</v>
      </c>
      <c r="AR11" s="555">
        <v>1.2446475332160217E-3</v>
      </c>
      <c r="AS11" s="555">
        <v>5.7200009180648117E-4</v>
      </c>
      <c r="AT11" s="555">
        <v>1.1821781021426116E-2</v>
      </c>
      <c r="AU11" s="555">
        <v>1.2356001950097064E-3</v>
      </c>
      <c r="AV11" s="555">
        <v>4.4047443484076116E-5</v>
      </c>
      <c r="AW11" s="555">
        <v>6.5185211047032816E-4</v>
      </c>
      <c r="AX11" s="555">
        <v>9.8782552223421866E-4</v>
      </c>
      <c r="AY11" s="555">
        <v>2.4284599020853089E-4</v>
      </c>
      <c r="AZ11" s="555">
        <v>4.1080405001177165E-4</v>
      </c>
      <c r="BA11" s="555">
        <v>3.8011853792686644E-4</v>
      </c>
      <c r="BB11" s="555">
        <v>2.8686717018167323E-4</v>
      </c>
      <c r="BC11" s="555">
        <v>2.645668219182613E-4</v>
      </c>
      <c r="BD11" s="555">
        <v>5.1135299411774165E-4</v>
      </c>
      <c r="BE11" s="555">
        <v>4.8193682998692763E-4</v>
      </c>
      <c r="BF11" s="555">
        <v>5.5817328711055205E-4</v>
      </c>
      <c r="BG11" s="555">
        <v>5.3393344667986031E-4</v>
      </c>
      <c r="BH11" s="555">
        <v>3.806037691051766E-4</v>
      </c>
      <c r="BI11" s="555">
        <v>3.2359035958999301E-3</v>
      </c>
      <c r="BJ11" s="555">
        <v>1.9520097117173454E-3</v>
      </c>
      <c r="BK11" s="555">
        <v>3.5896069497767341E-4</v>
      </c>
      <c r="BL11" s="555">
        <v>4.7572368903085499E-4</v>
      </c>
      <c r="BM11" s="555">
        <v>4.1346997650203952E-4</v>
      </c>
      <c r="BN11" s="555">
        <v>4.9338093567981853E-4</v>
      </c>
      <c r="BO11" s="555">
        <v>4.6072131769981029E-4</v>
      </c>
      <c r="BP11" s="555">
        <v>1.1614218692719546E-4</v>
      </c>
      <c r="BQ11" s="555">
        <v>4.8772926348023443E-4</v>
      </c>
      <c r="BR11" s="555">
        <v>6.7709107843114211E-4</v>
      </c>
      <c r="BS11" s="555">
        <v>2.4740062799767903E-4</v>
      </c>
      <c r="BT11" s="555">
        <v>6.1665136541700966E-4</v>
      </c>
      <c r="BU11" s="555">
        <v>6.0674536619492042E-4</v>
      </c>
      <c r="BV11" s="555">
        <v>1.124254168431663E-3</v>
      </c>
      <c r="BW11" s="555">
        <v>3.996240129881248E-4</v>
      </c>
      <c r="BX11" s="555">
        <v>5.4838757064833881E-4</v>
      </c>
      <c r="BY11" s="555">
        <v>1.8702697449544045E-2</v>
      </c>
      <c r="BZ11" s="556">
        <v>1.9618094911557076E-4</v>
      </c>
      <c r="CA11" s="176"/>
    </row>
    <row r="12" spans="1:79" x14ac:dyDescent="0.15">
      <c r="A12" s="701"/>
      <c r="B12" s="704"/>
      <c r="C12" s="551">
        <v>20</v>
      </c>
      <c r="D12" s="167" t="s">
        <v>18</v>
      </c>
      <c r="E12" s="555">
        <v>1.4531531672136395E-2</v>
      </c>
      <c r="F12" s="555">
        <v>1.2346840597676236E-3</v>
      </c>
      <c r="G12" s="555">
        <v>4.1025213889249214E-3</v>
      </c>
      <c r="H12" s="555">
        <v>2.7654216306422463E-2</v>
      </c>
      <c r="I12" s="555">
        <v>1.1876691782912363E-2</v>
      </c>
      <c r="J12" s="555">
        <v>1.0963921155610588</v>
      </c>
      <c r="K12" s="555">
        <v>4.5056687642978341E-4</v>
      </c>
      <c r="L12" s="555">
        <v>4.4972012184733914E-2</v>
      </c>
      <c r="M12" s="555">
        <v>1.0077834764686306E-2</v>
      </c>
      <c r="N12" s="555">
        <v>2.6190335661807848E-3</v>
      </c>
      <c r="O12" s="555">
        <v>3.3879311105050494E-3</v>
      </c>
      <c r="P12" s="555">
        <v>3.105794675616625E-3</v>
      </c>
      <c r="Q12" s="555">
        <v>2.658494482090113E-3</v>
      </c>
      <c r="R12" s="555">
        <v>1.9480222453894037E-3</v>
      </c>
      <c r="S12" s="555">
        <v>6.7318697557457088E-3</v>
      </c>
      <c r="T12" s="555">
        <v>6.5050571796901584E-3</v>
      </c>
      <c r="U12" s="555">
        <v>6.6399386434290945E-3</v>
      </c>
      <c r="V12" s="555">
        <v>4.2262320040032308E-3</v>
      </c>
      <c r="W12" s="555">
        <v>4.3618975821418104E-3</v>
      </c>
      <c r="X12" s="555">
        <v>9.4065154144657888E-3</v>
      </c>
      <c r="Y12" s="555">
        <v>2.9247481950939016E-3</v>
      </c>
      <c r="Z12" s="555">
        <v>1.2823059204974216E-3</v>
      </c>
      <c r="AA12" s="555">
        <v>4.7867439180389951E-3</v>
      </c>
      <c r="AB12" s="555">
        <v>7.3581816787392758E-3</v>
      </c>
      <c r="AC12" s="555">
        <v>4.5998661620100608E-4</v>
      </c>
      <c r="AD12" s="555">
        <v>5.6154998009753194E-4</v>
      </c>
      <c r="AE12" s="555">
        <v>2.4465420560071215E-4</v>
      </c>
      <c r="AF12" s="555">
        <v>7.8623207786356953E-4</v>
      </c>
      <c r="AG12" s="555">
        <v>9.8652998535608567E-4</v>
      </c>
      <c r="AH12" s="555">
        <v>1.3348917144647579E-3</v>
      </c>
      <c r="AI12" s="555">
        <v>5.5395371884936779E-3</v>
      </c>
      <c r="AJ12" s="555">
        <v>4.0934923841572157E-2</v>
      </c>
      <c r="AK12" s="555">
        <v>1.6162603804545156E-3</v>
      </c>
      <c r="AL12" s="555">
        <v>1.8818958491410727E-3</v>
      </c>
      <c r="AM12" s="555">
        <v>2.9826382531196113E-3</v>
      </c>
      <c r="AN12" s="555">
        <v>6.4284655166807342E-3</v>
      </c>
      <c r="AO12" s="555">
        <v>1.9123775493001135E-3</v>
      </c>
      <c r="AP12" s="555">
        <v>3.3197714713011912E-3</v>
      </c>
      <c r="AQ12" s="555">
        <v>7.1993487564332194E-4</v>
      </c>
      <c r="AR12" s="555">
        <v>1.7349840801771843E-3</v>
      </c>
      <c r="AS12" s="555">
        <v>7.1326646867386576E-3</v>
      </c>
      <c r="AT12" s="555">
        <v>3.3629841865381819E-3</v>
      </c>
      <c r="AU12" s="555">
        <v>1.7749904045456507E-2</v>
      </c>
      <c r="AV12" s="555">
        <v>2.0207878420989622E-4</v>
      </c>
      <c r="AW12" s="555">
        <v>1.1487076925420295E-2</v>
      </c>
      <c r="AX12" s="555">
        <v>2.1295558741749763E-3</v>
      </c>
      <c r="AY12" s="555">
        <v>7.5041072120922642E-4</v>
      </c>
      <c r="AZ12" s="555">
        <v>9.8323025466431685E-4</v>
      </c>
      <c r="BA12" s="555">
        <v>9.1226690468303813E-4</v>
      </c>
      <c r="BB12" s="555">
        <v>7.5022342666928362E-4</v>
      </c>
      <c r="BC12" s="555">
        <v>8.0262043169340084E-4</v>
      </c>
      <c r="BD12" s="555">
        <v>1.9122575987570649E-3</v>
      </c>
      <c r="BE12" s="555">
        <v>1.6509811456985328E-3</v>
      </c>
      <c r="BF12" s="555">
        <v>1.6197514680671488E-3</v>
      </c>
      <c r="BG12" s="555">
        <v>1.6435957637355415E-3</v>
      </c>
      <c r="BH12" s="555">
        <v>2.2472505992786425E-3</v>
      </c>
      <c r="BI12" s="555">
        <v>3.1004455040595132E-3</v>
      </c>
      <c r="BJ12" s="555">
        <v>9.2253119588076482E-4</v>
      </c>
      <c r="BK12" s="555">
        <v>2.4522891644681108E-4</v>
      </c>
      <c r="BL12" s="555">
        <v>1.1769763420905886E-3</v>
      </c>
      <c r="BM12" s="555">
        <v>1.213501290869399E-3</v>
      </c>
      <c r="BN12" s="555">
        <v>2.1525643650135084E-4</v>
      </c>
      <c r="BO12" s="555">
        <v>2.328305102354966E-4</v>
      </c>
      <c r="BP12" s="555">
        <v>6.8253450520650935E-5</v>
      </c>
      <c r="BQ12" s="555">
        <v>3.2113663660215323E-4</v>
      </c>
      <c r="BR12" s="555">
        <v>3.7569738445119297E-4</v>
      </c>
      <c r="BS12" s="555">
        <v>2.7691387053440817E-4</v>
      </c>
      <c r="BT12" s="555">
        <v>8.1686185259799047E-4</v>
      </c>
      <c r="BU12" s="555">
        <v>8.8451048837186793E-3</v>
      </c>
      <c r="BV12" s="555">
        <v>5.5549804558183168E-4</v>
      </c>
      <c r="BW12" s="555">
        <v>5.7656326674621582E-4</v>
      </c>
      <c r="BX12" s="555">
        <v>9.0295121649716756E-4</v>
      </c>
      <c r="BY12" s="555">
        <v>2.9065940842171577E-3</v>
      </c>
      <c r="BZ12" s="556">
        <v>3.7070384700424425E-4</v>
      </c>
      <c r="CA12" s="176"/>
    </row>
    <row r="13" spans="1:79" x14ac:dyDescent="0.15">
      <c r="A13" s="701"/>
      <c r="B13" s="704"/>
      <c r="C13" s="551">
        <v>21</v>
      </c>
      <c r="D13" s="167" t="s">
        <v>19</v>
      </c>
      <c r="E13" s="555">
        <v>8.4264070860130946E-3</v>
      </c>
      <c r="F13" s="555">
        <v>1.8633400972468066E-2</v>
      </c>
      <c r="G13" s="555">
        <v>4.1971867310412886E-3</v>
      </c>
      <c r="H13" s="555">
        <v>3.3759533064492684E-3</v>
      </c>
      <c r="I13" s="555">
        <v>3.8194547882123143E-3</v>
      </c>
      <c r="J13" s="555">
        <v>3.5618018084104142E-2</v>
      </c>
      <c r="K13" s="555">
        <v>1.0231840679632018</v>
      </c>
      <c r="L13" s="555">
        <v>3.4913747451071238E-3</v>
      </c>
      <c r="M13" s="555">
        <v>1.4134990058697337E-2</v>
      </c>
      <c r="N13" s="555">
        <v>8.2549641295656812E-3</v>
      </c>
      <c r="O13" s="555">
        <v>4.5219476110627136E-3</v>
      </c>
      <c r="P13" s="555">
        <v>4.1294173741546793E-3</v>
      </c>
      <c r="Q13" s="555">
        <v>2.5522447953177196E-3</v>
      </c>
      <c r="R13" s="555">
        <v>1.8415879377724938E-3</v>
      </c>
      <c r="S13" s="555">
        <v>2.235689703594842E-3</v>
      </c>
      <c r="T13" s="555">
        <v>2.4319253326178045E-3</v>
      </c>
      <c r="U13" s="555">
        <v>2.1045100816340389E-3</v>
      </c>
      <c r="V13" s="555">
        <v>1.5679533112679651E-3</v>
      </c>
      <c r="W13" s="555">
        <v>3.1511141719866281E-3</v>
      </c>
      <c r="X13" s="555">
        <v>2.6198823315661808E-3</v>
      </c>
      <c r="Y13" s="555">
        <v>5.2521129774489896E-3</v>
      </c>
      <c r="Z13" s="555">
        <v>2.1652508857381108E-2</v>
      </c>
      <c r="AA13" s="555">
        <v>1.1848676150130914E-2</v>
      </c>
      <c r="AB13" s="555">
        <v>1.4575187566010478E-2</v>
      </c>
      <c r="AC13" s="555">
        <v>2.4591765872030045E-3</v>
      </c>
      <c r="AD13" s="555">
        <v>1.8287624284512537E-3</v>
      </c>
      <c r="AE13" s="555">
        <v>9.3253079588096833E-4</v>
      </c>
      <c r="AF13" s="555">
        <v>3.3935799941095864E-2</v>
      </c>
      <c r="AG13" s="555">
        <v>1.913666578641464E-3</v>
      </c>
      <c r="AH13" s="555">
        <v>1.0305555557910549E-2</v>
      </c>
      <c r="AI13" s="555">
        <v>3.9218737633336023E-3</v>
      </c>
      <c r="AJ13" s="555">
        <v>3.5598479374158122E-3</v>
      </c>
      <c r="AK13" s="555">
        <v>3.8335534335176909E-3</v>
      </c>
      <c r="AL13" s="555">
        <v>2.2212249565305318E-3</v>
      </c>
      <c r="AM13" s="555">
        <v>4.2612041123266352E-3</v>
      </c>
      <c r="AN13" s="555">
        <v>3.227481058723941E-3</v>
      </c>
      <c r="AO13" s="555">
        <v>9.840836406742836E-3</v>
      </c>
      <c r="AP13" s="555">
        <v>1.6542656253119227E-3</v>
      </c>
      <c r="AQ13" s="555">
        <v>2.1594703909023493E-3</v>
      </c>
      <c r="AR13" s="555">
        <v>1.0780228875876857E-3</v>
      </c>
      <c r="AS13" s="555">
        <v>1.2110666375343424E-3</v>
      </c>
      <c r="AT13" s="555">
        <v>1.2952560642237887E-3</v>
      </c>
      <c r="AU13" s="555">
        <v>4.6269977534884694E-3</v>
      </c>
      <c r="AV13" s="555">
        <v>3.9866727645383251E-3</v>
      </c>
      <c r="AW13" s="555">
        <v>1.380280862063773E-3</v>
      </c>
      <c r="AX13" s="555">
        <v>2.0346837786517228E-3</v>
      </c>
      <c r="AY13" s="555">
        <v>4.0781723628729172E-3</v>
      </c>
      <c r="AZ13" s="555">
        <v>9.2568353866329762E-4</v>
      </c>
      <c r="BA13" s="555">
        <v>1.510390012033675E-3</v>
      </c>
      <c r="BB13" s="555">
        <v>9.7729343700165747E-4</v>
      </c>
      <c r="BC13" s="555">
        <v>8.5492818607623279E-4</v>
      </c>
      <c r="BD13" s="555">
        <v>7.8096195327734719E-4</v>
      </c>
      <c r="BE13" s="555">
        <v>7.3183883574087121E-4</v>
      </c>
      <c r="BF13" s="555">
        <v>8.2831181618674002E-4</v>
      </c>
      <c r="BG13" s="555">
        <v>6.4333035843614481E-4</v>
      </c>
      <c r="BH13" s="555">
        <v>1.1655902699439552E-3</v>
      </c>
      <c r="BI13" s="555">
        <v>1.3556736957652344E-3</v>
      </c>
      <c r="BJ13" s="555">
        <v>1.4363009384161741E-3</v>
      </c>
      <c r="BK13" s="555">
        <v>2.3761694474385589E-3</v>
      </c>
      <c r="BL13" s="555">
        <v>1.2193272993677646E-3</v>
      </c>
      <c r="BM13" s="555">
        <v>1.4646678881997204E-3</v>
      </c>
      <c r="BN13" s="555">
        <v>5.6767384296887448E-4</v>
      </c>
      <c r="BO13" s="555">
        <v>4.1358401381430706E-4</v>
      </c>
      <c r="BP13" s="555">
        <v>1.3048082365916915E-4</v>
      </c>
      <c r="BQ13" s="555">
        <v>5.7296790706978162E-3</v>
      </c>
      <c r="BR13" s="555">
        <v>4.2625391628825726E-4</v>
      </c>
      <c r="BS13" s="555">
        <v>9.2261805255732454E-4</v>
      </c>
      <c r="BT13" s="555">
        <v>6.0922789263697448E-4</v>
      </c>
      <c r="BU13" s="555">
        <v>1.1032266628171208E-3</v>
      </c>
      <c r="BV13" s="555">
        <v>6.4663449216601626E-4</v>
      </c>
      <c r="BW13" s="555">
        <v>4.4281390096656152E-4</v>
      </c>
      <c r="BX13" s="555">
        <v>8.3582456544312005E-4</v>
      </c>
      <c r="BY13" s="555">
        <v>1.3234627649275086E-3</v>
      </c>
      <c r="BZ13" s="556">
        <v>1.0294024086986496E-3</v>
      </c>
      <c r="CA13" s="176"/>
    </row>
    <row r="14" spans="1:79" x14ac:dyDescent="0.15">
      <c r="A14" s="701"/>
      <c r="B14" s="704"/>
      <c r="C14" s="551">
        <v>22</v>
      </c>
      <c r="D14" s="167" t="s">
        <v>173</v>
      </c>
      <c r="E14" s="555">
        <v>4.6565579057022844E-3</v>
      </c>
      <c r="F14" s="555">
        <v>1.6686720855493089E-3</v>
      </c>
      <c r="G14" s="555">
        <v>5.7456660331201932E-3</v>
      </c>
      <c r="H14" s="555">
        <v>2.7671899902603852E-3</v>
      </c>
      <c r="I14" s="555">
        <v>1.0172696427214564E-2</v>
      </c>
      <c r="J14" s="555">
        <v>9.4594276699270403E-3</v>
      </c>
      <c r="K14" s="555">
        <v>8.3105718883023623E-5</v>
      </c>
      <c r="L14" s="555">
        <v>1.0566454589087835</v>
      </c>
      <c r="M14" s="555">
        <v>4.6978910866106076E-3</v>
      </c>
      <c r="N14" s="555">
        <v>7.7411097222625876E-4</v>
      </c>
      <c r="O14" s="555">
        <v>3.3648091027621862E-3</v>
      </c>
      <c r="P14" s="555">
        <v>1.4593611646062407E-3</v>
      </c>
      <c r="Q14" s="555">
        <v>5.054233200700288E-3</v>
      </c>
      <c r="R14" s="555">
        <v>9.3554651363552503E-3</v>
      </c>
      <c r="S14" s="555">
        <v>1.4598234726431559E-2</v>
      </c>
      <c r="T14" s="555">
        <v>4.3223419454382463E-3</v>
      </c>
      <c r="U14" s="555">
        <v>1.3464911298312888E-2</v>
      </c>
      <c r="V14" s="555">
        <v>1.4707182420542513E-2</v>
      </c>
      <c r="W14" s="555">
        <v>1.2066755902270214E-2</v>
      </c>
      <c r="X14" s="555">
        <v>1.2359804352022228E-2</v>
      </c>
      <c r="Y14" s="555">
        <v>5.0823107804774679E-3</v>
      </c>
      <c r="Z14" s="555">
        <v>6.1598015654200291E-4</v>
      </c>
      <c r="AA14" s="555">
        <v>1.6658604623540924E-2</v>
      </c>
      <c r="AB14" s="555">
        <v>9.9464923510769899E-3</v>
      </c>
      <c r="AC14" s="555">
        <v>1.942082111964378E-3</v>
      </c>
      <c r="AD14" s="555">
        <v>1.6022442125510456E-3</v>
      </c>
      <c r="AE14" s="555">
        <v>6.8095981090997141E-4</v>
      </c>
      <c r="AF14" s="555">
        <v>1.704093607575127E-3</v>
      </c>
      <c r="AG14" s="555">
        <v>2.1865065185457892E-3</v>
      </c>
      <c r="AH14" s="555">
        <v>2.1526404040567919E-3</v>
      </c>
      <c r="AI14" s="555">
        <v>3.0145395011260266E-3</v>
      </c>
      <c r="AJ14" s="555">
        <v>1.6275850498722651E-3</v>
      </c>
      <c r="AK14" s="555">
        <v>3.3572829704881027E-3</v>
      </c>
      <c r="AL14" s="555">
        <v>2.2863421692195149E-3</v>
      </c>
      <c r="AM14" s="555">
        <v>1.9816761218335701E-3</v>
      </c>
      <c r="AN14" s="555">
        <v>1.6500310457468987E-2</v>
      </c>
      <c r="AO14" s="555">
        <v>1.6747662841639316E-3</v>
      </c>
      <c r="AP14" s="555">
        <v>9.8531706435285235E-4</v>
      </c>
      <c r="AQ14" s="555">
        <v>4.741920514974438E-4</v>
      </c>
      <c r="AR14" s="555">
        <v>1.4434454207497083E-3</v>
      </c>
      <c r="AS14" s="555">
        <v>8.5574643158056794E-4</v>
      </c>
      <c r="AT14" s="555">
        <v>1.8042300123246383E-3</v>
      </c>
      <c r="AU14" s="555">
        <v>2.345081856142058E-3</v>
      </c>
      <c r="AV14" s="555">
        <v>5.2770058396693268E-5</v>
      </c>
      <c r="AW14" s="555">
        <v>9.8782606298584083E-3</v>
      </c>
      <c r="AX14" s="555">
        <v>6.6560759281427176E-4</v>
      </c>
      <c r="AY14" s="555">
        <v>2.7389335097871716E-4</v>
      </c>
      <c r="AZ14" s="555">
        <v>6.8448110255567014E-4</v>
      </c>
      <c r="BA14" s="555">
        <v>4.7992188612233454E-4</v>
      </c>
      <c r="BB14" s="555">
        <v>1.0082934201228789E-3</v>
      </c>
      <c r="BC14" s="555">
        <v>1.4265565356869098E-3</v>
      </c>
      <c r="BD14" s="555">
        <v>2.6782210114987448E-3</v>
      </c>
      <c r="BE14" s="555">
        <v>1.2858154041954129E-3</v>
      </c>
      <c r="BF14" s="555">
        <v>2.4560458179557708E-3</v>
      </c>
      <c r="BG14" s="555">
        <v>2.6217128114682259E-3</v>
      </c>
      <c r="BH14" s="555">
        <v>4.0484359194508501E-3</v>
      </c>
      <c r="BI14" s="555">
        <v>3.1303754633507401E-3</v>
      </c>
      <c r="BJ14" s="555">
        <v>1.04214386084637E-3</v>
      </c>
      <c r="BK14" s="555">
        <v>2.0161742274081215E-4</v>
      </c>
      <c r="BL14" s="555">
        <v>2.1794351561601382E-3</v>
      </c>
      <c r="BM14" s="555">
        <v>1.1654643829792383E-3</v>
      </c>
      <c r="BN14" s="555">
        <v>4.1585262800471494E-4</v>
      </c>
      <c r="BO14" s="555">
        <v>3.7060406789884341E-4</v>
      </c>
      <c r="BP14" s="555">
        <v>1.128623829372477E-4</v>
      </c>
      <c r="BQ14" s="555">
        <v>4.8182539354624796E-4</v>
      </c>
      <c r="BR14" s="555">
        <v>5.288652179545021E-4</v>
      </c>
      <c r="BS14" s="555">
        <v>3.3393461281115889E-4</v>
      </c>
      <c r="BT14" s="555">
        <v>4.7897785713432804E-4</v>
      </c>
      <c r="BU14" s="555">
        <v>6.0141052254537592E-4</v>
      </c>
      <c r="BV14" s="555">
        <v>6.7819044561711174E-4</v>
      </c>
      <c r="BW14" s="555">
        <v>7.6769267674341851E-4</v>
      </c>
      <c r="BX14" s="555">
        <v>4.9045211231951073E-4</v>
      </c>
      <c r="BY14" s="555">
        <v>3.5900919676779223E-3</v>
      </c>
      <c r="BZ14" s="556">
        <v>2.736016656885916E-4</v>
      </c>
      <c r="CA14" s="176"/>
    </row>
    <row r="15" spans="1:79" x14ac:dyDescent="0.15">
      <c r="A15" s="701"/>
      <c r="B15" s="704"/>
      <c r="C15" s="551">
        <v>25</v>
      </c>
      <c r="D15" s="167" t="s">
        <v>20</v>
      </c>
      <c r="E15" s="555">
        <v>1.5476376287634726E-3</v>
      </c>
      <c r="F15" s="555">
        <v>1.5833934990620895E-4</v>
      </c>
      <c r="G15" s="555">
        <v>7.9361602770187402E-4</v>
      </c>
      <c r="H15" s="555">
        <v>2.2517364540883614E-4</v>
      </c>
      <c r="I15" s="555">
        <v>1.1082350549410243E-3</v>
      </c>
      <c r="J15" s="555">
        <v>2.0971525712472423E-3</v>
      </c>
      <c r="K15" s="555">
        <v>9.2246067148747619E-5</v>
      </c>
      <c r="L15" s="555">
        <v>9.6200370858846667E-4</v>
      </c>
      <c r="M15" s="555">
        <v>1.0286615143951723</v>
      </c>
      <c r="N15" s="555">
        <v>2.1313401144251944E-3</v>
      </c>
      <c r="O15" s="555">
        <v>1.7809606282309942E-3</v>
      </c>
      <c r="P15" s="555">
        <v>1.7398679889340236E-3</v>
      </c>
      <c r="Q15" s="555">
        <v>2.4267542958623825E-3</v>
      </c>
      <c r="R15" s="555">
        <v>1.1497331143568859E-3</v>
      </c>
      <c r="S15" s="555">
        <v>3.2140456801272813E-3</v>
      </c>
      <c r="T15" s="555">
        <v>1.1410055453295556E-2</v>
      </c>
      <c r="U15" s="555">
        <v>3.0841640648481775E-3</v>
      </c>
      <c r="V15" s="555">
        <v>1.199747542971985E-3</v>
      </c>
      <c r="W15" s="555">
        <v>2.7913389524382342E-3</v>
      </c>
      <c r="X15" s="555">
        <v>1.1610554185432381E-3</v>
      </c>
      <c r="Y15" s="555">
        <v>1.3621418076030834E-2</v>
      </c>
      <c r="Z15" s="555">
        <v>5.226791333334599E-4</v>
      </c>
      <c r="AA15" s="555">
        <v>2.749583974735769E-3</v>
      </c>
      <c r="AB15" s="555">
        <v>4.1844554568216236E-4</v>
      </c>
      <c r="AC15" s="555">
        <v>1.9411824624240731E-4</v>
      </c>
      <c r="AD15" s="555">
        <v>1.4662052709706459E-4</v>
      </c>
      <c r="AE15" s="555">
        <v>3.0586701581034715E-4</v>
      </c>
      <c r="AF15" s="555">
        <v>2.8075214667161089E-4</v>
      </c>
      <c r="AG15" s="555">
        <v>2.0703870139652546E-4</v>
      </c>
      <c r="AH15" s="555">
        <v>4.8346009458489044E-4</v>
      </c>
      <c r="AI15" s="555">
        <v>9.0765858499786904E-4</v>
      </c>
      <c r="AJ15" s="555">
        <v>3.7919183942293759E-4</v>
      </c>
      <c r="AK15" s="555">
        <v>2.5810005448012932E-4</v>
      </c>
      <c r="AL15" s="555">
        <v>2.3489129075285922E-4</v>
      </c>
      <c r="AM15" s="555">
        <v>4.6882638410012382E-4</v>
      </c>
      <c r="AN15" s="555">
        <v>1.74488984644926E-3</v>
      </c>
      <c r="AO15" s="555">
        <v>1.2989778614502588E-3</v>
      </c>
      <c r="AP15" s="555">
        <v>1.1364506260480911E-4</v>
      </c>
      <c r="AQ15" s="555">
        <v>5.2838223027259019E-5</v>
      </c>
      <c r="AR15" s="555">
        <v>1.0281460435217636E-4</v>
      </c>
      <c r="AS15" s="555">
        <v>7.0239101828882474E-5</v>
      </c>
      <c r="AT15" s="555">
        <v>1.2065858544365862E-4</v>
      </c>
      <c r="AU15" s="555">
        <v>3.1380218283379895E-4</v>
      </c>
      <c r="AV15" s="555">
        <v>3.1673113997337164E-5</v>
      </c>
      <c r="AW15" s="555">
        <v>1.6706407482117806E-4</v>
      </c>
      <c r="AX15" s="555">
        <v>2.058596692253189E-3</v>
      </c>
      <c r="AY15" s="555">
        <v>3.1484071861817233E-4</v>
      </c>
      <c r="AZ15" s="555">
        <v>3.2524103776168938E-4</v>
      </c>
      <c r="BA15" s="555">
        <v>2.7824176278126549E-4</v>
      </c>
      <c r="BB15" s="555">
        <v>3.0306813518588016E-4</v>
      </c>
      <c r="BC15" s="555">
        <v>2.5321738734727608E-4</v>
      </c>
      <c r="BD15" s="555">
        <v>5.4915266060268759E-4</v>
      </c>
      <c r="BE15" s="555">
        <v>1.1405695424224636E-3</v>
      </c>
      <c r="BF15" s="555">
        <v>4.244525032880534E-4</v>
      </c>
      <c r="BG15" s="555">
        <v>4.2538065325858925E-4</v>
      </c>
      <c r="BH15" s="555">
        <v>4.7982981975164924E-4</v>
      </c>
      <c r="BI15" s="555">
        <v>1.682225663351781E-4</v>
      </c>
      <c r="BJ15" s="555">
        <v>1.2785966862460816E-3</v>
      </c>
      <c r="BK15" s="555">
        <v>4.8703813543445892E-5</v>
      </c>
      <c r="BL15" s="555">
        <v>2.201160017957892E-4</v>
      </c>
      <c r="BM15" s="555">
        <v>4.1473420099044887E-5</v>
      </c>
      <c r="BN15" s="555">
        <v>2.7794904347956677E-5</v>
      </c>
      <c r="BO15" s="555">
        <v>2.5999583042782626E-5</v>
      </c>
      <c r="BP15" s="555">
        <v>2.4795018196474193E-5</v>
      </c>
      <c r="BQ15" s="555">
        <v>4.6219579740015718E-5</v>
      </c>
      <c r="BR15" s="555">
        <v>3.5077494843403121E-5</v>
      </c>
      <c r="BS15" s="555">
        <v>4.0055454495579764E-5</v>
      </c>
      <c r="BT15" s="555">
        <v>7.9666771512803167E-5</v>
      </c>
      <c r="BU15" s="555">
        <v>8.7230748034754056E-5</v>
      </c>
      <c r="BV15" s="555">
        <v>4.0111723329047513E-5</v>
      </c>
      <c r="BW15" s="555">
        <v>7.2809986323913684E-5</v>
      </c>
      <c r="BX15" s="555">
        <v>6.1435889391985986E-5</v>
      </c>
      <c r="BY15" s="555">
        <v>2.6653063438947673E-4</v>
      </c>
      <c r="BZ15" s="556">
        <v>9.8787254009294868E-5</v>
      </c>
      <c r="CA15" s="176"/>
    </row>
    <row r="16" spans="1:79" x14ac:dyDescent="0.15">
      <c r="A16" s="701"/>
      <c r="B16" s="704"/>
      <c r="C16" s="551">
        <v>26</v>
      </c>
      <c r="D16" s="167" t="s">
        <v>21</v>
      </c>
      <c r="E16" s="555">
        <v>7.6482967932402766E-4</v>
      </c>
      <c r="F16" s="555">
        <v>2.2054691036168775E-3</v>
      </c>
      <c r="G16" s="555">
        <v>1.1153389630855334E-3</v>
      </c>
      <c r="H16" s="555">
        <v>3.5224508145341736E-4</v>
      </c>
      <c r="I16" s="555">
        <v>1.427750981876532E-2</v>
      </c>
      <c r="J16" s="555">
        <v>1.1376109304603514E-3</v>
      </c>
      <c r="K16" s="555">
        <v>5.8016517439401569E-5</v>
      </c>
      <c r="L16" s="555">
        <v>1.6655983909163426E-3</v>
      </c>
      <c r="M16" s="555">
        <v>2.4004735027039763E-3</v>
      </c>
      <c r="N16" s="555">
        <v>1.225221135304158</v>
      </c>
      <c r="O16" s="555">
        <v>9.508809938526822E-4</v>
      </c>
      <c r="P16" s="555">
        <v>8.4302520770907732E-2</v>
      </c>
      <c r="Q16" s="555">
        <v>4.8597256169152767E-2</v>
      </c>
      <c r="R16" s="555">
        <v>3.7579901999462449E-2</v>
      </c>
      <c r="S16" s="555">
        <v>1.0580735511479564E-2</v>
      </c>
      <c r="T16" s="555">
        <v>7.5159358191581012E-3</v>
      </c>
      <c r="U16" s="555">
        <v>1.8483670886304492E-2</v>
      </c>
      <c r="V16" s="555">
        <v>6.8758221406360377E-3</v>
      </c>
      <c r="W16" s="555">
        <v>2.5711403950231047E-2</v>
      </c>
      <c r="X16" s="555">
        <v>2.4143154087526431E-3</v>
      </c>
      <c r="Y16" s="555">
        <v>1.6539209583965469E-2</v>
      </c>
      <c r="Z16" s="555">
        <v>7.7969434797250481E-4</v>
      </c>
      <c r="AA16" s="555">
        <v>1.8789323081266672E-3</v>
      </c>
      <c r="AB16" s="555">
        <v>5.0554591823915803E-4</v>
      </c>
      <c r="AC16" s="555">
        <v>5.3015145830346124E-4</v>
      </c>
      <c r="AD16" s="555">
        <v>3.5342389335244303E-4</v>
      </c>
      <c r="AE16" s="555">
        <v>4.1928865494134581E-4</v>
      </c>
      <c r="AF16" s="555">
        <v>1.1385307259758498E-3</v>
      </c>
      <c r="AG16" s="555">
        <v>5.0366409015572666E-4</v>
      </c>
      <c r="AH16" s="555">
        <v>1.2120196425039803E-3</v>
      </c>
      <c r="AI16" s="555">
        <v>5.603827188107156E-4</v>
      </c>
      <c r="AJ16" s="555">
        <v>3.7129116286128278E-4</v>
      </c>
      <c r="AK16" s="555">
        <v>5.8501287066869902E-4</v>
      </c>
      <c r="AL16" s="555">
        <v>8.9869591351935058E-4</v>
      </c>
      <c r="AM16" s="555">
        <v>5.254964953031201E-4</v>
      </c>
      <c r="AN16" s="555">
        <v>2.7074615965318807E-3</v>
      </c>
      <c r="AO16" s="555">
        <v>2.2441861002680074E-3</v>
      </c>
      <c r="AP16" s="555">
        <v>4.9648490000866845E-4</v>
      </c>
      <c r="AQ16" s="555">
        <v>1.3089466256432825E-3</v>
      </c>
      <c r="AR16" s="555">
        <v>7.4641740095345759E-4</v>
      </c>
      <c r="AS16" s="555">
        <v>3.3145739309154581E-4</v>
      </c>
      <c r="AT16" s="555">
        <v>2.5336549541696133E-3</v>
      </c>
      <c r="AU16" s="555">
        <v>8.7164848892713168E-4</v>
      </c>
      <c r="AV16" s="555">
        <v>7.9800468015843109E-5</v>
      </c>
      <c r="AW16" s="555">
        <v>9.7504062222119648E-4</v>
      </c>
      <c r="AX16" s="555">
        <v>1.9552361995821637E-3</v>
      </c>
      <c r="AY16" s="555">
        <v>7.706772796881417E-2</v>
      </c>
      <c r="AZ16" s="555">
        <v>5.3849027543568238E-4</v>
      </c>
      <c r="BA16" s="555">
        <v>3.3209941457288256E-2</v>
      </c>
      <c r="BB16" s="555">
        <v>1.9430159825557413E-2</v>
      </c>
      <c r="BC16" s="555">
        <v>1.635618400105179E-2</v>
      </c>
      <c r="BD16" s="555">
        <v>5.5659551376537166E-3</v>
      </c>
      <c r="BE16" s="555">
        <v>2.5441382870794644E-3</v>
      </c>
      <c r="BF16" s="555">
        <v>9.392507094974958E-3</v>
      </c>
      <c r="BG16" s="555">
        <v>3.418050988413069E-3</v>
      </c>
      <c r="BH16" s="555">
        <v>1.4918017882629331E-2</v>
      </c>
      <c r="BI16" s="555">
        <v>1.4107815933097629E-3</v>
      </c>
      <c r="BJ16" s="555">
        <v>6.684745108089387E-3</v>
      </c>
      <c r="BK16" s="555">
        <v>3.4326464973615455E-4</v>
      </c>
      <c r="BL16" s="555">
        <v>8.4775267498041825E-4</v>
      </c>
      <c r="BM16" s="555">
        <v>2.2322784504669196E-4</v>
      </c>
      <c r="BN16" s="555">
        <v>2.9627572270683007E-4</v>
      </c>
      <c r="BO16" s="555">
        <v>2.4047673498314891E-4</v>
      </c>
      <c r="BP16" s="555">
        <v>1.5747643258118694E-4</v>
      </c>
      <c r="BQ16" s="555">
        <v>6.0816495430553706E-4</v>
      </c>
      <c r="BR16" s="555">
        <v>3.232845274689463E-4</v>
      </c>
      <c r="BS16" s="555">
        <v>4.9735298612468154E-4</v>
      </c>
      <c r="BT16" s="555">
        <v>2.7223689873291911E-4</v>
      </c>
      <c r="BU16" s="555">
        <v>3.061241835136225E-4</v>
      </c>
      <c r="BV16" s="555">
        <v>3.3680116440671086E-4</v>
      </c>
      <c r="BW16" s="555">
        <v>9.506139468895158E-4</v>
      </c>
      <c r="BX16" s="555">
        <v>3.4454150919393118E-4</v>
      </c>
      <c r="BY16" s="555">
        <v>1.5361259257296454E-3</v>
      </c>
      <c r="BZ16" s="556">
        <v>7.3059597177843561E-4</v>
      </c>
      <c r="CA16" s="176"/>
    </row>
    <row r="17" spans="1:79" x14ac:dyDescent="0.15">
      <c r="A17" s="701"/>
      <c r="B17" s="704"/>
      <c r="C17" s="551">
        <v>27</v>
      </c>
      <c r="D17" s="167" t="s">
        <v>22</v>
      </c>
      <c r="E17" s="555">
        <v>1.6221899099742412E-4</v>
      </c>
      <c r="F17" s="555">
        <v>1.8426588737647945E-4</v>
      </c>
      <c r="G17" s="555">
        <v>6.6717449147053027E-4</v>
      </c>
      <c r="H17" s="555">
        <v>1.1626776601828429E-4</v>
      </c>
      <c r="I17" s="555">
        <v>2.1457620578789497E-3</v>
      </c>
      <c r="J17" s="555">
        <v>1.5878740727819788E-3</v>
      </c>
      <c r="K17" s="555">
        <v>1.4053274062364173E-5</v>
      </c>
      <c r="L17" s="555">
        <v>8.3763803633962817E-4</v>
      </c>
      <c r="M17" s="555">
        <v>1.8417852357511615E-3</v>
      </c>
      <c r="N17" s="555">
        <v>6.4027706315329235E-3</v>
      </c>
      <c r="O17" s="555">
        <v>1.1075637150543318</v>
      </c>
      <c r="P17" s="555">
        <v>1.3662699273484293E-2</v>
      </c>
      <c r="Q17" s="555">
        <v>1.0683517798939935E-2</v>
      </c>
      <c r="R17" s="555">
        <v>4.1188820438583249E-3</v>
      </c>
      <c r="S17" s="555">
        <v>1.5806492553099186E-2</v>
      </c>
      <c r="T17" s="555">
        <v>1.8950703391003916E-2</v>
      </c>
      <c r="U17" s="555">
        <v>1.8672257018647883E-2</v>
      </c>
      <c r="V17" s="555">
        <v>8.7173387851593852E-3</v>
      </c>
      <c r="W17" s="555">
        <v>6.18124782348148E-3</v>
      </c>
      <c r="X17" s="555">
        <v>2.7613428655625881E-3</v>
      </c>
      <c r="Y17" s="555">
        <v>3.0647357539841805E-3</v>
      </c>
      <c r="Z17" s="555">
        <v>2.2269572966705239E-4</v>
      </c>
      <c r="AA17" s="555">
        <v>4.4037234736512345E-4</v>
      </c>
      <c r="AB17" s="555">
        <v>1.39146511047262E-4</v>
      </c>
      <c r="AC17" s="555">
        <v>1.1441509072218623E-4</v>
      </c>
      <c r="AD17" s="555">
        <v>1.0292619454631813E-4</v>
      </c>
      <c r="AE17" s="555">
        <v>8.7864704721754108E-5</v>
      </c>
      <c r="AF17" s="555">
        <v>1.9719674877580906E-4</v>
      </c>
      <c r="AG17" s="555">
        <v>1.5467483152477738E-4</v>
      </c>
      <c r="AH17" s="555">
        <v>3.4661046090555761E-4</v>
      </c>
      <c r="AI17" s="555">
        <v>2.0199224958987607E-4</v>
      </c>
      <c r="AJ17" s="555">
        <v>6.1667144133284056E-4</v>
      </c>
      <c r="AK17" s="555">
        <v>2.2994219581422341E-4</v>
      </c>
      <c r="AL17" s="555">
        <v>2.7735746307897718E-4</v>
      </c>
      <c r="AM17" s="555">
        <v>2.0835565107838505E-4</v>
      </c>
      <c r="AN17" s="555">
        <v>9.5053758965490487E-4</v>
      </c>
      <c r="AO17" s="555">
        <v>9.0223421002821966E-4</v>
      </c>
      <c r="AP17" s="555">
        <v>9.5638173953235207E-5</v>
      </c>
      <c r="AQ17" s="555">
        <v>1.4535638985423648E-4</v>
      </c>
      <c r="AR17" s="555">
        <v>1.7663479448049897E-4</v>
      </c>
      <c r="AS17" s="555">
        <v>9.0220135390570147E-5</v>
      </c>
      <c r="AT17" s="555">
        <v>2.8042730457171429E-4</v>
      </c>
      <c r="AU17" s="555">
        <v>4.3707042893419086E-4</v>
      </c>
      <c r="AV17" s="555">
        <v>1.3792353512928509E-5</v>
      </c>
      <c r="AW17" s="555">
        <v>2.8233485486683007E-4</v>
      </c>
      <c r="AX17" s="555">
        <v>5.3240290166524915E-4</v>
      </c>
      <c r="AY17" s="555">
        <v>1.1382583646024355E-3</v>
      </c>
      <c r="AZ17" s="555">
        <v>1.8612355736476963E-2</v>
      </c>
      <c r="BA17" s="555">
        <v>2.9944591178346493E-3</v>
      </c>
      <c r="BB17" s="555">
        <v>2.1708989239020977E-3</v>
      </c>
      <c r="BC17" s="555">
        <v>1.4704816835969558E-3</v>
      </c>
      <c r="BD17" s="555">
        <v>2.7399439602064299E-3</v>
      </c>
      <c r="BE17" s="555">
        <v>3.0306617080138767E-3</v>
      </c>
      <c r="BF17" s="555">
        <v>3.8797850554021054E-3</v>
      </c>
      <c r="BG17" s="555">
        <v>2.814502805900241E-3</v>
      </c>
      <c r="BH17" s="555">
        <v>2.2955593752138925E-3</v>
      </c>
      <c r="BI17" s="555">
        <v>7.1589020070051822E-4</v>
      </c>
      <c r="BJ17" s="555">
        <v>8.8352342730780426E-4</v>
      </c>
      <c r="BK17" s="555">
        <v>8.8907344215035199E-5</v>
      </c>
      <c r="BL17" s="555">
        <v>1.5102182896241487E-4</v>
      </c>
      <c r="BM17" s="555">
        <v>5.0654903346327537E-5</v>
      </c>
      <c r="BN17" s="555">
        <v>5.3042854250706839E-5</v>
      </c>
      <c r="BO17" s="555">
        <v>5.3895645676294465E-5</v>
      </c>
      <c r="BP17" s="555">
        <v>2.5448131854509242E-5</v>
      </c>
      <c r="BQ17" s="555">
        <v>9.657461470321975E-5</v>
      </c>
      <c r="BR17" s="555">
        <v>7.7739716231443073E-5</v>
      </c>
      <c r="BS17" s="555">
        <v>1.0575715912991562E-4</v>
      </c>
      <c r="BT17" s="555">
        <v>6.747982209146887E-5</v>
      </c>
      <c r="BU17" s="555">
        <v>1.8569695951134175E-4</v>
      </c>
      <c r="BV17" s="555">
        <v>8.3088500277138564E-5</v>
      </c>
      <c r="BW17" s="555">
        <v>2.0385612653570301E-4</v>
      </c>
      <c r="BX17" s="555">
        <v>8.2691898641905354E-5</v>
      </c>
      <c r="BY17" s="555">
        <v>4.106717141832112E-4</v>
      </c>
      <c r="BZ17" s="556">
        <v>1.5536172540190648E-4</v>
      </c>
      <c r="CA17" s="176"/>
    </row>
    <row r="18" spans="1:79" x14ac:dyDescent="0.15">
      <c r="A18" s="701"/>
      <c r="B18" s="704"/>
      <c r="C18" s="551">
        <v>28</v>
      </c>
      <c r="D18" s="167" t="s">
        <v>23</v>
      </c>
      <c r="E18" s="555">
        <v>2.1304205205093054E-3</v>
      </c>
      <c r="F18" s="555">
        <v>5.0274715663313329E-3</v>
      </c>
      <c r="G18" s="555">
        <v>6.2726129326299536E-3</v>
      </c>
      <c r="H18" s="555">
        <v>9.0103759107445407E-4</v>
      </c>
      <c r="I18" s="555">
        <v>1.3492911577975492E-2</v>
      </c>
      <c r="J18" s="555">
        <v>6.1073183107210379E-3</v>
      </c>
      <c r="K18" s="555">
        <v>1.9927731825596608E-4</v>
      </c>
      <c r="L18" s="555">
        <v>3.7301511827676605E-3</v>
      </c>
      <c r="M18" s="555">
        <v>5.1429289620485768E-3</v>
      </c>
      <c r="N18" s="555">
        <v>1.3665833200239177E-3</v>
      </c>
      <c r="O18" s="555">
        <v>1.7169033509050469E-3</v>
      </c>
      <c r="P18" s="555">
        <v>1.0288241711981641</v>
      </c>
      <c r="Q18" s="555">
        <v>1.6529938161686641E-2</v>
      </c>
      <c r="R18" s="555">
        <v>1.330452643823144E-2</v>
      </c>
      <c r="S18" s="555">
        <v>1.2045511381704975E-2</v>
      </c>
      <c r="T18" s="555">
        <v>1.2882778832516853E-2</v>
      </c>
      <c r="U18" s="555">
        <v>1.1481413981385975E-2</v>
      </c>
      <c r="V18" s="555">
        <v>1.0038867875247652E-2</v>
      </c>
      <c r="W18" s="555">
        <v>5.7362269769742433E-3</v>
      </c>
      <c r="X18" s="555">
        <v>4.4728048004103347E-3</v>
      </c>
      <c r="Y18" s="555">
        <v>5.3069933885628646E-2</v>
      </c>
      <c r="Z18" s="555">
        <v>2.4339987085820122E-3</v>
      </c>
      <c r="AA18" s="555">
        <v>4.1632639679921746E-3</v>
      </c>
      <c r="AB18" s="555">
        <v>1.0553654138968128E-3</v>
      </c>
      <c r="AC18" s="555">
        <v>2.3646120496745113E-3</v>
      </c>
      <c r="AD18" s="555">
        <v>6.6172991453429563E-4</v>
      </c>
      <c r="AE18" s="555">
        <v>1.2832812128617988E-3</v>
      </c>
      <c r="AF18" s="555">
        <v>1.7195843773683886E-3</v>
      </c>
      <c r="AG18" s="555">
        <v>1.0707724151455531E-3</v>
      </c>
      <c r="AH18" s="555">
        <v>4.2495552751262936E-3</v>
      </c>
      <c r="AI18" s="555">
        <v>1.2687451927712269E-3</v>
      </c>
      <c r="AJ18" s="555">
        <v>9.8753566594238728E-4</v>
      </c>
      <c r="AK18" s="555">
        <v>1.7697156006525566E-3</v>
      </c>
      <c r="AL18" s="555">
        <v>1.0715708725279893E-3</v>
      </c>
      <c r="AM18" s="555">
        <v>2.0024398564311443E-3</v>
      </c>
      <c r="AN18" s="555">
        <v>3.0602323309666416E-3</v>
      </c>
      <c r="AO18" s="555">
        <v>3.5541751435155459E-3</v>
      </c>
      <c r="AP18" s="555">
        <v>6.9208234843979514E-4</v>
      </c>
      <c r="AQ18" s="555">
        <v>1.2251507781910771E-3</v>
      </c>
      <c r="AR18" s="555">
        <v>1.5159457748375937E-3</v>
      </c>
      <c r="AS18" s="555">
        <v>4.8960056444084777E-4</v>
      </c>
      <c r="AT18" s="555">
        <v>1.7576134332670302E-3</v>
      </c>
      <c r="AU18" s="555">
        <v>1.8184691609791116E-3</v>
      </c>
      <c r="AV18" s="555">
        <v>1.0499761062413192E-4</v>
      </c>
      <c r="AW18" s="555">
        <v>1.1920801114504382E-3</v>
      </c>
      <c r="AX18" s="555">
        <v>1.2286438698986507E-3</v>
      </c>
      <c r="AY18" s="555">
        <v>4.5590622622392648E-4</v>
      </c>
      <c r="AZ18" s="555">
        <v>4.9981106478292573E-4</v>
      </c>
      <c r="BA18" s="555">
        <v>6.8779317483390837E-3</v>
      </c>
      <c r="BB18" s="555">
        <v>3.7560120077754756E-3</v>
      </c>
      <c r="BC18" s="555">
        <v>3.6450385642011101E-3</v>
      </c>
      <c r="BD18" s="555">
        <v>3.9549897383296152E-3</v>
      </c>
      <c r="BE18" s="555">
        <v>2.6328331367840006E-3</v>
      </c>
      <c r="BF18" s="555">
        <v>3.526522276294622E-3</v>
      </c>
      <c r="BG18" s="555">
        <v>3.7003781987769578E-3</v>
      </c>
      <c r="BH18" s="555">
        <v>2.1444963314949388E-3</v>
      </c>
      <c r="BI18" s="555">
        <v>1.5025664092218965E-3</v>
      </c>
      <c r="BJ18" s="555">
        <v>8.5561327885794666E-3</v>
      </c>
      <c r="BK18" s="555">
        <v>3.717499137246941E-4</v>
      </c>
      <c r="BL18" s="555">
        <v>7.6950632256998265E-4</v>
      </c>
      <c r="BM18" s="555">
        <v>2.1337285640943878E-4</v>
      </c>
      <c r="BN18" s="555">
        <v>4.0778117978040862E-4</v>
      </c>
      <c r="BO18" s="555">
        <v>1.8303376356388127E-4</v>
      </c>
      <c r="BP18" s="555">
        <v>1.8007041713211932E-4</v>
      </c>
      <c r="BQ18" s="555">
        <v>4.2199084774185454E-4</v>
      </c>
      <c r="BR18" s="555">
        <v>2.6538983430503298E-4</v>
      </c>
      <c r="BS18" s="555">
        <v>5.635629581080755E-4</v>
      </c>
      <c r="BT18" s="555">
        <v>2.5545024873999676E-4</v>
      </c>
      <c r="BU18" s="555">
        <v>4.4082034560244203E-4</v>
      </c>
      <c r="BV18" s="555">
        <v>4.2052135131616879E-4</v>
      </c>
      <c r="BW18" s="555">
        <v>4.252468938550798E-4</v>
      </c>
      <c r="BX18" s="555">
        <v>5.5249714194139645E-4</v>
      </c>
      <c r="BY18" s="555">
        <v>1.3282618883160675E-3</v>
      </c>
      <c r="BZ18" s="556">
        <v>5.2791946701646311E-4</v>
      </c>
      <c r="CA18" s="176"/>
    </row>
    <row r="19" spans="1:79" x14ac:dyDescent="0.15">
      <c r="A19" s="701"/>
      <c r="B19" s="704"/>
      <c r="C19" s="551">
        <v>29</v>
      </c>
      <c r="D19" s="167" t="s">
        <v>46</v>
      </c>
      <c r="E19" s="555">
        <v>1.4664072038780089E-4</v>
      </c>
      <c r="F19" s="555">
        <v>1.4991517556169321E-3</v>
      </c>
      <c r="G19" s="555">
        <v>1.5115062305416269E-4</v>
      </c>
      <c r="H19" s="555">
        <v>8.2284032287413222E-5</v>
      </c>
      <c r="I19" s="555">
        <v>2.0747925212492293E-4</v>
      </c>
      <c r="J19" s="555">
        <v>1.7507087823871931E-4</v>
      </c>
      <c r="K19" s="555">
        <v>1.9230874771493531E-5</v>
      </c>
      <c r="L19" s="555">
        <v>2.4664725732412979E-4</v>
      </c>
      <c r="M19" s="555">
        <v>6.5274149423368791E-4</v>
      </c>
      <c r="N19" s="555">
        <v>1.581776263600198E-4</v>
      </c>
      <c r="O19" s="555">
        <v>9.5032888226058792E-5</v>
      </c>
      <c r="P19" s="555">
        <v>3.3850703245016212E-4</v>
      </c>
      <c r="Q19" s="555">
        <v>1.0469543992505803</v>
      </c>
      <c r="R19" s="555">
        <v>1.0435303455145732E-2</v>
      </c>
      <c r="S19" s="555">
        <v>2.5937996272932672E-3</v>
      </c>
      <c r="T19" s="555">
        <v>1.093336807124019E-3</v>
      </c>
      <c r="U19" s="555">
        <v>4.9206108386741628E-3</v>
      </c>
      <c r="V19" s="555">
        <v>8.8422259100222594E-4</v>
      </c>
      <c r="W19" s="555">
        <v>2.6987628129533717E-3</v>
      </c>
      <c r="X19" s="555">
        <v>1.1424190552857227E-4</v>
      </c>
      <c r="Y19" s="555">
        <v>2.8590949669626774E-3</v>
      </c>
      <c r="Z19" s="555">
        <v>2.2453657964905077E-4</v>
      </c>
      <c r="AA19" s="555">
        <v>5.944151153067E-3</v>
      </c>
      <c r="AB19" s="555">
        <v>2.9558429214735947E-4</v>
      </c>
      <c r="AC19" s="555">
        <v>1.8336654684706412E-4</v>
      </c>
      <c r="AD19" s="555">
        <v>2.62548972400612E-4</v>
      </c>
      <c r="AE19" s="555">
        <v>1.5181840870127295E-4</v>
      </c>
      <c r="AF19" s="555">
        <v>3.6065410169175627E-4</v>
      </c>
      <c r="AG19" s="555">
        <v>3.6911306119689907E-4</v>
      </c>
      <c r="AH19" s="555">
        <v>5.4041717764553117E-4</v>
      </c>
      <c r="AI19" s="555">
        <v>3.2261778679111016E-4</v>
      </c>
      <c r="AJ19" s="555">
        <v>1.4268626674235829E-4</v>
      </c>
      <c r="AK19" s="555">
        <v>2.0922422675348514E-4</v>
      </c>
      <c r="AL19" s="555">
        <v>1.8448371748088785E-3</v>
      </c>
      <c r="AM19" s="555">
        <v>1.8554703293850939E-4</v>
      </c>
      <c r="AN19" s="555">
        <v>1.5184805088325732E-4</v>
      </c>
      <c r="AO19" s="555">
        <v>2.4611198899142774E-4</v>
      </c>
      <c r="AP19" s="555">
        <v>7.0675292304417375E-5</v>
      </c>
      <c r="AQ19" s="555">
        <v>2.7732010921302887E-4</v>
      </c>
      <c r="AR19" s="555">
        <v>8.3362822163586092E-5</v>
      </c>
      <c r="AS19" s="555">
        <v>7.0301675442398603E-5</v>
      </c>
      <c r="AT19" s="555">
        <v>8.5912878106586915E-5</v>
      </c>
      <c r="AU19" s="555">
        <v>1.0325718626153978E-4</v>
      </c>
      <c r="AV19" s="555">
        <v>1.8640402087283314E-5</v>
      </c>
      <c r="AW19" s="555">
        <v>1.2562272493140878E-4</v>
      </c>
      <c r="AX19" s="555">
        <v>2.2822622966505476E-4</v>
      </c>
      <c r="AY19" s="555">
        <v>7.7682285199784978E-5</v>
      </c>
      <c r="AZ19" s="555">
        <v>5.4708814982505525E-5</v>
      </c>
      <c r="BA19" s="555">
        <v>1.450530262305666E-4</v>
      </c>
      <c r="BB19" s="555">
        <v>1.249389346745566E-2</v>
      </c>
      <c r="BC19" s="555">
        <v>3.4909963461303116E-3</v>
      </c>
      <c r="BD19" s="555">
        <v>1.1974280917566452E-3</v>
      </c>
      <c r="BE19" s="555">
        <v>3.1298538180900596E-4</v>
      </c>
      <c r="BF19" s="555">
        <v>1.3357450647286876E-3</v>
      </c>
      <c r="BG19" s="555">
        <v>2.9655220182262442E-4</v>
      </c>
      <c r="BH19" s="555">
        <v>1.1663587685950031E-3</v>
      </c>
      <c r="BI19" s="555">
        <v>1.1562990503818541E-4</v>
      </c>
      <c r="BJ19" s="555">
        <v>6.3518942028918494E-4</v>
      </c>
      <c r="BK19" s="555">
        <v>1.0915212457420471E-4</v>
      </c>
      <c r="BL19" s="555">
        <v>1.0000760505534379E-3</v>
      </c>
      <c r="BM19" s="555">
        <v>9.0602804021574441E-5</v>
      </c>
      <c r="BN19" s="555">
        <v>9.2417443609621929E-5</v>
      </c>
      <c r="BO19" s="555">
        <v>1.290313845009412E-4</v>
      </c>
      <c r="BP19" s="555">
        <v>4.4410178868110288E-5</v>
      </c>
      <c r="BQ19" s="555">
        <v>1.7203729227082104E-4</v>
      </c>
      <c r="BR19" s="555">
        <v>1.7370725730814443E-4</v>
      </c>
      <c r="BS19" s="555">
        <v>1.3944899857760361E-4</v>
      </c>
      <c r="BT19" s="555">
        <v>1.1160949494893945E-4</v>
      </c>
      <c r="BU19" s="555">
        <v>8.4412947061270489E-5</v>
      </c>
      <c r="BV19" s="555">
        <v>9.637188526292681E-5</v>
      </c>
      <c r="BW19" s="555">
        <v>7.9917360704224115E-4</v>
      </c>
      <c r="BX19" s="555">
        <v>8.0337087403282596E-5</v>
      </c>
      <c r="BY19" s="555">
        <v>1.1045134343061078E-4</v>
      </c>
      <c r="BZ19" s="556">
        <v>7.116010147703213E-5</v>
      </c>
      <c r="CA19" s="176"/>
    </row>
    <row r="20" spans="1:79" x14ac:dyDescent="0.15">
      <c r="A20" s="701"/>
      <c r="B20" s="704"/>
      <c r="C20" s="551">
        <v>30</v>
      </c>
      <c r="D20" s="167" t="s">
        <v>47</v>
      </c>
      <c r="E20" s="555">
        <v>1.6172713567788119E-4</v>
      </c>
      <c r="F20" s="555">
        <v>3.4000893672889062E-4</v>
      </c>
      <c r="G20" s="555">
        <v>1.7707355316165532E-4</v>
      </c>
      <c r="H20" s="555">
        <v>9.064889560225607E-5</v>
      </c>
      <c r="I20" s="555">
        <v>1.8481675406704389E-4</v>
      </c>
      <c r="J20" s="555">
        <v>1.8921274142059925E-4</v>
      </c>
      <c r="K20" s="555">
        <v>1.9023473417229342E-5</v>
      </c>
      <c r="L20" s="555">
        <v>9.6272237181814361E-4</v>
      </c>
      <c r="M20" s="555">
        <v>4.9017784164464477E-4</v>
      </c>
      <c r="N20" s="555">
        <v>1.5531651310656859E-4</v>
      </c>
      <c r="O20" s="555">
        <v>1.181216291007029E-4</v>
      </c>
      <c r="P20" s="555">
        <v>2.5247571781392017E-4</v>
      </c>
      <c r="Q20" s="555">
        <v>1.5179006098646186E-3</v>
      </c>
      <c r="R20" s="555">
        <v>1.0482370387037676</v>
      </c>
      <c r="S20" s="555">
        <v>5.5219547220941296E-4</v>
      </c>
      <c r="T20" s="555">
        <v>1.0827085811243335E-3</v>
      </c>
      <c r="U20" s="555">
        <v>7.3815936966519608E-4</v>
      </c>
      <c r="V20" s="555">
        <v>3.6879198815528653E-4</v>
      </c>
      <c r="W20" s="555">
        <v>3.903048282591369E-4</v>
      </c>
      <c r="X20" s="555">
        <v>1.2933659613472172E-4</v>
      </c>
      <c r="Y20" s="555">
        <v>3.0092232292211046E-4</v>
      </c>
      <c r="Z20" s="555">
        <v>1.6944799876938605E-4</v>
      </c>
      <c r="AA20" s="555">
        <v>6.2806554788588577E-4</v>
      </c>
      <c r="AB20" s="555">
        <v>2.718848152361E-4</v>
      </c>
      <c r="AC20" s="555">
        <v>2.0138785122574546E-4</v>
      </c>
      <c r="AD20" s="555">
        <v>3.3139113143087692E-4</v>
      </c>
      <c r="AE20" s="555">
        <v>1.344109737243713E-4</v>
      </c>
      <c r="AF20" s="555">
        <v>3.2892248099548719E-4</v>
      </c>
      <c r="AG20" s="555">
        <v>4.6369401278764031E-4</v>
      </c>
      <c r="AH20" s="555">
        <v>4.1758386139356809E-4</v>
      </c>
      <c r="AI20" s="555">
        <v>3.1579527153351953E-4</v>
      </c>
      <c r="AJ20" s="555">
        <v>1.3128580494962294E-4</v>
      </c>
      <c r="AK20" s="555">
        <v>2.50639971534125E-4</v>
      </c>
      <c r="AL20" s="555">
        <v>2.6447405114385382E-3</v>
      </c>
      <c r="AM20" s="555">
        <v>1.569258318733961E-4</v>
      </c>
      <c r="AN20" s="555">
        <v>1.5186667191334762E-4</v>
      </c>
      <c r="AO20" s="555">
        <v>2.0290259548552773E-4</v>
      </c>
      <c r="AP20" s="555">
        <v>7.579772675576644E-5</v>
      </c>
      <c r="AQ20" s="555">
        <v>1.7404658113782988E-4</v>
      </c>
      <c r="AR20" s="555">
        <v>9.7407196360007353E-5</v>
      </c>
      <c r="AS20" s="555">
        <v>8.0123177439790974E-5</v>
      </c>
      <c r="AT20" s="555">
        <v>9.2102869564543072E-5</v>
      </c>
      <c r="AU20" s="555">
        <v>1.1982423935917321E-4</v>
      </c>
      <c r="AV20" s="555">
        <v>1.854239240344666E-5</v>
      </c>
      <c r="AW20" s="555">
        <v>3.1765371813654507E-4</v>
      </c>
      <c r="AX20" s="555">
        <v>1.969314097677906E-4</v>
      </c>
      <c r="AY20" s="555">
        <v>7.8367574376431647E-5</v>
      </c>
      <c r="AZ20" s="555">
        <v>6.5921780324945049E-5</v>
      </c>
      <c r="BA20" s="555">
        <v>1.0979286323812571E-4</v>
      </c>
      <c r="BB20" s="555">
        <v>4.4895452883821963E-4</v>
      </c>
      <c r="BC20" s="555">
        <v>9.9786577270745535E-3</v>
      </c>
      <c r="BD20" s="555">
        <v>2.4328867041131794E-4</v>
      </c>
      <c r="BE20" s="555">
        <v>3.517996355366472E-4</v>
      </c>
      <c r="BF20" s="555">
        <v>2.9993996893604451E-4</v>
      </c>
      <c r="BG20" s="555">
        <v>2.1849387531332884E-4</v>
      </c>
      <c r="BH20" s="555">
        <v>2.2811325065835632E-4</v>
      </c>
      <c r="BI20" s="555">
        <v>1.1550195768608106E-4</v>
      </c>
      <c r="BJ20" s="555">
        <v>1.5805931354307437E-4</v>
      </c>
      <c r="BK20" s="555">
        <v>1.1611233014354944E-4</v>
      </c>
      <c r="BL20" s="555">
        <v>2.2576022665659237E-4</v>
      </c>
      <c r="BM20" s="555">
        <v>1.0081459938800638E-4</v>
      </c>
      <c r="BN20" s="555">
        <v>1.061496559948974E-4</v>
      </c>
      <c r="BO20" s="555">
        <v>1.544033988410988E-4</v>
      </c>
      <c r="BP20" s="555">
        <v>4.5248282246822523E-5</v>
      </c>
      <c r="BQ20" s="555">
        <v>1.7781583646024377E-4</v>
      </c>
      <c r="BR20" s="555">
        <v>2.0861924547276918E-4</v>
      </c>
      <c r="BS20" s="555">
        <v>1.1587743475111525E-4</v>
      </c>
      <c r="BT20" s="555">
        <v>1.2230425357950784E-4</v>
      </c>
      <c r="BU20" s="555">
        <v>8.546992894119868E-5</v>
      </c>
      <c r="BV20" s="555">
        <v>1.1361683139945355E-4</v>
      </c>
      <c r="BW20" s="555">
        <v>9.8379603020227894E-4</v>
      </c>
      <c r="BX20" s="555">
        <v>8.254402391602388E-5</v>
      </c>
      <c r="BY20" s="555">
        <v>1.1050640614063075E-4</v>
      </c>
      <c r="BZ20" s="556">
        <v>6.964579478281835E-5</v>
      </c>
      <c r="CA20" s="176"/>
    </row>
    <row r="21" spans="1:79" x14ac:dyDescent="0.15">
      <c r="A21" s="701"/>
      <c r="B21" s="704"/>
      <c r="C21" s="551">
        <v>31</v>
      </c>
      <c r="D21" s="167" t="s">
        <v>48</v>
      </c>
      <c r="E21" s="555">
        <v>4.3843307933065575E-5</v>
      </c>
      <c r="F21" s="555">
        <v>3.3140353724724605E-5</v>
      </c>
      <c r="G21" s="555">
        <v>3.974745013045593E-5</v>
      </c>
      <c r="H21" s="555">
        <v>2.3614951786092829E-5</v>
      </c>
      <c r="I21" s="555">
        <v>3.2415100300166217E-5</v>
      </c>
      <c r="J21" s="555">
        <v>3.5003665019459419E-5</v>
      </c>
      <c r="K21" s="555">
        <v>3.1916597150101927E-6</v>
      </c>
      <c r="L21" s="555">
        <v>2.9269653669768952E-5</v>
      </c>
      <c r="M21" s="555">
        <v>3.8960227612518561E-5</v>
      </c>
      <c r="N21" s="555">
        <v>1.9711495053373737E-5</v>
      </c>
      <c r="O21" s="555">
        <v>1.9490625598767083E-5</v>
      </c>
      <c r="P21" s="555">
        <v>2.4234262332104287E-5</v>
      </c>
      <c r="Q21" s="555">
        <v>3.1372728153103311E-4</v>
      </c>
      <c r="R21" s="555">
        <v>6.0945543717269926E-4</v>
      </c>
      <c r="S21" s="555">
        <v>1.006418584380663</v>
      </c>
      <c r="T21" s="555">
        <v>4.689876951895663E-5</v>
      </c>
      <c r="U21" s="555">
        <v>1.0156798464059494E-4</v>
      </c>
      <c r="V21" s="555">
        <v>1.3260069623342681E-4</v>
      </c>
      <c r="W21" s="555">
        <v>5.1838799624237485E-5</v>
      </c>
      <c r="X21" s="555">
        <v>3.237440857571416E-5</v>
      </c>
      <c r="Y21" s="555">
        <v>7.9518391454906095E-5</v>
      </c>
      <c r="Z21" s="555">
        <v>2.7284046749312339E-5</v>
      </c>
      <c r="AA21" s="555">
        <v>9.7774754268484384E-5</v>
      </c>
      <c r="AB21" s="555">
        <v>5.9040653000104975E-5</v>
      </c>
      <c r="AC21" s="555">
        <v>1.8742631476112139E-4</v>
      </c>
      <c r="AD21" s="555">
        <v>6.28703383021179E-5</v>
      </c>
      <c r="AE21" s="555">
        <v>2.3736793195507466E-5</v>
      </c>
      <c r="AF21" s="555">
        <v>6.1894990966160341E-5</v>
      </c>
      <c r="AG21" s="555">
        <v>9.1093688713604975E-5</v>
      </c>
      <c r="AH21" s="555">
        <v>7.3043769235062856E-4</v>
      </c>
      <c r="AI21" s="555">
        <v>6.6060633313965534E-5</v>
      </c>
      <c r="AJ21" s="555">
        <v>1.29283883374723E-3</v>
      </c>
      <c r="AK21" s="555">
        <v>5.881190366963286E-5</v>
      </c>
      <c r="AL21" s="555">
        <v>3.6374442309556671E-4</v>
      </c>
      <c r="AM21" s="555">
        <v>1.5080084380753058E-4</v>
      </c>
      <c r="AN21" s="555">
        <v>2.6060769349371391E-3</v>
      </c>
      <c r="AO21" s="555">
        <v>1.2390138088901373E-4</v>
      </c>
      <c r="AP21" s="555">
        <v>1.7464204031350331E-5</v>
      </c>
      <c r="AQ21" s="555">
        <v>2.0645411814303242E-5</v>
      </c>
      <c r="AR21" s="555">
        <v>2.1179959698260475E-5</v>
      </c>
      <c r="AS21" s="555">
        <v>1.8836663788034969E-5</v>
      </c>
      <c r="AT21" s="555">
        <v>1.8784748867364616E-5</v>
      </c>
      <c r="AU21" s="555">
        <v>2.25422011272616E-5</v>
      </c>
      <c r="AV21" s="555">
        <v>3.3134765434093857E-6</v>
      </c>
      <c r="AW21" s="555">
        <v>2.0054062641937229E-5</v>
      </c>
      <c r="AX21" s="555">
        <v>2.0694305467299647E-5</v>
      </c>
      <c r="AY21" s="555">
        <v>1.1870716511606604E-5</v>
      </c>
      <c r="AZ21" s="555">
        <v>1.1399288278005024E-5</v>
      </c>
      <c r="BA21" s="555">
        <v>1.4997616691550255E-5</v>
      </c>
      <c r="BB21" s="555">
        <v>1.173698622340425E-4</v>
      </c>
      <c r="BC21" s="555">
        <v>2.0284878228756802E-4</v>
      </c>
      <c r="BD21" s="555">
        <v>3.121768229139745E-3</v>
      </c>
      <c r="BE21" s="555">
        <v>2.3033425173891863E-5</v>
      </c>
      <c r="BF21" s="555">
        <v>4.9253648820161535E-5</v>
      </c>
      <c r="BG21" s="555">
        <v>4.2171176462004663E-5</v>
      </c>
      <c r="BH21" s="555">
        <v>4.0915718982672251E-5</v>
      </c>
      <c r="BI21" s="555">
        <v>2.4333531960960042E-5</v>
      </c>
      <c r="BJ21" s="555">
        <v>3.4116769650892494E-5</v>
      </c>
      <c r="BK21" s="555">
        <v>2.0496669346766017E-5</v>
      </c>
      <c r="BL21" s="555">
        <v>4.0357052042560494E-5</v>
      </c>
      <c r="BM21" s="555">
        <v>2.1012143916667125E-5</v>
      </c>
      <c r="BN21" s="555">
        <v>5.6991126509238575E-5</v>
      </c>
      <c r="BO21" s="555">
        <v>3.0879101894280794E-5</v>
      </c>
      <c r="BP21" s="555">
        <v>8.6050925819129424E-6</v>
      </c>
      <c r="BQ21" s="555">
        <v>3.4434624019143781E-5</v>
      </c>
      <c r="BR21" s="555">
        <v>4.5036419560389639E-5</v>
      </c>
      <c r="BS21" s="555">
        <v>1.6441355244676349E-4</v>
      </c>
      <c r="BT21" s="555">
        <v>2.5681828969514581E-5</v>
      </c>
      <c r="BU21" s="555">
        <v>4.3830032675376936E-4</v>
      </c>
      <c r="BV21" s="555">
        <v>2.5645975654269312E-5</v>
      </c>
      <c r="BW21" s="555">
        <v>1.6826300896564109E-4</v>
      </c>
      <c r="BX21" s="555">
        <v>5.3134750986915141E-5</v>
      </c>
      <c r="BY21" s="555">
        <v>8.6646758939273373E-4</v>
      </c>
      <c r="BZ21" s="556">
        <v>2.7396862022731675E-5</v>
      </c>
      <c r="CA21" s="176"/>
    </row>
    <row r="22" spans="1:79" x14ac:dyDescent="0.15">
      <c r="A22" s="701"/>
      <c r="B22" s="704"/>
      <c r="C22" s="551">
        <v>32</v>
      </c>
      <c r="D22" s="167" t="s">
        <v>181</v>
      </c>
      <c r="E22" s="555">
        <v>7.1440195686672521E-5</v>
      </c>
      <c r="F22" s="555">
        <v>8.232219385084052E-5</v>
      </c>
      <c r="G22" s="555">
        <v>7.9503396244278804E-5</v>
      </c>
      <c r="H22" s="555">
        <v>4.1926658111159628E-5</v>
      </c>
      <c r="I22" s="555">
        <v>6.3926258180317455E-5</v>
      </c>
      <c r="J22" s="555">
        <v>7.97128370637456E-5</v>
      </c>
      <c r="K22" s="555">
        <v>7.0369983860930682E-6</v>
      </c>
      <c r="L22" s="555">
        <v>6.1535085308001087E-5</v>
      </c>
      <c r="M22" s="555">
        <v>8.8750653444186309E-5</v>
      </c>
      <c r="N22" s="555">
        <v>4.2935229065891772E-5</v>
      </c>
      <c r="O22" s="555">
        <v>6.6122600125298388E-5</v>
      </c>
      <c r="P22" s="555">
        <v>1.8752835845226286E-4</v>
      </c>
      <c r="Q22" s="555">
        <v>1.0889785841150465E-3</v>
      </c>
      <c r="R22" s="555">
        <v>6.4001064287719114E-4</v>
      </c>
      <c r="S22" s="555">
        <v>1.0508799696114384E-2</v>
      </c>
      <c r="T22" s="555">
        <v>1.0357157559801062</v>
      </c>
      <c r="U22" s="555">
        <v>1.2787632216756047E-2</v>
      </c>
      <c r="V22" s="555">
        <v>3.2222648826318971E-2</v>
      </c>
      <c r="W22" s="555">
        <v>1.0817755032478675E-3</v>
      </c>
      <c r="X22" s="555">
        <v>1.2507479656641418E-4</v>
      </c>
      <c r="Y22" s="555">
        <v>2.2062315094559118E-4</v>
      </c>
      <c r="Z22" s="555">
        <v>7.40923734783636E-5</v>
      </c>
      <c r="AA22" s="555">
        <v>2.2424762043239219E-4</v>
      </c>
      <c r="AB22" s="555">
        <v>1.262510145198761E-4</v>
      </c>
      <c r="AC22" s="555">
        <v>1.0146839187370196E-4</v>
      </c>
      <c r="AD22" s="555">
        <v>1.6049351964918525E-4</v>
      </c>
      <c r="AE22" s="555">
        <v>6.1798725175298127E-5</v>
      </c>
      <c r="AF22" s="555">
        <v>1.597508648310376E-4</v>
      </c>
      <c r="AG22" s="555">
        <v>2.8066986538058988E-4</v>
      </c>
      <c r="AH22" s="555">
        <v>4.8668894140486583E-4</v>
      </c>
      <c r="AI22" s="555">
        <v>3.1395620725453688E-4</v>
      </c>
      <c r="AJ22" s="555">
        <v>9.8006986319093493E-5</v>
      </c>
      <c r="AK22" s="555">
        <v>1.3010659228200673E-4</v>
      </c>
      <c r="AL22" s="555">
        <v>1.0560270717055926E-3</v>
      </c>
      <c r="AM22" s="555">
        <v>8.0799478384125699E-5</v>
      </c>
      <c r="AN22" s="555">
        <v>3.2342389923463409E-3</v>
      </c>
      <c r="AO22" s="555">
        <v>1.3554912516906562E-4</v>
      </c>
      <c r="AP22" s="555">
        <v>3.8863627325627253E-5</v>
      </c>
      <c r="AQ22" s="555">
        <v>5.4651630641564668E-5</v>
      </c>
      <c r="AR22" s="555">
        <v>4.6389642427099805E-5</v>
      </c>
      <c r="AS22" s="555">
        <v>3.9719156023282927E-5</v>
      </c>
      <c r="AT22" s="555">
        <v>4.084067615839913E-5</v>
      </c>
      <c r="AU22" s="555">
        <v>5.3555651952731863E-5</v>
      </c>
      <c r="AV22" s="555">
        <v>8.0595254590436559E-6</v>
      </c>
      <c r="AW22" s="555">
        <v>4.5319930714025303E-5</v>
      </c>
      <c r="AX22" s="555">
        <v>5.0766303736050561E-5</v>
      </c>
      <c r="AY22" s="555">
        <v>2.8793045594530603E-5</v>
      </c>
      <c r="AZ22" s="555">
        <v>3.5994622306708471E-5</v>
      </c>
      <c r="BA22" s="555">
        <v>1.0721445477905542E-4</v>
      </c>
      <c r="BB22" s="555">
        <v>4.0179449576039272E-4</v>
      </c>
      <c r="BC22" s="555">
        <v>4.6956574233891464E-4</v>
      </c>
      <c r="BD22" s="555">
        <v>3.4543962674477751E-3</v>
      </c>
      <c r="BE22" s="555">
        <v>7.7809703952050483E-3</v>
      </c>
      <c r="BF22" s="555">
        <v>3.9715461872082735E-3</v>
      </c>
      <c r="BG22" s="555">
        <v>8.1969332960771194E-3</v>
      </c>
      <c r="BH22" s="555">
        <v>7.3624875674375967E-4</v>
      </c>
      <c r="BI22" s="555">
        <v>1.9346944387294197E-4</v>
      </c>
      <c r="BJ22" s="555">
        <v>1.122035553713808E-4</v>
      </c>
      <c r="BK22" s="555">
        <v>5.485295243829894E-5</v>
      </c>
      <c r="BL22" s="555">
        <v>9.7350953372462161E-5</v>
      </c>
      <c r="BM22" s="555">
        <v>4.8233634761966802E-5</v>
      </c>
      <c r="BN22" s="555">
        <v>5.5959980048932007E-5</v>
      </c>
      <c r="BO22" s="555">
        <v>7.794648209958664E-5</v>
      </c>
      <c r="BP22" s="555">
        <v>2.2241986765405913E-5</v>
      </c>
      <c r="BQ22" s="555">
        <v>9.1452776908564979E-5</v>
      </c>
      <c r="BR22" s="555">
        <v>1.2503742793980329E-4</v>
      </c>
      <c r="BS22" s="555">
        <v>1.3333756500192399E-4</v>
      </c>
      <c r="BT22" s="555">
        <v>8.961912431177051E-5</v>
      </c>
      <c r="BU22" s="555">
        <v>6.9408230278576098E-5</v>
      </c>
      <c r="BV22" s="555">
        <v>6.1504163460746755E-5</v>
      </c>
      <c r="BW22" s="555">
        <v>4.4300513318765362E-4</v>
      </c>
      <c r="BX22" s="555">
        <v>4.4772839146380744E-5</v>
      </c>
      <c r="BY22" s="555">
        <v>9.3477175165400015E-4</v>
      </c>
      <c r="BZ22" s="556">
        <v>4.2941796914005374E-5</v>
      </c>
      <c r="CA22" s="176"/>
    </row>
    <row r="23" spans="1:79" x14ac:dyDescent="0.15">
      <c r="A23" s="701"/>
      <c r="B23" s="704"/>
      <c r="C23" s="551">
        <v>33</v>
      </c>
      <c r="D23" s="167" t="s">
        <v>24</v>
      </c>
      <c r="E23" s="555">
        <v>1.0135835416953382E-4</v>
      </c>
      <c r="F23" s="555">
        <v>1.1931586219366156E-4</v>
      </c>
      <c r="G23" s="555">
        <v>8.0990340238612887E-5</v>
      </c>
      <c r="H23" s="555">
        <v>4.4528495471217505E-5</v>
      </c>
      <c r="I23" s="555">
        <v>1.0933820281933094E-4</v>
      </c>
      <c r="J23" s="555">
        <v>8.2560978636673878E-5</v>
      </c>
      <c r="K23" s="555">
        <v>9.0345188993537207E-6</v>
      </c>
      <c r="L23" s="555">
        <v>7.6620990543428254E-5</v>
      </c>
      <c r="M23" s="555">
        <v>1.0673449608704937E-4</v>
      </c>
      <c r="N23" s="555">
        <v>5.8948613728386924E-5</v>
      </c>
      <c r="O23" s="555">
        <v>5.8232574533430102E-5</v>
      </c>
      <c r="P23" s="555">
        <v>1.2453751244521813E-4</v>
      </c>
      <c r="Q23" s="555">
        <v>5.9525983377985564E-3</v>
      </c>
      <c r="R23" s="555">
        <v>2.6564232492328073E-3</v>
      </c>
      <c r="S23" s="555">
        <v>2.7133170906952198E-3</v>
      </c>
      <c r="T23" s="555">
        <v>2.1999082119063731E-3</v>
      </c>
      <c r="U23" s="555">
        <v>1.0144056619916382</v>
      </c>
      <c r="V23" s="555">
        <v>9.3567985600042508E-3</v>
      </c>
      <c r="W23" s="555">
        <v>7.9259265433045314E-3</v>
      </c>
      <c r="X23" s="555">
        <v>1.7190709112079429E-4</v>
      </c>
      <c r="Y23" s="555">
        <v>1.9036432492170903E-3</v>
      </c>
      <c r="Z23" s="555">
        <v>1.2689815498899407E-4</v>
      </c>
      <c r="AA23" s="555">
        <v>3.842421306465529E-4</v>
      </c>
      <c r="AB23" s="555">
        <v>1.2654904554825974E-4</v>
      </c>
      <c r="AC23" s="555">
        <v>1.3177155803716971E-4</v>
      </c>
      <c r="AD23" s="555">
        <v>1.3189361014466708E-4</v>
      </c>
      <c r="AE23" s="555">
        <v>8.7668621889418232E-5</v>
      </c>
      <c r="AF23" s="555">
        <v>2.9838200600568133E-4</v>
      </c>
      <c r="AG23" s="555">
        <v>2.0975235272972188E-4</v>
      </c>
      <c r="AH23" s="555">
        <v>6.9273260631548495E-4</v>
      </c>
      <c r="AI23" s="555">
        <v>2.7648194915170572E-4</v>
      </c>
      <c r="AJ23" s="555">
        <v>7.9443714022249466E-5</v>
      </c>
      <c r="AK23" s="555">
        <v>1.0713832097134074E-4</v>
      </c>
      <c r="AL23" s="555">
        <v>8.4987044797351177E-4</v>
      </c>
      <c r="AM23" s="555">
        <v>1.1016198479210925E-4</v>
      </c>
      <c r="AN23" s="555">
        <v>1.2127851122510674E-4</v>
      </c>
      <c r="AO23" s="555">
        <v>2.4514494604449246E-4</v>
      </c>
      <c r="AP23" s="555">
        <v>6.5177582773072126E-5</v>
      </c>
      <c r="AQ23" s="555">
        <v>9.2365505760932321E-5</v>
      </c>
      <c r="AR23" s="555">
        <v>5.3601093288861205E-5</v>
      </c>
      <c r="AS23" s="555">
        <v>4.1811228502460934E-5</v>
      </c>
      <c r="AT23" s="555">
        <v>5.1509330567476371E-5</v>
      </c>
      <c r="AU23" s="555">
        <v>5.67264289272624E-5</v>
      </c>
      <c r="AV23" s="555">
        <v>1.0206777427316949E-5</v>
      </c>
      <c r="AW23" s="555">
        <v>5.3576564253028948E-5</v>
      </c>
      <c r="AX23" s="555">
        <v>6.0386451757844221E-5</v>
      </c>
      <c r="AY23" s="555">
        <v>3.5393936340106197E-5</v>
      </c>
      <c r="AZ23" s="555">
        <v>3.5437253723103697E-5</v>
      </c>
      <c r="BA23" s="555">
        <v>6.6888459108964185E-5</v>
      </c>
      <c r="BB23" s="555">
        <v>1.3524367528984474E-3</v>
      </c>
      <c r="BC23" s="555">
        <v>1.23921192100326E-3</v>
      </c>
      <c r="BD23" s="555">
        <v>1.01388100375272E-3</v>
      </c>
      <c r="BE23" s="555">
        <v>5.8034593828555333E-4</v>
      </c>
      <c r="BF23" s="555">
        <v>6.3489842269128004E-3</v>
      </c>
      <c r="BG23" s="555">
        <v>9.9635125402644628E-4</v>
      </c>
      <c r="BH23" s="555">
        <v>3.5464210591457488E-3</v>
      </c>
      <c r="BI23" s="555">
        <v>1.0674763414478369E-4</v>
      </c>
      <c r="BJ23" s="555">
        <v>4.4964138787324261E-4</v>
      </c>
      <c r="BK23" s="555">
        <v>6.4399057038906697E-5</v>
      </c>
      <c r="BL23" s="555">
        <v>1.3608194885986254E-4</v>
      </c>
      <c r="BM23" s="555">
        <v>5.1362353472188484E-5</v>
      </c>
      <c r="BN23" s="555">
        <v>6.3729806073764864E-5</v>
      </c>
      <c r="BO23" s="555">
        <v>7.4781288406617898E-5</v>
      </c>
      <c r="BP23" s="555">
        <v>2.7365977158176412E-5</v>
      </c>
      <c r="BQ23" s="555">
        <v>1.4344082366683257E-4</v>
      </c>
      <c r="BR23" s="555">
        <v>1.0873171722304684E-4</v>
      </c>
      <c r="BS23" s="555">
        <v>1.7407309191786997E-4</v>
      </c>
      <c r="BT23" s="555">
        <v>9.3780939430311401E-5</v>
      </c>
      <c r="BU23" s="555">
        <v>5.2920875473523376E-5</v>
      </c>
      <c r="BV23" s="555">
        <v>5.7411778164262943E-5</v>
      </c>
      <c r="BW23" s="555">
        <v>4.4668467338178103E-4</v>
      </c>
      <c r="BX23" s="555">
        <v>5.1700273625083525E-5</v>
      </c>
      <c r="BY23" s="555">
        <v>8.6978923339252584E-5</v>
      </c>
      <c r="BZ23" s="556">
        <v>6.3573837309481836E-5</v>
      </c>
      <c r="CA23" s="176"/>
    </row>
    <row r="24" spans="1:79" x14ac:dyDescent="0.15">
      <c r="A24" s="701"/>
      <c r="B24" s="704"/>
      <c r="C24" s="551">
        <v>34</v>
      </c>
      <c r="D24" s="167" t="s">
        <v>60</v>
      </c>
      <c r="E24" s="555">
        <v>5.1943142963460271E-6</v>
      </c>
      <c r="F24" s="555">
        <v>6.122254672672006E-6</v>
      </c>
      <c r="G24" s="555">
        <v>5.712323591287522E-6</v>
      </c>
      <c r="H24" s="555">
        <v>3.2081936342044234E-6</v>
      </c>
      <c r="I24" s="555">
        <v>4.3366737323980228E-6</v>
      </c>
      <c r="J24" s="555">
        <v>5.8916684045556773E-6</v>
      </c>
      <c r="K24" s="555">
        <v>7.6584674061237726E-7</v>
      </c>
      <c r="L24" s="555">
        <v>4.1984506774239208E-6</v>
      </c>
      <c r="M24" s="555">
        <v>7.4784421155409693E-6</v>
      </c>
      <c r="N24" s="555">
        <v>3.3700513340120994E-6</v>
      </c>
      <c r="O24" s="555">
        <v>3.0608873741748534E-6</v>
      </c>
      <c r="P24" s="555">
        <v>4.4762606140542451E-6</v>
      </c>
      <c r="Q24" s="555">
        <v>1.8939951333976249E-5</v>
      </c>
      <c r="R24" s="555">
        <v>8.2745517907202467E-6</v>
      </c>
      <c r="S24" s="555">
        <v>5.2897934621282992E-6</v>
      </c>
      <c r="T24" s="555">
        <v>6.17500148477152E-6</v>
      </c>
      <c r="U24" s="555">
        <v>5.4262461406209547E-6</v>
      </c>
      <c r="V24" s="555">
        <v>1.0004944634259387</v>
      </c>
      <c r="W24" s="555">
        <v>2.6565579296738414E-4</v>
      </c>
      <c r="X24" s="555">
        <v>3.8574739197893753E-6</v>
      </c>
      <c r="Y24" s="555">
        <v>5.5409079566375594E-5</v>
      </c>
      <c r="Z24" s="555">
        <v>6.2340234662944686E-6</v>
      </c>
      <c r="AA24" s="555">
        <v>1.4662104960363644E-5</v>
      </c>
      <c r="AB24" s="555">
        <v>8.7928243575536293E-6</v>
      </c>
      <c r="AC24" s="555">
        <v>1.4639948027738013E-5</v>
      </c>
      <c r="AD24" s="555">
        <v>1.2806434342546031E-5</v>
      </c>
      <c r="AE24" s="555">
        <v>8.1083998675346131E-6</v>
      </c>
      <c r="AF24" s="555">
        <v>1.4764721086800091E-5</v>
      </c>
      <c r="AG24" s="555">
        <v>1.7165670658450754E-5</v>
      </c>
      <c r="AH24" s="555">
        <v>1.0267237158689456E-4</v>
      </c>
      <c r="AI24" s="555">
        <v>1.3504813727717551E-5</v>
      </c>
      <c r="AJ24" s="555">
        <v>4.4023799964551449E-6</v>
      </c>
      <c r="AK24" s="555">
        <v>8.8209318380626061E-6</v>
      </c>
      <c r="AL24" s="555">
        <v>5.5551641972755619E-5</v>
      </c>
      <c r="AM24" s="555">
        <v>8.733259660284989E-6</v>
      </c>
      <c r="AN24" s="555">
        <v>5.5869675393191418E-6</v>
      </c>
      <c r="AO24" s="555">
        <v>1.8996101758633843E-5</v>
      </c>
      <c r="AP24" s="555">
        <v>3.3053512751422788E-6</v>
      </c>
      <c r="AQ24" s="555">
        <v>3.4855204256810172E-6</v>
      </c>
      <c r="AR24" s="555">
        <v>3.2821765680536877E-6</v>
      </c>
      <c r="AS24" s="555">
        <v>2.5781511405714401E-6</v>
      </c>
      <c r="AT24" s="555">
        <v>2.8911589005149718E-6</v>
      </c>
      <c r="AU24" s="555">
        <v>3.9062978568728065E-6</v>
      </c>
      <c r="AV24" s="555">
        <v>7.3244149141807738E-7</v>
      </c>
      <c r="AW24" s="555">
        <v>2.9941490935625272E-6</v>
      </c>
      <c r="AX24" s="555">
        <v>3.6700274991414904E-6</v>
      </c>
      <c r="AY24" s="555">
        <v>2.1183052980932215E-6</v>
      </c>
      <c r="AZ24" s="555">
        <v>1.8045957174839261E-6</v>
      </c>
      <c r="BA24" s="555">
        <v>2.7292422516797339E-6</v>
      </c>
      <c r="BB24" s="555">
        <v>1.7587311726047684E-5</v>
      </c>
      <c r="BC24" s="555">
        <v>5.5640474543819932E-6</v>
      </c>
      <c r="BD24" s="555">
        <v>3.1543294964042214E-6</v>
      </c>
      <c r="BE24" s="555">
        <v>3.5600262163401206E-6</v>
      </c>
      <c r="BF24" s="555">
        <v>3.403478094482772E-6</v>
      </c>
      <c r="BG24" s="555">
        <v>3.3591778970680101E-4</v>
      </c>
      <c r="BH24" s="555">
        <v>1.4060425906284869E-4</v>
      </c>
      <c r="BI24" s="555">
        <v>3.4048499334417334E-6</v>
      </c>
      <c r="BJ24" s="555">
        <v>2.7735497450611225E-5</v>
      </c>
      <c r="BK24" s="555">
        <v>3.7440452072726364E-6</v>
      </c>
      <c r="BL24" s="555">
        <v>6.3179472343353362E-6</v>
      </c>
      <c r="BM24" s="555">
        <v>3.2209531518497063E-6</v>
      </c>
      <c r="BN24" s="555">
        <v>5.9543856135262246E-6</v>
      </c>
      <c r="BO24" s="555">
        <v>5.6513363361288372E-6</v>
      </c>
      <c r="BP24" s="555">
        <v>2.4377448997022588E-6</v>
      </c>
      <c r="BQ24" s="555">
        <v>7.9068502104363796E-6</v>
      </c>
      <c r="BR24" s="555">
        <v>7.8558640705995138E-6</v>
      </c>
      <c r="BS24" s="555">
        <v>3.2759283375171672E-5</v>
      </c>
      <c r="BT24" s="555">
        <v>4.765587900295852E-6</v>
      </c>
      <c r="BU24" s="555">
        <v>2.7981538835516974E-6</v>
      </c>
      <c r="BV24" s="555">
        <v>3.9324746970173659E-6</v>
      </c>
      <c r="BW24" s="555">
        <v>2.2842536892068925E-5</v>
      </c>
      <c r="BX24" s="555">
        <v>3.8988628480724526E-6</v>
      </c>
      <c r="BY24" s="555">
        <v>3.6952087060578306E-6</v>
      </c>
      <c r="BZ24" s="556">
        <v>5.370188313352498E-6</v>
      </c>
      <c r="CA24" s="176"/>
    </row>
    <row r="25" spans="1:79" x14ac:dyDescent="0.15">
      <c r="A25" s="701"/>
      <c r="B25" s="704"/>
      <c r="C25" s="551">
        <v>35</v>
      </c>
      <c r="D25" s="167" t="s">
        <v>174</v>
      </c>
      <c r="E25" s="555">
        <v>6.3408240583111763E-4</v>
      </c>
      <c r="F25" s="555">
        <v>1.1154843959975463E-3</v>
      </c>
      <c r="G25" s="555">
        <v>3.4085451961291663E-4</v>
      </c>
      <c r="H25" s="555">
        <v>1.7200267999928646E-4</v>
      </c>
      <c r="I25" s="555">
        <v>2.8827980220272174E-4</v>
      </c>
      <c r="J25" s="555">
        <v>2.676673200613152E-4</v>
      </c>
      <c r="K25" s="555">
        <v>6.8407412855267684E-5</v>
      </c>
      <c r="L25" s="555">
        <v>1.9969822946630579E-4</v>
      </c>
      <c r="M25" s="555">
        <v>5.0817833862129959E-4</v>
      </c>
      <c r="N25" s="555">
        <v>2.142318132923169E-4</v>
      </c>
      <c r="O25" s="555">
        <v>2.3241754717251526E-4</v>
      </c>
      <c r="P25" s="555">
        <v>2.0801998763098108E-4</v>
      </c>
      <c r="Q25" s="555">
        <v>2.2790046974693865E-4</v>
      </c>
      <c r="R25" s="555">
        <v>3.6796120163683362E-4</v>
      </c>
      <c r="S25" s="555">
        <v>2.1610426796164417E-4</v>
      </c>
      <c r="T25" s="555">
        <v>2.353824731191343E-4</v>
      </c>
      <c r="U25" s="555">
        <v>2.0989182943618781E-4</v>
      </c>
      <c r="V25" s="555">
        <v>2.3987233220069102E-4</v>
      </c>
      <c r="W25" s="555">
        <v>1.0711939386457954</v>
      </c>
      <c r="X25" s="555">
        <v>2.7589287021640606E-4</v>
      </c>
      <c r="Y25" s="555">
        <v>3.8480557285518923E-4</v>
      </c>
      <c r="Z25" s="555">
        <v>3.335860472813464E-4</v>
      </c>
      <c r="AA25" s="555">
        <v>5.4203904806894034E-4</v>
      </c>
      <c r="AB25" s="555">
        <v>6.722220817359947E-4</v>
      </c>
      <c r="AC25" s="555">
        <v>3.3234636454046289E-4</v>
      </c>
      <c r="AD25" s="555">
        <v>4.2876151382581506E-4</v>
      </c>
      <c r="AE25" s="555">
        <v>1.4624731205226051E-4</v>
      </c>
      <c r="AF25" s="555">
        <v>5.4491152361824469E-3</v>
      </c>
      <c r="AG25" s="555">
        <v>4.8835686356109537E-4</v>
      </c>
      <c r="AH25" s="555">
        <v>2.6478272312290218E-3</v>
      </c>
      <c r="AI25" s="555">
        <v>4.2838365861420447E-4</v>
      </c>
      <c r="AJ25" s="555">
        <v>1.8174954183058543E-4</v>
      </c>
      <c r="AK25" s="555">
        <v>3.9934820916547595E-4</v>
      </c>
      <c r="AL25" s="555">
        <v>2.2047524670956282E-3</v>
      </c>
      <c r="AM25" s="555">
        <v>3.0021274349347615E-4</v>
      </c>
      <c r="AN25" s="555">
        <v>4.0277015730770353E-4</v>
      </c>
      <c r="AO25" s="555">
        <v>7.4971015792035854E-4</v>
      </c>
      <c r="AP25" s="555">
        <v>2.4419039848346549E-4</v>
      </c>
      <c r="AQ25" s="555">
        <v>1.9027803251080782E-4</v>
      </c>
      <c r="AR25" s="555">
        <v>1.3897241100574318E-4</v>
      </c>
      <c r="AS25" s="555">
        <v>8.5543881071834365E-5</v>
      </c>
      <c r="AT25" s="555">
        <v>1.054102376546996E-4</v>
      </c>
      <c r="AU25" s="555">
        <v>1.1074040771296929E-4</v>
      </c>
      <c r="AV25" s="555">
        <v>2.8328454657648909E-5</v>
      </c>
      <c r="AW25" s="555">
        <v>9.2330528822254587E-5</v>
      </c>
      <c r="AX25" s="555">
        <v>1.260923276699764E-4</v>
      </c>
      <c r="AY25" s="555">
        <v>8.0758211737746763E-5</v>
      </c>
      <c r="AZ25" s="555">
        <v>7.4422589441638552E-5</v>
      </c>
      <c r="BA25" s="555">
        <v>8.1251814765707076E-5</v>
      </c>
      <c r="BB25" s="555">
        <v>8.699928708208102E-5</v>
      </c>
      <c r="BC25" s="555">
        <v>9.4900851415309555E-5</v>
      </c>
      <c r="BD25" s="555">
        <v>8.7536494764007931E-5</v>
      </c>
      <c r="BE25" s="555">
        <v>9.1864487486059346E-5</v>
      </c>
      <c r="BF25" s="555">
        <v>9.1029281887317916E-5</v>
      </c>
      <c r="BG25" s="555">
        <v>8.9358109255771023E-5</v>
      </c>
      <c r="BH25" s="555">
        <v>1.2278855380464993E-2</v>
      </c>
      <c r="BI25" s="555">
        <v>1.4700812459469774E-4</v>
      </c>
      <c r="BJ25" s="555">
        <v>1.395134487297356E-4</v>
      </c>
      <c r="BK25" s="555">
        <v>1.0925767481208406E-4</v>
      </c>
      <c r="BL25" s="555">
        <v>1.6428517936209282E-4</v>
      </c>
      <c r="BM25" s="555">
        <v>1.1850304846885641E-4</v>
      </c>
      <c r="BN25" s="555">
        <v>1.1096382216842008E-4</v>
      </c>
      <c r="BO25" s="555">
        <v>1.388990871609386E-4</v>
      </c>
      <c r="BP25" s="555">
        <v>3.7898014507054075E-5</v>
      </c>
      <c r="BQ25" s="555">
        <v>6.031364674283225E-4</v>
      </c>
      <c r="BR25" s="555">
        <v>1.7355995323916303E-4</v>
      </c>
      <c r="BS25" s="555">
        <v>3.5176424808344161E-4</v>
      </c>
      <c r="BT25" s="555">
        <v>1.1529683384311938E-4</v>
      </c>
      <c r="BU25" s="555">
        <v>8.0521962891835246E-5</v>
      </c>
      <c r="BV25" s="555">
        <v>1.1311925625767856E-4</v>
      </c>
      <c r="BW25" s="555">
        <v>7.2497839333565217E-4</v>
      </c>
      <c r="BX25" s="555">
        <v>9.8827553391305227E-5</v>
      </c>
      <c r="BY25" s="555">
        <v>1.3608223356554802E-4</v>
      </c>
      <c r="BZ25" s="556">
        <v>1.0935771749272587E-4</v>
      </c>
      <c r="CA25" s="176"/>
    </row>
    <row r="26" spans="1:79" x14ac:dyDescent="0.15">
      <c r="A26" s="701"/>
      <c r="B26" s="704"/>
      <c r="C26" s="551">
        <v>39</v>
      </c>
      <c r="D26" s="167" t="s">
        <v>0</v>
      </c>
      <c r="E26" s="555">
        <v>1.0553018137821157E-3</v>
      </c>
      <c r="F26" s="555">
        <v>2.3055734042753688E-3</v>
      </c>
      <c r="G26" s="555">
        <v>3.893447684563595E-3</v>
      </c>
      <c r="H26" s="555">
        <v>3.4279385342717724E-3</v>
      </c>
      <c r="I26" s="555">
        <v>4.6380408585941025E-3</v>
      </c>
      <c r="J26" s="555">
        <v>2.317538386222132E-3</v>
      </c>
      <c r="K26" s="555">
        <v>1.2630233131982743E-4</v>
      </c>
      <c r="L26" s="555">
        <v>2.3249400795235515E-3</v>
      </c>
      <c r="M26" s="555">
        <v>4.1639084706078062E-3</v>
      </c>
      <c r="N26" s="555">
        <v>3.9316078402615385E-3</v>
      </c>
      <c r="O26" s="555">
        <v>1.7346588134831788E-2</v>
      </c>
      <c r="P26" s="555">
        <v>1.5419546257848145E-3</v>
      </c>
      <c r="Q26" s="555">
        <v>1.4199303573137864E-3</v>
      </c>
      <c r="R26" s="555">
        <v>1.4267399923587325E-3</v>
      </c>
      <c r="S26" s="555">
        <v>2.6564827356564775E-3</v>
      </c>
      <c r="T26" s="555">
        <v>1.967900524986757E-3</v>
      </c>
      <c r="U26" s="555">
        <v>2.5157528137478131E-3</v>
      </c>
      <c r="V26" s="555">
        <v>2.6942498171672741E-3</v>
      </c>
      <c r="W26" s="555">
        <v>1.3964688645336867E-3</v>
      </c>
      <c r="X26" s="555">
        <v>1.0106460891132369</v>
      </c>
      <c r="Y26" s="555">
        <v>2.0805963387859872E-3</v>
      </c>
      <c r="Z26" s="555">
        <v>4.6611993363631383E-3</v>
      </c>
      <c r="AA26" s="555">
        <v>3.3147095499742557E-3</v>
      </c>
      <c r="AB26" s="555">
        <v>4.1779471179727717E-3</v>
      </c>
      <c r="AC26" s="555">
        <v>2.7054678657549118E-3</v>
      </c>
      <c r="AD26" s="555">
        <v>6.9598815763622897E-3</v>
      </c>
      <c r="AE26" s="555">
        <v>1.0340128693916767E-3</v>
      </c>
      <c r="AF26" s="555">
        <v>1.9605076759955944E-3</v>
      </c>
      <c r="AG26" s="555">
        <v>8.0830356715676267E-3</v>
      </c>
      <c r="AH26" s="555">
        <v>5.619288671626043E-3</v>
      </c>
      <c r="AI26" s="555">
        <v>9.6890519450056316E-3</v>
      </c>
      <c r="AJ26" s="555">
        <v>1.71146221739592E-3</v>
      </c>
      <c r="AK26" s="555">
        <v>1.8938125203087082E-2</v>
      </c>
      <c r="AL26" s="555">
        <v>4.5706616350726301E-3</v>
      </c>
      <c r="AM26" s="555">
        <v>3.0898251706668761E-3</v>
      </c>
      <c r="AN26" s="555">
        <v>4.6503492560426837E-2</v>
      </c>
      <c r="AO26" s="555">
        <v>2.1042683850182862E-3</v>
      </c>
      <c r="AP26" s="555">
        <v>2.9961603420914745E-4</v>
      </c>
      <c r="AQ26" s="555">
        <v>3.0757827942438909E-4</v>
      </c>
      <c r="AR26" s="555">
        <v>5.2207397867475058E-4</v>
      </c>
      <c r="AS26" s="555">
        <v>8.5416804007514208E-4</v>
      </c>
      <c r="AT26" s="555">
        <v>8.476235135704424E-4</v>
      </c>
      <c r="AU26" s="555">
        <v>4.4613692895624762E-4</v>
      </c>
      <c r="AV26" s="555">
        <v>8.6809010289914959E-5</v>
      </c>
      <c r="AW26" s="555">
        <v>4.4262108353475461E-4</v>
      </c>
      <c r="AX26" s="555">
        <v>5.276634824322512E-4</v>
      </c>
      <c r="AY26" s="555">
        <v>9.5671182652923336E-4</v>
      </c>
      <c r="AZ26" s="555">
        <v>2.1484361790312725E-3</v>
      </c>
      <c r="BA26" s="555">
        <v>5.1963335026634124E-4</v>
      </c>
      <c r="BB26" s="555">
        <v>3.9400817852268421E-4</v>
      </c>
      <c r="BC26" s="555">
        <v>4.1135683935271991E-4</v>
      </c>
      <c r="BD26" s="555">
        <v>5.4776144019304523E-4</v>
      </c>
      <c r="BE26" s="555">
        <v>4.2869565078924952E-4</v>
      </c>
      <c r="BF26" s="555">
        <v>5.3580116922403239E-4</v>
      </c>
      <c r="BG26" s="555">
        <v>5.2986657775474469E-4</v>
      </c>
      <c r="BH26" s="555">
        <v>4.5168564035298403E-4</v>
      </c>
      <c r="BI26" s="555">
        <v>1.7977978204331549E-3</v>
      </c>
      <c r="BJ26" s="555">
        <v>4.1838501869350807E-4</v>
      </c>
      <c r="BK26" s="555">
        <v>4.710038438874307E-4</v>
      </c>
      <c r="BL26" s="555">
        <v>4.136581988867279E-4</v>
      </c>
      <c r="BM26" s="555">
        <v>3.813527842662502E-4</v>
      </c>
      <c r="BN26" s="555">
        <v>3.6721792681463565E-4</v>
      </c>
      <c r="BO26" s="555">
        <v>7.8989921803197729E-4</v>
      </c>
      <c r="BP26" s="555">
        <v>1.0169733145547247E-4</v>
      </c>
      <c r="BQ26" s="555">
        <v>2.8141282362497604E-4</v>
      </c>
      <c r="BR26" s="555">
        <v>1.1415966303201935E-3</v>
      </c>
      <c r="BS26" s="555">
        <v>4.1751745542601765E-4</v>
      </c>
      <c r="BT26" s="555">
        <v>8.1386407944451843E-4</v>
      </c>
      <c r="BU26" s="555">
        <v>3.4235630257406475E-4</v>
      </c>
      <c r="BV26" s="555">
        <v>1.6834110964293861E-3</v>
      </c>
      <c r="BW26" s="555">
        <v>5.5959872442282123E-4</v>
      </c>
      <c r="BX26" s="555">
        <v>4.3764699168081166E-4</v>
      </c>
      <c r="BY26" s="555">
        <v>5.3959213383350116E-3</v>
      </c>
      <c r="BZ26" s="556">
        <v>2.2113875347064298E-4</v>
      </c>
      <c r="CA26" s="176"/>
    </row>
    <row r="27" spans="1:79" x14ac:dyDescent="0.15">
      <c r="A27" s="701"/>
      <c r="B27" s="704"/>
      <c r="C27" s="551">
        <v>41</v>
      </c>
      <c r="D27" s="167" t="s">
        <v>26</v>
      </c>
      <c r="E27" s="555">
        <v>7.5455491341287423E-3</v>
      </c>
      <c r="F27" s="555">
        <v>7.52978467191076E-3</v>
      </c>
      <c r="G27" s="555">
        <v>2.7112113437039297E-3</v>
      </c>
      <c r="H27" s="555">
        <v>3.4429811741683628E-3</v>
      </c>
      <c r="I27" s="555">
        <v>6.3114240089484864E-3</v>
      </c>
      <c r="J27" s="555">
        <v>6.1628334993805598E-3</v>
      </c>
      <c r="K27" s="555">
        <v>6.0227872135044025E-4</v>
      </c>
      <c r="L27" s="555">
        <v>6.2741714589044659E-3</v>
      </c>
      <c r="M27" s="555">
        <v>7.867291743278871E-3</v>
      </c>
      <c r="N27" s="555">
        <v>8.0395611248323118E-3</v>
      </c>
      <c r="O27" s="555">
        <v>5.9173792851098294E-3</v>
      </c>
      <c r="P27" s="555">
        <v>6.4528703642558636E-3</v>
      </c>
      <c r="Q27" s="555">
        <v>4.3910358061306689E-3</v>
      </c>
      <c r="R27" s="555">
        <v>3.3932042259078145E-3</v>
      </c>
      <c r="S27" s="555">
        <v>3.6313584738411234E-3</v>
      </c>
      <c r="T27" s="555">
        <v>8.1934148978808925E-3</v>
      </c>
      <c r="U27" s="555">
        <v>3.7704470447805392E-3</v>
      </c>
      <c r="V27" s="555">
        <v>3.2419844423064374E-3</v>
      </c>
      <c r="W27" s="555">
        <v>2.6012607589859767E-3</v>
      </c>
      <c r="X27" s="555">
        <v>3.0736039498468481E-3</v>
      </c>
      <c r="Y27" s="555">
        <v>1.0032930980230339</v>
      </c>
      <c r="Z27" s="555">
        <v>3.4323662185392942E-2</v>
      </c>
      <c r="AA27" s="555">
        <v>6.0592468926300214E-2</v>
      </c>
      <c r="AB27" s="555">
        <v>9.4230681114680186E-3</v>
      </c>
      <c r="AC27" s="555">
        <v>7.1010472057126198E-3</v>
      </c>
      <c r="AD27" s="555">
        <v>6.2437841163920493E-3</v>
      </c>
      <c r="AE27" s="555">
        <v>1.9175514275220403E-2</v>
      </c>
      <c r="AF27" s="555">
        <v>1.4291534189354924E-2</v>
      </c>
      <c r="AG27" s="555">
        <v>9.6684064194587117E-3</v>
      </c>
      <c r="AH27" s="555">
        <v>2.1487390954800383E-2</v>
      </c>
      <c r="AI27" s="555">
        <v>1.3690987527889534E-2</v>
      </c>
      <c r="AJ27" s="555">
        <v>4.4046432209163726E-3</v>
      </c>
      <c r="AK27" s="555">
        <v>4.16050888433465E-3</v>
      </c>
      <c r="AL27" s="555">
        <v>4.3027500127789343E-3</v>
      </c>
      <c r="AM27" s="555">
        <v>6.3706639229383633E-3</v>
      </c>
      <c r="AN27" s="555">
        <v>2.8928317451795151E-3</v>
      </c>
      <c r="AO27" s="555">
        <v>2.3882658625302432E-2</v>
      </c>
      <c r="AP27" s="555">
        <v>1.4305625089051964E-4</v>
      </c>
      <c r="AQ27" s="555">
        <v>1.5826830355562742E-4</v>
      </c>
      <c r="AR27" s="555">
        <v>1.5346765220275075E-4</v>
      </c>
      <c r="AS27" s="555">
        <v>1.5528376425886091E-4</v>
      </c>
      <c r="AT27" s="555">
        <v>2.3569474049655036E-4</v>
      </c>
      <c r="AU27" s="555">
        <v>2.294300133621766E-4</v>
      </c>
      <c r="AV27" s="555">
        <v>2.7527438832539811E-5</v>
      </c>
      <c r="AW27" s="555">
        <v>2.2072743210630876E-4</v>
      </c>
      <c r="AX27" s="555">
        <v>1.6131500602438876E-4</v>
      </c>
      <c r="AY27" s="555">
        <v>6.0090641023274947E-4</v>
      </c>
      <c r="AZ27" s="555">
        <v>1.9259576279420112E-4</v>
      </c>
      <c r="BA27" s="555">
        <v>3.5099362490230435E-4</v>
      </c>
      <c r="BB27" s="555">
        <v>2.9318688221219638E-4</v>
      </c>
      <c r="BC27" s="555">
        <v>2.6087057886207233E-4</v>
      </c>
      <c r="BD27" s="555">
        <v>2.2170696133077733E-4</v>
      </c>
      <c r="BE27" s="555">
        <v>2.152771014595245E-4</v>
      </c>
      <c r="BF27" s="555">
        <v>2.6012518641299745E-4</v>
      </c>
      <c r="BG27" s="555">
        <v>2.3136851815524879E-4</v>
      </c>
      <c r="BH27" s="555">
        <v>2.8826653432915272E-4</v>
      </c>
      <c r="BI27" s="555">
        <v>1.9658753741366155E-4</v>
      </c>
      <c r="BJ27" s="555">
        <v>2.178077162097137E-4</v>
      </c>
      <c r="BK27" s="555">
        <v>1.0891266629403528E-4</v>
      </c>
      <c r="BL27" s="555">
        <v>1.4852294230303603E-4</v>
      </c>
      <c r="BM27" s="555">
        <v>1.1593593632035459E-4</v>
      </c>
      <c r="BN27" s="555">
        <v>9.0912566189029688E-5</v>
      </c>
      <c r="BO27" s="555">
        <v>9.5718422441021204E-5</v>
      </c>
      <c r="BP27" s="555">
        <v>2.660587985419344E-5</v>
      </c>
      <c r="BQ27" s="555">
        <v>1.2888678832908933E-4</v>
      </c>
      <c r="BR27" s="555">
        <v>1.5301671477032251E-4</v>
      </c>
      <c r="BS27" s="555">
        <v>8.2403236311159677E-5</v>
      </c>
      <c r="BT27" s="555">
        <v>9.0314645276207795E-5</v>
      </c>
      <c r="BU27" s="555">
        <v>1.316371980638748E-4</v>
      </c>
      <c r="BV27" s="555">
        <v>1.1543101190014062E-4</v>
      </c>
      <c r="BW27" s="555">
        <v>1.3108629570546387E-4</v>
      </c>
      <c r="BX27" s="555">
        <v>1.2044770154591062E-4</v>
      </c>
      <c r="BY27" s="555">
        <v>3.609422924728175E-4</v>
      </c>
      <c r="BZ27" s="556">
        <v>8.3362852989581846E-5</v>
      </c>
      <c r="CA27" s="176"/>
    </row>
    <row r="28" spans="1:79" x14ac:dyDescent="0.15">
      <c r="A28" s="701"/>
      <c r="B28" s="704"/>
      <c r="C28" s="551">
        <v>46</v>
      </c>
      <c r="D28" s="167" t="s">
        <v>175</v>
      </c>
      <c r="E28" s="555">
        <v>1.5420788458815114E-2</v>
      </c>
      <c r="F28" s="555">
        <v>1.2505462198385605E-2</v>
      </c>
      <c r="G28" s="555">
        <v>1.1308005961930191E-2</v>
      </c>
      <c r="H28" s="555">
        <v>1.0925650537370801E-2</v>
      </c>
      <c r="I28" s="555">
        <v>1.4432438886218524E-2</v>
      </c>
      <c r="J28" s="555">
        <v>1.5699336112312754E-2</v>
      </c>
      <c r="K28" s="555">
        <v>2.4827397446555172E-3</v>
      </c>
      <c r="L28" s="555">
        <v>1.405459023088434E-2</v>
      </c>
      <c r="M28" s="555">
        <v>2.0025008798347888E-2</v>
      </c>
      <c r="N28" s="555">
        <v>3.026722100463735E-2</v>
      </c>
      <c r="O28" s="555">
        <v>1.9667479741156579E-2</v>
      </c>
      <c r="P28" s="555">
        <v>1.3278728808343732E-2</v>
      </c>
      <c r="Q28" s="555">
        <v>1.1067387220858392E-2</v>
      </c>
      <c r="R28" s="555">
        <v>6.814051251723594E-3</v>
      </c>
      <c r="S28" s="555">
        <v>8.2153278770952208E-3</v>
      </c>
      <c r="T28" s="555">
        <v>1.7526109258580419E-2</v>
      </c>
      <c r="U28" s="555">
        <v>6.9400271786051095E-3</v>
      </c>
      <c r="V28" s="555">
        <v>5.2100902772066939E-3</v>
      </c>
      <c r="W28" s="555">
        <v>8.5267042513395702E-3</v>
      </c>
      <c r="X28" s="555">
        <v>9.0965924252577775E-3</v>
      </c>
      <c r="Y28" s="555">
        <v>4.8174820447513967E-3</v>
      </c>
      <c r="Z28" s="555">
        <v>1.0424317042815352</v>
      </c>
      <c r="AA28" s="555">
        <v>4.3188805274633341E-2</v>
      </c>
      <c r="AB28" s="555">
        <v>6.0209726294496162E-2</v>
      </c>
      <c r="AC28" s="555">
        <v>1.4612909170055068E-2</v>
      </c>
      <c r="AD28" s="555">
        <v>4.9527075402409169E-3</v>
      </c>
      <c r="AE28" s="555">
        <v>5.01793152257038E-3</v>
      </c>
      <c r="AF28" s="555">
        <v>1.0776996413460875E-2</v>
      </c>
      <c r="AG28" s="555">
        <v>7.1920326513430595E-3</v>
      </c>
      <c r="AH28" s="555">
        <v>1.5203316562210356E-2</v>
      </c>
      <c r="AI28" s="555">
        <v>1.1012223877517099E-2</v>
      </c>
      <c r="AJ28" s="555">
        <v>8.0199805916803708E-3</v>
      </c>
      <c r="AK28" s="555">
        <v>5.0066756730532957E-3</v>
      </c>
      <c r="AL28" s="555">
        <v>5.2549886611048032E-3</v>
      </c>
      <c r="AM28" s="555">
        <v>1.9716263219832785E-2</v>
      </c>
      <c r="AN28" s="555">
        <v>5.6956939273425699E-3</v>
      </c>
      <c r="AO28" s="555">
        <v>6.2399088394877959E-3</v>
      </c>
      <c r="AP28" s="555">
        <v>5.2919304326880018E-4</v>
      </c>
      <c r="AQ28" s="555">
        <v>7.608088237047951E-4</v>
      </c>
      <c r="AR28" s="555">
        <v>6.0522149737885834E-4</v>
      </c>
      <c r="AS28" s="555">
        <v>7.4758153891147077E-4</v>
      </c>
      <c r="AT28" s="555">
        <v>1.2317142555412636E-3</v>
      </c>
      <c r="AU28" s="555">
        <v>9.9958926705119035E-4</v>
      </c>
      <c r="AV28" s="555">
        <v>1.4750468293774535E-4</v>
      </c>
      <c r="AW28" s="555">
        <v>9.64715572423696E-4</v>
      </c>
      <c r="AX28" s="555">
        <v>1.0186383492115714E-3</v>
      </c>
      <c r="AY28" s="555">
        <v>3.0035050521507027E-3</v>
      </c>
      <c r="AZ28" s="555">
        <v>1.0816547186848901E-3</v>
      </c>
      <c r="BA28" s="555">
        <v>1.5292922743034626E-3</v>
      </c>
      <c r="BB28" s="555">
        <v>1.1439255628468959E-3</v>
      </c>
      <c r="BC28" s="555">
        <v>9.752647592152692E-4</v>
      </c>
      <c r="BD28" s="555">
        <v>8.0434757161886472E-4</v>
      </c>
      <c r="BE28" s="555">
        <v>1.0031694495796037E-3</v>
      </c>
      <c r="BF28" s="555">
        <v>9.2204973876915044E-4</v>
      </c>
      <c r="BG28" s="555">
        <v>7.5557225609361705E-4</v>
      </c>
      <c r="BH28" s="555">
        <v>1.1741494881411599E-3</v>
      </c>
      <c r="BI28" s="555">
        <v>7.3774481518954925E-4</v>
      </c>
      <c r="BJ28" s="555">
        <v>6.6707725358079327E-4</v>
      </c>
      <c r="BK28" s="555">
        <v>1.4289967824099698E-3</v>
      </c>
      <c r="BL28" s="555">
        <v>9.5247777793679785E-4</v>
      </c>
      <c r="BM28" s="555">
        <v>9.9366647479814897E-4</v>
      </c>
      <c r="BN28" s="555">
        <v>4.1020853465774208E-4</v>
      </c>
      <c r="BO28" s="555">
        <v>2.3119689630035135E-4</v>
      </c>
      <c r="BP28" s="555">
        <v>1.1196124291449567E-4</v>
      </c>
      <c r="BQ28" s="555">
        <v>3.8822847711119908E-4</v>
      </c>
      <c r="BR28" s="555">
        <v>3.1258654862300489E-4</v>
      </c>
      <c r="BS28" s="555">
        <v>3.137780632922334E-4</v>
      </c>
      <c r="BT28" s="555">
        <v>3.6152318021397242E-4</v>
      </c>
      <c r="BU28" s="555">
        <v>5.2166084266183231E-4</v>
      </c>
      <c r="BV28" s="555">
        <v>2.8609926331801594E-4</v>
      </c>
      <c r="BW28" s="555">
        <v>3.1916993957034959E-4</v>
      </c>
      <c r="BX28" s="555">
        <v>6.5411749452597633E-4</v>
      </c>
      <c r="BY28" s="555">
        <v>1.1480026971613583E-3</v>
      </c>
      <c r="BZ28" s="556">
        <v>2.1777502569304588E-4</v>
      </c>
      <c r="CA28" s="176"/>
    </row>
    <row r="29" spans="1:79" x14ac:dyDescent="0.15">
      <c r="A29" s="701"/>
      <c r="B29" s="704"/>
      <c r="C29" s="551">
        <v>47</v>
      </c>
      <c r="D29" s="167" t="s">
        <v>176</v>
      </c>
      <c r="E29" s="555">
        <v>1.2363081068291657E-3</v>
      </c>
      <c r="F29" s="555">
        <v>1.9588268291607161E-3</v>
      </c>
      <c r="G29" s="555">
        <v>2.7436402777262035E-3</v>
      </c>
      <c r="H29" s="555">
        <v>1.3923018581962865E-3</v>
      </c>
      <c r="I29" s="555">
        <v>2.4789657735182014E-3</v>
      </c>
      <c r="J29" s="555">
        <v>3.6687215269788935E-3</v>
      </c>
      <c r="K29" s="555">
        <v>4.523762047877254E-4</v>
      </c>
      <c r="L29" s="555">
        <v>1.2242669185455126E-3</v>
      </c>
      <c r="M29" s="555">
        <v>2.0058689567585054E-3</v>
      </c>
      <c r="N29" s="555">
        <v>3.0801348084149322E-3</v>
      </c>
      <c r="O29" s="555">
        <v>1.1761887285656985E-3</v>
      </c>
      <c r="P29" s="555">
        <v>1.1969073031175346E-3</v>
      </c>
      <c r="Q29" s="555">
        <v>1.2226882494292747E-3</v>
      </c>
      <c r="R29" s="555">
        <v>8.3572752492914754E-4</v>
      </c>
      <c r="S29" s="555">
        <v>1.2549379488837216E-3</v>
      </c>
      <c r="T29" s="555">
        <v>2.3099763952739976E-3</v>
      </c>
      <c r="U29" s="555">
        <v>1.0591030904899784E-3</v>
      </c>
      <c r="V29" s="555">
        <v>9.1263657268977015E-4</v>
      </c>
      <c r="W29" s="555">
        <v>1.2555979457209748E-3</v>
      </c>
      <c r="X29" s="555">
        <v>8.7524970161810556E-4</v>
      </c>
      <c r="Y29" s="555">
        <v>1.7111575469628121E-3</v>
      </c>
      <c r="Z29" s="555">
        <v>2.4902976951342312E-3</v>
      </c>
      <c r="AA29" s="555">
        <v>1.0851636185419855</v>
      </c>
      <c r="AB29" s="555">
        <v>1.5475611778887512E-2</v>
      </c>
      <c r="AC29" s="555">
        <v>3.751206072453469E-3</v>
      </c>
      <c r="AD29" s="555">
        <v>2.2441411722940608E-3</v>
      </c>
      <c r="AE29" s="555">
        <v>1.3097622569962996E-3</v>
      </c>
      <c r="AF29" s="555">
        <v>6.1529504468166409E-3</v>
      </c>
      <c r="AG29" s="555">
        <v>3.1497835697474491E-3</v>
      </c>
      <c r="AH29" s="555">
        <v>8.9809217180540791E-3</v>
      </c>
      <c r="AI29" s="555">
        <v>1.2347950504620049E-2</v>
      </c>
      <c r="AJ29" s="555">
        <v>5.3376081478912719E-3</v>
      </c>
      <c r="AK29" s="555">
        <v>3.7000443584794553E-3</v>
      </c>
      <c r="AL29" s="555">
        <v>1.6338490622885807E-3</v>
      </c>
      <c r="AM29" s="555">
        <v>9.9200964495147776E-3</v>
      </c>
      <c r="AN29" s="555">
        <v>1.2949645193764663E-3</v>
      </c>
      <c r="AO29" s="555">
        <v>3.2280395514366652E-3</v>
      </c>
      <c r="AP29" s="555">
        <v>6.6137448655229945E-5</v>
      </c>
      <c r="AQ29" s="555">
        <v>6.142381975640471E-5</v>
      </c>
      <c r="AR29" s="555">
        <v>7.0955730210603437E-5</v>
      </c>
      <c r="AS29" s="555">
        <v>6.9115499978108074E-5</v>
      </c>
      <c r="AT29" s="555">
        <v>9.146479916283529E-5</v>
      </c>
      <c r="AU29" s="555">
        <v>1.064751332611218E-4</v>
      </c>
      <c r="AV29" s="555">
        <v>1.1885568707701809E-5</v>
      </c>
      <c r="AW29" s="555">
        <v>8.5178456832811072E-5</v>
      </c>
      <c r="AX29" s="555">
        <v>5.7252547241426714E-5</v>
      </c>
      <c r="AY29" s="555">
        <v>2.2481386077574376E-4</v>
      </c>
      <c r="AZ29" s="555">
        <v>5.2038898697761187E-5</v>
      </c>
      <c r="BA29" s="555">
        <v>1.2233975085848784E-4</v>
      </c>
      <c r="BB29" s="555">
        <v>9.9805527994681502E-5</v>
      </c>
      <c r="BC29" s="555">
        <v>8.7651097820366599E-5</v>
      </c>
      <c r="BD29" s="555">
        <v>7.4139985479321522E-5</v>
      </c>
      <c r="BE29" s="555">
        <v>6.8745439085900526E-5</v>
      </c>
      <c r="BF29" s="555">
        <v>8.6259973541805916E-5</v>
      </c>
      <c r="BG29" s="555">
        <v>7.4641397996349167E-5</v>
      </c>
      <c r="BH29" s="555">
        <v>1.0531148917977118E-4</v>
      </c>
      <c r="BI29" s="555">
        <v>7.5603618433179857E-5</v>
      </c>
      <c r="BJ29" s="555">
        <v>7.3774070529508614E-5</v>
      </c>
      <c r="BK29" s="555">
        <v>3.2171909544067335E-5</v>
      </c>
      <c r="BL29" s="555">
        <v>1.0691124284554168E-4</v>
      </c>
      <c r="BM29" s="555">
        <v>4.3858568369103666E-5</v>
      </c>
      <c r="BN29" s="555">
        <v>3.3676116052452527E-5</v>
      </c>
      <c r="BO29" s="555">
        <v>3.6499782821441727E-5</v>
      </c>
      <c r="BP29" s="555">
        <v>9.5038295423880573E-6</v>
      </c>
      <c r="BQ29" s="555">
        <v>5.5630301306441542E-5</v>
      </c>
      <c r="BR29" s="555">
        <v>5.7282776811679799E-5</v>
      </c>
      <c r="BS29" s="555">
        <v>3.5885027858594215E-5</v>
      </c>
      <c r="BT29" s="555">
        <v>4.1123094704942299E-5</v>
      </c>
      <c r="BU29" s="555">
        <v>6.6768945530746061E-5</v>
      </c>
      <c r="BV29" s="555">
        <v>4.5581693636074498E-5</v>
      </c>
      <c r="BW29" s="555">
        <v>4.7677116528236229E-5</v>
      </c>
      <c r="BX29" s="555">
        <v>5.9972097710040892E-5</v>
      </c>
      <c r="BY29" s="555">
        <v>1.4682819368275944E-4</v>
      </c>
      <c r="BZ29" s="556">
        <v>3.4426707391621854E-5</v>
      </c>
      <c r="CA29" s="176"/>
    </row>
    <row r="30" spans="1:79" x14ac:dyDescent="0.15">
      <c r="A30" s="701"/>
      <c r="B30" s="704"/>
      <c r="C30" s="551">
        <v>48</v>
      </c>
      <c r="D30" s="167" t="s">
        <v>182</v>
      </c>
      <c r="E30" s="555">
        <v>1.0942397815656595E-3</v>
      </c>
      <c r="F30" s="555">
        <v>3.1688898221376009E-3</v>
      </c>
      <c r="G30" s="555">
        <v>1.9041726887474711E-3</v>
      </c>
      <c r="H30" s="555">
        <v>6.9676281125322776E-4</v>
      </c>
      <c r="I30" s="555">
        <v>1.3287229303297838E-3</v>
      </c>
      <c r="J30" s="555">
        <v>3.2641994210553722E-3</v>
      </c>
      <c r="K30" s="555">
        <v>1.494018566248171E-4</v>
      </c>
      <c r="L30" s="555">
        <v>6.5621791556233814E-4</v>
      </c>
      <c r="M30" s="555">
        <v>3.8260735177722684E-3</v>
      </c>
      <c r="N30" s="555">
        <v>7.3298653319571092E-4</v>
      </c>
      <c r="O30" s="555">
        <v>8.5715100677617143E-4</v>
      </c>
      <c r="P30" s="555">
        <v>6.467332636407488E-4</v>
      </c>
      <c r="Q30" s="555">
        <v>9.673307308505233E-4</v>
      </c>
      <c r="R30" s="555">
        <v>4.8132953246381041E-4</v>
      </c>
      <c r="S30" s="555">
        <v>1.2279788741684579E-3</v>
      </c>
      <c r="T30" s="555">
        <v>1.529474066836083E-3</v>
      </c>
      <c r="U30" s="555">
        <v>6.9237656757199664E-4</v>
      </c>
      <c r="V30" s="555">
        <v>7.8085826750963841E-4</v>
      </c>
      <c r="W30" s="555">
        <v>2.2595821238182326E-3</v>
      </c>
      <c r="X30" s="555">
        <v>8.991611450979625E-4</v>
      </c>
      <c r="Y30" s="555">
        <v>1.7091241776819128E-3</v>
      </c>
      <c r="Z30" s="555">
        <v>8.322185479984057E-3</v>
      </c>
      <c r="AA30" s="555">
        <v>3.3921392725651616E-3</v>
      </c>
      <c r="AB30" s="555">
        <v>1.0018243813557464</v>
      </c>
      <c r="AC30" s="555">
        <v>2.0538669927430428E-3</v>
      </c>
      <c r="AD30" s="555">
        <v>4.6184401248358627E-3</v>
      </c>
      <c r="AE30" s="555">
        <v>7.6967788660769196E-4</v>
      </c>
      <c r="AF30" s="555">
        <v>9.0995185053702656E-3</v>
      </c>
      <c r="AG30" s="555">
        <v>5.4685048683794446E-3</v>
      </c>
      <c r="AH30" s="555">
        <v>3.1902274765666115E-2</v>
      </c>
      <c r="AI30" s="555">
        <v>7.0278248884691596E-3</v>
      </c>
      <c r="AJ30" s="555">
        <v>3.9803391818745721E-3</v>
      </c>
      <c r="AK30" s="555">
        <v>1.238214518603927E-3</v>
      </c>
      <c r="AL30" s="555">
        <v>2.277333004870583E-3</v>
      </c>
      <c r="AM30" s="555">
        <v>1.482383094497771E-2</v>
      </c>
      <c r="AN30" s="555">
        <v>1.0212172688515897E-3</v>
      </c>
      <c r="AO30" s="555">
        <v>1.5493868505074466E-2</v>
      </c>
      <c r="AP30" s="555">
        <v>8.9702879002331293E-5</v>
      </c>
      <c r="AQ30" s="555">
        <v>1.3556553064880748E-4</v>
      </c>
      <c r="AR30" s="555">
        <v>1.0083394186619104E-4</v>
      </c>
      <c r="AS30" s="555">
        <v>8.8230300125888443E-5</v>
      </c>
      <c r="AT30" s="555">
        <v>1.1873398295094902E-4</v>
      </c>
      <c r="AU30" s="555">
        <v>1.6320783368995476E-4</v>
      </c>
      <c r="AV30" s="555">
        <v>1.917611919822016E-5</v>
      </c>
      <c r="AW30" s="555">
        <v>1.0078937891942134E-4</v>
      </c>
      <c r="AX30" s="555">
        <v>1.2897538949705091E-4</v>
      </c>
      <c r="AY30" s="555">
        <v>1.1235060937646287E-4</v>
      </c>
      <c r="AZ30" s="555">
        <v>7.477218926144203E-5</v>
      </c>
      <c r="BA30" s="555">
        <v>8.0323908430494738E-5</v>
      </c>
      <c r="BB30" s="555">
        <v>8.1914511713128551E-5</v>
      </c>
      <c r="BC30" s="555">
        <v>6.869030152156452E-5</v>
      </c>
      <c r="BD30" s="555">
        <v>8.4249930805240447E-5</v>
      </c>
      <c r="BE30" s="555">
        <v>9.5568609935647457E-5</v>
      </c>
      <c r="BF30" s="555">
        <v>8.3216578634217578E-5</v>
      </c>
      <c r="BG30" s="555">
        <v>8.4032143594278908E-5</v>
      </c>
      <c r="BH30" s="555">
        <v>1.1381927883371118E-4</v>
      </c>
      <c r="BI30" s="555">
        <v>1.0935452601943206E-4</v>
      </c>
      <c r="BJ30" s="555">
        <v>1.0911956779355256E-4</v>
      </c>
      <c r="BK30" s="555">
        <v>2.4667598508569131E-4</v>
      </c>
      <c r="BL30" s="555">
        <v>1.205351907480242E-4</v>
      </c>
      <c r="BM30" s="555">
        <v>7.8770384904608315E-5</v>
      </c>
      <c r="BN30" s="555">
        <v>7.7067051058269577E-5</v>
      </c>
      <c r="BO30" s="555">
        <v>1.1658231390949179E-4</v>
      </c>
      <c r="BP30" s="555">
        <v>2.1213231120515862E-5</v>
      </c>
      <c r="BQ30" s="555">
        <v>1.7500141468421531E-4</v>
      </c>
      <c r="BR30" s="555">
        <v>1.5479834297274595E-4</v>
      </c>
      <c r="BS30" s="555">
        <v>3.4782932176719456E-4</v>
      </c>
      <c r="BT30" s="555">
        <v>1.3760829808795173E-4</v>
      </c>
      <c r="BU30" s="555">
        <v>1.4077150134236095E-4</v>
      </c>
      <c r="BV30" s="555">
        <v>7.2447446728205676E-5</v>
      </c>
      <c r="BW30" s="555">
        <v>9.2400388074782416E-5</v>
      </c>
      <c r="BX30" s="555">
        <v>3.0076585818948241E-4</v>
      </c>
      <c r="BY30" s="555">
        <v>1.4891279557576511E-4</v>
      </c>
      <c r="BZ30" s="556">
        <v>2.1827588315117134E-4</v>
      </c>
      <c r="CA30" s="176"/>
    </row>
    <row r="31" spans="1:79" x14ac:dyDescent="0.15">
      <c r="A31" s="701"/>
      <c r="B31" s="704"/>
      <c r="C31" s="551">
        <v>51</v>
      </c>
      <c r="D31" s="167" t="s">
        <v>183</v>
      </c>
      <c r="E31" s="555">
        <v>5.5858356222348929E-2</v>
      </c>
      <c r="F31" s="555">
        <v>1.6106351990863143E-2</v>
      </c>
      <c r="G31" s="555">
        <v>6.0647450783663626E-2</v>
      </c>
      <c r="H31" s="555">
        <v>4.7584067684700179E-2</v>
      </c>
      <c r="I31" s="555">
        <v>6.4270809942985674E-2</v>
      </c>
      <c r="J31" s="555">
        <v>3.8824260596542655E-2</v>
      </c>
      <c r="K31" s="555">
        <v>4.0274525537084176E-3</v>
      </c>
      <c r="L31" s="555">
        <v>4.2725307087621331E-2</v>
      </c>
      <c r="M31" s="555">
        <v>3.6790225380639009E-2</v>
      </c>
      <c r="N31" s="555">
        <v>2.3081568675515009E-2</v>
      </c>
      <c r="O31" s="555">
        <v>2.4434781249126892E-2</v>
      </c>
      <c r="P31" s="555">
        <v>2.5344594423406197E-2</v>
      </c>
      <c r="Q31" s="555">
        <v>3.7700802596597395E-2</v>
      </c>
      <c r="R31" s="555">
        <v>2.8320852898345017E-2</v>
      </c>
      <c r="S31" s="555">
        <v>4.1890817525918118E-2</v>
      </c>
      <c r="T31" s="555">
        <v>4.1869324909334572E-2</v>
      </c>
      <c r="U31" s="555">
        <v>4.1348461095619488E-2</v>
      </c>
      <c r="V31" s="555">
        <v>4.9960676581955452E-2</v>
      </c>
      <c r="W31" s="555">
        <v>2.8044907641411779E-2</v>
      </c>
      <c r="X31" s="555">
        <v>4.144343520224561E-2</v>
      </c>
      <c r="Y31" s="555">
        <v>5.0212558359797523E-2</v>
      </c>
      <c r="Z31" s="555">
        <v>1.0069907525997094E-2</v>
      </c>
      <c r="AA31" s="555">
        <v>3.1155641515694357E-2</v>
      </c>
      <c r="AB31" s="555">
        <v>2.8369158305128504E-2</v>
      </c>
      <c r="AC31" s="555">
        <v>1.0152903217497884</v>
      </c>
      <c r="AD31" s="555">
        <v>1.0224909392734306E-2</v>
      </c>
      <c r="AE31" s="555">
        <v>4.6398487036972465E-3</v>
      </c>
      <c r="AF31" s="555">
        <v>1.8264327001118255E-2</v>
      </c>
      <c r="AG31" s="555">
        <v>1.5312923960145426E-2</v>
      </c>
      <c r="AH31" s="555">
        <v>2.1633682997119336E-2</v>
      </c>
      <c r="AI31" s="555">
        <v>3.1188822908250025E-2</v>
      </c>
      <c r="AJ31" s="555">
        <v>3.7239537718803797E-2</v>
      </c>
      <c r="AK31" s="555">
        <v>4.0966504133098554E-2</v>
      </c>
      <c r="AL31" s="555">
        <v>1.8573271051827968E-2</v>
      </c>
      <c r="AM31" s="555">
        <v>6.4561684138398495E-2</v>
      </c>
      <c r="AN31" s="555">
        <v>0.19235899171150622</v>
      </c>
      <c r="AO31" s="555">
        <v>1.1730677911259773E-2</v>
      </c>
      <c r="AP31" s="555">
        <v>4.231754648891509E-3</v>
      </c>
      <c r="AQ31" s="555">
        <v>1.3911025162894773E-3</v>
      </c>
      <c r="AR31" s="555">
        <v>5.0768413860435967E-3</v>
      </c>
      <c r="AS31" s="555">
        <v>4.9298753048306289E-3</v>
      </c>
      <c r="AT31" s="555">
        <v>5.6467329967579928E-3</v>
      </c>
      <c r="AU31" s="555">
        <v>4.0103424791201681E-3</v>
      </c>
      <c r="AV31" s="555">
        <v>4.8794765952358524E-4</v>
      </c>
      <c r="AW31" s="555">
        <v>4.5533932964016491E-3</v>
      </c>
      <c r="AX31" s="555">
        <v>2.4802159062178209E-3</v>
      </c>
      <c r="AY31" s="555">
        <v>3.2025131296752021E-3</v>
      </c>
      <c r="AZ31" s="555">
        <v>2.4106307710384431E-3</v>
      </c>
      <c r="BA31" s="555">
        <v>2.9197689631225696E-3</v>
      </c>
      <c r="BB31" s="555">
        <v>3.6886128741001421E-3</v>
      </c>
      <c r="BC31" s="555">
        <v>3.4576475851884891E-3</v>
      </c>
      <c r="BD31" s="555">
        <v>4.1151215607630768E-3</v>
      </c>
      <c r="BE31" s="555">
        <v>3.7204129247451019E-3</v>
      </c>
      <c r="BF31" s="555">
        <v>4.3575019593999125E-3</v>
      </c>
      <c r="BG31" s="555">
        <v>4.0280630871121865E-3</v>
      </c>
      <c r="BH31" s="555">
        <v>4.6419842446528622E-3</v>
      </c>
      <c r="BI31" s="555">
        <v>4.1682181274445285E-3</v>
      </c>
      <c r="BJ31" s="555">
        <v>3.6261702880881386E-3</v>
      </c>
      <c r="BK31" s="555">
        <v>8.0846856163184673E-4</v>
      </c>
      <c r="BL31" s="555">
        <v>1.9310130339824417E-3</v>
      </c>
      <c r="BM31" s="555">
        <v>1.4479645045299798E-3</v>
      </c>
      <c r="BN31" s="555">
        <v>9.7508191513900433E-4</v>
      </c>
      <c r="BO31" s="555">
        <v>9.30809638302354E-4</v>
      </c>
      <c r="BP31" s="555">
        <v>2.9165562846434121E-4</v>
      </c>
      <c r="BQ31" s="555">
        <v>1.9489230525762168E-3</v>
      </c>
      <c r="BR31" s="555">
        <v>1.3698041428905658E-3</v>
      </c>
      <c r="BS31" s="555">
        <v>9.9725456556658807E-4</v>
      </c>
      <c r="BT31" s="555">
        <v>1.5122316818980063E-3</v>
      </c>
      <c r="BU31" s="555">
        <v>3.0441508895162235E-3</v>
      </c>
      <c r="BV31" s="555">
        <v>2.4145144415934111E-3</v>
      </c>
      <c r="BW31" s="555">
        <v>1.7400435363605672E-3</v>
      </c>
      <c r="BX31" s="555">
        <v>3.7500239414327121E-3</v>
      </c>
      <c r="BY31" s="555">
        <v>1.4413802068621372E-2</v>
      </c>
      <c r="BZ31" s="556">
        <v>7.4819308600542075E-4</v>
      </c>
      <c r="CA31" s="176"/>
    </row>
    <row r="32" spans="1:79" x14ac:dyDescent="0.15">
      <c r="A32" s="701"/>
      <c r="B32" s="704"/>
      <c r="C32" s="551">
        <v>53</v>
      </c>
      <c r="D32" s="167" t="s">
        <v>2</v>
      </c>
      <c r="E32" s="555">
        <v>1.3362869087834912E-2</v>
      </c>
      <c r="F32" s="555">
        <v>7.5951922371224209E-2</v>
      </c>
      <c r="G32" s="555">
        <v>1.6669557049299389E-2</v>
      </c>
      <c r="H32" s="555">
        <v>1.6506065573418455E-2</v>
      </c>
      <c r="I32" s="555">
        <v>1.5497114498162847E-2</v>
      </c>
      <c r="J32" s="555">
        <v>1.3057653909659664E-2</v>
      </c>
      <c r="K32" s="555">
        <v>3.5763108136099703E-3</v>
      </c>
      <c r="L32" s="555">
        <v>8.7437660582933268E-3</v>
      </c>
      <c r="M32" s="555">
        <v>1.8801947676040223E-2</v>
      </c>
      <c r="N32" s="555">
        <v>1.0352487677294554E-2</v>
      </c>
      <c r="O32" s="555">
        <v>1.3448605160255381E-2</v>
      </c>
      <c r="P32" s="555">
        <v>1.4130778574037951E-2</v>
      </c>
      <c r="Q32" s="555">
        <v>1.086271176023978E-2</v>
      </c>
      <c r="R32" s="555">
        <v>9.7586661233150154E-3</v>
      </c>
      <c r="S32" s="555">
        <v>1.8237576952064335E-2</v>
      </c>
      <c r="T32" s="555">
        <v>1.4563825085882783E-2</v>
      </c>
      <c r="U32" s="555">
        <v>1.1992501661946833E-2</v>
      </c>
      <c r="V32" s="555">
        <v>1.3075158200185059E-2</v>
      </c>
      <c r="W32" s="555">
        <v>1.0130853048492226E-2</v>
      </c>
      <c r="X32" s="555">
        <v>1.9909373992976629E-2</v>
      </c>
      <c r="Y32" s="555">
        <v>1.569028990984335E-2</v>
      </c>
      <c r="Z32" s="555">
        <v>2.0898319962376181E-2</v>
      </c>
      <c r="AA32" s="555">
        <v>2.9235474609614547E-2</v>
      </c>
      <c r="AB32" s="555">
        <v>4.4780613123052128E-2</v>
      </c>
      <c r="AC32" s="555">
        <v>3.4653903702119127E-2</v>
      </c>
      <c r="AD32" s="555">
        <v>1.0992135726385599</v>
      </c>
      <c r="AE32" s="555">
        <v>0.11201126733575506</v>
      </c>
      <c r="AF32" s="555">
        <v>3.7703017738763347E-2</v>
      </c>
      <c r="AG32" s="555">
        <v>1.7046698193794039E-2</v>
      </c>
      <c r="AH32" s="555">
        <v>2.8823485017886227E-2</v>
      </c>
      <c r="AI32" s="555">
        <v>1.6040762698529554E-2</v>
      </c>
      <c r="AJ32" s="555">
        <v>1.1855554747149638E-2</v>
      </c>
      <c r="AK32" s="555">
        <v>4.0715837022246827E-2</v>
      </c>
      <c r="AL32" s="555">
        <v>2.487176011460512E-2</v>
      </c>
      <c r="AM32" s="555">
        <v>2.1300831654598208E-2</v>
      </c>
      <c r="AN32" s="555">
        <v>1.0798240679495405E-2</v>
      </c>
      <c r="AO32" s="555">
        <v>5.1888248494325419E-2</v>
      </c>
      <c r="AP32" s="555">
        <v>4.9067121698805202E-4</v>
      </c>
      <c r="AQ32" s="555">
        <v>5.4469655969454256E-4</v>
      </c>
      <c r="AR32" s="555">
        <v>5.5746010166431604E-4</v>
      </c>
      <c r="AS32" s="555">
        <v>5.5652339227443099E-4</v>
      </c>
      <c r="AT32" s="555">
        <v>6.6885993462924851E-4</v>
      </c>
      <c r="AU32" s="555">
        <v>6.2810544780156515E-4</v>
      </c>
      <c r="AV32" s="555">
        <v>1.0036728214154645E-4</v>
      </c>
      <c r="AW32" s="555">
        <v>5.5677375730253447E-4</v>
      </c>
      <c r="AX32" s="555">
        <v>4.6528426125091738E-4</v>
      </c>
      <c r="AY32" s="555">
        <v>9.2179109691305824E-4</v>
      </c>
      <c r="AZ32" s="555">
        <v>5.2473383632670417E-4</v>
      </c>
      <c r="BA32" s="555">
        <v>6.7625403730650158E-4</v>
      </c>
      <c r="BB32" s="555">
        <v>6.6004190157393648E-4</v>
      </c>
      <c r="BC32" s="555">
        <v>6.129834740808914E-4</v>
      </c>
      <c r="BD32" s="555">
        <v>6.1454480127679477E-4</v>
      </c>
      <c r="BE32" s="555">
        <v>5.5082269262794802E-4</v>
      </c>
      <c r="BF32" s="555">
        <v>6.5578980545438986E-4</v>
      </c>
      <c r="BG32" s="555">
        <v>5.9103139720498375E-4</v>
      </c>
      <c r="BH32" s="555">
        <v>7.2924098544990281E-4</v>
      </c>
      <c r="BI32" s="555">
        <v>6.2134032406460594E-4</v>
      </c>
      <c r="BJ32" s="555">
        <v>6.173792852506401E-4</v>
      </c>
      <c r="BK32" s="555">
        <v>3.2102627975603862E-4</v>
      </c>
      <c r="BL32" s="555">
        <v>4.6041212306887621E-4</v>
      </c>
      <c r="BM32" s="555">
        <v>3.6816103981141863E-4</v>
      </c>
      <c r="BN32" s="555">
        <v>3.185408076555984E-4</v>
      </c>
      <c r="BO32" s="555">
        <v>4.8686317304271002E-4</v>
      </c>
      <c r="BP32" s="555">
        <v>2.7301979573908736E-4</v>
      </c>
      <c r="BQ32" s="555">
        <v>5.0770386999601726E-4</v>
      </c>
      <c r="BR32" s="555">
        <v>4.7292684192047114E-4</v>
      </c>
      <c r="BS32" s="555">
        <v>3.0854138957520349E-4</v>
      </c>
      <c r="BT32" s="555">
        <v>3.1495967727757345E-4</v>
      </c>
      <c r="BU32" s="555">
        <v>4.1134593277175933E-4</v>
      </c>
      <c r="BV32" s="555">
        <v>4.362533152284145E-4</v>
      </c>
      <c r="BW32" s="555">
        <v>4.2594343870177795E-4</v>
      </c>
      <c r="BX32" s="555">
        <v>4.4113507805540502E-4</v>
      </c>
      <c r="BY32" s="555">
        <v>1.1944030852612158E-3</v>
      </c>
      <c r="BZ32" s="556">
        <v>3.2414738899076435E-4</v>
      </c>
      <c r="CA32" s="176"/>
    </row>
    <row r="33" spans="1:79" x14ac:dyDescent="0.15">
      <c r="A33" s="701"/>
      <c r="B33" s="704"/>
      <c r="C33" s="551">
        <v>55</v>
      </c>
      <c r="D33" s="167" t="s">
        <v>28</v>
      </c>
      <c r="E33" s="555">
        <v>7.5135155896046265E-3</v>
      </c>
      <c r="F33" s="555">
        <v>1.644971199771111E-2</v>
      </c>
      <c r="G33" s="555">
        <v>1.1100514744678207E-2</v>
      </c>
      <c r="H33" s="555">
        <v>8.3421690918838633E-3</v>
      </c>
      <c r="I33" s="555">
        <v>9.2199302382277391E-3</v>
      </c>
      <c r="J33" s="555">
        <v>8.0611692297406484E-3</v>
      </c>
      <c r="K33" s="555">
        <v>1.1353734675267058E-3</v>
      </c>
      <c r="L33" s="555">
        <v>8.8012664579545305E-3</v>
      </c>
      <c r="M33" s="555">
        <v>1.1226826879490672E-2</v>
      </c>
      <c r="N33" s="555">
        <v>5.3048810993154621E-3</v>
      </c>
      <c r="O33" s="555">
        <v>5.0697648938135094E-3</v>
      </c>
      <c r="P33" s="555">
        <v>8.1365341497699264E-3</v>
      </c>
      <c r="Q33" s="555">
        <v>8.3367226850617881E-3</v>
      </c>
      <c r="R33" s="555">
        <v>5.8815016449755035E-3</v>
      </c>
      <c r="S33" s="555">
        <v>7.1646671123019104E-3</v>
      </c>
      <c r="T33" s="555">
        <v>7.2774644844353148E-3</v>
      </c>
      <c r="U33" s="555">
        <v>7.8729919515476386E-3</v>
      </c>
      <c r="V33" s="555">
        <v>9.9070512130529399E-3</v>
      </c>
      <c r="W33" s="555">
        <v>4.4063287732506373E-3</v>
      </c>
      <c r="X33" s="555">
        <v>7.9054025754119045E-3</v>
      </c>
      <c r="Y33" s="555">
        <v>1.3149306960873885E-2</v>
      </c>
      <c r="Z33" s="555">
        <v>1.5298838671070149E-2</v>
      </c>
      <c r="AA33" s="555">
        <v>1.1397635553073888E-2</v>
      </c>
      <c r="AB33" s="555">
        <v>1.0990528964604417E-2</v>
      </c>
      <c r="AC33" s="555">
        <v>5.4803593073017624E-2</v>
      </c>
      <c r="AD33" s="555">
        <v>3.0386979033483121E-2</v>
      </c>
      <c r="AE33" s="555">
        <v>1.0811909784838212</v>
      </c>
      <c r="AF33" s="555">
        <v>3.0968763818905943E-2</v>
      </c>
      <c r="AG33" s="555">
        <v>5.0386942686939371E-2</v>
      </c>
      <c r="AH33" s="555">
        <v>1.4707108433539793E-2</v>
      </c>
      <c r="AI33" s="555">
        <v>2.2607579806537426E-2</v>
      </c>
      <c r="AJ33" s="555">
        <v>2.238207835614639E-2</v>
      </c>
      <c r="AK33" s="555">
        <v>3.0114375771060273E-2</v>
      </c>
      <c r="AL33" s="555">
        <v>2.7137762563964586E-2</v>
      </c>
      <c r="AM33" s="555">
        <v>3.3163658681020669E-2</v>
      </c>
      <c r="AN33" s="555">
        <v>1.2818597202924052E-2</v>
      </c>
      <c r="AO33" s="555">
        <v>3.323724959901829E-2</v>
      </c>
      <c r="AP33" s="555">
        <v>4.8666363226830745E-4</v>
      </c>
      <c r="AQ33" s="555">
        <v>4.3939130877436753E-4</v>
      </c>
      <c r="AR33" s="555">
        <v>5.6591685901341625E-4</v>
      </c>
      <c r="AS33" s="555">
        <v>5.1838208582446999E-4</v>
      </c>
      <c r="AT33" s="555">
        <v>6.1658407826211011E-4</v>
      </c>
      <c r="AU33" s="555">
        <v>5.7354752044385857E-4</v>
      </c>
      <c r="AV33" s="555">
        <v>8.3112983517316715E-5</v>
      </c>
      <c r="AW33" s="555">
        <v>5.5744548254990612E-4</v>
      </c>
      <c r="AX33" s="555">
        <v>4.2394988823059364E-4</v>
      </c>
      <c r="AY33" s="555">
        <v>5.8498203685918395E-4</v>
      </c>
      <c r="AZ33" s="555">
        <v>3.5446690541998313E-4</v>
      </c>
      <c r="BA33" s="555">
        <v>4.8774141190688212E-4</v>
      </c>
      <c r="BB33" s="555">
        <v>5.5065117530741917E-4</v>
      </c>
      <c r="BC33" s="555">
        <v>5.0579757392278191E-4</v>
      </c>
      <c r="BD33" s="555">
        <v>5.1607230647262399E-4</v>
      </c>
      <c r="BE33" s="555">
        <v>4.8018999647413856E-4</v>
      </c>
      <c r="BF33" s="555">
        <v>5.6700202166357441E-4</v>
      </c>
      <c r="BG33" s="555">
        <v>5.404148300394711E-4</v>
      </c>
      <c r="BH33" s="555">
        <v>5.9466833274213519E-4</v>
      </c>
      <c r="BI33" s="555">
        <v>5.654982226051304E-4</v>
      </c>
      <c r="BJ33" s="555">
        <v>5.6262333812026708E-4</v>
      </c>
      <c r="BK33" s="555">
        <v>2.8936372365318588E-4</v>
      </c>
      <c r="BL33" s="555">
        <v>4.9727815428785927E-4</v>
      </c>
      <c r="BM33" s="555">
        <v>3.2642536275479721E-4</v>
      </c>
      <c r="BN33" s="555">
        <v>3.6898862568534213E-4</v>
      </c>
      <c r="BO33" s="555">
        <v>4.3544797144999357E-4</v>
      </c>
      <c r="BP33" s="555">
        <v>1.6021912414024785E-4</v>
      </c>
      <c r="BQ33" s="555">
        <v>4.9077930179453348E-4</v>
      </c>
      <c r="BR33" s="555">
        <v>7.4679620850897797E-4</v>
      </c>
      <c r="BS33" s="555">
        <v>3.0919339420128981E-4</v>
      </c>
      <c r="BT33" s="555">
        <v>3.6416954044587345E-4</v>
      </c>
      <c r="BU33" s="555">
        <v>4.2910016734637528E-4</v>
      </c>
      <c r="BV33" s="555">
        <v>5.0077112074638946E-4</v>
      </c>
      <c r="BW33" s="555">
        <v>5.6859968453673365E-4</v>
      </c>
      <c r="BX33" s="555">
        <v>5.0549617918778551E-4</v>
      </c>
      <c r="BY33" s="555">
        <v>1.2102596256992799E-3</v>
      </c>
      <c r="BZ33" s="556">
        <v>3.1820425824383972E-4</v>
      </c>
      <c r="CA33" s="176"/>
    </row>
    <row r="34" spans="1:79" x14ac:dyDescent="0.15">
      <c r="A34" s="701"/>
      <c r="B34" s="704"/>
      <c r="C34" s="551">
        <v>57</v>
      </c>
      <c r="D34" s="167" t="s">
        <v>184</v>
      </c>
      <c r="E34" s="555">
        <v>4.4890192559165494E-2</v>
      </c>
      <c r="F34" s="555">
        <v>0.19706258578515951</v>
      </c>
      <c r="G34" s="555">
        <v>3.5704347824899223E-2</v>
      </c>
      <c r="H34" s="555">
        <v>2.0007093906378819E-2</v>
      </c>
      <c r="I34" s="555">
        <v>3.7368991987225396E-2</v>
      </c>
      <c r="J34" s="555">
        <v>2.5181860905696279E-2</v>
      </c>
      <c r="K34" s="555">
        <v>1.1153061357257705E-2</v>
      </c>
      <c r="L34" s="555">
        <v>1.8124718060125358E-2</v>
      </c>
      <c r="M34" s="555">
        <v>7.0972720758030627E-2</v>
      </c>
      <c r="N34" s="555">
        <v>2.7213824220276937E-2</v>
      </c>
      <c r="O34" s="555">
        <v>3.1813300756032337E-2</v>
      </c>
      <c r="P34" s="555">
        <v>2.3770523389279624E-2</v>
      </c>
      <c r="Q34" s="555">
        <v>2.1541968945368008E-2</v>
      </c>
      <c r="R34" s="555">
        <v>1.6139465527767058E-2</v>
      </c>
      <c r="S34" s="555">
        <v>2.1999086462531455E-2</v>
      </c>
      <c r="T34" s="555">
        <v>2.0083223384611163E-2</v>
      </c>
      <c r="U34" s="555">
        <v>1.9484390051893292E-2</v>
      </c>
      <c r="V34" s="555">
        <v>1.9696459300483454E-2</v>
      </c>
      <c r="W34" s="555">
        <v>1.7691811810461755E-2</v>
      </c>
      <c r="X34" s="555">
        <v>3.7832215476028025E-2</v>
      </c>
      <c r="Y34" s="555">
        <v>3.5405897625697937E-2</v>
      </c>
      <c r="Z34" s="555">
        <v>4.0958255256246828E-2</v>
      </c>
      <c r="AA34" s="555">
        <v>3.2351031286937101E-2</v>
      </c>
      <c r="AB34" s="555">
        <v>9.324664421318421E-2</v>
      </c>
      <c r="AC34" s="555">
        <v>3.4929540389143372E-2</v>
      </c>
      <c r="AD34" s="555">
        <v>3.2929293660911123E-2</v>
      </c>
      <c r="AE34" s="555">
        <v>7.8093705110325196E-3</v>
      </c>
      <c r="AF34" s="555">
        <v>1.0763267966996806</v>
      </c>
      <c r="AG34" s="555">
        <v>2.432703279274407E-2</v>
      </c>
      <c r="AH34" s="555">
        <v>4.7479188786289643E-2</v>
      </c>
      <c r="AI34" s="555">
        <v>3.1775393716882649E-2</v>
      </c>
      <c r="AJ34" s="555">
        <v>1.5733342217479539E-2</v>
      </c>
      <c r="AK34" s="555">
        <v>3.9909620769666407E-2</v>
      </c>
      <c r="AL34" s="555">
        <v>1.7267996718193859E-2</v>
      </c>
      <c r="AM34" s="555">
        <v>3.180885686613677E-2</v>
      </c>
      <c r="AN34" s="555">
        <v>6.065942078755044E-2</v>
      </c>
      <c r="AO34" s="555">
        <v>6.2750595237799231E-2</v>
      </c>
      <c r="AP34" s="555">
        <v>3.2358241735216558E-3</v>
      </c>
      <c r="AQ34" s="555">
        <v>5.9917886852466924E-3</v>
      </c>
      <c r="AR34" s="555">
        <v>2.8671382635367003E-3</v>
      </c>
      <c r="AS34" s="555">
        <v>1.9378607408840807E-3</v>
      </c>
      <c r="AT34" s="555">
        <v>3.101682594372691E-3</v>
      </c>
      <c r="AU34" s="555">
        <v>2.2638086372813947E-3</v>
      </c>
      <c r="AV34" s="555">
        <v>9.2716451423912433E-4</v>
      </c>
      <c r="AW34" s="555">
        <v>1.885622687903799E-3</v>
      </c>
      <c r="AX34" s="555">
        <v>3.181461429302953E-3</v>
      </c>
      <c r="AY34" s="555">
        <v>3.5408384485818706E-3</v>
      </c>
      <c r="AZ34" s="555">
        <v>2.5242757986971352E-3</v>
      </c>
      <c r="BA34" s="555">
        <v>2.5922908448219126E-3</v>
      </c>
      <c r="BB34" s="555">
        <v>2.2494762796262417E-3</v>
      </c>
      <c r="BC34" s="555">
        <v>2.0050568382068163E-3</v>
      </c>
      <c r="BD34" s="555">
        <v>2.1148734832388055E-3</v>
      </c>
      <c r="BE34" s="555">
        <v>1.8096024114715487E-3</v>
      </c>
      <c r="BF34" s="555">
        <v>2.1618933670411759E-3</v>
      </c>
      <c r="BG34" s="555">
        <v>1.9176754320953263E-3</v>
      </c>
      <c r="BH34" s="555">
        <v>2.5423770206839487E-3</v>
      </c>
      <c r="BI34" s="555">
        <v>4.5259973703515553E-3</v>
      </c>
      <c r="BJ34" s="555">
        <v>2.6521249738271609E-3</v>
      </c>
      <c r="BK34" s="555">
        <v>1.5607266325185919E-3</v>
      </c>
      <c r="BL34" s="555">
        <v>1.6225855739739827E-3</v>
      </c>
      <c r="BM34" s="555">
        <v>2.7138092956366629E-3</v>
      </c>
      <c r="BN34" s="555">
        <v>1.9873088738784454E-3</v>
      </c>
      <c r="BO34" s="555">
        <v>1.6314526898220532E-3</v>
      </c>
      <c r="BP34" s="555">
        <v>3.4028383621675733E-4</v>
      </c>
      <c r="BQ34" s="555">
        <v>4.0634993410262514E-3</v>
      </c>
      <c r="BR34" s="555">
        <v>1.5634804723538898E-3</v>
      </c>
      <c r="BS34" s="555">
        <v>1.5095502870563168E-3</v>
      </c>
      <c r="BT34" s="555">
        <v>1.4631593370138861E-3</v>
      </c>
      <c r="BU34" s="555">
        <v>1.4197327412906226E-3</v>
      </c>
      <c r="BV34" s="555">
        <v>1.9509215532745748E-3</v>
      </c>
      <c r="BW34" s="555">
        <v>1.2275828282193371E-3</v>
      </c>
      <c r="BX34" s="555">
        <v>2.1022280215581956E-3</v>
      </c>
      <c r="BY34" s="555">
        <v>5.0422320936858653E-3</v>
      </c>
      <c r="BZ34" s="556">
        <v>2.0078657284957825E-3</v>
      </c>
      <c r="CA34" s="176"/>
    </row>
    <row r="35" spans="1:79" x14ac:dyDescent="0.15">
      <c r="A35" s="701"/>
      <c r="B35" s="704"/>
      <c r="C35" s="551">
        <v>59</v>
      </c>
      <c r="D35" s="167" t="s">
        <v>53</v>
      </c>
      <c r="E35" s="555">
        <v>1.4198422928353105E-2</v>
      </c>
      <c r="F35" s="555">
        <v>1.4615575955046064E-2</v>
      </c>
      <c r="G35" s="555">
        <v>1.3863878068439575E-2</v>
      </c>
      <c r="H35" s="555">
        <v>8.336661093618641E-3</v>
      </c>
      <c r="I35" s="555">
        <v>1.0405933117176079E-2</v>
      </c>
      <c r="J35" s="555">
        <v>1.5376951588383328E-2</v>
      </c>
      <c r="K35" s="555">
        <v>1.4011566121326E-3</v>
      </c>
      <c r="L35" s="555">
        <v>9.7114647266438175E-3</v>
      </c>
      <c r="M35" s="555">
        <v>1.4506259754760114E-2</v>
      </c>
      <c r="N35" s="555">
        <v>7.6414812485839532E-3</v>
      </c>
      <c r="O35" s="555">
        <v>6.9435075241345923E-3</v>
      </c>
      <c r="P35" s="555">
        <v>1.0765232691973738E-2</v>
      </c>
      <c r="Q35" s="555">
        <v>1.3863595747567863E-2</v>
      </c>
      <c r="R35" s="555">
        <v>1.2741107495057807E-2</v>
      </c>
      <c r="S35" s="555">
        <v>1.2048126440929291E-2</v>
      </c>
      <c r="T35" s="555">
        <v>1.2626005689458545E-2</v>
      </c>
      <c r="U35" s="555">
        <v>1.2913022614128909E-2</v>
      </c>
      <c r="V35" s="555">
        <v>2.5405671681447251E-2</v>
      </c>
      <c r="W35" s="555">
        <v>8.4799063835553669E-3</v>
      </c>
      <c r="X35" s="555">
        <v>9.8039396891984303E-3</v>
      </c>
      <c r="Y35" s="555">
        <v>1.878995537312422E-2</v>
      </c>
      <c r="Z35" s="555">
        <v>1.781438518804683E-2</v>
      </c>
      <c r="AA35" s="555">
        <v>6.0635054782894084E-2</v>
      </c>
      <c r="AB35" s="555">
        <v>2.5826439375160028E-2</v>
      </c>
      <c r="AC35" s="555">
        <v>4.2828364056376113E-2</v>
      </c>
      <c r="AD35" s="555">
        <v>6.4680015538282135E-2</v>
      </c>
      <c r="AE35" s="555">
        <v>1.4586674241142124E-2</v>
      </c>
      <c r="AF35" s="555">
        <v>2.4355973894562205E-2</v>
      </c>
      <c r="AG35" s="555">
        <v>1.1863324148019396</v>
      </c>
      <c r="AH35" s="555">
        <v>5.5572832798568436E-2</v>
      </c>
      <c r="AI35" s="555">
        <v>4.7493371829844193E-2</v>
      </c>
      <c r="AJ35" s="555">
        <v>1.5676608237658082E-2</v>
      </c>
      <c r="AK35" s="555">
        <v>6.8811524683519906E-2</v>
      </c>
      <c r="AL35" s="555">
        <v>9.5421348718032512E-2</v>
      </c>
      <c r="AM35" s="555">
        <v>2.8079823123475133E-2</v>
      </c>
      <c r="AN35" s="555">
        <v>1.1331821595814444E-2</v>
      </c>
      <c r="AO35" s="555">
        <v>5.9720861904291871E-2</v>
      </c>
      <c r="AP35" s="555">
        <v>1.5450251394876643E-3</v>
      </c>
      <c r="AQ35" s="555">
        <v>1.9766334209108376E-3</v>
      </c>
      <c r="AR35" s="555">
        <v>1.8386269319059124E-3</v>
      </c>
      <c r="AS35" s="555">
        <v>1.6963186578216399E-3</v>
      </c>
      <c r="AT35" s="555">
        <v>1.8096710400087399E-3</v>
      </c>
      <c r="AU35" s="555">
        <v>2.4023972734466426E-3</v>
      </c>
      <c r="AV35" s="555">
        <v>3.0606362918453799E-4</v>
      </c>
      <c r="AW35" s="555">
        <v>1.8077251278288053E-3</v>
      </c>
      <c r="AX35" s="555">
        <v>1.7240947306377732E-3</v>
      </c>
      <c r="AY35" s="555">
        <v>1.51104723100391E-3</v>
      </c>
      <c r="AZ35" s="555">
        <v>1.0831720353326358E-3</v>
      </c>
      <c r="BA35" s="555">
        <v>1.6397633816099919E-3</v>
      </c>
      <c r="BB35" s="555">
        <v>1.8847224373067602E-3</v>
      </c>
      <c r="BC35" s="555">
        <v>1.8879713875408961E-3</v>
      </c>
      <c r="BD35" s="555">
        <v>1.7793148484849238E-3</v>
      </c>
      <c r="BE35" s="555">
        <v>1.8009727132864031E-3</v>
      </c>
      <c r="BF35" s="555">
        <v>2.0758762966269196E-3</v>
      </c>
      <c r="BG35" s="555">
        <v>2.6147570471946819E-3</v>
      </c>
      <c r="BH35" s="555">
        <v>1.8559423236120432E-3</v>
      </c>
      <c r="BI35" s="555">
        <v>1.88022282610625E-3</v>
      </c>
      <c r="BJ35" s="555">
        <v>2.300029690172305E-3</v>
      </c>
      <c r="BK35" s="555">
        <v>1.9561156473366717E-3</v>
      </c>
      <c r="BL35" s="555">
        <v>3.9688799899051533E-3</v>
      </c>
      <c r="BM35" s="555">
        <v>1.7604554682155043E-3</v>
      </c>
      <c r="BN35" s="555">
        <v>3.1937254793343297E-3</v>
      </c>
      <c r="BO35" s="555">
        <v>4.6215178994715445E-3</v>
      </c>
      <c r="BP35" s="555">
        <v>8.7266936616987715E-4</v>
      </c>
      <c r="BQ35" s="555">
        <v>2.4204229130072581E-3</v>
      </c>
      <c r="BR35" s="555">
        <v>1.0265370814953883E-2</v>
      </c>
      <c r="BS35" s="555">
        <v>2.6811171749727596E-3</v>
      </c>
      <c r="BT35" s="555">
        <v>2.9740810082293247E-3</v>
      </c>
      <c r="BU35" s="555">
        <v>2.0405004941595755E-3</v>
      </c>
      <c r="BV35" s="555">
        <v>4.6478325876346442E-3</v>
      </c>
      <c r="BW35" s="555">
        <v>6.5496237714303051E-3</v>
      </c>
      <c r="BX35" s="555">
        <v>2.5801099734250039E-3</v>
      </c>
      <c r="BY35" s="555">
        <v>2.5325387870597559E-3</v>
      </c>
      <c r="BZ35" s="556">
        <v>3.2371590099893582E-3</v>
      </c>
      <c r="CA35" s="176"/>
    </row>
    <row r="36" spans="1:79" x14ac:dyDescent="0.15">
      <c r="A36" s="701"/>
      <c r="B36" s="704"/>
      <c r="C36" s="551">
        <v>61</v>
      </c>
      <c r="D36" s="167" t="s">
        <v>3</v>
      </c>
      <c r="E36" s="555">
        <v>9.1502254176605241E-4</v>
      </c>
      <c r="F36" s="555">
        <v>7.3456562672886418E-4</v>
      </c>
      <c r="G36" s="555">
        <v>7.0811986545364007E-4</v>
      </c>
      <c r="H36" s="555">
        <v>3.0879984407868993E-4</v>
      </c>
      <c r="I36" s="555">
        <v>4.5676845161257413E-4</v>
      </c>
      <c r="J36" s="555">
        <v>2.1975633790219279E-4</v>
      </c>
      <c r="K36" s="555">
        <v>5.8946954319268691E-5</v>
      </c>
      <c r="L36" s="555">
        <v>3.0454117972840254E-4</v>
      </c>
      <c r="M36" s="555">
        <v>1.4223727096617017E-3</v>
      </c>
      <c r="N36" s="555">
        <v>9.0754009019439381E-4</v>
      </c>
      <c r="O36" s="555">
        <v>6.8755925884914212E-4</v>
      </c>
      <c r="P36" s="555">
        <v>6.5737816695924441E-4</v>
      </c>
      <c r="Q36" s="555">
        <v>9.1233406593374316E-4</v>
      </c>
      <c r="R36" s="555">
        <v>7.1385925733563691E-4</v>
      </c>
      <c r="S36" s="555">
        <v>3.4064071124806572E-4</v>
      </c>
      <c r="T36" s="555">
        <v>2.3369473470223617E-4</v>
      </c>
      <c r="U36" s="555">
        <v>3.2746525889457124E-4</v>
      </c>
      <c r="V36" s="555">
        <v>4.0756747001534875E-4</v>
      </c>
      <c r="W36" s="555">
        <v>5.1696957289842254E-4</v>
      </c>
      <c r="X36" s="555">
        <v>2.545131428217593E-4</v>
      </c>
      <c r="Y36" s="555">
        <v>1.6189064527533078E-3</v>
      </c>
      <c r="Z36" s="555">
        <v>4.6435083054662311E-4</v>
      </c>
      <c r="AA36" s="555">
        <v>1.255405869345784E-3</v>
      </c>
      <c r="AB36" s="555">
        <v>1.3743347600389129E-3</v>
      </c>
      <c r="AC36" s="555">
        <v>8.1321567499922389E-4</v>
      </c>
      <c r="AD36" s="555">
        <v>1.3618300069237507E-3</v>
      </c>
      <c r="AE36" s="555">
        <v>8.0157171064896464E-4</v>
      </c>
      <c r="AF36" s="555">
        <v>5.6415512775693176E-4</v>
      </c>
      <c r="AG36" s="555">
        <v>8.3460475311011861E-4</v>
      </c>
      <c r="AH36" s="555">
        <v>1.0003105191173971</v>
      </c>
      <c r="AI36" s="555">
        <v>8.5075240223891002E-4</v>
      </c>
      <c r="AJ36" s="555">
        <v>3.719015918778376E-4</v>
      </c>
      <c r="AK36" s="555">
        <v>1.7531109766609819E-3</v>
      </c>
      <c r="AL36" s="555">
        <v>6.4062569455556164E-4</v>
      </c>
      <c r="AM36" s="555">
        <v>5.9184764486187077E-4</v>
      </c>
      <c r="AN36" s="555">
        <v>2.9049393789877905E-4</v>
      </c>
      <c r="AO36" s="555">
        <v>0.133985259743752</v>
      </c>
      <c r="AP36" s="555">
        <v>1.2069753791964615E-5</v>
      </c>
      <c r="AQ36" s="555">
        <v>1.0187236639797571E-5</v>
      </c>
      <c r="AR36" s="555">
        <v>1.5153779468521631E-5</v>
      </c>
      <c r="AS36" s="555">
        <v>1.1114747171735575E-5</v>
      </c>
      <c r="AT36" s="555">
        <v>1.7184327176112181E-5</v>
      </c>
      <c r="AU36" s="555">
        <v>1.4365571354413345E-5</v>
      </c>
      <c r="AV36" s="555">
        <v>1.8427792443932563E-6</v>
      </c>
      <c r="AW36" s="555">
        <v>1.3759395147837573E-5</v>
      </c>
      <c r="AX36" s="555">
        <v>1.3144376518248425E-5</v>
      </c>
      <c r="AY36" s="555">
        <v>6.2816778747457676E-5</v>
      </c>
      <c r="AZ36" s="555">
        <v>1.7784670932339815E-5</v>
      </c>
      <c r="BA36" s="555">
        <v>3.5848245087734023E-5</v>
      </c>
      <c r="BB36" s="555">
        <v>3.4916034475349417E-5</v>
      </c>
      <c r="BC36" s="555">
        <v>3.0668761887986259E-5</v>
      </c>
      <c r="BD36" s="555">
        <v>1.90155549530513E-5</v>
      </c>
      <c r="BE36" s="555">
        <v>1.5748869735606078E-5</v>
      </c>
      <c r="BF36" s="555">
        <v>2.3056167737342466E-5</v>
      </c>
      <c r="BG36" s="555">
        <v>1.6964956921038186E-5</v>
      </c>
      <c r="BH36" s="555">
        <v>2.9945812025382372E-5</v>
      </c>
      <c r="BI36" s="555">
        <v>1.3924953864216848E-5</v>
      </c>
      <c r="BJ36" s="555">
        <v>2.1557328680214288E-5</v>
      </c>
      <c r="BK36" s="555">
        <v>6.7700491368347873E-6</v>
      </c>
      <c r="BL36" s="555">
        <v>1.2209462568833265E-5</v>
      </c>
      <c r="BM36" s="555">
        <v>7.0487808533965961E-6</v>
      </c>
      <c r="BN36" s="555">
        <v>7.0846286938837227E-6</v>
      </c>
      <c r="BO36" s="555">
        <v>8.7584281931925424E-6</v>
      </c>
      <c r="BP36" s="555">
        <v>2.5217278263871892E-6</v>
      </c>
      <c r="BQ36" s="555">
        <v>1.0409740609908704E-5</v>
      </c>
      <c r="BR36" s="555">
        <v>1.4161478021350046E-5</v>
      </c>
      <c r="BS36" s="555">
        <v>7.338662492754501E-6</v>
      </c>
      <c r="BT36" s="555">
        <v>7.7330348236591493E-6</v>
      </c>
      <c r="BU36" s="555">
        <v>9.0493934511488747E-6</v>
      </c>
      <c r="BV36" s="555">
        <v>9.9268546229979646E-6</v>
      </c>
      <c r="BW36" s="555">
        <v>1.3010951670136541E-5</v>
      </c>
      <c r="BX36" s="555">
        <v>1.0860568432222464E-5</v>
      </c>
      <c r="BY36" s="555">
        <v>2.833840514039359E-5</v>
      </c>
      <c r="BZ36" s="556">
        <v>6.8651046064971089E-6</v>
      </c>
      <c r="CA36" s="176"/>
    </row>
    <row r="37" spans="1:79" x14ac:dyDescent="0.15">
      <c r="A37" s="701"/>
      <c r="B37" s="704"/>
      <c r="C37" s="551">
        <v>63</v>
      </c>
      <c r="D37" s="167" t="s">
        <v>29</v>
      </c>
      <c r="E37" s="555">
        <v>2.5137120115820464E-4</v>
      </c>
      <c r="F37" s="555">
        <v>4.4706952679808109E-4</v>
      </c>
      <c r="G37" s="555">
        <v>4.0711704814748207E-4</v>
      </c>
      <c r="H37" s="555">
        <v>1.5065833409513637E-4</v>
      </c>
      <c r="I37" s="555">
        <v>3.1554440013054709E-4</v>
      </c>
      <c r="J37" s="555">
        <v>5.23992070403478E-4</v>
      </c>
      <c r="K37" s="555">
        <v>3.5748391770634628E-5</v>
      </c>
      <c r="L37" s="555">
        <v>3.0038418901384001E-4</v>
      </c>
      <c r="M37" s="555">
        <v>5.1354045703725954E-4</v>
      </c>
      <c r="N37" s="555">
        <v>2.7086502639378133E-4</v>
      </c>
      <c r="O37" s="555">
        <v>1.5128697859991358E-4</v>
      </c>
      <c r="P37" s="555">
        <v>5.3663919168173255E-4</v>
      </c>
      <c r="Q37" s="555">
        <v>9.1273292867911882E-4</v>
      </c>
      <c r="R37" s="555">
        <v>6.9700969624585649E-4</v>
      </c>
      <c r="S37" s="555">
        <v>5.3018195893900298E-4</v>
      </c>
      <c r="T37" s="555">
        <v>1.6525469678106569E-3</v>
      </c>
      <c r="U37" s="555">
        <v>1.5632312093577204E-3</v>
      </c>
      <c r="V37" s="555">
        <v>2.8568063721983064E-3</v>
      </c>
      <c r="W37" s="555">
        <v>2.5613017360851757E-4</v>
      </c>
      <c r="X37" s="555">
        <v>1.9097453648604261E-4</v>
      </c>
      <c r="Y37" s="555">
        <v>4.6218270968570322E-4</v>
      </c>
      <c r="Z37" s="555">
        <v>7.9414403739545424E-4</v>
      </c>
      <c r="AA37" s="555">
        <v>6.9152073187812217E-4</v>
      </c>
      <c r="AB37" s="555">
        <v>7.4307117772735019E-4</v>
      </c>
      <c r="AC37" s="555">
        <v>5.7699901963188989E-4</v>
      </c>
      <c r="AD37" s="555">
        <v>7.652858793237103E-4</v>
      </c>
      <c r="AE37" s="555">
        <v>1.7893952087301042E-4</v>
      </c>
      <c r="AF37" s="555">
        <v>1.771098177580634E-3</v>
      </c>
      <c r="AG37" s="555">
        <v>6.8827193704136796E-3</v>
      </c>
      <c r="AH37" s="555">
        <v>6.9421547431193715E-4</v>
      </c>
      <c r="AI37" s="555">
        <v>1.0004406948325346</v>
      </c>
      <c r="AJ37" s="555">
        <v>2.7747271060557348E-4</v>
      </c>
      <c r="AK37" s="555">
        <v>5.680021968782617E-4</v>
      </c>
      <c r="AL37" s="555">
        <v>1.3305748857261235E-3</v>
      </c>
      <c r="AM37" s="555">
        <v>7.865507102173075E-4</v>
      </c>
      <c r="AN37" s="555">
        <v>2.4596772104913835E-4</v>
      </c>
      <c r="AO37" s="555">
        <v>3.2997733530188813E-3</v>
      </c>
      <c r="AP37" s="555">
        <v>2.2043915182856478E-5</v>
      </c>
      <c r="AQ37" s="555">
        <v>3.0013180127625722E-5</v>
      </c>
      <c r="AR37" s="555">
        <v>2.5767543438445163E-5</v>
      </c>
      <c r="AS37" s="555">
        <v>2.1432600744047451E-5</v>
      </c>
      <c r="AT37" s="555">
        <v>2.7042095856276763E-5</v>
      </c>
      <c r="AU37" s="555">
        <v>3.3993866063942152E-5</v>
      </c>
      <c r="AV37" s="555">
        <v>4.528670206081798E-6</v>
      </c>
      <c r="AW37" s="555">
        <v>2.6920318055004632E-5</v>
      </c>
      <c r="AX37" s="555">
        <v>2.5884166813504482E-5</v>
      </c>
      <c r="AY37" s="555">
        <v>3.0991293241866467E-5</v>
      </c>
      <c r="AZ37" s="555">
        <v>1.587748777061562E-5</v>
      </c>
      <c r="BA37" s="555">
        <v>2.9216226409595698E-5</v>
      </c>
      <c r="BB37" s="555">
        <v>4.0828782806206131E-5</v>
      </c>
      <c r="BC37" s="555">
        <v>3.6499796129173427E-5</v>
      </c>
      <c r="BD37" s="555">
        <v>3.4230928809730681E-5</v>
      </c>
      <c r="BE37" s="555">
        <v>4.3718914977775536E-5</v>
      </c>
      <c r="BF37" s="555">
        <v>4.9506380429601975E-5</v>
      </c>
      <c r="BG37" s="555">
        <v>5.506767653655633E-5</v>
      </c>
      <c r="BH37" s="555">
        <v>3.6358885481841991E-5</v>
      </c>
      <c r="BI37" s="555">
        <v>2.776012785025118E-5</v>
      </c>
      <c r="BJ37" s="555">
        <v>3.2298596828962575E-5</v>
      </c>
      <c r="BK37" s="555">
        <v>2.4584857117074507E-5</v>
      </c>
      <c r="BL37" s="555">
        <v>3.782562781314324E-5</v>
      </c>
      <c r="BM37" s="555">
        <v>2.2145720511948287E-5</v>
      </c>
      <c r="BN37" s="555">
        <v>2.9034383132122799E-5</v>
      </c>
      <c r="BO37" s="555">
        <v>3.8704333668150781E-5</v>
      </c>
      <c r="BP37" s="555">
        <v>7.9750007492068666E-6</v>
      </c>
      <c r="BQ37" s="555">
        <v>3.3650764230429006E-5</v>
      </c>
      <c r="BR37" s="555">
        <v>1.0367331848318969E-4</v>
      </c>
      <c r="BS37" s="555">
        <v>2.5388264145283718E-5</v>
      </c>
      <c r="BT37" s="555">
        <v>2.6474896952549788E-5</v>
      </c>
      <c r="BU37" s="555">
        <v>2.3725547449996228E-5</v>
      </c>
      <c r="BV37" s="555">
        <v>3.7789590191876911E-5</v>
      </c>
      <c r="BW37" s="555">
        <v>5.5452823667604794E-5</v>
      </c>
      <c r="BX37" s="555">
        <v>2.8819772163841476E-5</v>
      </c>
      <c r="BY37" s="555">
        <v>3.9174888938525167E-5</v>
      </c>
      <c r="BZ37" s="556">
        <v>4.1287783805321137E-5</v>
      </c>
      <c r="CA37" s="176"/>
    </row>
    <row r="38" spans="1:79" x14ac:dyDescent="0.15">
      <c r="A38" s="701"/>
      <c r="B38" s="704"/>
      <c r="C38" s="551">
        <v>64</v>
      </c>
      <c r="D38" s="167" t="s">
        <v>185</v>
      </c>
      <c r="E38" s="555">
        <v>3.2525325656181157E-5</v>
      </c>
      <c r="F38" s="555">
        <v>1.1215636808969043E-4</v>
      </c>
      <c r="G38" s="555">
        <v>2.8318551578908909E-5</v>
      </c>
      <c r="H38" s="555">
        <v>1.7100915706146667E-5</v>
      </c>
      <c r="I38" s="555">
        <v>2.6925468416855722E-5</v>
      </c>
      <c r="J38" s="555">
        <v>2.5360210340011292E-5</v>
      </c>
      <c r="K38" s="555">
        <v>6.6517425996851449E-6</v>
      </c>
      <c r="L38" s="555">
        <v>1.6112271143802151E-5</v>
      </c>
      <c r="M38" s="555">
        <v>4.6379807089344661E-5</v>
      </c>
      <c r="N38" s="555">
        <v>2.1796066634746406E-5</v>
      </c>
      <c r="O38" s="555">
        <v>2.1760919185886014E-5</v>
      </c>
      <c r="P38" s="555">
        <v>1.9722847122300227E-5</v>
      </c>
      <c r="Q38" s="555">
        <v>2.0283729436117345E-5</v>
      </c>
      <c r="R38" s="555">
        <v>1.6314261534794892E-5</v>
      </c>
      <c r="S38" s="555">
        <v>1.9840258955604772E-5</v>
      </c>
      <c r="T38" s="555">
        <v>1.90378513700427E-5</v>
      </c>
      <c r="U38" s="555">
        <v>1.8256424548917112E-5</v>
      </c>
      <c r="V38" s="555">
        <v>2.3470981632903232E-5</v>
      </c>
      <c r="W38" s="555">
        <v>1.5168462671819694E-5</v>
      </c>
      <c r="X38" s="555">
        <v>2.9609904998252066E-5</v>
      </c>
      <c r="Y38" s="555">
        <v>3.2607252971642347E-5</v>
      </c>
      <c r="Z38" s="555">
        <v>3.3469071867576846E-5</v>
      </c>
      <c r="AA38" s="555">
        <v>1.6586279371448933E-4</v>
      </c>
      <c r="AB38" s="555">
        <v>6.6227619177944812E-5</v>
      </c>
      <c r="AC38" s="555">
        <v>6.0437703194132945E-5</v>
      </c>
      <c r="AD38" s="555">
        <v>1.777742898181376E-4</v>
      </c>
      <c r="AE38" s="555">
        <v>4.1875064157914199E-5</v>
      </c>
      <c r="AF38" s="555">
        <v>5.3355896908786145E-4</v>
      </c>
      <c r="AG38" s="555">
        <v>4.3419148555095502E-4</v>
      </c>
      <c r="AH38" s="555">
        <v>8.0470407195907032E-5</v>
      </c>
      <c r="AI38" s="555">
        <v>5.8808666286320032E-5</v>
      </c>
      <c r="AJ38" s="555">
        <v>1.0151369153304386</v>
      </c>
      <c r="AK38" s="555">
        <v>6.3083874216684197E-5</v>
      </c>
      <c r="AL38" s="555">
        <v>8.0086241578101455E-5</v>
      </c>
      <c r="AM38" s="555">
        <v>3.0255576912245087E-4</v>
      </c>
      <c r="AN38" s="555">
        <v>3.983028130647743E-5</v>
      </c>
      <c r="AO38" s="555">
        <v>2.3174337169442342E-4</v>
      </c>
      <c r="AP38" s="555">
        <v>2.5008950419970338E-6</v>
      </c>
      <c r="AQ38" s="555">
        <v>4.0498503144313134E-6</v>
      </c>
      <c r="AR38" s="555">
        <v>2.4608463847135646E-6</v>
      </c>
      <c r="AS38" s="555">
        <v>1.92303051998077E-6</v>
      </c>
      <c r="AT38" s="555">
        <v>2.590074787129154E-6</v>
      </c>
      <c r="AU38" s="555">
        <v>2.4094605753668951E-6</v>
      </c>
      <c r="AV38" s="555">
        <v>6.344580103798594E-7</v>
      </c>
      <c r="AW38" s="555">
        <v>1.9632993446394655E-6</v>
      </c>
      <c r="AX38" s="555">
        <v>2.5223005031930166E-6</v>
      </c>
      <c r="AY38" s="555">
        <v>2.8333742988666286E-6</v>
      </c>
      <c r="AZ38" s="555">
        <v>1.9009141128531909E-6</v>
      </c>
      <c r="BA38" s="555">
        <v>2.2583937106997603E-6</v>
      </c>
      <c r="BB38" s="555">
        <v>2.1835077798946797E-6</v>
      </c>
      <c r="BC38" s="555">
        <v>2.0300841057548992E-6</v>
      </c>
      <c r="BD38" s="555">
        <v>2.038556270911265E-6</v>
      </c>
      <c r="BE38" s="555">
        <v>1.8785135600798218E-6</v>
      </c>
      <c r="BF38" s="555">
        <v>2.1981411148967013E-6</v>
      </c>
      <c r="BG38" s="555">
        <v>2.2352394486794858E-6</v>
      </c>
      <c r="BH38" s="555">
        <v>2.3539916545362725E-6</v>
      </c>
      <c r="BI38" s="555">
        <v>3.3322565091229735E-6</v>
      </c>
      <c r="BJ38" s="555">
        <v>2.5532137793929946E-6</v>
      </c>
      <c r="BK38" s="555">
        <v>1.7633913017507463E-6</v>
      </c>
      <c r="BL38" s="555">
        <v>2.8870388891884326E-6</v>
      </c>
      <c r="BM38" s="555">
        <v>2.2462056662484269E-6</v>
      </c>
      <c r="BN38" s="555">
        <v>2.3957415124546602E-6</v>
      </c>
      <c r="BO38" s="555">
        <v>2.9042719398193285E-6</v>
      </c>
      <c r="BP38" s="555">
        <v>6.1109810165176385E-7</v>
      </c>
      <c r="BQ38" s="555">
        <v>4.2473027696219536E-6</v>
      </c>
      <c r="BR38" s="555">
        <v>5.1921208737095295E-6</v>
      </c>
      <c r="BS38" s="555">
        <v>1.9706593745043317E-6</v>
      </c>
      <c r="BT38" s="555">
        <v>2.1093387210128381E-6</v>
      </c>
      <c r="BU38" s="555">
        <v>1.8964286605800799E-5</v>
      </c>
      <c r="BV38" s="555">
        <v>2.942602991287012E-6</v>
      </c>
      <c r="BW38" s="555">
        <v>3.3395880344021168E-6</v>
      </c>
      <c r="BX38" s="555">
        <v>2.6456321003547697E-6</v>
      </c>
      <c r="BY38" s="555">
        <v>4.1364313180332141E-6</v>
      </c>
      <c r="BZ38" s="556">
        <v>2.5100805774979623E-6</v>
      </c>
      <c r="CA38" s="176"/>
    </row>
    <row r="39" spans="1:79" x14ac:dyDescent="0.15">
      <c r="A39" s="701"/>
      <c r="B39" s="704"/>
      <c r="C39" s="551">
        <v>65</v>
      </c>
      <c r="D39" s="167" t="s">
        <v>186</v>
      </c>
      <c r="E39" s="555">
        <v>1.8735295085478749E-3</v>
      </c>
      <c r="F39" s="555">
        <v>1.8899984961355269E-3</v>
      </c>
      <c r="G39" s="555">
        <v>1.1012685713790264E-3</v>
      </c>
      <c r="H39" s="555">
        <v>6.6791789277465311E-4</v>
      </c>
      <c r="I39" s="555">
        <v>6.3295038558661783E-4</v>
      </c>
      <c r="J39" s="555">
        <v>9.351657025297225E-4</v>
      </c>
      <c r="K39" s="555">
        <v>1.2436025998651505E-4</v>
      </c>
      <c r="L39" s="555">
        <v>5.0224400133149437E-4</v>
      </c>
      <c r="M39" s="555">
        <v>9.4985887532891399E-4</v>
      </c>
      <c r="N39" s="555">
        <v>6.0826035122819866E-4</v>
      </c>
      <c r="O39" s="555">
        <v>1.042241984296676E-3</v>
      </c>
      <c r="P39" s="555">
        <v>3.623486928366462E-4</v>
      </c>
      <c r="Q39" s="555">
        <v>2.022820501865944E-3</v>
      </c>
      <c r="R39" s="555">
        <v>4.9180077223429704E-4</v>
      </c>
      <c r="S39" s="555">
        <v>6.1906177762105496E-4</v>
      </c>
      <c r="T39" s="555">
        <v>5.0580880356581421E-4</v>
      </c>
      <c r="U39" s="555">
        <v>4.147701516045023E-4</v>
      </c>
      <c r="V39" s="555">
        <v>4.2194894149092158E-4</v>
      </c>
      <c r="W39" s="555">
        <v>3.3271768409341528E-4</v>
      </c>
      <c r="X39" s="555">
        <v>5.4720338667220479E-4</v>
      </c>
      <c r="Y39" s="555">
        <v>9.6378747075876359E-4</v>
      </c>
      <c r="Z39" s="555">
        <v>2.2730199499843562E-3</v>
      </c>
      <c r="AA39" s="555">
        <v>5.5434211118127862E-3</v>
      </c>
      <c r="AB39" s="555">
        <v>2.4595098356694533E-3</v>
      </c>
      <c r="AC39" s="555">
        <v>6.5840088779873585E-4</v>
      </c>
      <c r="AD39" s="555">
        <v>2.3792726888131402E-3</v>
      </c>
      <c r="AE39" s="555">
        <v>5.8227359610567905E-4</v>
      </c>
      <c r="AF39" s="555">
        <v>1.1291055405174566E-3</v>
      </c>
      <c r="AG39" s="555">
        <v>1.2123483178698856E-3</v>
      </c>
      <c r="AH39" s="555">
        <v>5.1482559056851174E-4</v>
      </c>
      <c r="AI39" s="555">
        <v>2.2744934230831686E-3</v>
      </c>
      <c r="AJ39" s="555">
        <v>9.6266069320045944E-4</v>
      </c>
      <c r="AK39" s="555">
        <v>1.000358687233899</v>
      </c>
      <c r="AL39" s="555">
        <v>1.7504608077695029E-3</v>
      </c>
      <c r="AM39" s="555">
        <v>2.1501973112393147E-3</v>
      </c>
      <c r="AN39" s="555">
        <v>2.7880595131237824E-4</v>
      </c>
      <c r="AO39" s="555">
        <v>6.1171162344686469E-4</v>
      </c>
      <c r="AP39" s="555">
        <v>2.2855866307587529E-5</v>
      </c>
      <c r="AQ39" s="555">
        <v>2.1163137893895992E-5</v>
      </c>
      <c r="AR39" s="555">
        <v>2.534683182403539E-5</v>
      </c>
      <c r="AS39" s="555">
        <v>2.294980035514795E-5</v>
      </c>
      <c r="AT39" s="555">
        <v>2.6822601391796007E-5</v>
      </c>
      <c r="AU39" s="555">
        <v>3.3153024592335139E-5</v>
      </c>
      <c r="AV39" s="555">
        <v>3.6396747611519559E-6</v>
      </c>
      <c r="AW39" s="555">
        <v>2.7925488621953277E-5</v>
      </c>
      <c r="AX39" s="555">
        <v>2.0941321259909234E-5</v>
      </c>
      <c r="AY39" s="555">
        <v>5.0242543754317314E-5</v>
      </c>
      <c r="AZ39" s="555">
        <v>2.9558110301765731E-5</v>
      </c>
      <c r="BA39" s="555">
        <v>3.2161665232376447E-5</v>
      </c>
      <c r="BB39" s="555">
        <v>4.9614212478586812E-5</v>
      </c>
      <c r="BC39" s="555">
        <v>3.3087979683362914E-5</v>
      </c>
      <c r="BD39" s="555">
        <v>2.6813799642122126E-5</v>
      </c>
      <c r="BE39" s="555">
        <v>2.4117292441244309E-5</v>
      </c>
      <c r="BF39" s="555">
        <v>3.0127478054635897E-5</v>
      </c>
      <c r="BG39" s="555">
        <v>2.4930684211997444E-5</v>
      </c>
      <c r="BH39" s="555">
        <v>3.2975480238141885E-5</v>
      </c>
      <c r="BI39" s="555">
        <v>2.4053418740455462E-5</v>
      </c>
      <c r="BJ39" s="555">
        <v>2.6500823423738625E-5</v>
      </c>
      <c r="BK39" s="555">
        <v>1.6405958874906877E-5</v>
      </c>
      <c r="BL39" s="555">
        <v>3.0131267050564855E-5</v>
      </c>
      <c r="BM39" s="555">
        <v>1.6276660092012159E-5</v>
      </c>
      <c r="BN39" s="555">
        <v>1.4124191000310597E-5</v>
      </c>
      <c r="BO39" s="555">
        <v>1.9377931685615347E-5</v>
      </c>
      <c r="BP39" s="555">
        <v>5.2323538425033571E-6</v>
      </c>
      <c r="BQ39" s="555">
        <v>2.1210296731259036E-5</v>
      </c>
      <c r="BR39" s="555">
        <v>2.7325594648912681E-5</v>
      </c>
      <c r="BS39" s="555">
        <v>1.3956341526274873E-5</v>
      </c>
      <c r="BT39" s="555">
        <v>1.6753703446931358E-5</v>
      </c>
      <c r="BU39" s="555">
        <v>2.0853624484456729E-5</v>
      </c>
      <c r="BV39" s="555">
        <v>1.7611249096824989E-5</v>
      </c>
      <c r="BW39" s="555">
        <v>2.4410960841618849E-5</v>
      </c>
      <c r="BX39" s="555">
        <v>2.0349416226352221E-5</v>
      </c>
      <c r="BY39" s="555">
        <v>3.9991892054008071E-5</v>
      </c>
      <c r="BZ39" s="556">
        <v>1.2239895635244579E-5</v>
      </c>
      <c r="CA39" s="176"/>
    </row>
    <row r="40" spans="1:79" x14ac:dyDescent="0.15">
      <c r="A40" s="701"/>
      <c r="B40" s="704"/>
      <c r="C40" s="551">
        <v>66</v>
      </c>
      <c r="D40" s="167" t="s">
        <v>30</v>
      </c>
      <c r="E40" s="555">
        <v>5.5287277632617572E-2</v>
      </c>
      <c r="F40" s="555">
        <v>5.9187057266931117E-2</v>
      </c>
      <c r="G40" s="555">
        <v>5.6856780994409176E-2</v>
      </c>
      <c r="H40" s="555">
        <v>2.9624639186183847E-2</v>
      </c>
      <c r="I40" s="555">
        <v>3.8502316470948435E-2</v>
      </c>
      <c r="J40" s="555">
        <v>5.9344514079296487E-2</v>
      </c>
      <c r="K40" s="555">
        <v>5.3081462991603255E-3</v>
      </c>
      <c r="L40" s="555">
        <v>4.4610421394070655E-2</v>
      </c>
      <c r="M40" s="555">
        <v>6.8086478915006354E-2</v>
      </c>
      <c r="N40" s="555">
        <v>2.4304429750375306E-2</v>
      </c>
      <c r="O40" s="555">
        <v>2.6637689591522212E-2</v>
      </c>
      <c r="P40" s="555">
        <v>3.680054706268468E-2</v>
      </c>
      <c r="Q40" s="555">
        <v>5.0453828290983535E-2</v>
      </c>
      <c r="R40" s="555">
        <v>4.0013856308147466E-2</v>
      </c>
      <c r="S40" s="555">
        <v>4.4494640613042466E-2</v>
      </c>
      <c r="T40" s="555">
        <v>5.4118189210780557E-2</v>
      </c>
      <c r="U40" s="555">
        <v>4.6659403149145046E-2</v>
      </c>
      <c r="V40" s="555">
        <v>5.8967164680436453E-2</v>
      </c>
      <c r="W40" s="555">
        <v>3.301338216966189E-2</v>
      </c>
      <c r="X40" s="555">
        <v>3.7525823196752607E-2</v>
      </c>
      <c r="Y40" s="555">
        <v>9.6526775185740391E-2</v>
      </c>
      <c r="Z40" s="555">
        <v>6.1427207782091438E-2</v>
      </c>
      <c r="AA40" s="555">
        <v>0.18785484259455029</v>
      </c>
      <c r="AB40" s="555">
        <v>9.7479795043360143E-2</v>
      </c>
      <c r="AC40" s="555">
        <v>7.7273095364976799E-2</v>
      </c>
      <c r="AD40" s="555">
        <v>0.13171836614949051</v>
      </c>
      <c r="AE40" s="555">
        <v>5.3373826485672786E-2</v>
      </c>
      <c r="AF40" s="555">
        <v>0.12054575027284811</v>
      </c>
      <c r="AG40" s="555">
        <v>0.18180111432260224</v>
      </c>
      <c r="AH40" s="555">
        <v>0.15985620305696041</v>
      </c>
      <c r="AI40" s="555">
        <v>0.12238093150988488</v>
      </c>
      <c r="AJ40" s="555">
        <v>4.5967183596345301E-2</v>
      </c>
      <c r="AK40" s="555">
        <v>9.4974793891564172E-2</v>
      </c>
      <c r="AL40" s="555">
        <v>1.176538386516361</v>
      </c>
      <c r="AM40" s="555">
        <v>5.4188438554990823E-2</v>
      </c>
      <c r="AN40" s="555">
        <v>2.7722008838744778E-2</v>
      </c>
      <c r="AO40" s="555">
        <v>7.5918944831811788E-2</v>
      </c>
      <c r="AP40" s="555">
        <v>3.7864397541401587E-3</v>
      </c>
      <c r="AQ40" s="555">
        <v>4.9116924494909892E-3</v>
      </c>
      <c r="AR40" s="555">
        <v>4.6852065301653143E-3</v>
      </c>
      <c r="AS40" s="555">
        <v>4.0736383883137545E-3</v>
      </c>
      <c r="AT40" s="555">
        <v>4.2846768769283583E-3</v>
      </c>
      <c r="AU40" s="555">
        <v>5.8110608369173842E-3</v>
      </c>
      <c r="AV40" s="555">
        <v>7.9000937853522849E-4</v>
      </c>
      <c r="AW40" s="555">
        <v>4.955823671453221E-3</v>
      </c>
      <c r="AX40" s="555">
        <v>4.7480574305798938E-3</v>
      </c>
      <c r="AY40" s="555">
        <v>3.9133309027417264E-3</v>
      </c>
      <c r="AZ40" s="555">
        <v>2.911748490758322E-3</v>
      </c>
      <c r="BA40" s="555">
        <v>3.8542475462746474E-3</v>
      </c>
      <c r="BB40" s="555">
        <v>4.6935368906625566E-3</v>
      </c>
      <c r="BC40" s="555">
        <v>4.3460866943801045E-3</v>
      </c>
      <c r="BD40" s="555">
        <v>4.4107641734708472E-3</v>
      </c>
      <c r="BE40" s="555">
        <v>4.7891336866404659E-3</v>
      </c>
      <c r="BF40" s="555">
        <v>4.8394188438384876E-3</v>
      </c>
      <c r="BG40" s="555">
        <v>4.7792701391212106E-3</v>
      </c>
      <c r="BH40" s="555">
        <v>5.0913770211636318E-3</v>
      </c>
      <c r="BI40" s="555">
        <v>4.8316843390025614E-3</v>
      </c>
      <c r="BJ40" s="555">
        <v>6.4543328053508478E-3</v>
      </c>
      <c r="BK40" s="555">
        <v>4.8959324846072931E-3</v>
      </c>
      <c r="BL40" s="555">
        <v>8.2823629221871527E-3</v>
      </c>
      <c r="BM40" s="555">
        <v>4.3334426001290331E-3</v>
      </c>
      <c r="BN40" s="555">
        <v>4.6720446751088024E-3</v>
      </c>
      <c r="BO40" s="555">
        <v>6.6878719661019785E-3</v>
      </c>
      <c r="BP40" s="555">
        <v>1.893044025715031E-3</v>
      </c>
      <c r="BQ40" s="555">
        <v>7.3582634708611152E-3</v>
      </c>
      <c r="BR40" s="555">
        <v>9.5023410499869287E-3</v>
      </c>
      <c r="BS40" s="555">
        <v>4.850430465781261E-3</v>
      </c>
      <c r="BT40" s="555">
        <v>5.2643400275448867E-3</v>
      </c>
      <c r="BU40" s="555">
        <v>4.1469188533444553E-3</v>
      </c>
      <c r="BV40" s="555">
        <v>5.2638813677599447E-3</v>
      </c>
      <c r="BW40" s="555">
        <v>8.0577306456091624E-3</v>
      </c>
      <c r="BX40" s="555">
        <v>4.0165166832702125E-3</v>
      </c>
      <c r="BY40" s="555">
        <v>5.6864115575039186E-3</v>
      </c>
      <c r="BZ40" s="556">
        <v>3.3088013924200163E-3</v>
      </c>
      <c r="CA40" s="176"/>
    </row>
    <row r="41" spans="1:79" x14ac:dyDescent="0.15">
      <c r="A41" s="701"/>
      <c r="B41" s="704"/>
      <c r="C41" s="551">
        <v>67</v>
      </c>
      <c r="D41" s="167" t="s">
        <v>31</v>
      </c>
      <c r="E41" s="555">
        <v>1.3390606249498837E-3</v>
      </c>
      <c r="F41" s="555">
        <v>7.6110329798310277E-4</v>
      </c>
      <c r="G41" s="555">
        <v>7.0127975134593996E-4</v>
      </c>
      <c r="H41" s="555">
        <v>3.4376386376753305E-4</v>
      </c>
      <c r="I41" s="555">
        <v>4.2240118682029869E-4</v>
      </c>
      <c r="J41" s="555">
        <v>5.6556005224427813E-4</v>
      </c>
      <c r="K41" s="555">
        <v>7.3021687488642083E-5</v>
      </c>
      <c r="L41" s="555">
        <v>3.6872447724968407E-4</v>
      </c>
      <c r="M41" s="555">
        <v>7.3069072722810064E-4</v>
      </c>
      <c r="N41" s="555">
        <v>2.8943566476072823E-4</v>
      </c>
      <c r="O41" s="555">
        <v>2.6850175216509912E-4</v>
      </c>
      <c r="P41" s="555">
        <v>3.5422067568716375E-4</v>
      </c>
      <c r="Q41" s="555">
        <v>5.1313066110721302E-4</v>
      </c>
      <c r="R41" s="555">
        <v>4.7428854920776169E-4</v>
      </c>
      <c r="S41" s="555">
        <v>4.0575262747193428E-4</v>
      </c>
      <c r="T41" s="555">
        <v>6.7194934125654855E-4</v>
      </c>
      <c r="U41" s="555">
        <v>5.027868475952857E-4</v>
      </c>
      <c r="V41" s="555">
        <v>6.3380035111872471E-4</v>
      </c>
      <c r="W41" s="555">
        <v>3.7347838838696674E-4</v>
      </c>
      <c r="X41" s="555">
        <v>5.3637377493024414E-4</v>
      </c>
      <c r="Y41" s="555">
        <v>8.0809824017981293E-4</v>
      </c>
      <c r="Z41" s="555">
        <v>4.9253275439988561E-4</v>
      </c>
      <c r="AA41" s="555">
        <v>1.5976867843476709E-3</v>
      </c>
      <c r="AB41" s="555">
        <v>7.4568491043298262E-4</v>
      </c>
      <c r="AC41" s="555">
        <v>1.367586699952744E-3</v>
      </c>
      <c r="AD41" s="555">
        <v>1.2293744581934911E-3</v>
      </c>
      <c r="AE41" s="555">
        <v>1.4915715284165929E-3</v>
      </c>
      <c r="AF41" s="555">
        <v>1.4481473062029464E-3</v>
      </c>
      <c r="AG41" s="555">
        <v>8.3936258941900363E-3</v>
      </c>
      <c r="AH41" s="555">
        <v>1.5989313508806004E-3</v>
      </c>
      <c r="AI41" s="555">
        <v>9.7460472331977275E-3</v>
      </c>
      <c r="AJ41" s="555">
        <v>2.0747440507789119E-2</v>
      </c>
      <c r="AK41" s="555">
        <v>3.5183385582647567E-3</v>
      </c>
      <c r="AL41" s="555">
        <v>4.2252686000095446E-3</v>
      </c>
      <c r="AM41" s="555">
        <v>1.0136340566654451</v>
      </c>
      <c r="AN41" s="555">
        <v>4.0738729944555331E-4</v>
      </c>
      <c r="AO41" s="555">
        <v>4.8716246498120581E-3</v>
      </c>
      <c r="AP41" s="555">
        <v>6.8010221304337846E-5</v>
      </c>
      <c r="AQ41" s="555">
        <v>4.7698657153176571E-5</v>
      </c>
      <c r="AR41" s="555">
        <v>5.5595279041281732E-5</v>
      </c>
      <c r="AS41" s="555">
        <v>4.3028620829361548E-5</v>
      </c>
      <c r="AT41" s="555">
        <v>4.6622562438735337E-5</v>
      </c>
      <c r="AU41" s="555">
        <v>5.7240863206437421E-5</v>
      </c>
      <c r="AV41" s="555">
        <v>8.2533316640929745E-6</v>
      </c>
      <c r="AW41" s="555">
        <v>4.6353352715723065E-5</v>
      </c>
      <c r="AX41" s="555">
        <v>4.6414693361171104E-5</v>
      </c>
      <c r="AY41" s="555">
        <v>4.2877506053650911E-5</v>
      </c>
      <c r="AZ41" s="555">
        <v>2.9269598910918906E-5</v>
      </c>
      <c r="BA41" s="555">
        <v>4.0308026810081018E-5</v>
      </c>
      <c r="BB41" s="555">
        <v>4.7526366926153048E-5</v>
      </c>
      <c r="BC41" s="555">
        <v>4.5733710374742642E-5</v>
      </c>
      <c r="BD41" s="555">
        <v>4.4702018521426465E-5</v>
      </c>
      <c r="BE41" s="555">
        <v>4.8851021659301316E-5</v>
      </c>
      <c r="BF41" s="555">
        <v>5.0640071646674456E-5</v>
      </c>
      <c r="BG41" s="555">
        <v>5.558993966042867E-5</v>
      </c>
      <c r="BH41" s="555">
        <v>5.0472768797548281E-5</v>
      </c>
      <c r="BI41" s="555">
        <v>6.1299126124512239E-5</v>
      </c>
      <c r="BJ41" s="555">
        <v>5.8838370559149976E-5</v>
      </c>
      <c r="BK41" s="555">
        <v>4.163160764549918E-5</v>
      </c>
      <c r="BL41" s="555">
        <v>7.8231254134413861E-5</v>
      </c>
      <c r="BM41" s="555">
        <v>3.888627996220526E-5</v>
      </c>
      <c r="BN41" s="555">
        <v>5.9317727264019909E-5</v>
      </c>
      <c r="BO41" s="555">
        <v>7.4986458495889479E-5</v>
      </c>
      <c r="BP41" s="555">
        <v>2.6968828998305088E-5</v>
      </c>
      <c r="BQ41" s="555">
        <v>6.4957023930733922E-5</v>
      </c>
      <c r="BR41" s="555">
        <v>2.5611242324367992E-4</v>
      </c>
      <c r="BS41" s="555">
        <v>5.1816079344654097E-5</v>
      </c>
      <c r="BT41" s="555">
        <v>1.6884380290157705E-4</v>
      </c>
      <c r="BU41" s="555">
        <v>3.3887874526900323E-4</v>
      </c>
      <c r="BV41" s="555">
        <v>9.8104853044265875E-5</v>
      </c>
      <c r="BW41" s="555">
        <v>1.2914369687733093E-4</v>
      </c>
      <c r="BX41" s="555">
        <v>2.7361828108774352E-4</v>
      </c>
      <c r="BY41" s="555">
        <v>6.9161397676707927E-5</v>
      </c>
      <c r="BZ41" s="556">
        <v>8.868494585690401E-5</v>
      </c>
      <c r="CA41" s="176"/>
    </row>
    <row r="42" spans="1:79" x14ac:dyDescent="0.15">
      <c r="A42" s="701"/>
      <c r="B42" s="704"/>
      <c r="C42" s="551">
        <v>68</v>
      </c>
      <c r="D42" s="167" t="s">
        <v>187</v>
      </c>
      <c r="E42" s="555">
        <v>9.4485488696350293E-4</v>
      </c>
      <c r="F42" s="555">
        <v>1.7440898563509046E-3</v>
      </c>
      <c r="G42" s="555">
        <v>1.4673565736565543E-3</v>
      </c>
      <c r="H42" s="555">
        <v>1.0401305008486035E-3</v>
      </c>
      <c r="I42" s="555">
        <v>1.190109118903546E-3</v>
      </c>
      <c r="J42" s="555">
        <v>9.6721551628442363E-4</v>
      </c>
      <c r="K42" s="555">
        <v>8.0954644844640641E-5</v>
      </c>
      <c r="L42" s="555">
        <v>4.7423084559098457E-4</v>
      </c>
      <c r="M42" s="555">
        <v>1.5857189393893142E-3</v>
      </c>
      <c r="N42" s="555">
        <v>4.6618254555800257E-4</v>
      </c>
      <c r="O42" s="555">
        <v>6.6668032043638219E-4</v>
      </c>
      <c r="P42" s="555">
        <v>8.5737357914004064E-4</v>
      </c>
      <c r="Q42" s="555">
        <v>1.2203040065767419E-3</v>
      </c>
      <c r="R42" s="555">
        <v>1.0323001516913011E-3</v>
      </c>
      <c r="S42" s="555">
        <v>1.325505481794274E-3</v>
      </c>
      <c r="T42" s="555">
        <v>1.337858523355109E-3</v>
      </c>
      <c r="U42" s="555">
        <v>1.20855708086101E-3</v>
      </c>
      <c r="V42" s="555">
        <v>1.0156911922284504E-3</v>
      </c>
      <c r="W42" s="555">
        <v>8.2613121545640849E-4</v>
      </c>
      <c r="X42" s="555">
        <v>1.2590492653491775E-3</v>
      </c>
      <c r="Y42" s="555">
        <v>9.7577136298547995E-4</v>
      </c>
      <c r="Z42" s="555">
        <v>5.1294724328643064E-4</v>
      </c>
      <c r="AA42" s="555">
        <v>2.1312393485655545E-3</v>
      </c>
      <c r="AB42" s="555">
        <v>4.9248835507191549E-3</v>
      </c>
      <c r="AC42" s="555">
        <v>2.5242108269310196E-3</v>
      </c>
      <c r="AD42" s="555">
        <v>4.6109318026877413E-3</v>
      </c>
      <c r="AE42" s="555">
        <v>1.1836889043573744E-3</v>
      </c>
      <c r="AF42" s="555">
        <v>3.2304035361802007E-3</v>
      </c>
      <c r="AG42" s="555">
        <v>2.7187364131844556E-3</v>
      </c>
      <c r="AH42" s="555">
        <v>5.5795686702056662E-3</v>
      </c>
      <c r="AI42" s="555">
        <v>5.9178802738148427E-3</v>
      </c>
      <c r="AJ42" s="555">
        <v>2.5903394364977807E-3</v>
      </c>
      <c r="AK42" s="555">
        <v>5.8380800261807102E-3</v>
      </c>
      <c r="AL42" s="555">
        <v>2.6112617948059556E-3</v>
      </c>
      <c r="AM42" s="555">
        <v>2.4574384905132651E-3</v>
      </c>
      <c r="AN42" s="555">
        <v>1.0008028537932196</v>
      </c>
      <c r="AO42" s="555">
        <v>1.5367019683697879E-3</v>
      </c>
      <c r="AP42" s="555">
        <v>3.7352805130060912E-5</v>
      </c>
      <c r="AQ42" s="555">
        <v>3.6474158548664483E-5</v>
      </c>
      <c r="AR42" s="555">
        <v>4.284048524994237E-5</v>
      </c>
      <c r="AS42" s="555">
        <v>3.8085300408865093E-5</v>
      </c>
      <c r="AT42" s="555">
        <v>4.7933911566712986E-5</v>
      </c>
      <c r="AU42" s="555">
        <v>4.6492471458504128E-5</v>
      </c>
      <c r="AV42" s="555">
        <v>6.3718696553834803E-6</v>
      </c>
      <c r="AW42" s="555">
        <v>4.0035842569301159E-5</v>
      </c>
      <c r="AX42" s="555">
        <v>3.4274857675891894E-5</v>
      </c>
      <c r="AY42" s="555">
        <v>4.7471627151615139E-5</v>
      </c>
      <c r="AZ42" s="555">
        <v>3.1718738869545208E-5</v>
      </c>
      <c r="BA42" s="555">
        <v>3.9236452179982038E-5</v>
      </c>
      <c r="BB42" s="555">
        <v>4.9251160691796227E-5</v>
      </c>
      <c r="BC42" s="555">
        <v>4.5748204407470222E-5</v>
      </c>
      <c r="BD42" s="555">
        <v>4.3734080548212318E-5</v>
      </c>
      <c r="BE42" s="555">
        <v>4.1812384934355718E-5</v>
      </c>
      <c r="BF42" s="555">
        <v>4.878003908879833E-5</v>
      </c>
      <c r="BG42" s="555">
        <v>4.5380739664568671E-5</v>
      </c>
      <c r="BH42" s="555">
        <v>5.1876120100817735E-5</v>
      </c>
      <c r="BI42" s="555">
        <v>4.4049098690644102E-5</v>
      </c>
      <c r="BJ42" s="555">
        <v>4.5033517344057643E-5</v>
      </c>
      <c r="BK42" s="555">
        <v>2.2596345252926232E-5</v>
      </c>
      <c r="BL42" s="555">
        <v>3.7589531819032248E-5</v>
      </c>
      <c r="BM42" s="555">
        <v>2.5306259471114524E-5</v>
      </c>
      <c r="BN42" s="555">
        <v>2.5108048095151658E-5</v>
      </c>
      <c r="BO42" s="555">
        <v>3.1599424954203425E-5</v>
      </c>
      <c r="BP42" s="555">
        <v>8.4013579026839754E-6</v>
      </c>
      <c r="BQ42" s="555">
        <v>3.7776655498214138E-5</v>
      </c>
      <c r="BR42" s="555">
        <v>4.9443445227463567E-5</v>
      </c>
      <c r="BS42" s="555">
        <v>2.4910448452533806E-5</v>
      </c>
      <c r="BT42" s="555">
        <v>2.6987594572594217E-5</v>
      </c>
      <c r="BU42" s="555">
        <v>3.1558082719626842E-5</v>
      </c>
      <c r="BV42" s="555">
        <v>3.4410443587546656E-5</v>
      </c>
      <c r="BW42" s="555">
        <v>4.0797872668763955E-5</v>
      </c>
      <c r="BX42" s="555">
        <v>3.396330917832617E-5</v>
      </c>
      <c r="BY42" s="555">
        <v>8.7545148116664661E-5</v>
      </c>
      <c r="BZ42" s="556">
        <v>2.2840875679478553E-5</v>
      </c>
      <c r="CA42" s="176"/>
    </row>
    <row r="43" spans="1:79" x14ac:dyDescent="0.15">
      <c r="A43" s="701"/>
      <c r="B43" s="705"/>
      <c r="C43" s="395">
        <v>69</v>
      </c>
      <c r="D43" s="396" t="s">
        <v>188</v>
      </c>
      <c r="E43" s="549">
        <v>6.8419035785134445E-3</v>
      </c>
      <c r="F43" s="549">
        <v>5.4925719977007527E-3</v>
      </c>
      <c r="G43" s="549">
        <v>5.2948289471784742E-3</v>
      </c>
      <c r="H43" s="549">
        <v>2.3089909393582625E-3</v>
      </c>
      <c r="I43" s="549">
        <v>3.4153975022389559E-3</v>
      </c>
      <c r="J43" s="549">
        <v>1.6431853927795822E-3</v>
      </c>
      <c r="K43" s="549">
        <v>4.4076441758588803E-4</v>
      </c>
      <c r="L43" s="549">
        <v>2.2771476026884553E-3</v>
      </c>
      <c r="M43" s="549">
        <v>1.0635516053442118E-2</v>
      </c>
      <c r="N43" s="549">
        <v>6.7859549981807935E-3</v>
      </c>
      <c r="O43" s="549">
        <v>5.1410909992234298E-3</v>
      </c>
      <c r="P43" s="549">
        <v>4.9154177385337169E-3</v>
      </c>
      <c r="Q43" s="549">
        <v>6.8218010219334487E-3</v>
      </c>
      <c r="R43" s="549">
        <v>5.3377441367650985E-3</v>
      </c>
      <c r="S43" s="549">
        <v>2.5470748477706769E-3</v>
      </c>
      <c r="T43" s="549">
        <v>1.7474070513639665E-3</v>
      </c>
      <c r="U43" s="549">
        <v>2.4485579583048487E-3</v>
      </c>
      <c r="V43" s="549">
        <v>3.0475067053557271E-3</v>
      </c>
      <c r="W43" s="549">
        <v>3.865539710059534E-3</v>
      </c>
      <c r="X43" s="549">
        <v>1.9030726601444944E-3</v>
      </c>
      <c r="Y43" s="549">
        <v>1.210505899777419E-2</v>
      </c>
      <c r="Z43" s="549">
        <v>3.4720932700419947E-3</v>
      </c>
      <c r="AA43" s="549">
        <v>9.3870538898262242E-3</v>
      </c>
      <c r="AB43" s="549">
        <v>1.0276321602566349E-2</v>
      </c>
      <c r="AC43" s="549">
        <v>6.080662478698773E-3</v>
      </c>
      <c r="AD43" s="549">
        <v>1.0182819736566495E-2</v>
      </c>
      <c r="AE43" s="549">
        <v>5.9935969937301081E-3</v>
      </c>
      <c r="AF43" s="549">
        <v>4.2183605444156766E-3</v>
      </c>
      <c r="AG43" s="549">
        <v>6.2405951616527743E-3</v>
      </c>
      <c r="AH43" s="549">
        <v>2.3218464721275287E-3</v>
      </c>
      <c r="AI43" s="549">
        <v>6.3613360760193458E-3</v>
      </c>
      <c r="AJ43" s="549">
        <v>2.7808220193272465E-3</v>
      </c>
      <c r="AK43" s="549">
        <v>1.3108547295018098E-2</v>
      </c>
      <c r="AL43" s="549">
        <v>4.7901543754405159E-3</v>
      </c>
      <c r="AM43" s="549">
        <v>4.4254259698342001E-3</v>
      </c>
      <c r="AN43" s="549">
        <v>2.1721120765069405E-3</v>
      </c>
      <c r="AO43" s="549">
        <v>1.0018487919866026</v>
      </c>
      <c r="AP43" s="549">
        <v>9.0249242933003625E-5</v>
      </c>
      <c r="AQ43" s="549">
        <v>7.6173086060228216E-5</v>
      </c>
      <c r="AR43" s="549">
        <v>1.1330944675261364E-4</v>
      </c>
      <c r="AS43" s="549">
        <v>8.3108366163084992E-5</v>
      </c>
      <c r="AT43" s="549">
        <v>1.2849247339159899E-4</v>
      </c>
      <c r="AU43" s="549">
        <v>1.0741577346001663E-4</v>
      </c>
      <c r="AV43" s="549">
        <v>1.3779024374951508E-5</v>
      </c>
      <c r="AW43" s="549">
        <v>1.0288320844913096E-4</v>
      </c>
      <c r="AX43" s="549">
        <v>9.8284525935236927E-5</v>
      </c>
      <c r="AY43" s="549">
        <v>4.6970027915749777E-4</v>
      </c>
      <c r="AZ43" s="549">
        <v>1.3298142738626706E-4</v>
      </c>
      <c r="BA43" s="549">
        <v>2.6804829952692427E-4</v>
      </c>
      <c r="BB43" s="549">
        <v>2.6107787548415449E-4</v>
      </c>
      <c r="BC43" s="549">
        <v>2.2931971851206998E-4</v>
      </c>
      <c r="BD43" s="549">
        <v>1.421851239091819E-4</v>
      </c>
      <c r="BE43" s="549">
        <v>1.1775911880117897E-4</v>
      </c>
      <c r="BF43" s="549">
        <v>1.7239802228747906E-4</v>
      </c>
      <c r="BG43" s="549">
        <v>1.2685217485828272E-4</v>
      </c>
      <c r="BH43" s="549">
        <v>2.2391400113762303E-4</v>
      </c>
      <c r="BI43" s="549">
        <v>1.0412114163912998E-4</v>
      </c>
      <c r="BJ43" s="549">
        <v>1.611907439522499E-4</v>
      </c>
      <c r="BK43" s="549">
        <v>5.0621729303653176E-5</v>
      </c>
      <c r="BL43" s="549">
        <v>9.1293888214159701E-5</v>
      </c>
      <c r="BM43" s="549">
        <v>5.2705891651510416E-5</v>
      </c>
      <c r="BN43" s="549">
        <v>5.2973936925714769E-5</v>
      </c>
      <c r="BO43" s="549">
        <v>6.548944803206629E-5</v>
      </c>
      <c r="BP43" s="549">
        <v>1.8855730708114829E-5</v>
      </c>
      <c r="BQ43" s="549">
        <v>7.7836816339920092E-5</v>
      </c>
      <c r="BR43" s="549">
        <v>1.058897051479274E-4</v>
      </c>
      <c r="BS43" s="549">
        <v>5.4873425384439236E-5</v>
      </c>
      <c r="BT43" s="549">
        <v>5.782226799642057E-5</v>
      </c>
      <c r="BU43" s="549">
        <v>6.7665084312886463E-5</v>
      </c>
      <c r="BV43" s="549">
        <v>7.4226130033239686E-5</v>
      </c>
      <c r="BW43" s="549">
        <v>9.7286867512530307E-5</v>
      </c>
      <c r="BX43" s="549">
        <v>8.1207793938820134E-5</v>
      </c>
      <c r="BY43" s="549">
        <v>2.1189492792735482E-4</v>
      </c>
      <c r="BZ43" s="557">
        <v>5.133248814111818E-5</v>
      </c>
      <c r="CA43" s="176"/>
    </row>
    <row r="44" spans="1:79" ht="16.2" customHeight="1" x14ac:dyDescent="0.15">
      <c r="A44" s="701"/>
      <c r="B44" s="706" t="s">
        <v>192</v>
      </c>
      <c r="C44" s="551" t="s">
        <v>169</v>
      </c>
      <c r="D44" s="167" t="s">
        <v>170</v>
      </c>
      <c r="E44" s="555">
        <v>6.9083135460796696E-2</v>
      </c>
      <c r="F44" s="555">
        <v>3.5019248255160662E-4</v>
      </c>
      <c r="G44" s="555">
        <v>0.15730866782770397</v>
      </c>
      <c r="H44" s="555">
        <v>9.915674725016952E-3</v>
      </c>
      <c r="I44" s="555">
        <v>1.3373605168113764E-2</v>
      </c>
      <c r="J44" s="555">
        <v>4.5151583850616128E-3</v>
      </c>
      <c r="K44" s="555">
        <v>3.2831643358948734E-5</v>
      </c>
      <c r="L44" s="555">
        <v>5.1019561293733657E-3</v>
      </c>
      <c r="M44" s="555">
        <v>1.1266107972789368E-3</v>
      </c>
      <c r="N44" s="555">
        <v>3.4557267958660595E-4</v>
      </c>
      <c r="O44" s="555">
        <v>6.6088662875170561E-4</v>
      </c>
      <c r="P44" s="555">
        <v>3.5937107682885679E-4</v>
      </c>
      <c r="Q44" s="555">
        <v>4.5866984117678793E-4</v>
      </c>
      <c r="R44" s="555">
        <v>4.8667945081617986E-4</v>
      </c>
      <c r="S44" s="555">
        <v>8.4419075099679598E-4</v>
      </c>
      <c r="T44" s="555">
        <v>6.5562418758717544E-4</v>
      </c>
      <c r="U44" s="555">
        <v>8.7630389645597894E-4</v>
      </c>
      <c r="V44" s="555">
        <v>8.7078152920682826E-4</v>
      </c>
      <c r="W44" s="555">
        <v>8.3049664380707006E-4</v>
      </c>
      <c r="X44" s="555">
        <v>5.1138582938931284E-3</v>
      </c>
      <c r="Y44" s="555">
        <v>2.2403406730618827E-3</v>
      </c>
      <c r="Z44" s="555">
        <v>3.5999506618009152E-4</v>
      </c>
      <c r="AA44" s="555">
        <v>1.0270855414743416E-3</v>
      </c>
      <c r="AB44" s="555">
        <v>8.3050877724268047E-4</v>
      </c>
      <c r="AC44" s="555">
        <v>6.2796628775754206E-4</v>
      </c>
      <c r="AD44" s="555">
        <v>5.1460354014710335E-4</v>
      </c>
      <c r="AE44" s="555">
        <v>2.238608438423205E-4</v>
      </c>
      <c r="AF44" s="555">
        <v>6.4646341106174671E-4</v>
      </c>
      <c r="AG44" s="555">
        <v>1.0184015777018839E-3</v>
      </c>
      <c r="AH44" s="555">
        <v>7.7870129429427181E-4</v>
      </c>
      <c r="AI44" s="555">
        <v>3.7535948330658002E-3</v>
      </c>
      <c r="AJ44" s="555">
        <v>4.2096391359263798E-3</v>
      </c>
      <c r="AK44" s="555">
        <v>4.3355745736240311E-3</v>
      </c>
      <c r="AL44" s="555">
        <v>6.5177539474706907E-4</v>
      </c>
      <c r="AM44" s="555">
        <v>3.5798160098430599E-2</v>
      </c>
      <c r="AN44" s="555">
        <v>1.1774976146112934E-2</v>
      </c>
      <c r="AO44" s="555">
        <v>1.4118982799499007E-3</v>
      </c>
      <c r="AP44" s="555">
        <v>1.1475520834752699</v>
      </c>
      <c r="AQ44" s="555">
        <v>4.8472096517542798E-4</v>
      </c>
      <c r="AR44" s="555">
        <v>0.22416192430442117</v>
      </c>
      <c r="AS44" s="555">
        <v>7.1499622429835883E-3</v>
      </c>
      <c r="AT44" s="555">
        <v>3.3825248113280346E-2</v>
      </c>
      <c r="AU44" s="555">
        <v>5.2720179902253743E-3</v>
      </c>
      <c r="AV44" s="555">
        <v>6.6884049251035737E-5</v>
      </c>
      <c r="AW44" s="555">
        <v>1.0127285491049387E-2</v>
      </c>
      <c r="AX44" s="555">
        <v>1.1713745962445936E-3</v>
      </c>
      <c r="AY44" s="555">
        <v>3.168098544120372E-4</v>
      </c>
      <c r="AZ44" s="555">
        <v>6.1180940088172587E-4</v>
      </c>
      <c r="BA44" s="555">
        <v>4.2098484174458517E-4</v>
      </c>
      <c r="BB44" s="555">
        <v>4.2375694751898267E-4</v>
      </c>
      <c r="BC44" s="555">
        <v>4.712515397131887E-4</v>
      </c>
      <c r="BD44" s="555">
        <v>9.0040230316473368E-4</v>
      </c>
      <c r="BE44" s="555">
        <v>6.6910528138916742E-4</v>
      </c>
      <c r="BF44" s="555">
        <v>8.7386364984480287E-4</v>
      </c>
      <c r="BG44" s="555">
        <v>9.0721966716303577E-4</v>
      </c>
      <c r="BH44" s="555">
        <v>1.017517053522493E-3</v>
      </c>
      <c r="BI44" s="555">
        <v>7.7664090845951973E-3</v>
      </c>
      <c r="BJ44" s="555">
        <v>2.4695532146163687E-3</v>
      </c>
      <c r="BK44" s="555">
        <v>3.7448133088736907E-4</v>
      </c>
      <c r="BL44" s="555">
        <v>8.7176345831778716E-4</v>
      </c>
      <c r="BM44" s="555">
        <v>5.8663928773352203E-4</v>
      </c>
      <c r="BN44" s="555">
        <v>6.4394935400107129E-4</v>
      </c>
      <c r="BO44" s="555">
        <v>5.0732952045937974E-4</v>
      </c>
      <c r="BP44" s="555">
        <v>1.644134350078519E-4</v>
      </c>
      <c r="BQ44" s="555">
        <v>5.6185771591001489E-4</v>
      </c>
      <c r="BR44" s="555">
        <v>1.0708733470733394E-3</v>
      </c>
      <c r="BS44" s="555">
        <v>4.6900626559752406E-4</v>
      </c>
      <c r="BT44" s="555">
        <v>3.2300434675234788E-3</v>
      </c>
      <c r="BU44" s="555">
        <v>5.0477657164673551E-3</v>
      </c>
      <c r="BV44" s="555">
        <v>3.5821870834238248E-3</v>
      </c>
      <c r="BW44" s="555">
        <v>6.1613563286137525E-4</v>
      </c>
      <c r="BX44" s="555">
        <v>3.5842019054536878E-2</v>
      </c>
      <c r="BY44" s="555">
        <v>1.3368093962929057E-2</v>
      </c>
      <c r="BZ44" s="556">
        <v>1.0829361405494853E-3</v>
      </c>
      <c r="CA44" s="176"/>
    </row>
    <row r="45" spans="1:79" x14ac:dyDescent="0.15">
      <c r="A45" s="701"/>
      <c r="B45" s="707"/>
      <c r="C45" s="551" t="s">
        <v>171</v>
      </c>
      <c r="D45" s="167" t="s">
        <v>15</v>
      </c>
      <c r="E45" s="555">
        <v>5.5276467383692286E-4</v>
      </c>
      <c r="F45" s="555">
        <v>6.7710601136430665E-4</v>
      </c>
      <c r="G45" s="555">
        <v>4.7348819852983942E-4</v>
      </c>
      <c r="H45" s="555">
        <v>3.6738095674567465E-4</v>
      </c>
      <c r="I45" s="555">
        <v>7.3718868061941679E-4</v>
      </c>
      <c r="J45" s="555">
        <v>1.3721566869628503E-3</v>
      </c>
      <c r="K45" s="555">
        <v>7.096893850147311E-3</v>
      </c>
      <c r="L45" s="555">
        <v>5.5564611766205851E-4</v>
      </c>
      <c r="M45" s="555">
        <v>1.7244791011395721E-3</v>
      </c>
      <c r="N45" s="555">
        <v>3.0596248876231299E-3</v>
      </c>
      <c r="O45" s="555">
        <v>5.3010043941920781E-3</v>
      </c>
      <c r="P45" s="555">
        <v>1.4775663440695171E-3</v>
      </c>
      <c r="Q45" s="555">
        <v>1.0858317845302526E-3</v>
      </c>
      <c r="R45" s="555">
        <v>7.5993646786306969E-4</v>
      </c>
      <c r="S45" s="555">
        <v>7.6793932900169409E-4</v>
      </c>
      <c r="T45" s="555">
        <v>1.0871830657177067E-3</v>
      </c>
      <c r="U45" s="555">
        <v>8.9561136241500278E-4</v>
      </c>
      <c r="V45" s="555">
        <v>6.1472433153728784E-4</v>
      </c>
      <c r="W45" s="555">
        <v>9.4380429500964087E-4</v>
      </c>
      <c r="X45" s="555">
        <v>3.9615931320681138E-4</v>
      </c>
      <c r="Y45" s="555">
        <v>6.8594709463363969E-4</v>
      </c>
      <c r="Z45" s="555">
        <v>6.9884544415202117E-3</v>
      </c>
      <c r="AA45" s="555">
        <v>9.6869882720475287E-4</v>
      </c>
      <c r="AB45" s="555">
        <v>1.2284552549718885E-3</v>
      </c>
      <c r="AC45" s="555">
        <v>3.0644418791713043E-4</v>
      </c>
      <c r="AD45" s="555">
        <v>1.5968453113454997E-4</v>
      </c>
      <c r="AE45" s="555">
        <v>1.1269232412706241E-4</v>
      </c>
      <c r="AF45" s="555">
        <v>8.5994488855009881E-4</v>
      </c>
      <c r="AG45" s="555">
        <v>2.1009783364709644E-4</v>
      </c>
      <c r="AH45" s="555">
        <v>5.042745046533731E-4</v>
      </c>
      <c r="AI45" s="555">
        <v>3.2331960379018021E-4</v>
      </c>
      <c r="AJ45" s="555">
        <v>3.6728571976274682E-4</v>
      </c>
      <c r="AK45" s="555">
        <v>2.3901122423139931E-4</v>
      </c>
      <c r="AL45" s="555">
        <v>2.000436706894631E-4</v>
      </c>
      <c r="AM45" s="555">
        <v>4.6594529222400503E-4</v>
      </c>
      <c r="AN45" s="555">
        <v>6.2736612757603684E-4</v>
      </c>
      <c r="AO45" s="555">
        <v>3.8703526084346969E-4</v>
      </c>
      <c r="AP45" s="555">
        <v>6.0282154113527301E-4</v>
      </c>
      <c r="AQ45" s="555">
        <v>1.0010247728515744</v>
      </c>
      <c r="AR45" s="555">
        <v>5.0159753098863707E-4</v>
      </c>
      <c r="AS45" s="555">
        <v>5.8715647636940044E-4</v>
      </c>
      <c r="AT45" s="555">
        <v>9.967505444534086E-4</v>
      </c>
      <c r="AU45" s="555">
        <v>1.6961064106036435E-3</v>
      </c>
      <c r="AV45" s="555">
        <v>1.8232016828358785E-2</v>
      </c>
      <c r="AW45" s="555">
        <v>6.9181788556738793E-4</v>
      </c>
      <c r="AX45" s="555">
        <v>2.7443669223910748E-3</v>
      </c>
      <c r="AY45" s="555">
        <v>5.7723531487688584E-3</v>
      </c>
      <c r="AZ45" s="555">
        <v>8.5516511242410345E-3</v>
      </c>
      <c r="BA45" s="555">
        <v>1.7360357542390559E-3</v>
      </c>
      <c r="BB45" s="555">
        <v>1.1048080466566433E-3</v>
      </c>
      <c r="BC45" s="555">
        <v>9.0615639667398096E-4</v>
      </c>
      <c r="BD45" s="555">
        <v>7.9459421537404046E-4</v>
      </c>
      <c r="BE45" s="555">
        <v>9.5007740705150775E-4</v>
      </c>
      <c r="BF45" s="555">
        <v>9.9132928548446549E-4</v>
      </c>
      <c r="BG45" s="555">
        <v>6.8273543065913245E-4</v>
      </c>
      <c r="BH45" s="555">
        <v>1.1229177525361575E-3</v>
      </c>
      <c r="BI45" s="555">
        <v>6.9917752169975614E-4</v>
      </c>
      <c r="BJ45" s="555">
        <v>8.5104734294873176E-4</v>
      </c>
      <c r="BK45" s="555">
        <v>8.4861793845738658E-3</v>
      </c>
      <c r="BL45" s="555">
        <v>8.356374998071595E-4</v>
      </c>
      <c r="BM45" s="555">
        <v>9.3134664586421822E-4</v>
      </c>
      <c r="BN45" s="555">
        <v>3.4455799090261924E-4</v>
      </c>
      <c r="BO45" s="555">
        <v>1.8240730448640768E-4</v>
      </c>
      <c r="BP45" s="555">
        <v>9.0327492791625626E-5</v>
      </c>
      <c r="BQ45" s="555">
        <v>1.655695460938603E-3</v>
      </c>
      <c r="BR45" s="555">
        <v>2.023451814866224E-4</v>
      </c>
      <c r="BS45" s="555">
        <v>3.7660135601911117E-4</v>
      </c>
      <c r="BT45" s="555">
        <v>3.1639269481963073E-4</v>
      </c>
      <c r="BU45" s="555">
        <v>4.3994282288599521E-4</v>
      </c>
      <c r="BV45" s="555">
        <v>2.5296402111785887E-4</v>
      </c>
      <c r="BW45" s="555">
        <v>2.3143750209339355E-4</v>
      </c>
      <c r="BX45" s="555">
        <v>5.1421541606668246E-4</v>
      </c>
      <c r="BY45" s="555">
        <v>6.9355458170627959E-4</v>
      </c>
      <c r="BZ45" s="556">
        <v>3.6401073422050905E-4</v>
      </c>
      <c r="CA45" s="176"/>
    </row>
    <row r="46" spans="1:79" x14ac:dyDescent="0.15">
      <c r="A46" s="701"/>
      <c r="B46" s="707"/>
      <c r="C46" s="551">
        <v>11</v>
      </c>
      <c r="D46" s="167" t="s">
        <v>172</v>
      </c>
      <c r="E46" s="555">
        <v>2.7533348136270206E-2</v>
      </c>
      <c r="F46" s="555">
        <v>3.0617793443698166E-4</v>
      </c>
      <c r="G46" s="555">
        <v>0.20423757366529541</v>
      </c>
      <c r="H46" s="555">
        <v>4.0052750912537224E-3</v>
      </c>
      <c r="I46" s="555">
        <v>3.3089034530655393E-3</v>
      </c>
      <c r="J46" s="555">
        <v>1.1169171918651698E-2</v>
      </c>
      <c r="K46" s="555">
        <v>4.2122284602216103E-5</v>
      </c>
      <c r="L46" s="555">
        <v>2.2967948369507401E-3</v>
      </c>
      <c r="M46" s="555">
        <v>1.1456365268210295E-3</v>
      </c>
      <c r="N46" s="555">
        <v>3.2635875900309226E-4</v>
      </c>
      <c r="O46" s="555">
        <v>4.1828223098079641E-4</v>
      </c>
      <c r="P46" s="555">
        <v>2.9989374306760969E-4</v>
      </c>
      <c r="Q46" s="555">
        <v>3.5351183818599623E-4</v>
      </c>
      <c r="R46" s="555">
        <v>3.1420335336642102E-4</v>
      </c>
      <c r="S46" s="555">
        <v>5.3206924612255271E-4</v>
      </c>
      <c r="T46" s="555">
        <v>5.6814725209066797E-4</v>
      </c>
      <c r="U46" s="555">
        <v>5.5657017306235779E-4</v>
      </c>
      <c r="V46" s="555">
        <v>5.3515022593330925E-4</v>
      </c>
      <c r="W46" s="555">
        <v>5.1219225334830736E-4</v>
      </c>
      <c r="X46" s="555">
        <v>2.2346112605080466E-3</v>
      </c>
      <c r="Y46" s="555">
        <v>7.1885271895420039E-4</v>
      </c>
      <c r="Z46" s="555">
        <v>2.371132385281007E-4</v>
      </c>
      <c r="AA46" s="555">
        <v>6.7362802771331787E-4</v>
      </c>
      <c r="AB46" s="555">
        <v>6.0936201638999267E-4</v>
      </c>
      <c r="AC46" s="555">
        <v>4.7946398400886128E-4</v>
      </c>
      <c r="AD46" s="555">
        <v>3.784317574706482E-4</v>
      </c>
      <c r="AE46" s="555">
        <v>2.5191328894144492E-4</v>
      </c>
      <c r="AF46" s="555">
        <v>5.9905673592672932E-4</v>
      </c>
      <c r="AG46" s="555">
        <v>1.3007890495140922E-3</v>
      </c>
      <c r="AH46" s="555">
        <v>1.4105934548947346E-3</v>
      </c>
      <c r="AI46" s="555">
        <v>7.0397805909870872E-3</v>
      </c>
      <c r="AJ46" s="555">
        <v>8.9138358677931032E-3</v>
      </c>
      <c r="AK46" s="555">
        <v>2.9420912231464154E-3</v>
      </c>
      <c r="AL46" s="555">
        <v>7.5010991003541258E-4</v>
      </c>
      <c r="AM46" s="555">
        <v>9.8321882534890062E-2</v>
      </c>
      <c r="AN46" s="555">
        <v>2.7404611713351102E-3</v>
      </c>
      <c r="AO46" s="555">
        <v>5.0017468256416181E-3</v>
      </c>
      <c r="AP46" s="555">
        <v>0.12849033293771309</v>
      </c>
      <c r="AQ46" s="555">
        <v>3.5905406627282423E-4</v>
      </c>
      <c r="AR46" s="555">
        <v>1.2213428567867106</v>
      </c>
      <c r="AS46" s="555">
        <v>4.8330881505537051E-3</v>
      </c>
      <c r="AT46" s="555">
        <v>6.363062178250254E-3</v>
      </c>
      <c r="AU46" s="555">
        <v>1.2413035207328258E-2</v>
      </c>
      <c r="AV46" s="555">
        <v>7.731063812067661E-5</v>
      </c>
      <c r="AW46" s="555">
        <v>2.9773952309069636E-3</v>
      </c>
      <c r="AX46" s="555">
        <v>1.1420697841364334E-3</v>
      </c>
      <c r="AY46" s="555">
        <v>2.7715975999402211E-4</v>
      </c>
      <c r="AZ46" s="555">
        <v>3.822319343867073E-4</v>
      </c>
      <c r="BA46" s="555">
        <v>3.1356269482408074E-4</v>
      </c>
      <c r="BB46" s="555">
        <v>3.0722558382318755E-4</v>
      </c>
      <c r="BC46" s="555">
        <v>3.0671287347074067E-4</v>
      </c>
      <c r="BD46" s="555">
        <v>5.2960288393233575E-4</v>
      </c>
      <c r="BE46" s="555">
        <v>4.9951176153539226E-4</v>
      </c>
      <c r="BF46" s="555">
        <v>4.9482110900066624E-4</v>
      </c>
      <c r="BG46" s="555">
        <v>5.2387163142665746E-4</v>
      </c>
      <c r="BH46" s="555">
        <v>5.7853172394752787E-4</v>
      </c>
      <c r="BI46" s="555">
        <v>3.4347869599064256E-3</v>
      </c>
      <c r="BJ46" s="555">
        <v>7.4028891108336649E-4</v>
      </c>
      <c r="BK46" s="555">
        <v>2.2902464034249236E-4</v>
      </c>
      <c r="BL46" s="555">
        <v>5.4206864439766331E-4</v>
      </c>
      <c r="BM46" s="555">
        <v>3.9684173458573452E-4</v>
      </c>
      <c r="BN46" s="555">
        <v>4.7126397132713665E-4</v>
      </c>
      <c r="BO46" s="555">
        <v>3.5812211866243524E-4</v>
      </c>
      <c r="BP46" s="555">
        <v>1.7054639945384098E-4</v>
      </c>
      <c r="BQ46" s="555">
        <v>4.5127087638765448E-4</v>
      </c>
      <c r="BR46" s="555">
        <v>1.5311889413404626E-3</v>
      </c>
      <c r="BS46" s="555">
        <v>9.1638946895146E-4</v>
      </c>
      <c r="BT46" s="555">
        <v>6.6694719753139248E-3</v>
      </c>
      <c r="BU46" s="555">
        <v>1.126095760630604E-2</v>
      </c>
      <c r="BV46" s="555">
        <v>2.5878457885786257E-3</v>
      </c>
      <c r="BW46" s="555">
        <v>6.807785197509924E-4</v>
      </c>
      <c r="BX46" s="555">
        <v>0.10488059808727448</v>
      </c>
      <c r="BY46" s="555">
        <v>2.9812138033221049E-3</v>
      </c>
      <c r="BZ46" s="556">
        <v>4.3863586271622491E-3</v>
      </c>
      <c r="CA46" s="176"/>
    </row>
    <row r="47" spans="1:79" x14ac:dyDescent="0.15">
      <c r="A47" s="701"/>
      <c r="B47" s="707"/>
      <c r="C47" s="551">
        <v>15</v>
      </c>
      <c r="D47" s="167" t="s">
        <v>16</v>
      </c>
      <c r="E47" s="555">
        <v>1.8052364505648643E-3</v>
      </c>
      <c r="F47" s="555">
        <v>1.2016732231417673E-3</v>
      </c>
      <c r="G47" s="555">
        <v>1.0614881292364607E-3</v>
      </c>
      <c r="H47" s="555">
        <v>4.1889043217231733E-2</v>
      </c>
      <c r="I47" s="555">
        <v>1.7794107842685862E-3</v>
      </c>
      <c r="J47" s="555">
        <v>8.0960832395184849E-4</v>
      </c>
      <c r="K47" s="555">
        <v>4.7703373640781815E-5</v>
      </c>
      <c r="L47" s="555">
        <v>1.3552363344407634E-3</v>
      </c>
      <c r="M47" s="555">
        <v>1.945358943269781E-3</v>
      </c>
      <c r="N47" s="555">
        <v>5.3781700513825181E-4</v>
      </c>
      <c r="O47" s="555">
        <v>6.9845134083070719E-4</v>
      </c>
      <c r="P47" s="555">
        <v>6.3980443714248421E-4</v>
      </c>
      <c r="Q47" s="555">
        <v>8.3240175122904769E-4</v>
      </c>
      <c r="R47" s="555">
        <v>6.334005974505684E-4</v>
      </c>
      <c r="S47" s="555">
        <v>1.0777105680501084E-3</v>
      </c>
      <c r="T47" s="555">
        <v>1.6178876919041569E-3</v>
      </c>
      <c r="U47" s="555">
        <v>1.3038013981622302E-3</v>
      </c>
      <c r="V47" s="555">
        <v>1.0713575886437887E-3</v>
      </c>
      <c r="W47" s="555">
        <v>1.2762984433944422E-3</v>
      </c>
      <c r="X47" s="555">
        <v>2.1344202140593854E-3</v>
      </c>
      <c r="Y47" s="555">
        <v>1.8779380389129915E-3</v>
      </c>
      <c r="Z47" s="555">
        <v>3.5222136385481076E-4</v>
      </c>
      <c r="AA47" s="555">
        <v>9.3779639088395917E-4</v>
      </c>
      <c r="AB47" s="555">
        <v>1.5893861958986995E-3</v>
      </c>
      <c r="AC47" s="555">
        <v>1.5911913858839548E-3</v>
      </c>
      <c r="AD47" s="555">
        <v>8.1813881361016486E-4</v>
      </c>
      <c r="AE47" s="555">
        <v>2.1021312145930878E-4</v>
      </c>
      <c r="AF47" s="555">
        <v>8.7900113552632911E-4</v>
      </c>
      <c r="AG47" s="555">
        <v>7.3252458928880799E-4</v>
      </c>
      <c r="AH47" s="555">
        <v>2.6213637393882601E-3</v>
      </c>
      <c r="AI47" s="555">
        <v>6.2367881326820095E-4</v>
      </c>
      <c r="AJ47" s="555">
        <v>1.174248677143026E-3</v>
      </c>
      <c r="AK47" s="555">
        <v>6.6491735676158853E-3</v>
      </c>
      <c r="AL47" s="555">
        <v>1.0527095875270441E-3</v>
      </c>
      <c r="AM47" s="555">
        <v>1.5926828885937812E-3</v>
      </c>
      <c r="AN47" s="555">
        <v>7.4738195035846987E-3</v>
      </c>
      <c r="AO47" s="555">
        <v>6.9723059178238293E-4</v>
      </c>
      <c r="AP47" s="555">
        <v>2.308026554776505E-3</v>
      </c>
      <c r="AQ47" s="555">
        <v>1.3689101000388085E-3</v>
      </c>
      <c r="AR47" s="555">
        <v>1.1903432620222214E-3</v>
      </c>
      <c r="AS47" s="555">
        <v>1.0731367098538631</v>
      </c>
      <c r="AT47" s="555">
        <v>2.3996090368879745E-3</v>
      </c>
      <c r="AU47" s="555">
        <v>1.0009856496133644E-3</v>
      </c>
      <c r="AV47" s="555">
        <v>1.048831380098225E-4</v>
      </c>
      <c r="AW47" s="555">
        <v>2.050360384575576E-3</v>
      </c>
      <c r="AX47" s="555">
        <v>1.552922985467576E-3</v>
      </c>
      <c r="AY47" s="555">
        <v>4.8328584009128209E-4</v>
      </c>
      <c r="AZ47" s="555">
        <v>8.3013456824931214E-4</v>
      </c>
      <c r="BA47" s="555">
        <v>7.5947136498727592E-4</v>
      </c>
      <c r="BB47" s="555">
        <v>8.2502089169872331E-4</v>
      </c>
      <c r="BC47" s="555">
        <v>1.0085507942795837E-3</v>
      </c>
      <c r="BD47" s="555">
        <v>1.1807928807254758E-3</v>
      </c>
      <c r="BE47" s="555">
        <v>1.8608435439850929E-3</v>
      </c>
      <c r="BF47" s="555">
        <v>1.3369448096171115E-3</v>
      </c>
      <c r="BG47" s="555">
        <v>1.247107667271699E-3</v>
      </c>
      <c r="BH47" s="555">
        <v>1.52755339195638E-3</v>
      </c>
      <c r="BI47" s="555">
        <v>2.8556446162280352E-3</v>
      </c>
      <c r="BJ47" s="555">
        <v>1.8042197892969994E-3</v>
      </c>
      <c r="BK47" s="555">
        <v>3.5626190841962823E-4</v>
      </c>
      <c r="BL47" s="555">
        <v>8.5309031971240166E-4</v>
      </c>
      <c r="BM47" s="555">
        <v>1.2474380511641092E-3</v>
      </c>
      <c r="BN47" s="555">
        <v>1.73010008958127E-3</v>
      </c>
      <c r="BO47" s="555">
        <v>8.6452443741284995E-4</v>
      </c>
      <c r="BP47" s="555">
        <v>1.5928529799579872E-4</v>
      </c>
      <c r="BQ47" s="555">
        <v>1.0164818101173121E-3</v>
      </c>
      <c r="BR47" s="555">
        <v>7.6700860669889947E-4</v>
      </c>
      <c r="BS47" s="555">
        <v>1.652699690181189E-3</v>
      </c>
      <c r="BT47" s="555">
        <v>5.4349174793388183E-4</v>
      </c>
      <c r="BU47" s="555">
        <v>1.6527881381241565E-3</v>
      </c>
      <c r="BV47" s="555">
        <v>7.8431154982687747E-3</v>
      </c>
      <c r="BW47" s="555">
        <v>1.0194254338082792E-3</v>
      </c>
      <c r="BX47" s="555">
        <v>1.8921123830686701E-3</v>
      </c>
      <c r="BY47" s="555">
        <v>8.6770960215758301E-3</v>
      </c>
      <c r="BZ47" s="556">
        <v>4.535101386966727E-4</v>
      </c>
      <c r="CA47" s="176"/>
    </row>
    <row r="48" spans="1:79" x14ac:dyDescent="0.15">
      <c r="A48" s="701"/>
      <c r="B48" s="707"/>
      <c r="C48" s="551">
        <v>16</v>
      </c>
      <c r="D48" s="167" t="s">
        <v>17</v>
      </c>
      <c r="E48" s="555">
        <v>4.8480769840129459E-2</v>
      </c>
      <c r="F48" s="555">
        <v>5.5811752101721564E-3</v>
      </c>
      <c r="G48" s="555">
        <v>2.6301788398994809E-2</v>
      </c>
      <c r="H48" s="555">
        <v>8.5037587098859991E-3</v>
      </c>
      <c r="I48" s="555">
        <v>0.20787726989996003</v>
      </c>
      <c r="J48" s="555">
        <v>2.3611705552888697E-2</v>
      </c>
      <c r="K48" s="555">
        <v>4.4145327342892427E-4</v>
      </c>
      <c r="L48" s="555">
        <v>1.190998528471187E-2</v>
      </c>
      <c r="M48" s="555">
        <v>2.0411284236582096E-2</v>
      </c>
      <c r="N48" s="555">
        <v>5.0178793852493318E-3</v>
      </c>
      <c r="O48" s="555">
        <v>8.7969480168650274E-3</v>
      </c>
      <c r="P48" s="555">
        <v>6.6735022103181227E-3</v>
      </c>
      <c r="Q48" s="555">
        <v>6.2502803595437971E-3</v>
      </c>
      <c r="R48" s="555">
        <v>4.5847378708717725E-3</v>
      </c>
      <c r="S48" s="555">
        <v>1.0437462280778681E-2</v>
      </c>
      <c r="T48" s="555">
        <v>1.0181323415643649E-2</v>
      </c>
      <c r="U48" s="555">
        <v>1.2063263403258334E-2</v>
      </c>
      <c r="V48" s="555">
        <v>1.0687055926919185E-2</v>
      </c>
      <c r="W48" s="555">
        <v>7.1940694003083949E-3</v>
      </c>
      <c r="X48" s="555">
        <v>5.177148089294966E-2</v>
      </c>
      <c r="Y48" s="555">
        <v>4.6857904605358214E-2</v>
      </c>
      <c r="Z48" s="555">
        <v>7.0402158337181369E-3</v>
      </c>
      <c r="AA48" s="555">
        <v>1.2865692174382876E-2</v>
      </c>
      <c r="AB48" s="555">
        <v>1.2726060897845249E-2</v>
      </c>
      <c r="AC48" s="555">
        <v>1.141011192664769E-2</v>
      </c>
      <c r="AD48" s="555">
        <v>1.0137237046091924E-2</v>
      </c>
      <c r="AE48" s="555">
        <v>3.4245144429050746E-3</v>
      </c>
      <c r="AF48" s="555">
        <v>1.096247569368989E-2</v>
      </c>
      <c r="AG48" s="555">
        <v>1.5536541133465774E-2</v>
      </c>
      <c r="AH48" s="555">
        <v>9.1513219565899952E-3</v>
      </c>
      <c r="AI48" s="555">
        <v>1.7381609840001096E-2</v>
      </c>
      <c r="AJ48" s="555">
        <v>1.0464562983948043E-2</v>
      </c>
      <c r="AK48" s="555">
        <v>2.7975351551225859E-2</v>
      </c>
      <c r="AL48" s="555">
        <v>9.65900453221432E-3</v>
      </c>
      <c r="AM48" s="555">
        <v>1.2017461325949544E-2</v>
      </c>
      <c r="AN48" s="555">
        <v>0.38139138414364987</v>
      </c>
      <c r="AO48" s="555">
        <v>5.8961899988509512E-3</v>
      </c>
      <c r="AP48" s="555">
        <v>3.7424874160371123E-2</v>
      </c>
      <c r="AQ48" s="555">
        <v>6.4373040940493946E-3</v>
      </c>
      <c r="AR48" s="555">
        <v>2.9409559778017551E-2</v>
      </c>
      <c r="AS48" s="555">
        <v>1.2649698279756982E-2</v>
      </c>
      <c r="AT48" s="555">
        <v>1.2946275706416581</v>
      </c>
      <c r="AU48" s="555">
        <v>2.8384118538655103E-2</v>
      </c>
      <c r="AV48" s="555">
        <v>9.302117657939864E-4</v>
      </c>
      <c r="AW48" s="555">
        <v>1.4183047715182069E-2</v>
      </c>
      <c r="AX48" s="555">
        <v>2.3554086776129475E-2</v>
      </c>
      <c r="AY48" s="555">
        <v>4.6409680094624045E-3</v>
      </c>
      <c r="AZ48" s="555">
        <v>8.768913631840165E-3</v>
      </c>
      <c r="BA48" s="555">
        <v>8.3255927849699238E-3</v>
      </c>
      <c r="BB48" s="555">
        <v>5.8656251630939838E-3</v>
      </c>
      <c r="BC48" s="555">
        <v>5.4131155285856124E-3</v>
      </c>
      <c r="BD48" s="555">
        <v>1.1331218869934193E-2</v>
      </c>
      <c r="BE48" s="555">
        <v>1.0736711129520852E-2</v>
      </c>
      <c r="BF48" s="555">
        <v>1.2333865115890899E-2</v>
      </c>
      <c r="BG48" s="555">
        <v>1.1908319297313801E-2</v>
      </c>
      <c r="BH48" s="555">
        <v>7.8533500243391594E-3</v>
      </c>
      <c r="BI48" s="555">
        <v>7.9308017597976788E-2</v>
      </c>
      <c r="BJ48" s="555">
        <v>4.7565691182886803E-2</v>
      </c>
      <c r="BK48" s="555">
        <v>8.3512567800160115E-3</v>
      </c>
      <c r="BL48" s="555">
        <v>1.0824826317950677E-2</v>
      </c>
      <c r="BM48" s="555">
        <v>9.5946212646660593E-3</v>
      </c>
      <c r="BN48" s="555">
        <v>1.168225403325867E-2</v>
      </c>
      <c r="BO48" s="555">
        <v>1.0613322353662424E-2</v>
      </c>
      <c r="BP48" s="555">
        <v>2.7001375071559826E-3</v>
      </c>
      <c r="BQ48" s="555">
        <v>1.1337785007671766E-2</v>
      </c>
      <c r="BR48" s="555">
        <v>1.5450994234279827E-2</v>
      </c>
      <c r="BS48" s="555">
        <v>5.5178182448209819E-3</v>
      </c>
      <c r="BT48" s="555">
        <v>1.4551267667041633E-2</v>
      </c>
      <c r="BU48" s="555">
        <v>1.3707443562269188E-2</v>
      </c>
      <c r="BV48" s="555">
        <v>2.685965270407261E-2</v>
      </c>
      <c r="BW48" s="555">
        <v>8.8598818679166223E-3</v>
      </c>
      <c r="BX48" s="555">
        <v>1.2575172513288305E-2</v>
      </c>
      <c r="BY48" s="555">
        <v>0.46489569509126843</v>
      </c>
      <c r="BZ48" s="556">
        <v>4.3016020159817626E-3</v>
      </c>
      <c r="CA48" s="176"/>
    </row>
    <row r="49" spans="1:79" x14ac:dyDescent="0.15">
      <c r="A49" s="701"/>
      <c r="B49" s="707"/>
      <c r="C49" s="551">
        <v>20</v>
      </c>
      <c r="D49" s="167" t="s">
        <v>18</v>
      </c>
      <c r="E49" s="555">
        <v>4.4672833026028265E-2</v>
      </c>
      <c r="F49" s="555">
        <v>4.8079704619505758E-3</v>
      </c>
      <c r="G49" s="555">
        <v>2.1565772213715067E-2</v>
      </c>
      <c r="H49" s="555">
        <v>7.851532111317687E-2</v>
      </c>
      <c r="I49" s="555">
        <v>4.2404418139180541E-2</v>
      </c>
      <c r="J49" s="555">
        <v>0.25955379431793707</v>
      </c>
      <c r="K49" s="555">
        <v>1.3821195463570534E-3</v>
      </c>
      <c r="L49" s="555">
        <v>0.13740908687808165</v>
      </c>
      <c r="M49" s="555">
        <v>3.1606442471774049E-2</v>
      </c>
      <c r="N49" s="555">
        <v>1.0985653948655553E-2</v>
      </c>
      <c r="O49" s="555">
        <v>1.3768595722064854E-2</v>
      </c>
      <c r="P49" s="555">
        <v>1.1041187342085248E-2</v>
      </c>
      <c r="Q49" s="555">
        <v>1.1468812501856831E-2</v>
      </c>
      <c r="R49" s="555">
        <v>1.0527359580158491E-2</v>
      </c>
      <c r="S49" s="555">
        <v>2.5938367150326061E-2</v>
      </c>
      <c r="T49" s="555">
        <v>2.5126744448302204E-2</v>
      </c>
      <c r="U49" s="555">
        <v>2.5734245997039829E-2</v>
      </c>
      <c r="V49" s="555">
        <v>2.1293408571821243E-2</v>
      </c>
      <c r="W49" s="555">
        <v>2.4862799212638946E-2</v>
      </c>
      <c r="X49" s="555">
        <v>3.1531789442095129E-2</v>
      </c>
      <c r="Y49" s="555">
        <v>1.3343119075550962E-2</v>
      </c>
      <c r="Z49" s="555">
        <v>4.5408999373140893E-3</v>
      </c>
      <c r="AA49" s="555">
        <v>1.9422292439224279E-2</v>
      </c>
      <c r="AB49" s="555">
        <v>2.3852201265987364E-2</v>
      </c>
      <c r="AC49" s="555">
        <v>2.8160315602001984E-3</v>
      </c>
      <c r="AD49" s="555">
        <v>3.1229290012690105E-3</v>
      </c>
      <c r="AE49" s="555">
        <v>1.2334792628413069E-3</v>
      </c>
      <c r="AF49" s="555">
        <v>4.2080627447687478E-3</v>
      </c>
      <c r="AG49" s="555">
        <v>4.9232568338236577E-3</v>
      </c>
      <c r="AH49" s="555">
        <v>6.0227175254517788E-3</v>
      </c>
      <c r="AI49" s="555">
        <v>1.7322454062425705E-2</v>
      </c>
      <c r="AJ49" s="555">
        <v>0.10993337395607267</v>
      </c>
      <c r="AK49" s="555">
        <v>8.1818910255480742E-3</v>
      </c>
      <c r="AL49" s="555">
        <v>7.2653113239571779E-3</v>
      </c>
      <c r="AM49" s="555">
        <v>1.1751474637944246E-2</v>
      </c>
      <c r="AN49" s="555">
        <v>3.7988347973903713E-2</v>
      </c>
      <c r="AO49" s="555">
        <v>6.6249441373858577E-3</v>
      </c>
      <c r="AP49" s="555">
        <v>5.157267054826916E-2</v>
      </c>
      <c r="AQ49" s="555">
        <v>1.083897720546065E-2</v>
      </c>
      <c r="AR49" s="555">
        <v>2.6018248331206442E-2</v>
      </c>
      <c r="AS49" s="555">
        <v>0.11078637620774433</v>
      </c>
      <c r="AT49" s="555">
        <v>5.0474504291798394E-2</v>
      </c>
      <c r="AU49" s="555">
        <v>1.2802261383848239</v>
      </c>
      <c r="AV49" s="555">
        <v>3.1106162077162744E-3</v>
      </c>
      <c r="AW49" s="555">
        <v>0.17674093010337222</v>
      </c>
      <c r="AX49" s="555">
        <v>3.2756390748720741E-2</v>
      </c>
      <c r="AY49" s="555">
        <v>9.6088479954110368E-3</v>
      </c>
      <c r="AZ49" s="555">
        <v>1.4198840117867737E-2</v>
      </c>
      <c r="BA49" s="555">
        <v>1.2863154936270046E-2</v>
      </c>
      <c r="BB49" s="555">
        <v>1.0061105107668653E-2</v>
      </c>
      <c r="BC49" s="555">
        <v>1.0866754681941735E-2</v>
      </c>
      <c r="BD49" s="555">
        <v>2.770279249927933E-2</v>
      </c>
      <c r="BE49" s="555">
        <v>2.4295567134417419E-2</v>
      </c>
      <c r="BF49" s="555">
        <v>2.287584109103025E-2</v>
      </c>
      <c r="BG49" s="555">
        <v>2.3420991154286846E-2</v>
      </c>
      <c r="BH49" s="555">
        <v>3.1975022328015197E-2</v>
      </c>
      <c r="BI49" s="555">
        <v>4.6590601124363355E-2</v>
      </c>
      <c r="BJ49" s="555">
        <v>1.2921984270152891E-2</v>
      </c>
      <c r="BK49" s="555">
        <v>3.4907508624467979E-3</v>
      </c>
      <c r="BL49" s="555">
        <v>1.7076159953499873E-2</v>
      </c>
      <c r="BM49" s="555">
        <v>1.8376736435130187E-2</v>
      </c>
      <c r="BN49" s="555">
        <v>2.892567313110841E-3</v>
      </c>
      <c r="BO49" s="555">
        <v>3.1446428778078637E-3</v>
      </c>
      <c r="BP49" s="555">
        <v>9.3266872678908464E-4</v>
      </c>
      <c r="BQ49" s="555">
        <v>4.4453584163237879E-3</v>
      </c>
      <c r="BR49" s="555">
        <v>5.1705246562315553E-3</v>
      </c>
      <c r="BS49" s="555">
        <v>3.8797750386122135E-3</v>
      </c>
      <c r="BT49" s="555">
        <v>1.2356412628000748E-2</v>
      </c>
      <c r="BU49" s="555">
        <v>0.13985419238884425</v>
      </c>
      <c r="BV49" s="555">
        <v>7.7671549957874213E-3</v>
      </c>
      <c r="BW49" s="555">
        <v>8.2516003447179256E-3</v>
      </c>
      <c r="BX49" s="555">
        <v>1.361909216459088E-2</v>
      </c>
      <c r="BY49" s="555">
        <v>4.0576757595878969E-2</v>
      </c>
      <c r="BZ49" s="556">
        <v>5.5094812842375711E-3</v>
      </c>
      <c r="CA49" s="176"/>
    </row>
    <row r="50" spans="1:79" x14ac:dyDescent="0.15">
      <c r="A50" s="701"/>
      <c r="B50" s="707"/>
      <c r="C50" s="551">
        <v>21</v>
      </c>
      <c r="D50" s="167" t="s">
        <v>19</v>
      </c>
      <c r="E50" s="555">
        <v>1.1333046279618822E-2</v>
      </c>
      <c r="F50" s="555">
        <v>1.9102864162132024E-2</v>
      </c>
      <c r="G50" s="555">
        <v>9.5505485450397849E-3</v>
      </c>
      <c r="H50" s="555">
        <v>7.4245483328029393E-3</v>
      </c>
      <c r="I50" s="555">
        <v>1.0021425448752371E-2</v>
      </c>
      <c r="J50" s="555">
        <v>3.6613049284417054E-2</v>
      </c>
      <c r="K50" s="555">
        <v>1.5511691456495995E-2</v>
      </c>
      <c r="L50" s="555">
        <v>1.0636132991927191E-2</v>
      </c>
      <c r="M50" s="555">
        <v>1.5939818708501322E-2</v>
      </c>
      <c r="N50" s="555">
        <v>2.8693099381895595E-2</v>
      </c>
      <c r="O50" s="555">
        <v>7.9313730757225882E-3</v>
      </c>
      <c r="P50" s="555">
        <v>1.308012121365503E-2</v>
      </c>
      <c r="Q50" s="555">
        <v>9.5179294566200105E-3</v>
      </c>
      <c r="R50" s="555">
        <v>7.5422295408443538E-3</v>
      </c>
      <c r="S50" s="555">
        <v>6.3650065513729632E-3</v>
      </c>
      <c r="T50" s="555">
        <v>7.6927706431611786E-3</v>
      </c>
      <c r="U50" s="555">
        <v>7.0708954633728694E-3</v>
      </c>
      <c r="V50" s="555">
        <v>5.7714603847310499E-3</v>
      </c>
      <c r="W50" s="555">
        <v>1.0397544199339239E-2</v>
      </c>
      <c r="X50" s="555">
        <v>5.9362360780057487E-3</v>
      </c>
      <c r="Y50" s="555">
        <v>9.3899141473653552E-3</v>
      </c>
      <c r="Z50" s="555">
        <v>1.7213833488486336E-2</v>
      </c>
      <c r="AA50" s="555">
        <v>1.2091876344947208E-2</v>
      </c>
      <c r="AB50" s="555">
        <v>1.5688299706045086E-2</v>
      </c>
      <c r="AC50" s="555">
        <v>3.6992904313891935E-3</v>
      </c>
      <c r="AD50" s="555">
        <v>3.0418462533622985E-3</v>
      </c>
      <c r="AE50" s="555">
        <v>1.3020485361433479E-3</v>
      </c>
      <c r="AF50" s="555">
        <v>2.5279538705531929E-2</v>
      </c>
      <c r="AG50" s="555">
        <v>3.3709584057069102E-3</v>
      </c>
      <c r="AH50" s="555">
        <v>9.7430707965563846E-3</v>
      </c>
      <c r="AI50" s="555">
        <v>5.4807520382796713E-3</v>
      </c>
      <c r="AJ50" s="555">
        <v>8.4674745582861179E-3</v>
      </c>
      <c r="AK50" s="555">
        <v>5.297786873687713E-3</v>
      </c>
      <c r="AL50" s="555">
        <v>3.3610236131691533E-3</v>
      </c>
      <c r="AM50" s="555">
        <v>6.570677741967834E-3</v>
      </c>
      <c r="AN50" s="555">
        <v>1.1392601697371822E-2</v>
      </c>
      <c r="AO50" s="555">
        <v>9.4542096191153804E-3</v>
      </c>
      <c r="AP50" s="555">
        <v>2.165392562879891E-2</v>
      </c>
      <c r="AQ50" s="555">
        <v>2.9272411183872821E-2</v>
      </c>
      <c r="AR50" s="555">
        <v>1.3607562704507102E-2</v>
      </c>
      <c r="AS50" s="555">
        <v>1.3824336189265502E-2</v>
      </c>
      <c r="AT50" s="555">
        <v>1.5793636592783388E-2</v>
      </c>
      <c r="AU50" s="555">
        <v>6.064999268268504E-2</v>
      </c>
      <c r="AV50" s="555">
        <v>1.059901810392045</v>
      </c>
      <c r="AW50" s="555">
        <v>1.4352615045079122E-2</v>
      </c>
      <c r="AX50" s="555">
        <v>2.7572031882879208E-2</v>
      </c>
      <c r="AY50" s="555">
        <v>5.4265767946497512E-2</v>
      </c>
      <c r="AZ50" s="555">
        <v>1.1316478893593733E-2</v>
      </c>
      <c r="BA50" s="555">
        <v>1.8472649681427193E-2</v>
      </c>
      <c r="BB50" s="555">
        <v>1.1495272038738617E-2</v>
      </c>
      <c r="BC50" s="555">
        <v>1.0023667631785393E-2</v>
      </c>
      <c r="BD50" s="555">
        <v>8.9650916979339031E-3</v>
      </c>
      <c r="BE50" s="555">
        <v>8.5482360936852773E-3</v>
      </c>
      <c r="BF50" s="555">
        <v>9.4946864282323198E-3</v>
      </c>
      <c r="BG50" s="555">
        <v>7.2366718728975685E-3</v>
      </c>
      <c r="BH50" s="555">
        <v>1.3626430698215954E-2</v>
      </c>
      <c r="BI50" s="555">
        <v>1.6523657650826216E-2</v>
      </c>
      <c r="BJ50" s="555">
        <v>1.8923264272086716E-2</v>
      </c>
      <c r="BK50" s="555">
        <v>3.4652350228367879E-2</v>
      </c>
      <c r="BL50" s="555">
        <v>1.6625819731180762E-2</v>
      </c>
      <c r="BM50" s="555">
        <v>2.0027926776231553E-2</v>
      </c>
      <c r="BN50" s="555">
        <v>7.3356896451515453E-3</v>
      </c>
      <c r="BO50" s="555">
        <v>5.1584634573195835E-3</v>
      </c>
      <c r="BP50" s="555">
        <v>1.6967715684853414E-3</v>
      </c>
      <c r="BQ50" s="555">
        <v>8.4588828191056356E-2</v>
      </c>
      <c r="BR50" s="555">
        <v>5.1760707108124467E-3</v>
      </c>
      <c r="BS50" s="555">
        <v>1.287433892611423E-2</v>
      </c>
      <c r="BT50" s="555">
        <v>7.9085047238735637E-3</v>
      </c>
      <c r="BU50" s="555">
        <v>1.180819324339431E-2</v>
      </c>
      <c r="BV50" s="555">
        <v>8.3574164135929822E-3</v>
      </c>
      <c r="BW50" s="555">
        <v>5.4739760520742548E-3</v>
      </c>
      <c r="BX50" s="555">
        <v>1.0820008796337113E-2</v>
      </c>
      <c r="BY50" s="555">
        <v>1.5301376498926E-2</v>
      </c>
      <c r="BZ50" s="556">
        <v>1.4283556165727558E-2</v>
      </c>
      <c r="CA50" s="176"/>
    </row>
    <row r="51" spans="1:79" x14ac:dyDescent="0.15">
      <c r="A51" s="701"/>
      <c r="B51" s="707"/>
      <c r="C51" s="551">
        <v>22</v>
      </c>
      <c r="D51" s="167" t="s">
        <v>173</v>
      </c>
      <c r="E51" s="555">
        <v>1.6039038692599875E-2</v>
      </c>
      <c r="F51" s="555">
        <v>6.1627208602165421E-3</v>
      </c>
      <c r="G51" s="555">
        <v>2.1561697183055596E-2</v>
      </c>
      <c r="H51" s="555">
        <v>1.0575182283274937E-2</v>
      </c>
      <c r="I51" s="555">
        <v>3.2465864714973799E-2</v>
      </c>
      <c r="J51" s="555">
        <v>3.2964521959986857E-2</v>
      </c>
      <c r="K51" s="555">
        <v>4.1755303694885232E-4</v>
      </c>
      <c r="L51" s="555">
        <v>0.14747975102455815</v>
      </c>
      <c r="M51" s="555">
        <v>1.5060993236435935E-2</v>
      </c>
      <c r="N51" s="555">
        <v>4.4652891567913697E-3</v>
      </c>
      <c r="O51" s="555">
        <v>1.2709828627689369E-2</v>
      </c>
      <c r="P51" s="555">
        <v>5.6524105329585411E-3</v>
      </c>
      <c r="Q51" s="555">
        <v>1.6752079767400053E-2</v>
      </c>
      <c r="R51" s="555">
        <v>2.8110036047252256E-2</v>
      </c>
      <c r="S51" s="555">
        <v>4.1980036138717106E-2</v>
      </c>
      <c r="T51" s="555">
        <v>1.8082943589073999E-2</v>
      </c>
      <c r="U51" s="555">
        <v>3.9475167503060571E-2</v>
      </c>
      <c r="V51" s="555">
        <v>4.4211922141969701E-2</v>
      </c>
      <c r="W51" s="555">
        <v>5.494712487593708E-2</v>
      </c>
      <c r="X51" s="555">
        <v>3.4502736078830469E-2</v>
      </c>
      <c r="Y51" s="555">
        <v>1.6247121849714941E-2</v>
      </c>
      <c r="Z51" s="555">
        <v>2.8630331778934392E-3</v>
      </c>
      <c r="AA51" s="555">
        <v>4.456442256200361E-2</v>
      </c>
      <c r="AB51" s="555">
        <v>2.7387510658935289E-2</v>
      </c>
      <c r="AC51" s="555">
        <v>6.1230363636990423E-3</v>
      </c>
      <c r="AD51" s="555">
        <v>5.7033854369261654E-3</v>
      </c>
      <c r="AE51" s="555">
        <v>2.2428384124223598E-3</v>
      </c>
      <c r="AF51" s="555">
        <v>7.2748169713208874E-3</v>
      </c>
      <c r="AG51" s="555">
        <v>7.9508799235724261E-3</v>
      </c>
      <c r="AH51" s="555">
        <v>8.3142848710837484E-3</v>
      </c>
      <c r="AI51" s="555">
        <v>1.0198736424717969E-2</v>
      </c>
      <c r="AJ51" s="555">
        <v>8.5893935245240655E-3</v>
      </c>
      <c r="AK51" s="555">
        <v>1.1539559570588897E-2</v>
      </c>
      <c r="AL51" s="555">
        <v>8.5393292342431353E-3</v>
      </c>
      <c r="AM51" s="555">
        <v>8.5260875840960353E-3</v>
      </c>
      <c r="AN51" s="555">
        <v>5.582429951654088E-2</v>
      </c>
      <c r="AO51" s="555">
        <v>5.804615649929486E-3</v>
      </c>
      <c r="AP51" s="555">
        <v>1.8605775155120425E-2</v>
      </c>
      <c r="AQ51" s="555">
        <v>8.9626011156490396E-3</v>
      </c>
      <c r="AR51" s="555">
        <v>2.7922723586923427E-2</v>
      </c>
      <c r="AS51" s="555">
        <v>1.5610538268835497E-2</v>
      </c>
      <c r="AT51" s="555">
        <v>3.3819882116013042E-2</v>
      </c>
      <c r="AU51" s="555">
        <v>4.4587237226155048E-2</v>
      </c>
      <c r="AV51" s="555">
        <v>9.402241816603321E-4</v>
      </c>
      <c r="AW51" s="555">
        <v>1.1996928294112095</v>
      </c>
      <c r="AX51" s="555">
        <v>1.2419877939963646E-2</v>
      </c>
      <c r="AY51" s="555">
        <v>4.3424284788755379E-3</v>
      </c>
      <c r="AZ51" s="555">
        <v>1.2206937794297983E-2</v>
      </c>
      <c r="BA51" s="555">
        <v>8.6755803858080734E-3</v>
      </c>
      <c r="BB51" s="555">
        <v>1.8354009113292165E-2</v>
      </c>
      <c r="BC51" s="555">
        <v>2.6231564370206222E-2</v>
      </c>
      <c r="BD51" s="555">
        <v>5.235620203348533E-2</v>
      </c>
      <c r="BE51" s="555">
        <v>2.4586114267770322E-2</v>
      </c>
      <c r="BF51" s="555">
        <v>4.7272092629917994E-2</v>
      </c>
      <c r="BG51" s="555">
        <v>5.1705674872624507E-2</v>
      </c>
      <c r="BH51" s="555">
        <v>7.8541946771640614E-2</v>
      </c>
      <c r="BI51" s="555">
        <v>6.2107570982771185E-2</v>
      </c>
      <c r="BJ51" s="555">
        <v>1.983091664529579E-2</v>
      </c>
      <c r="BK51" s="555">
        <v>3.5689745311160747E-3</v>
      </c>
      <c r="BL51" s="555">
        <v>4.3573758042761417E-2</v>
      </c>
      <c r="BM51" s="555">
        <v>2.3174273300020521E-2</v>
      </c>
      <c r="BN51" s="555">
        <v>7.9443235794855131E-3</v>
      </c>
      <c r="BO51" s="555">
        <v>6.8407355456383779E-3</v>
      </c>
      <c r="BP51" s="555">
        <v>2.1300877377543898E-3</v>
      </c>
      <c r="BQ51" s="555">
        <v>9.0370660965871444E-3</v>
      </c>
      <c r="BR51" s="555">
        <v>9.68574092930863E-3</v>
      </c>
      <c r="BS51" s="555">
        <v>6.1417179776573436E-3</v>
      </c>
      <c r="BT51" s="555">
        <v>8.9900958752591881E-3</v>
      </c>
      <c r="BU51" s="555">
        <v>1.0366371176594948E-2</v>
      </c>
      <c r="BV51" s="555">
        <v>1.2781137016104432E-2</v>
      </c>
      <c r="BW51" s="555">
        <v>1.4439762607504661E-2</v>
      </c>
      <c r="BX51" s="555">
        <v>9.0150123647615432E-3</v>
      </c>
      <c r="BY51" s="555">
        <v>6.7743483101212351E-2</v>
      </c>
      <c r="BZ51" s="556">
        <v>5.1023840055478553E-3</v>
      </c>
      <c r="CA51" s="176"/>
    </row>
    <row r="52" spans="1:79" x14ac:dyDescent="0.15">
      <c r="A52" s="701"/>
      <c r="B52" s="707"/>
      <c r="C52" s="551">
        <v>25</v>
      </c>
      <c r="D52" s="167" t="s">
        <v>20</v>
      </c>
      <c r="E52" s="555">
        <v>5.4100168594838193E-3</v>
      </c>
      <c r="F52" s="555">
        <v>8.9902359500742309E-4</v>
      </c>
      <c r="G52" s="555">
        <v>3.601261884229311E-3</v>
      </c>
      <c r="H52" s="555">
        <v>1.4975094965423512E-3</v>
      </c>
      <c r="I52" s="555">
        <v>4.6178423630280473E-3</v>
      </c>
      <c r="J52" s="555">
        <v>8.5578361034533111E-3</v>
      </c>
      <c r="K52" s="555">
        <v>3.2869327347989077E-4</v>
      </c>
      <c r="L52" s="555">
        <v>4.5374614431611497E-3</v>
      </c>
      <c r="M52" s="555">
        <v>8.3914980234936182E-2</v>
      </c>
      <c r="N52" s="555">
        <v>9.3132907585559092E-3</v>
      </c>
      <c r="O52" s="555">
        <v>7.8387328456773764E-3</v>
      </c>
      <c r="P52" s="555">
        <v>6.8736156990766521E-3</v>
      </c>
      <c r="Q52" s="555">
        <v>9.5243636084273286E-3</v>
      </c>
      <c r="R52" s="555">
        <v>5.4574351997456871E-3</v>
      </c>
      <c r="S52" s="555">
        <v>1.3628680249140291E-2</v>
      </c>
      <c r="T52" s="555">
        <v>4.3124477976699042E-2</v>
      </c>
      <c r="U52" s="555">
        <v>1.3830552459681091E-2</v>
      </c>
      <c r="V52" s="555">
        <v>1.2635066674571978E-2</v>
      </c>
      <c r="W52" s="555">
        <v>1.415424219686354E-2</v>
      </c>
      <c r="X52" s="555">
        <v>4.1570898375393453E-3</v>
      </c>
      <c r="Y52" s="555">
        <v>4.0841845423163485E-2</v>
      </c>
      <c r="Z52" s="555">
        <v>1.8314389293059426E-3</v>
      </c>
      <c r="AA52" s="555">
        <v>8.8028796195745718E-3</v>
      </c>
      <c r="AB52" s="555">
        <v>1.8435830849035542E-3</v>
      </c>
      <c r="AC52" s="555">
        <v>8.3770103020315274E-4</v>
      </c>
      <c r="AD52" s="555">
        <v>7.3119558556530428E-4</v>
      </c>
      <c r="AE52" s="555">
        <v>1.0131122829717262E-3</v>
      </c>
      <c r="AF52" s="555">
        <v>1.4882522320839872E-3</v>
      </c>
      <c r="AG52" s="555">
        <v>1.0532061969504357E-3</v>
      </c>
      <c r="AH52" s="555">
        <v>2.1295306919319082E-3</v>
      </c>
      <c r="AI52" s="555">
        <v>3.1785668760195831E-3</v>
      </c>
      <c r="AJ52" s="555">
        <v>2.2825485198901896E-3</v>
      </c>
      <c r="AK52" s="555">
        <v>1.2420828011975792E-3</v>
      </c>
      <c r="AL52" s="555">
        <v>1.4963898648065075E-3</v>
      </c>
      <c r="AM52" s="555">
        <v>1.9815625830629717E-3</v>
      </c>
      <c r="AN52" s="555">
        <v>7.9062886939057272E-3</v>
      </c>
      <c r="AO52" s="555">
        <v>4.1638282332214331E-3</v>
      </c>
      <c r="AP52" s="555">
        <v>4.0371458053468402E-3</v>
      </c>
      <c r="AQ52" s="555">
        <v>1.7389924724975443E-3</v>
      </c>
      <c r="AR52" s="555">
        <v>3.5475925270617883E-3</v>
      </c>
      <c r="AS52" s="555">
        <v>2.1248078655908727E-3</v>
      </c>
      <c r="AT52" s="555">
        <v>3.8139916645819321E-3</v>
      </c>
      <c r="AU52" s="555">
        <v>1.1230955758559173E-2</v>
      </c>
      <c r="AV52" s="555">
        <v>1.2337213516819517E-3</v>
      </c>
      <c r="AW52" s="555">
        <v>5.4756654512224563E-3</v>
      </c>
      <c r="AX52" s="555">
        <v>1.0842750755394421</v>
      </c>
      <c r="AY52" s="555">
        <v>7.7956011114032721E-3</v>
      </c>
      <c r="AZ52" s="555">
        <v>1.1986458481077085E-2</v>
      </c>
      <c r="BA52" s="555">
        <v>8.559237117145034E-3</v>
      </c>
      <c r="BB52" s="555">
        <v>9.4145498874471673E-3</v>
      </c>
      <c r="BC52" s="555">
        <v>7.9521006599895631E-3</v>
      </c>
      <c r="BD52" s="555">
        <v>1.9616523794545235E-2</v>
      </c>
      <c r="BE52" s="555">
        <v>4.2988061079611277E-2</v>
      </c>
      <c r="BF52" s="555">
        <v>1.3778490816707055E-2</v>
      </c>
      <c r="BG52" s="555">
        <v>1.3138611667366049E-2</v>
      </c>
      <c r="BH52" s="555">
        <v>1.6325602930914767E-2</v>
      </c>
      <c r="BI52" s="555">
        <v>6.0022879943255891E-3</v>
      </c>
      <c r="BJ52" s="555">
        <v>5.1327151226263586E-2</v>
      </c>
      <c r="BK52" s="555">
        <v>1.7682374391815758E-3</v>
      </c>
      <c r="BL52" s="555">
        <v>8.5294738890194805E-3</v>
      </c>
      <c r="BM52" s="555">
        <v>1.4011712661467727E-3</v>
      </c>
      <c r="BN52" s="555">
        <v>9.175629265631859E-4</v>
      </c>
      <c r="BO52" s="555">
        <v>8.198266101184105E-4</v>
      </c>
      <c r="BP52" s="555">
        <v>9.4191109396721208E-4</v>
      </c>
      <c r="BQ52" s="555">
        <v>1.5285388188483622E-3</v>
      </c>
      <c r="BR52" s="555">
        <v>1.0672867920360981E-3</v>
      </c>
      <c r="BS52" s="555">
        <v>1.3250151140351159E-3</v>
      </c>
      <c r="BT52" s="555">
        <v>2.9775286830061934E-3</v>
      </c>
      <c r="BU52" s="555">
        <v>2.6966458757679227E-3</v>
      </c>
      <c r="BV52" s="555">
        <v>1.2973416766718017E-3</v>
      </c>
      <c r="BW52" s="555">
        <v>2.3040299250772617E-3</v>
      </c>
      <c r="BX52" s="555">
        <v>2.1484400204552991E-3</v>
      </c>
      <c r="BY52" s="555">
        <v>8.9252297625274524E-3</v>
      </c>
      <c r="BZ52" s="556">
        <v>3.8332078504540496E-3</v>
      </c>
      <c r="CA52" s="176"/>
    </row>
    <row r="53" spans="1:79" x14ac:dyDescent="0.15">
      <c r="A53" s="701"/>
      <c r="B53" s="707"/>
      <c r="C53" s="551">
        <v>26</v>
      </c>
      <c r="D53" s="167" t="s">
        <v>21</v>
      </c>
      <c r="E53" s="555">
        <v>4.6808209742739883E-3</v>
      </c>
      <c r="F53" s="555">
        <v>9.7858151243448797E-3</v>
      </c>
      <c r="G53" s="555">
        <v>7.1535182370413815E-3</v>
      </c>
      <c r="H53" s="555">
        <v>2.1385238979879191E-3</v>
      </c>
      <c r="I53" s="555">
        <v>5.391717204360591E-2</v>
      </c>
      <c r="J53" s="555">
        <v>7.2391705828925212E-3</v>
      </c>
      <c r="K53" s="555">
        <v>3.92856593044808E-4</v>
      </c>
      <c r="L53" s="555">
        <v>8.3197099998639206E-3</v>
      </c>
      <c r="M53" s="555">
        <v>1.1566108988850334E-2</v>
      </c>
      <c r="N53" s="555">
        <v>0.73774931362259955</v>
      </c>
      <c r="O53" s="555">
        <v>4.9806981842236637E-3</v>
      </c>
      <c r="P53" s="555">
        <v>0.28491393497287792</v>
      </c>
      <c r="Q53" s="555">
        <v>0.17913162097017429</v>
      </c>
      <c r="R53" s="555">
        <v>0.14356145135141504</v>
      </c>
      <c r="S53" s="555">
        <v>4.2447824149303093E-2</v>
      </c>
      <c r="T53" s="555">
        <v>3.3757697922066641E-2</v>
      </c>
      <c r="U53" s="555">
        <v>6.9986815093619897E-2</v>
      </c>
      <c r="V53" s="555">
        <v>3.1326218739306778E-2</v>
      </c>
      <c r="W53" s="555">
        <v>0.12256270136010176</v>
      </c>
      <c r="X53" s="555">
        <v>1.0593524341502566E-2</v>
      </c>
      <c r="Y53" s="555">
        <v>7.2417500239899291E-2</v>
      </c>
      <c r="Z53" s="555">
        <v>3.9888024639804214E-3</v>
      </c>
      <c r="AA53" s="555">
        <v>1.0444292511092183E-2</v>
      </c>
      <c r="AB53" s="555">
        <v>3.2195697871283406E-3</v>
      </c>
      <c r="AC53" s="555">
        <v>3.138713570860483E-3</v>
      </c>
      <c r="AD53" s="555">
        <v>2.2154679765483704E-3</v>
      </c>
      <c r="AE53" s="555">
        <v>2.0837489964702582E-3</v>
      </c>
      <c r="AF53" s="555">
        <v>7.548732626098017E-3</v>
      </c>
      <c r="AG53" s="555">
        <v>3.1532617870359469E-3</v>
      </c>
      <c r="AH53" s="555">
        <v>7.5709102076518906E-3</v>
      </c>
      <c r="AI53" s="555">
        <v>3.3403786416799572E-3</v>
      </c>
      <c r="AJ53" s="555">
        <v>2.5737624360524245E-3</v>
      </c>
      <c r="AK53" s="555">
        <v>3.5994992944890737E-3</v>
      </c>
      <c r="AL53" s="555">
        <v>6.3291971629020035E-3</v>
      </c>
      <c r="AM53" s="555">
        <v>3.3109443024596031E-3</v>
      </c>
      <c r="AN53" s="555">
        <v>1.6406122949023681E-2</v>
      </c>
      <c r="AO53" s="555">
        <v>9.3393992281305838E-3</v>
      </c>
      <c r="AP53" s="555">
        <v>4.6103652582205881E-3</v>
      </c>
      <c r="AQ53" s="555">
        <v>1.2913089324815247E-2</v>
      </c>
      <c r="AR53" s="555">
        <v>6.7956905364460144E-3</v>
      </c>
      <c r="AS53" s="555">
        <v>3.081072133910913E-3</v>
      </c>
      <c r="AT53" s="555">
        <v>2.4681780874316103E-2</v>
      </c>
      <c r="AU53" s="555">
        <v>7.9231831656846243E-3</v>
      </c>
      <c r="AV53" s="555">
        <v>7.5806700989448309E-4</v>
      </c>
      <c r="AW53" s="555">
        <v>9.3458513564377826E-3</v>
      </c>
      <c r="AX53" s="555">
        <v>1.9699360502783439E-2</v>
      </c>
      <c r="AY53" s="555">
        <v>1.8153285486152264</v>
      </c>
      <c r="AZ53" s="555">
        <v>5.2217676473932878E-3</v>
      </c>
      <c r="BA53" s="555">
        <v>0.34729021987662156</v>
      </c>
      <c r="BB53" s="555">
        <v>0.19922467286184953</v>
      </c>
      <c r="BC53" s="555">
        <v>0.16734411343000158</v>
      </c>
      <c r="BD53" s="555">
        <v>5.5623012460951485E-2</v>
      </c>
      <c r="BE53" s="555">
        <v>2.4754927538697829E-2</v>
      </c>
      <c r="BF53" s="555">
        <v>9.5871585615526847E-2</v>
      </c>
      <c r="BG53" s="555">
        <v>3.3331194750648822E-2</v>
      </c>
      <c r="BH53" s="555">
        <v>0.15404223127012301</v>
      </c>
      <c r="BI53" s="555">
        <v>1.361354408517082E-2</v>
      </c>
      <c r="BJ53" s="555">
        <v>6.5194367251464949E-2</v>
      </c>
      <c r="BK53" s="555">
        <v>3.2804767459129022E-3</v>
      </c>
      <c r="BL53" s="555">
        <v>8.0417273027031961E-3</v>
      </c>
      <c r="BM53" s="555">
        <v>2.1024200539142613E-3</v>
      </c>
      <c r="BN53" s="555">
        <v>2.7566920869115412E-3</v>
      </c>
      <c r="BO53" s="555">
        <v>2.2698895160870344E-3</v>
      </c>
      <c r="BP53" s="555">
        <v>1.5123301790264526E-3</v>
      </c>
      <c r="BQ53" s="555">
        <v>5.9280115762573174E-3</v>
      </c>
      <c r="BR53" s="555">
        <v>3.0325786661480687E-3</v>
      </c>
      <c r="BS53" s="555">
        <v>4.7426144313969078E-3</v>
      </c>
      <c r="BT53" s="555">
        <v>2.5636747054843785E-3</v>
      </c>
      <c r="BU53" s="555">
        <v>2.817072970465931E-3</v>
      </c>
      <c r="BV53" s="555">
        <v>3.1055386285529967E-3</v>
      </c>
      <c r="BW53" s="555">
        <v>9.1037554608010031E-3</v>
      </c>
      <c r="BX53" s="555">
        <v>3.186492310580831E-3</v>
      </c>
      <c r="BY53" s="555">
        <v>1.3631204237515229E-2</v>
      </c>
      <c r="BZ53" s="556">
        <v>7.3270727107095212E-3</v>
      </c>
      <c r="CA53" s="176"/>
    </row>
    <row r="54" spans="1:79" x14ac:dyDescent="0.15">
      <c r="A54" s="701"/>
      <c r="B54" s="707"/>
      <c r="C54" s="551">
        <v>27</v>
      </c>
      <c r="D54" s="167" t="s">
        <v>22</v>
      </c>
      <c r="E54" s="555">
        <v>1.0877087669730239E-3</v>
      </c>
      <c r="F54" s="555">
        <v>1.1636200170293157E-3</v>
      </c>
      <c r="G54" s="555">
        <v>2.6565756061446037E-3</v>
      </c>
      <c r="H54" s="555">
        <v>8.1153706471190964E-4</v>
      </c>
      <c r="I54" s="555">
        <v>7.1026177718996096E-3</v>
      </c>
      <c r="J54" s="555">
        <v>5.5967389344932063E-3</v>
      </c>
      <c r="K54" s="555">
        <v>8.7144791798295757E-5</v>
      </c>
      <c r="L54" s="555">
        <v>3.3256711881429744E-3</v>
      </c>
      <c r="M54" s="555">
        <v>5.8643509423504901E-3</v>
      </c>
      <c r="N54" s="555">
        <v>2.0509721322812615E-2</v>
      </c>
      <c r="O54" s="555">
        <v>0.27194131197704846</v>
      </c>
      <c r="P54" s="555">
        <v>3.7541985707103404E-2</v>
      </c>
      <c r="Q54" s="555">
        <v>3.2338707221449825E-2</v>
      </c>
      <c r="R54" s="555">
        <v>1.480546016758116E-2</v>
      </c>
      <c r="S54" s="555">
        <v>4.5065226479007139E-2</v>
      </c>
      <c r="T54" s="555">
        <v>5.7945749086697973E-2</v>
      </c>
      <c r="U54" s="555">
        <v>5.3562665430275706E-2</v>
      </c>
      <c r="V54" s="555">
        <v>3.2074554633589221E-2</v>
      </c>
      <c r="W54" s="555">
        <v>2.6760374481065816E-2</v>
      </c>
      <c r="X54" s="555">
        <v>7.7806810006929052E-3</v>
      </c>
      <c r="Y54" s="555">
        <v>1.141656623907495E-2</v>
      </c>
      <c r="Z54" s="555">
        <v>9.675770816555718E-4</v>
      </c>
      <c r="AA54" s="555">
        <v>2.2547460719536897E-3</v>
      </c>
      <c r="AB54" s="555">
        <v>9.2169714026938332E-4</v>
      </c>
      <c r="AC54" s="555">
        <v>6.7965075085968689E-4</v>
      </c>
      <c r="AD54" s="555">
        <v>6.444826295573013E-4</v>
      </c>
      <c r="AE54" s="555">
        <v>4.1375118129326704E-4</v>
      </c>
      <c r="AF54" s="555">
        <v>1.5406524778200728E-3</v>
      </c>
      <c r="AG54" s="555">
        <v>9.394093645759457E-4</v>
      </c>
      <c r="AH54" s="555">
        <v>2.0403437499079556E-3</v>
      </c>
      <c r="AI54" s="555">
        <v>1.1126469698649832E-3</v>
      </c>
      <c r="AJ54" s="555">
        <v>2.416499135937391E-3</v>
      </c>
      <c r="AK54" s="555">
        <v>1.1959445598283696E-3</v>
      </c>
      <c r="AL54" s="555">
        <v>1.8807983384903691E-3</v>
      </c>
      <c r="AM54" s="555">
        <v>1.0561291307399166E-3</v>
      </c>
      <c r="AN54" s="555">
        <v>5.4617836656136358E-3</v>
      </c>
      <c r="AO54" s="555">
        <v>2.8432423262706079E-3</v>
      </c>
      <c r="AP54" s="555">
        <v>1.1900846063331149E-3</v>
      </c>
      <c r="AQ54" s="555">
        <v>1.8942717651855574E-3</v>
      </c>
      <c r="AR54" s="555">
        <v>2.343244647053403E-3</v>
      </c>
      <c r="AS54" s="555">
        <v>1.1223089084873845E-3</v>
      </c>
      <c r="AT54" s="555">
        <v>3.6133634876073443E-3</v>
      </c>
      <c r="AU54" s="555">
        <v>6.2194370190905447E-3</v>
      </c>
      <c r="AV54" s="555">
        <v>1.7730981934570178E-4</v>
      </c>
      <c r="AW54" s="555">
        <v>3.8924329816771171E-3</v>
      </c>
      <c r="AX54" s="555">
        <v>8.0009404613222701E-3</v>
      </c>
      <c r="AY54" s="555">
        <v>1.2957672338036673E-2</v>
      </c>
      <c r="AZ54" s="555">
        <v>1.2986397353720089</v>
      </c>
      <c r="BA54" s="555">
        <v>4.4569719819598043E-2</v>
      </c>
      <c r="BB54" s="555">
        <v>3.0845701543954444E-2</v>
      </c>
      <c r="BC54" s="555">
        <v>2.0538268054655636E-2</v>
      </c>
      <c r="BD54" s="555">
        <v>4.1014230067776172E-2</v>
      </c>
      <c r="BE54" s="555">
        <v>4.5933605162709917E-2</v>
      </c>
      <c r="BF54" s="555">
        <v>5.8363865939979831E-2</v>
      </c>
      <c r="BG54" s="555">
        <v>4.2000052694708363E-2</v>
      </c>
      <c r="BH54" s="555">
        <v>3.3440261045775854E-2</v>
      </c>
      <c r="BI54" s="555">
        <v>1.0819332043827767E-2</v>
      </c>
      <c r="BJ54" s="555">
        <v>1.1926302741067587E-2</v>
      </c>
      <c r="BK54" s="555">
        <v>1.2445223725503374E-3</v>
      </c>
      <c r="BL54" s="555">
        <v>1.9514392904817297E-3</v>
      </c>
      <c r="BM54" s="555">
        <v>6.4976444976552565E-4</v>
      </c>
      <c r="BN54" s="555">
        <v>6.6104617953882205E-4</v>
      </c>
      <c r="BO54" s="555">
        <v>6.9036402154976626E-4</v>
      </c>
      <c r="BP54" s="555">
        <v>3.3283090616485902E-4</v>
      </c>
      <c r="BQ54" s="555">
        <v>1.2672912033567607E-3</v>
      </c>
      <c r="BR54" s="555">
        <v>9.9554927303094494E-4</v>
      </c>
      <c r="BS54" s="555">
        <v>1.3812217505611861E-3</v>
      </c>
      <c r="BT54" s="555">
        <v>8.7731424815730831E-4</v>
      </c>
      <c r="BU54" s="555">
        <v>2.5618952434314094E-3</v>
      </c>
      <c r="BV54" s="555">
        <v>1.0739828859902725E-3</v>
      </c>
      <c r="BW54" s="555">
        <v>2.649418272561422E-3</v>
      </c>
      <c r="BX54" s="555">
        <v>1.0846278456330305E-3</v>
      </c>
      <c r="BY54" s="555">
        <v>5.1294742612815131E-3</v>
      </c>
      <c r="BZ54" s="556">
        <v>2.2784656157072139E-3</v>
      </c>
      <c r="CA54" s="176"/>
    </row>
    <row r="55" spans="1:79" x14ac:dyDescent="0.15">
      <c r="A55" s="701"/>
      <c r="B55" s="707"/>
      <c r="C55" s="551">
        <v>28</v>
      </c>
      <c r="D55" s="167" t="s">
        <v>23</v>
      </c>
      <c r="E55" s="555">
        <v>4.5692344709871323E-3</v>
      </c>
      <c r="F55" s="555">
        <v>7.1824785201759942E-3</v>
      </c>
      <c r="G55" s="555">
        <v>1.1375365894413257E-2</v>
      </c>
      <c r="H55" s="555">
        <v>2.5113386865537927E-3</v>
      </c>
      <c r="I55" s="555">
        <v>2.0795000630146918E-2</v>
      </c>
      <c r="J55" s="555">
        <v>1.1638081707034856E-2</v>
      </c>
      <c r="K55" s="555">
        <v>4.0024244130794075E-4</v>
      </c>
      <c r="L55" s="555">
        <v>7.6770062440815892E-3</v>
      </c>
      <c r="M55" s="555">
        <v>8.5289189282002579E-3</v>
      </c>
      <c r="N55" s="555">
        <v>3.4849196720576621E-3</v>
      </c>
      <c r="O55" s="555">
        <v>3.7661408815041152E-3</v>
      </c>
      <c r="P55" s="555">
        <v>3.8785421797656608E-2</v>
      </c>
      <c r="Q55" s="555">
        <v>2.6120760387978285E-2</v>
      </c>
      <c r="R55" s="555">
        <v>2.23949252979458E-2</v>
      </c>
      <c r="S55" s="555">
        <v>1.9621588414946021E-2</v>
      </c>
      <c r="T55" s="555">
        <v>2.2986701090328625E-2</v>
      </c>
      <c r="U55" s="555">
        <v>1.9269358788915013E-2</v>
      </c>
      <c r="V55" s="555">
        <v>1.9213476715571508E-2</v>
      </c>
      <c r="W55" s="555">
        <v>1.4565497268768629E-2</v>
      </c>
      <c r="X55" s="555">
        <v>7.3362932822736765E-3</v>
      </c>
      <c r="Y55" s="555">
        <v>7.1314644086383286E-2</v>
      </c>
      <c r="Z55" s="555">
        <v>3.7670257547005527E-3</v>
      </c>
      <c r="AA55" s="555">
        <v>7.0407393187866853E-3</v>
      </c>
      <c r="AB55" s="555">
        <v>2.4933128700473958E-3</v>
      </c>
      <c r="AC55" s="555">
        <v>3.5952469208517467E-3</v>
      </c>
      <c r="AD55" s="555">
        <v>1.4229013764841874E-3</v>
      </c>
      <c r="AE55" s="555">
        <v>1.8884037629626656E-3</v>
      </c>
      <c r="AF55" s="555">
        <v>3.2111925808803762E-3</v>
      </c>
      <c r="AG55" s="555">
        <v>2.2148708497704839E-3</v>
      </c>
      <c r="AH55" s="555">
        <v>6.6361538339858271E-3</v>
      </c>
      <c r="AI55" s="555">
        <v>2.6461316917729336E-3</v>
      </c>
      <c r="AJ55" s="555">
        <v>3.1206709640129457E-3</v>
      </c>
      <c r="AK55" s="555">
        <v>3.3378567698400378E-3</v>
      </c>
      <c r="AL55" s="555">
        <v>2.6330386549507532E-3</v>
      </c>
      <c r="AM55" s="555">
        <v>4.2299122251288701E-3</v>
      </c>
      <c r="AN55" s="555">
        <v>1.0321920914892268E-2</v>
      </c>
      <c r="AO55" s="555">
        <v>5.2708666762798055E-3</v>
      </c>
      <c r="AP55" s="555">
        <v>6.1478392986149639E-3</v>
      </c>
      <c r="AQ55" s="555">
        <v>1.1796459851425084E-2</v>
      </c>
      <c r="AR55" s="555">
        <v>1.423231416097482E-2</v>
      </c>
      <c r="AS55" s="555">
        <v>4.2228560200909156E-3</v>
      </c>
      <c r="AT55" s="555">
        <v>1.5678967303428024E-2</v>
      </c>
      <c r="AU55" s="555">
        <v>1.678503958272666E-2</v>
      </c>
      <c r="AV55" s="555">
        <v>9.7889725844898363E-4</v>
      </c>
      <c r="AW55" s="555">
        <v>1.0741745760566844E-2</v>
      </c>
      <c r="AX55" s="555">
        <v>1.1621229907622146E-2</v>
      </c>
      <c r="AY55" s="555">
        <v>3.6695208105495514E-3</v>
      </c>
      <c r="AZ55" s="555">
        <v>4.4351589952537334E-3</v>
      </c>
      <c r="BA55" s="555">
        <v>1.0674064574062538</v>
      </c>
      <c r="BB55" s="555">
        <v>3.4890375665848468E-2</v>
      </c>
      <c r="BC55" s="555">
        <v>3.401293381661593E-2</v>
      </c>
      <c r="BD55" s="555">
        <v>3.7734646784839392E-2</v>
      </c>
      <c r="BE55" s="555">
        <v>2.4732541684355493E-2</v>
      </c>
      <c r="BF55" s="555">
        <v>3.3217471335269234E-2</v>
      </c>
      <c r="BG55" s="555">
        <v>3.5169508800251305E-2</v>
      </c>
      <c r="BH55" s="555">
        <v>1.9620786418646313E-2</v>
      </c>
      <c r="BI55" s="555">
        <v>1.3986674569663687E-2</v>
      </c>
      <c r="BJ55" s="555">
        <v>8.3852190784252351E-2</v>
      </c>
      <c r="BK55" s="555">
        <v>3.4632543779886081E-3</v>
      </c>
      <c r="BL55" s="555">
        <v>7.1083337081225906E-3</v>
      </c>
      <c r="BM55" s="555">
        <v>1.8272048753785201E-3</v>
      </c>
      <c r="BN55" s="555">
        <v>3.8133014842986119E-3</v>
      </c>
      <c r="BO55" s="555">
        <v>1.5633912353618497E-3</v>
      </c>
      <c r="BP55" s="555">
        <v>1.7131225271246702E-3</v>
      </c>
      <c r="BQ55" s="555">
        <v>3.849329747028164E-3</v>
      </c>
      <c r="BR55" s="555">
        <v>2.2580211927419728E-3</v>
      </c>
      <c r="BS55" s="555">
        <v>5.3350767659287824E-3</v>
      </c>
      <c r="BT55" s="555">
        <v>2.2316006888265147E-3</v>
      </c>
      <c r="BU55" s="555">
        <v>3.6845433572623948E-3</v>
      </c>
      <c r="BV55" s="555">
        <v>3.7743582593787236E-3</v>
      </c>
      <c r="BW55" s="555">
        <v>3.6374963558741757E-3</v>
      </c>
      <c r="BX55" s="555">
        <v>5.0265962923686201E-3</v>
      </c>
      <c r="BY55" s="555">
        <v>1.019674659805494E-2</v>
      </c>
      <c r="BZ55" s="556">
        <v>5.0439747925373757E-3</v>
      </c>
      <c r="CA55" s="176"/>
    </row>
    <row r="56" spans="1:79" x14ac:dyDescent="0.15">
      <c r="A56" s="701"/>
      <c r="B56" s="707"/>
      <c r="C56" s="551">
        <v>29</v>
      </c>
      <c r="D56" s="167" t="s">
        <v>46</v>
      </c>
      <c r="E56" s="555">
        <v>6.4561786926921338E-4</v>
      </c>
      <c r="F56" s="555">
        <v>3.987540867596266E-3</v>
      </c>
      <c r="G56" s="555">
        <v>7.3033535550482917E-4</v>
      </c>
      <c r="H56" s="555">
        <v>3.7909543445808179E-4</v>
      </c>
      <c r="I56" s="555">
        <v>8.2866412097223311E-4</v>
      </c>
      <c r="J56" s="555">
        <v>8.0158185271726084E-4</v>
      </c>
      <c r="K56" s="555">
        <v>8.8947018040158533E-5</v>
      </c>
      <c r="L56" s="555">
        <v>9.8376974139863433E-4</v>
      </c>
      <c r="M56" s="555">
        <v>1.998283973060937E-3</v>
      </c>
      <c r="N56" s="555">
        <v>7.4866915792028111E-4</v>
      </c>
      <c r="O56" s="555">
        <v>4.7632040278042324E-4</v>
      </c>
      <c r="P56" s="555">
        <v>1.0952196837604473E-3</v>
      </c>
      <c r="Q56" s="555">
        <v>0.11285487952543456</v>
      </c>
      <c r="R56" s="555">
        <v>2.8761413385436283E-2</v>
      </c>
      <c r="S56" s="555">
        <v>7.059814698925645E-3</v>
      </c>
      <c r="T56" s="555">
        <v>3.6090200700768286E-3</v>
      </c>
      <c r="U56" s="555">
        <v>1.2726122074897163E-2</v>
      </c>
      <c r="V56" s="555">
        <v>3.1987206037197044E-3</v>
      </c>
      <c r="W56" s="555">
        <v>1.018350260678837E-2</v>
      </c>
      <c r="X56" s="555">
        <v>4.9991277885941005E-4</v>
      </c>
      <c r="Y56" s="555">
        <v>7.3415152138454863E-3</v>
      </c>
      <c r="Z56" s="555">
        <v>7.6988964814193915E-4</v>
      </c>
      <c r="AA56" s="555">
        <v>1.4774737658304428E-2</v>
      </c>
      <c r="AB56" s="555">
        <v>1.0848189550937532E-3</v>
      </c>
      <c r="AC56" s="555">
        <v>6.7772313770099262E-4</v>
      </c>
      <c r="AD56" s="555">
        <v>9.6029314679849326E-4</v>
      </c>
      <c r="AE56" s="555">
        <v>4.9507018939703887E-4</v>
      </c>
      <c r="AF56" s="555">
        <v>1.4225137463302041E-3</v>
      </c>
      <c r="AG56" s="555">
        <v>1.373990970301132E-3</v>
      </c>
      <c r="AH56" s="555">
        <v>1.8616689217715518E-3</v>
      </c>
      <c r="AI56" s="555">
        <v>1.1233490911790485E-3</v>
      </c>
      <c r="AJ56" s="555">
        <v>6.2129025418151366E-4</v>
      </c>
      <c r="AK56" s="555">
        <v>8.1333219456851348E-4</v>
      </c>
      <c r="AL56" s="555">
        <v>5.1249628815924599E-3</v>
      </c>
      <c r="AM56" s="555">
        <v>7.0972564637910218E-4</v>
      </c>
      <c r="AN56" s="555">
        <v>1.0157760954221434E-3</v>
      </c>
      <c r="AO56" s="555">
        <v>8.7245936309251657E-4</v>
      </c>
      <c r="AP56" s="555">
        <v>7.3658362086464612E-4</v>
      </c>
      <c r="AQ56" s="555">
        <v>3.0965228728716356E-3</v>
      </c>
      <c r="AR56" s="555">
        <v>8.6830957261259476E-4</v>
      </c>
      <c r="AS56" s="555">
        <v>7.3260814018271541E-4</v>
      </c>
      <c r="AT56" s="555">
        <v>8.9209890765711149E-4</v>
      </c>
      <c r="AU56" s="555">
        <v>1.073917221845543E-3</v>
      </c>
      <c r="AV56" s="555">
        <v>1.9912412426990869E-4</v>
      </c>
      <c r="AW56" s="555">
        <v>1.3234028962173219E-3</v>
      </c>
      <c r="AX56" s="555">
        <v>2.5162889334954391E-3</v>
      </c>
      <c r="AY56" s="555">
        <v>7.7861229639837192E-4</v>
      </c>
      <c r="AZ56" s="555">
        <v>5.6884844265619875E-4</v>
      </c>
      <c r="BA56" s="555">
        <v>1.5601545226562954E-3</v>
      </c>
      <c r="BB56" s="555">
        <v>1.1433920360208061</v>
      </c>
      <c r="BC56" s="555">
        <v>3.9114802417820754E-2</v>
      </c>
      <c r="BD56" s="555">
        <v>1.3519965882890806E-2</v>
      </c>
      <c r="BE56" s="555">
        <v>3.3977646576849371E-3</v>
      </c>
      <c r="BF56" s="555">
        <v>1.4935984897210632E-2</v>
      </c>
      <c r="BG56" s="555">
        <v>3.1977184912532993E-3</v>
      </c>
      <c r="BH56" s="555">
        <v>1.2905655241920269E-2</v>
      </c>
      <c r="BI56" s="555">
        <v>1.227454357528136E-3</v>
      </c>
      <c r="BJ56" s="555">
        <v>7.1415606876084961E-3</v>
      </c>
      <c r="BK56" s="555">
        <v>1.1678978900778016E-3</v>
      </c>
      <c r="BL56" s="555">
        <v>1.1338549864790213E-2</v>
      </c>
      <c r="BM56" s="555">
        <v>9.6225721046309107E-4</v>
      </c>
      <c r="BN56" s="555">
        <v>9.785426456955966E-4</v>
      </c>
      <c r="BO56" s="555">
        <v>1.3683203110744183E-3</v>
      </c>
      <c r="BP56" s="555">
        <v>4.7733121621507221E-4</v>
      </c>
      <c r="BQ56" s="555">
        <v>1.8367089773160122E-3</v>
      </c>
      <c r="BR56" s="555">
        <v>1.8341513905063486E-3</v>
      </c>
      <c r="BS56" s="555">
        <v>1.5038914726620638E-3</v>
      </c>
      <c r="BT56" s="555">
        <v>1.1886968161559496E-3</v>
      </c>
      <c r="BU56" s="555">
        <v>8.8470060798597448E-4</v>
      </c>
      <c r="BV56" s="555">
        <v>1.0143619629959459E-3</v>
      </c>
      <c r="BW56" s="555">
        <v>8.945606341426127E-3</v>
      </c>
      <c r="BX56" s="555">
        <v>8.4886268773558292E-4</v>
      </c>
      <c r="BY56" s="555">
        <v>1.1150128362217367E-3</v>
      </c>
      <c r="BZ56" s="556">
        <v>7.5603543890421186E-4</v>
      </c>
      <c r="CA56" s="176"/>
    </row>
    <row r="57" spans="1:79" x14ac:dyDescent="0.15">
      <c r="A57" s="701"/>
      <c r="B57" s="707"/>
      <c r="C57" s="551">
        <v>30</v>
      </c>
      <c r="D57" s="167" t="s">
        <v>47</v>
      </c>
      <c r="E57" s="555">
        <v>7.811782364220022E-4</v>
      </c>
      <c r="F57" s="555">
        <v>1.3712580875823704E-3</v>
      </c>
      <c r="G57" s="555">
        <v>9.3792699998743428E-4</v>
      </c>
      <c r="H57" s="555">
        <v>4.726827622299212E-4</v>
      </c>
      <c r="I57" s="555">
        <v>9.1441768736744578E-4</v>
      </c>
      <c r="J57" s="555">
        <v>1.0054292094214044E-3</v>
      </c>
      <c r="K57" s="555">
        <v>9.036612790268086E-5</v>
      </c>
      <c r="L57" s="555">
        <v>3.1907328191107488E-3</v>
      </c>
      <c r="M57" s="555">
        <v>1.7738416639260953E-3</v>
      </c>
      <c r="N57" s="555">
        <v>8.3260856717867857E-4</v>
      </c>
      <c r="O57" s="555">
        <v>6.2498530323284128E-4</v>
      </c>
      <c r="P57" s="555">
        <v>9.8371818038731095E-4</v>
      </c>
      <c r="Q57" s="555">
        <v>4.8273637326902222E-3</v>
      </c>
      <c r="R57" s="555">
        <v>0.12865988992588848</v>
      </c>
      <c r="S57" s="555">
        <v>2.1309661448365071E-3</v>
      </c>
      <c r="T57" s="555">
        <v>4.0004276769148254E-3</v>
      </c>
      <c r="U57" s="555">
        <v>2.7169286031932948E-3</v>
      </c>
      <c r="V57" s="555">
        <v>2.096026118320347E-3</v>
      </c>
      <c r="W57" s="555">
        <v>2.06349333135819E-3</v>
      </c>
      <c r="X57" s="555">
        <v>6.4923312081636454E-4</v>
      </c>
      <c r="Y57" s="555">
        <v>1.3380544530067751E-3</v>
      </c>
      <c r="Z57" s="555">
        <v>7.1302731739263103E-4</v>
      </c>
      <c r="AA57" s="555">
        <v>2.4166649917335211E-3</v>
      </c>
      <c r="AB57" s="555">
        <v>1.1934418320812706E-3</v>
      </c>
      <c r="AC57" s="555">
        <v>8.1572512359721449E-4</v>
      </c>
      <c r="AD57" s="555">
        <v>1.2867114355006061E-3</v>
      </c>
      <c r="AE57" s="555">
        <v>5.1781920069838812E-4</v>
      </c>
      <c r="AF57" s="555">
        <v>1.3111212969064757E-3</v>
      </c>
      <c r="AG57" s="555">
        <v>1.8434174296344233E-3</v>
      </c>
      <c r="AH57" s="555">
        <v>1.6496940099564017E-3</v>
      </c>
      <c r="AI57" s="555">
        <v>1.2646718607418322E-3</v>
      </c>
      <c r="AJ57" s="555">
        <v>6.2773247891455687E-4</v>
      </c>
      <c r="AK57" s="555">
        <v>1.0502483102916831E-3</v>
      </c>
      <c r="AL57" s="555">
        <v>7.6125691736029259E-3</v>
      </c>
      <c r="AM57" s="555">
        <v>7.3608876832250531E-4</v>
      </c>
      <c r="AN57" s="555">
        <v>1.0979106603295344E-3</v>
      </c>
      <c r="AO57" s="555">
        <v>8.5346346136764E-4</v>
      </c>
      <c r="AP57" s="555">
        <v>8.8736529151877427E-4</v>
      </c>
      <c r="AQ57" s="555">
        <v>2.1272685558049887E-3</v>
      </c>
      <c r="AR57" s="555">
        <v>1.1431593523107662E-3</v>
      </c>
      <c r="AS57" s="555">
        <v>9.3932526698938706E-4</v>
      </c>
      <c r="AT57" s="555">
        <v>1.0740210879726525E-3</v>
      </c>
      <c r="AU57" s="555">
        <v>1.4005473595454176E-3</v>
      </c>
      <c r="AV57" s="555">
        <v>2.2189964419572783E-4</v>
      </c>
      <c r="AW57" s="555">
        <v>3.9361866580779952E-3</v>
      </c>
      <c r="AX57" s="555">
        <v>2.4341404223521762E-3</v>
      </c>
      <c r="AY57" s="555">
        <v>8.8555834012956313E-4</v>
      </c>
      <c r="AZ57" s="555">
        <v>7.7849258049726298E-4</v>
      </c>
      <c r="BA57" s="555">
        <v>1.3046352373032341E-3</v>
      </c>
      <c r="BB57" s="555">
        <v>5.5338739725140276E-3</v>
      </c>
      <c r="BC57" s="555">
        <v>1.1296186988148709</v>
      </c>
      <c r="BD57" s="555">
        <v>2.9705873926207022E-3</v>
      </c>
      <c r="BE57" s="555">
        <v>4.3742739488196207E-3</v>
      </c>
      <c r="BF57" s="555">
        <v>3.6741800260646053E-3</v>
      </c>
      <c r="BG57" s="555">
        <v>2.6235356832937438E-3</v>
      </c>
      <c r="BH57" s="555">
        <v>2.7424248172087076E-3</v>
      </c>
      <c r="BI57" s="555">
        <v>1.3581474282465496E-3</v>
      </c>
      <c r="BJ57" s="555">
        <v>1.8686629732734077E-3</v>
      </c>
      <c r="BK57" s="555">
        <v>1.3934473940876639E-3</v>
      </c>
      <c r="BL57" s="555">
        <v>2.7121515031666137E-3</v>
      </c>
      <c r="BM57" s="555">
        <v>1.2002092444003897E-3</v>
      </c>
      <c r="BN57" s="555">
        <v>1.2673378398777066E-3</v>
      </c>
      <c r="BO57" s="555">
        <v>1.849380744146879E-3</v>
      </c>
      <c r="BP57" s="555">
        <v>5.4312285455383443E-4</v>
      </c>
      <c r="BQ57" s="555">
        <v>2.1346290209028778E-3</v>
      </c>
      <c r="BR57" s="555">
        <v>2.4877908294667688E-3</v>
      </c>
      <c r="BS57" s="555">
        <v>1.3878066354950742E-3</v>
      </c>
      <c r="BT57" s="555">
        <v>1.4630808357766255E-3</v>
      </c>
      <c r="BU57" s="555">
        <v>1.0073011884199554E-3</v>
      </c>
      <c r="BV57" s="555">
        <v>1.348624613748888E-3</v>
      </c>
      <c r="BW57" s="555">
        <v>1.2587416040880687E-2</v>
      </c>
      <c r="BX57" s="555">
        <v>9.7475558082407612E-4</v>
      </c>
      <c r="BY57" s="555">
        <v>1.2530801936135778E-3</v>
      </c>
      <c r="BZ57" s="556">
        <v>8.2471659154112681E-4</v>
      </c>
      <c r="CA57" s="176"/>
    </row>
    <row r="58" spans="1:79" x14ac:dyDescent="0.15">
      <c r="A58" s="701"/>
      <c r="B58" s="707"/>
      <c r="C58" s="551">
        <v>31</v>
      </c>
      <c r="D58" s="167" t="s">
        <v>48</v>
      </c>
      <c r="E58" s="555">
        <v>3.1070356860611793E-4</v>
      </c>
      <c r="F58" s="555">
        <v>2.5347244788608274E-4</v>
      </c>
      <c r="G58" s="555">
        <v>3.2458683046102127E-4</v>
      </c>
      <c r="H58" s="555">
        <v>1.8215160044818591E-4</v>
      </c>
      <c r="I58" s="555">
        <v>2.6443854208353104E-4</v>
      </c>
      <c r="J58" s="555">
        <v>2.9179603386311412E-4</v>
      </c>
      <c r="K58" s="555">
        <v>2.5239471032117987E-5</v>
      </c>
      <c r="L58" s="555">
        <v>2.4766991708172664E-4</v>
      </c>
      <c r="M58" s="555">
        <v>2.9827264688677324E-4</v>
      </c>
      <c r="N58" s="555">
        <v>1.8650494352822033E-4</v>
      </c>
      <c r="O58" s="555">
        <v>1.6809427883186239E-4</v>
      </c>
      <c r="P58" s="555">
        <v>1.9213899555017787E-4</v>
      </c>
      <c r="Q58" s="555">
        <v>1.8982115459549431E-3</v>
      </c>
      <c r="R58" s="555">
        <v>3.6295719704363587E-3</v>
      </c>
      <c r="S58" s="555">
        <v>3.4718863493920692E-2</v>
      </c>
      <c r="T58" s="555">
        <v>3.7905474257368113E-4</v>
      </c>
      <c r="U58" s="555">
        <v>6.6203830624174853E-4</v>
      </c>
      <c r="V58" s="555">
        <v>8.4573376527924957E-4</v>
      </c>
      <c r="W58" s="555">
        <v>4.8754889776198712E-4</v>
      </c>
      <c r="X58" s="555">
        <v>2.3244841644038267E-4</v>
      </c>
      <c r="Y58" s="555">
        <v>5.3467497886310945E-4</v>
      </c>
      <c r="Z58" s="555">
        <v>2.0220395958131046E-4</v>
      </c>
      <c r="AA58" s="555">
        <v>6.7859247526547259E-4</v>
      </c>
      <c r="AB58" s="555">
        <v>4.0983035730224961E-4</v>
      </c>
      <c r="AC58" s="555">
        <v>1.0704858089893967E-3</v>
      </c>
      <c r="AD58" s="555">
        <v>4.2465626226408733E-4</v>
      </c>
      <c r="AE58" s="555">
        <v>1.6136312598018926E-4</v>
      </c>
      <c r="AF58" s="555">
        <v>4.2603090425112736E-4</v>
      </c>
      <c r="AG58" s="555">
        <v>6.2348199476861172E-4</v>
      </c>
      <c r="AH58" s="555">
        <v>4.0525557426832424E-3</v>
      </c>
      <c r="AI58" s="555">
        <v>4.4705774436827427E-4</v>
      </c>
      <c r="AJ58" s="555">
        <v>7.0383753382558178E-3</v>
      </c>
      <c r="AK58" s="555">
        <v>4.0257673296916114E-4</v>
      </c>
      <c r="AL58" s="555">
        <v>2.0952087229172854E-3</v>
      </c>
      <c r="AM58" s="555">
        <v>8.9085450045970249E-4</v>
      </c>
      <c r="AN58" s="555">
        <v>1.4205032825934044E-2</v>
      </c>
      <c r="AO58" s="555">
        <v>7.3515055960519438E-4</v>
      </c>
      <c r="AP58" s="555">
        <v>2.7891084315231701E-4</v>
      </c>
      <c r="AQ58" s="555">
        <v>3.3438199213844938E-4</v>
      </c>
      <c r="AR58" s="555">
        <v>3.3891719286128228E-4</v>
      </c>
      <c r="AS58" s="555">
        <v>3.0113850686396606E-4</v>
      </c>
      <c r="AT58" s="555">
        <v>2.9758482708369259E-4</v>
      </c>
      <c r="AU58" s="555">
        <v>3.5993793300329729E-4</v>
      </c>
      <c r="AV58" s="555">
        <v>5.3315420625835358E-5</v>
      </c>
      <c r="AW58" s="555">
        <v>3.1805911842618161E-4</v>
      </c>
      <c r="AX58" s="555">
        <v>3.341767554945719E-4</v>
      </c>
      <c r="AY58" s="555">
        <v>1.8302242840609917E-4</v>
      </c>
      <c r="AZ58" s="555">
        <v>1.809612442905253E-4</v>
      </c>
      <c r="BA58" s="555">
        <v>2.3860513023993591E-4</v>
      </c>
      <c r="BB58" s="555">
        <v>1.9663552236167032E-3</v>
      </c>
      <c r="BC58" s="555">
        <v>3.4176933796054372E-3</v>
      </c>
      <c r="BD58" s="555">
        <v>1.0540968732637055</v>
      </c>
      <c r="BE58" s="555">
        <v>3.6998721581769499E-4</v>
      </c>
      <c r="BF58" s="555">
        <v>8.1532272874936494E-4</v>
      </c>
      <c r="BG58" s="555">
        <v>7.0187559545465273E-4</v>
      </c>
      <c r="BH58" s="555">
        <v>6.7099556927668045E-4</v>
      </c>
      <c r="BI58" s="555">
        <v>3.9495779908258497E-4</v>
      </c>
      <c r="BJ58" s="555">
        <v>5.5695847724976095E-4</v>
      </c>
      <c r="BK58" s="555">
        <v>3.3464956052260279E-4</v>
      </c>
      <c r="BL58" s="555">
        <v>6.6173465043301916E-4</v>
      </c>
      <c r="BM58" s="555">
        <v>3.4527280109734578E-4</v>
      </c>
      <c r="BN58" s="555">
        <v>9.6777290978352509E-4</v>
      </c>
      <c r="BO58" s="555">
        <v>5.0708228750264523E-4</v>
      </c>
      <c r="BP58" s="555">
        <v>1.4120717046381187E-4</v>
      </c>
      <c r="BQ58" s="555">
        <v>5.6422156263073069E-4</v>
      </c>
      <c r="BR58" s="555">
        <v>7.3995737541507063E-4</v>
      </c>
      <c r="BS58" s="555">
        <v>2.829525153624883E-3</v>
      </c>
      <c r="BT58" s="555">
        <v>4.2149544279337535E-4</v>
      </c>
      <c r="BU58" s="555">
        <v>7.5766790996807188E-3</v>
      </c>
      <c r="BV58" s="555">
        <v>4.1887258626314934E-4</v>
      </c>
      <c r="BW58" s="555">
        <v>2.8746912243630043E-3</v>
      </c>
      <c r="BX58" s="555">
        <v>8.9758465253695339E-4</v>
      </c>
      <c r="BY58" s="555">
        <v>1.4977389297117267E-2</v>
      </c>
      <c r="BZ58" s="556">
        <v>4.5998988856057863E-4</v>
      </c>
      <c r="CA58" s="176"/>
    </row>
    <row r="59" spans="1:79" x14ac:dyDescent="0.15">
      <c r="A59" s="701"/>
      <c r="B59" s="707"/>
      <c r="C59" s="551">
        <v>32</v>
      </c>
      <c r="D59" s="167" t="s">
        <v>181</v>
      </c>
      <c r="E59" s="555">
        <v>9.7240588516757809E-4</v>
      </c>
      <c r="F59" s="555">
        <v>1.1209058587556609E-3</v>
      </c>
      <c r="G59" s="555">
        <v>1.1505394307251273E-3</v>
      </c>
      <c r="H59" s="555">
        <v>5.9374366122289955E-4</v>
      </c>
      <c r="I59" s="555">
        <v>9.5915881255052426E-4</v>
      </c>
      <c r="J59" s="555">
        <v>1.1378053656304326E-3</v>
      </c>
      <c r="K59" s="555">
        <v>9.9496916694865995E-5</v>
      </c>
      <c r="L59" s="555">
        <v>9.1572797346202266E-4</v>
      </c>
      <c r="M59" s="555">
        <v>1.1844707865362231E-3</v>
      </c>
      <c r="N59" s="555">
        <v>7.4259954473792234E-4</v>
      </c>
      <c r="O59" s="555">
        <v>9.3133660759907723E-4</v>
      </c>
      <c r="P59" s="555">
        <v>1.8591812718425495E-3</v>
      </c>
      <c r="Q59" s="555">
        <v>1.123638141216006E-2</v>
      </c>
      <c r="R59" s="555">
        <v>7.3971852747325385E-3</v>
      </c>
      <c r="S59" s="555">
        <v>8.595242561250635E-2</v>
      </c>
      <c r="T59" s="555">
        <v>0.28115941632773067</v>
      </c>
      <c r="U59" s="555">
        <v>0.10426660792560927</v>
      </c>
      <c r="V59" s="555">
        <v>0.25629987882839722</v>
      </c>
      <c r="W59" s="555">
        <v>1.5681983722877491E-2</v>
      </c>
      <c r="X59" s="555">
        <v>1.3440776315655439E-3</v>
      </c>
      <c r="Y59" s="555">
        <v>2.8975169930619219E-3</v>
      </c>
      <c r="Z59" s="555">
        <v>9.2595165641050315E-4</v>
      </c>
      <c r="AA59" s="555">
        <v>2.659083354068969E-3</v>
      </c>
      <c r="AB59" s="555">
        <v>1.5303738959365632E-3</v>
      </c>
      <c r="AC59" s="555">
        <v>1.2260481126920085E-3</v>
      </c>
      <c r="AD59" s="555">
        <v>1.7841308944569567E-3</v>
      </c>
      <c r="AE59" s="555">
        <v>6.9600608248294278E-4</v>
      </c>
      <c r="AF59" s="555">
        <v>2.1019056679677426E-3</v>
      </c>
      <c r="AG59" s="555">
        <v>2.9910496196332644E-3</v>
      </c>
      <c r="AH59" s="555">
        <v>5.1196610762759579E-3</v>
      </c>
      <c r="AI59" s="555">
        <v>3.042480057425895E-3</v>
      </c>
      <c r="AJ59" s="555">
        <v>1.5643971606379545E-3</v>
      </c>
      <c r="AK59" s="555">
        <v>1.556466726510309E-3</v>
      </c>
      <c r="AL59" s="555">
        <v>9.465636480003984E-3</v>
      </c>
      <c r="AM59" s="555">
        <v>1.0727536767568548E-3</v>
      </c>
      <c r="AN59" s="555">
        <v>2.7150247782767714E-2</v>
      </c>
      <c r="AO59" s="555">
        <v>1.5616545189666166E-3</v>
      </c>
      <c r="AP59" s="555">
        <v>1.0674091144324336E-3</v>
      </c>
      <c r="AQ59" s="555">
        <v>1.5329549953874526E-3</v>
      </c>
      <c r="AR59" s="555">
        <v>1.2771161776310329E-3</v>
      </c>
      <c r="AS59" s="555">
        <v>1.0955585729570947E-3</v>
      </c>
      <c r="AT59" s="555">
        <v>1.1163260738772389E-3</v>
      </c>
      <c r="AU59" s="555">
        <v>1.4689891403320899E-3</v>
      </c>
      <c r="AV59" s="555">
        <v>2.2324501032021279E-4</v>
      </c>
      <c r="AW59" s="555">
        <v>1.23946493487069E-3</v>
      </c>
      <c r="AX59" s="555">
        <v>1.404785314603774E-3</v>
      </c>
      <c r="AY59" s="555">
        <v>7.7147432067240992E-4</v>
      </c>
      <c r="AZ59" s="555">
        <v>1.0003542848888206E-3</v>
      </c>
      <c r="BA59" s="555">
        <v>3.1135711628189375E-3</v>
      </c>
      <c r="BB59" s="555">
        <v>1.1390795901250157E-2</v>
      </c>
      <c r="BC59" s="555">
        <v>1.3537662760987099E-2</v>
      </c>
      <c r="BD59" s="555">
        <v>0.10325113641590261</v>
      </c>
      <c r="BE59" s="555">
        <v>1.2348181203540509</v>
      </c>
      <c r="BF59" s="555">
        <v>0.11809103799154282</v>
      </c>
      <c r="BG59" s="555">
        <v>0.24702601771342853</v>
      </c>
      <c r="BH59" s="555">
        <v>2.0862942628083473E-2</v>
      </c>
      <c r="BI59" s="555">
        <v>5.6997720401814967E-3</v>
      </c>
      <c r="BJ59" s="555">
        <v>3.0713688385336645E-3</v>
      </c>
      <c r="BK59" s="555">
        <v>1.5304764809393318E-3</v>
      </c>
      <c r="BL59" s="555">
        <v>2.7005452254989853E-3</v>
      </c>
      <c r="BM59" s="555">
        <v>1.3460771979604978E-3</v>
      </c>
      <c r="BN59" s="555">
        <v>1.5569874452370925E-3</v>
      </c>
      <c r="BO59" s="555">
        <v>2.1833482323012129E-3</v>
      </c>
      <c r="BP59" s="555">
        <v>6.2148849541434888E-4</v>
      </c>
      <c r="BQ59" s="555">
        <v>2.5532767374694051E-3</v>
      </c>
      <c r="BR59" s="555">
        <v>3.5276075392269039E-3</v>
      </c>
      <c r="BS59" s="555">
        <v>3.8141777729782732E-3</v>
      </c>
      <c r="BT59" s="555">
        <v>2.5624874601437716E-3</v>
      </c>
      <c r="BU59" s="555">
        <v>1.8927261527890791E-3</v>
      </c>
      <c r="BV59" s="555">
        <v>1.718847454062998E-3</v>
      </c>
      <c r="BW59" s="555">
        <v>1.3009936469809623E-2</v>
      </c>
      <c r="BX59" s="555">
        <v>1.2371713838449623E-3</v>
      </c>
      <c r="BY59" s="555">
        <v>2.7892798467134279E-2</v>
      </c>
      <c r="BZ59" s="556">
        <v>1.1967862860011323E-3</v>
      </c>
      <c r="CA59" s="176"/>
    </row>
    <row r="60" spans="1:79" x14ac:dyDescent="0.15">
      <c r="A60" s="701"/>
      <c r="B60" s="707"/>
      <c r="C60" s="551">
        <v>33</v>
      </c>
      <c r="D60" s="167" t="s">
        <v>24</v>
      </c>
      <c r="E60" s="555">
        <v>6.312364546372047E-4</v>
      </c>
      <c r="F60" s="555">
        <v>8.619079925521122E-4</v>
      </c>
      <c r="G60" s="555">
        <v>6.1914935427859056E-4</v>
      </c>
      <c r="H60" s="555">
        <v>3.0650526620122469E-4</v>
      </c>
      <c r="I60" s="555">
        <v>6.3511973710528064E-4</v>
      </c>
      <c r="J60" s="555">
        <v>5.7310128756173605E-4</v>
      </c>
      <c r="K60" s="555">
        <v>6.6570165033923574E-5</v>
      </c>
      <c r="L60" s="555">
        <v>5.2630011503216028E-4</v>
      </c>
      <c r="M60" s="555">
        <v>6.882021761338542E-4</v>
      </c>
      <c r="N60" s="555">
        <v>4.5681695861112844E-4</v>
      </c>
      <c r="O60" s="555">
        <v>4.1821128596960817E-4</v>
      </c>
      <c r="P60" s="555">
        <v>6.1740813562138972E-4</v>
      </c>
      <c r="Q60" s="555">
        <v>2.0070510179504557E-2</v>
      </c>
      <c r="R60" s="555">
        <v>1.0348236095499279E-2</v>
      </c>
      <c r="S60" s="555">
        <v>9.4311279559912507E-3</v>
      </c>
      <c r="T60" s="555">
        <v>8.5379211586883805E-3</v>
      </c>
      <c r="U60" s="555">
        <v>4.5082818505469871E-2</v>
      </c>
      <c r="V60" s="555">
        <v>3.0343424943684812E-2</v>
      </c>
      <c r="W60" s="555">
        <v>3.8232192771922857E-2</v>
      </c>
      <c r="X60" s="555">
        <v>7.4673345857610685E-4</v>
      </c>
      <c r="Y60" s="555">
        <v>6.2844061724220959E-3</v>
      </c>
      <c r="Z60" s="555">
        <v>6.1942217398244478E-4</v>
      </c>
      <c r="AA60" s="555">
        <v>1.8403239386656923E-3</v>
      </c>
      <c r="AB60" s="555">
        <v>7.9097780552707256E-4</v>
      </c>
      <c r="AC60" s="555">
        <v>6.4573667100594346E-4</v>
      </c>
      <c r="AD60" s="555">
        <v>7.3085004218938513E-4</v>
      </c>
      <c r="AE60" s="555">
        <v>3.9248283751012737E-4</v>
      </c>
      <c r="AF60" s="555">
        <v>2.2036398324648118E-3</v>
      </c>
      <c r="AG60" s="555">
        <v>1.1031824494289377E-3</v>
      </c>
      <c r="AH60" s="555">
        <v>2.9997808847551407E-3</v>
      </c>
      <c r="AI60" s="555">
        <v>1.1911772599722326E-3</v>
      </c>
      <c r="AJ60" s="555">
        <v>5.0999322859785628E-4</v>
      </c>
      <c r="AK60" s="555">
        <v>6.4634782136460515E-4</v>
      </c>
      <c r="AL60" s="555">
        <v>3.5141654637899471E-3</v>
      </c>
      <c r="AM60" s="555">
        <v>6.0295432145628363E-4</v>
      </c>
      <c r="AN60" s="555">
        <v>1.1104748448595657E-3</v>
      </c>
      <c r="AO60" s="555">
        <v>1.0920595441632488E-3</v>
      </c>
      <c r="AP60" s="555">
        <v>9.2189336161009117E-4</v>
      </c>
      <c r="AQ60" s="555">
        <v>1.3074584096614771E-3</v>
      </c>
      <c r="AR60" s="555">
        <v>7.453259383818435E-4</v>
      </c>
      <c r="AS60" s="555">
        <v>5.7819976890341603E-4</v>
      </c>
      <c r="AT60" s="555">
        <v>7.1136380903976944E-4</v>
      </c>
      <c r="AU60" s="555">
        <v>7.8260152721429724E-4</v>
      </c>
      <c r="AV60" s="555">
        <v>1.4262825771008052E-4</v>
      </c>
      <c r="AW60" s="555">
        <v>7.3686439362618129E-4</v>
      </c>
      <c r="AX60" s="555">
        <v>8.3818168957520891E-4</v>
      </c>
      <c r="AY60" s="555">
        <v>4.7244300630077958E-4</v>
      </c>
      <c r="AZ60" s="555">
        <v>4.9058124085927797E-4</v>
      </c>
      <c r="BA60" s="555">
        <v>9.4425096151567643E-4</v>
      </c>
      <c r="BB60" s="555">
        <v>1.9575802895297544E-2</v>
      </c>
      <c r="BC60" s="555">
        <v>1.8197759946357889E-2</v>
      </c>
      <c r="BD60" s="555">
        <v>1.5044964497859661E-2</v>
      </c>
      <c r="BE60" s="555">
        <v>8.5255827902715516E-3</v>
      </c>
      <c r="BF60" s="555">
        <v>1.0959335122792404</v>
      </c>
      <c r="BG60" s="555">
        <v>1.4783743135910091E-2</v>
      </c>
      <c r="BH60" s="555">
        <v>5.2624565252169637E-2</v>
      </c>
      <c r="BI60" s="555">
        <v>1.5386358060638433E-3</v>
      </c>
      <c r="BJ60" s="555">
        <v>6.6826633915057611E-3</v>
      </c>
      <c r="BK60" s="555">
        <v>9.1229759738950772E-4</v>
      </c>
      <c r="BL60" s="555">
        <v>1.9026553685685093E-3</v>
      </c>
      <c r="BM60" s="555">
        <v>7.1936922706593309E-4</v>
      </c>
      <c r="BN60" s="555">
        <v>9.0365633023196978E-4</v>
      </c>
      <c r="BO60" s="555">
        <v>1.04985132599389E-3</v>
      </c>
      <c r="BP60" s="555">
        <v>3.9072941408103382E-4</v>
      </c>
      <c r="BQ60" s="555">
        <v>2.0438016349011504E-3</v>
      </c>
      <c r="BR60" s="555">
        <v>1.5301012983124035E-3</v>
      </c>
      <c r="BS60" s="555">
        <v>2.5447370448778064E-3</v>
      </c>
      <c r="BT60" s="555">
        <v>1.3521966897506615E-3</v>
      </c>
      <c r="BU60" s="555">
        <v>7.339772854957255E-4</v>
      </c>
      <c r="BV60" s="555">
        <v>7.9996604139696782E-4</v>
      </c>
      <c r="BW60" s="555">
        <v>6.5457151659663124E-3</v>
      </c>
      <c r="BX60" s="555">
        <v>7.2686797431818231E-4</v>
      </c>
      <c r="BY60" s="555">
        <v>1.1694422272580814E-3</v>
      </c>
      <c r="BZ60" s="556">
        <v>9.1537149930366363E-4</v>
      </c>
      <c r="CA60" s="176"/>
    </row>
    <row r="61" spans="1:79" x14ac:dyDescent="0.15">
      <c r="A61" s="701"/>
      <c r="B61" s="707"/>
      <c r="C61" s="551">
        <v>34</v>
      </c>
      <c r="D61" s="167" t="s">
        <v>60</v>
      </c>
      <c r="E61" s="555">
        <v>7.0550964367951252E-5</v>
      </c>
      <c r="F61" s="555">
        <v>8.5033897400583135E-5</v>
      </c>
      <c r="G61" s="555">
        <v>7.835386913710876E-5</v>
      </c>
      <c r="H61" s="555">
        <v>4.0067981138568171E-5</v>
      </c>
      <c r="I61" s="555">
        <v>6.0168171555941718E-5</v>
      </c>
      <c r="J61" s="555">
        <v>7.9371449819703996E-5</v>
      </c>
      <c r="K61" s="555">
        <v>8.977859707583342E-6</v>
      </c>
      <c r="L61" s="555">
        <v>5.9173424319949163E-5</v>
      </c>
      <c r="M61" s="555">
        <v>8.9977882955966069E-5</v>
      </c>
      <c r="N61" s="555">
        <v>5.1406325211015251E-5</v>
      </c>
      <c r="O61" s="555">
        <v>4.2677454255014461E-5</v>
      </c>
      <c r="P61" s="555">
        <v>5.6189146877449317E-5</v>
      </c>
      <c r="Q61" s="555">
        <v>2.1700020138137936E-4</v>
      </c>
      <c r="R61" s="555">
        <v>1.0501003528484769E-4</v>
      </c>
      <c r="S61" s="555">
        <v>7.0074368825076796E-5</v>
      </c>
      <c r="T61" s="555">
        <v>8.4332945976940978E-5</v>
      </c>
      <c r="U61" s="555">
        <v>7.2547664782372632E-5</v>
      </c>
      <c r="V61" s="555">
        <v>4.6034038568336811E-3</v>
      </c>
      <c r="W61" s="555">
        <v>3.1951448317200535E-3</v>
      </c>
      <c r="X61" s="555">
        <v>5.0541750427981673E-5</v>
      </c>
      <c r="Y61" s="555">
        <v>5.3739366812647108E-4</v>
      </c>
      <c r="Z61" s="555">
        <v>7.2280371389008528E-5</v>
      </c>
      <c r="AA61" s="555">
        <v>1.6995556887478003E-4</v>
      </c>
      <c r="AB61" s="555">
        <v>1.0606810021760039E-4</v>
      </c>
      <c r="AC61" s="555">
        <v>1.5047550366817844E-4</v>
      </c>
      <c r="AD61" s="555">
        <v>1.3934034620731559E-4</v>
      </c>
      <c r="AE61" s="555">
        <v>8.2740624598384485E-5</v>
      </c>
      <c r="AF61" s="555">
        <v>2.0823297138090606E-4</v>
      </c>
      <c r="AG61" s="555">
        <v>1.8917015155097769E-4</v>
      </c>
      <c r="AH61" s="555">
        <v>9.9717521590650805E-4</v>
      </c>
      <c r="AI61" s="555">
        <v>1.4648834664860951E-4</v>
      </c>
      <c r="AJ61" s="555">
        <v>5.5099456252797806E-5</v>
      </c>
      <c r="AK61" s="555">
        <v>1.0402411779744569E-4</v>
      </c>
      <c r="AL61" s="555">
        <v>5.588635093076316E-4</v>
      </c>
      <c r="AM61" s="555">
        <v>9.898158906222007E-5</v>
      </c>
      <c r="AN61" s="555">
        <v>8.4181850034258814E-5</v>
      </c>
      <c r="AO61" s="555">
        <v>1.967995650100175E-4</v>
      </c>
      <c r="AP61" s="555">
        <v>7.8194285628121812E-5</v>
      </c>
      <c r="AQ61" s="555">
        <v>8.5276167869631961E-5</v>
      </c>
      <c r="AR61" s="555">
        <v>7.8128741116059887E-5</v>
      </c>
      <c r="AS61" s="555">
        <v>6.3023096060659369E-5</v>
      </c>
      <c r="AT61" s="555">
        <v>6.7446515348075999E-5</v>
      </c>
      <c r="AU61" s="555">
        <v>9.3425713489119993E-5</v>
      </c>
      <c r="AV61" s="555">
        <v>1.7904442669752271E-5</v>
      </c>
      <c r="AW61" s="555">
        <v>7.0644158636457171E-5</v>
      </c>
      <c r="AX61" s="555">
        <v>8.8450807849786695E-5</v>
      </c>
      <c r="AY61" s="555">
        <v>4.8468248346291615E-5</v>
      </c>
      <c r="AZ61" s="555">
        <v>4.3649929439436E-5</v>
      </c>
      <c r="BA61" s="555">
        <v>6.5797200030324383E-5</v>
      </c>
      <c r="BB61" s="555">
        <v>4.3868747947559535E-4</v>
      </c>
      <c r="BC61" s="555">
        <v>1.3535476229053906E-4</v>
      </c>
      <c r="BD61" s="555">
        <v>7.5792417973553862E-5</v>
      </c>
      <c r="BE61" s="555">
        <v>8.6051729759897686E-5</v>
      </c>
      <c r="BF61" s="555">
        <v>8.177766532088786E-5</v>
      </c>
      <c r="BG61" s="555">
        <v>1.0085029173343434</v>
      </c>
      <c r="BH61" s="555">
        <v>3.5149821615321339E-3</v>
      </c>
      <c r="BI61" s="555">
        <v>8.0974381304766666E-5</v>
      </c>
      <c r="BJ61" s="555">
        <v>6.9609124954793107E-4</v>
      </c>
      <c r="BK61" s="555">
        <v>8.9953201588671385E-5</v>
      </c>
      <c r="BL61" s="555">
        <v>1.5541234844839485E-4</v>
      </c>
      <c r="BM61" s="555">
        <v>7.7077164498644355E-5</v>
      </c>
      <c r="BN61" s="555">
        <v>1.4659271405443949E-4</v>
      </c>
      <c r="BO61" s="555">
        <v>1.3711740303826541E-4</v>
      </c>
      <c r="BP61" s="555">
        <v>6.0175501807247399E-5</v>
      </c>
      <c r="BQ61" s="555">
        <v>1.9195674198858859E-4</v>
      </c>
      <c r="BR61" s="555">
        <v>1.9033640886096631E-4</v>
      </c>
      <c r="BS61" s="555">
        <v>8.2432479826054532E-4</v>
      </c>
      <c r="BT61" s="555">
        <v>1.157846648827733E-4</v>
      </c>
      <c r="BU61" s="555">
        <v>6.6793821856652282E-5</v>
      </c>
      <c r="BV61" s="555">
        <v>9.4865072093060411E-5</v>
      </c>
      <c r="BW61" s="555">
        <v>5.6930001809688804E-4</v>
      </c>
      <c r="BX61" s="555">
        <v>9.4163408556821986E-5</v>
      </c>
      <c r="BY61" s="555">
        <v>8.5692078684794187E-5</v>
      </c>
      <c r="BZ61" s="556">
        <v>1.326777710472346E-4</v>
      </c>
      <c r="CA61" s="176"/>
    </row>
    <row r="62" spans="1:79" x14ac:dyDescent="0.15">
      <c r="A62" s="701"/>
      <c r="B62" s="707"/>
      <c r="C62" s="551">
        <v>35</v>
      </c>
      <c r="D62" s="167" t="s">
        <v>174</v>
      </c>
      <c r="E62" s="555">
        <v>6.5780402896153216E-3</v>
      </c>
      <c r="F62" s="555">
        <v>1.1091941513207207E-2</v>
      </c>
      <c r="G62" s="555">
        <v>5.3458301544355826E-3</v>
      </c>
      <c r="H62" s="555">
        <v>2.2482788464974479E-3</v>
      </c>
      <c r="I62" s="555">
        <v>3.828754303897734E-3</v>
      </c>
      <c r="J62" s="555">
        <v>3.7596505549016995E-3</v>
      </c>
      <c r="K62" s="555">
        <v>7.3009421204288253E-4</v>
      </c>
      <c r="L62" s="555">
        <v>2.8972998285397207E-3</v>
      </c>
      <c r="M62" s="555">
        <v>5.6203325627079727E-3</v>
      </c>
      <c r="N62" s="555">
        <v>3.2422226924545901E-3</v>
      </c>
      <c r="O62" s="555">
        <v>3.0467197728569809E-3</v>
      </c>
      <c r="P62" s="555">
        <v>2.7130358785112736E-3</v>
      </c>
      <c r="Q62" s="555">
        <v>3.1097163183754252E-3</v>
      </c>
      <c r="R62" s="555">
        <v>4.022311312903485E-3</v>
      </c>
      <c r="S62" s="555">
        <v>2.9310691082268061E-3</v>
      </c>
      <c r="T62" s="555">
        <v>3.5774118070224991E-3</v>
      </c>
      <c r="U62" s="555">
        <v>2.9741944402725024E-3</v>
      </c>
      <c r="V62" s="555">
        <v>3.5041272784440804E-3</v>
      </c>
      <c r="W62" s="555">
        <v>0.53239058907122916</v>
      </c>
      <c r="X62" s="555">
        <v>3.2003090891307719E-3</v>
      </c>
      <c r="Y62" s="555">
        <v>4.5978756508433909E-3</v>
      </c>
      <c r="Z62" s="555">
        <v>3.6296159618587E-3</v>
      </c>
      <c r="AA62" s="555">
        <v>6.2609501114531032E-3</v>
      </c>
      <c r="AB62" s="555">
        <v>7.0501534602773266E-3</v>
      </c>
      <c r="AC62" s="555">
        <v>3.5820268274602903E-3</v>
      </c>
      <c r="AD62" s="555">
        <v>4.6781524930749208E-3</v>
      </c>
      <c r="AE62" s="555">
        <v>1.6334785574085471E-3</v>
      </c>
      <c r="AF62" s="555">
        <v>4.2412691990966284E-2</v>
      </c>
      <c r="AG62" s="555">
        <v>5.705547031780004E-3</v>
      </c>
      <c r="AH62" s="555">
        <v>2.1655710909432139E-2</v>
      </c>
      <c r="AI62" s="555">
        <v>4.7420876913393684E-3</v>
      </c>
      <c r="AJ62" s="555">
        <v>2.3712952624314562E-3</v>
      </c>
      <c r="AK62" s="555">
        <v>4.4992195519900826E-3</v>
      </c>
      <c r="AL62" s="555">
        <v>1.8226085004696357E-2</v>
      </c>
      <c r="AM62" s="555">
        <v>3.7554152212951816E-3</v>
      </c>
      <c r="AN62" s="555">
        <v>5.6158335871485925E-3</v>
      </c>
      <c r="AO62" s="555">
        <v>6.9919066248310827E-3</v>
      </c>
      <c r="AP62" s="555">
        <v>1.1407393850740306E-2</v>
      </c>
      <c r="AQ62" s="555">
        <v>7.9884264155891359E-3</v>
      </c>
      <c r="AR62" s="555">
        <v>6.0801595997552567E-3</v>
      </c>
      <c r="AS62" s="555">
        <v>3.6188366474886823E-3</v>
      </c>
      <c r="AT62" s="555">
        <v>4.3655718991623578E-3</v>
      </c>
      <c r="AU62" s="555">
        <v>4.6947365308763504E-3</v>
      </c>
      <c r="AV62" s="555">
        <v>1.181328205341773E-3</v>
      </c>
      <c r="AW62" s="555">
        <v>3.9042221926431334E-3</v>
      </c>
      <c r="AX62" s="555">
        <v>5.3622657424817017E-3</v>
      </c>
      <c r="AY62" s="555">
        <v>3.049490121953912E-3</v>
      </c>
      <c r="AZ62" s="555">
        <v>3.0209963917669043E-3</v>
      </c>
      <c r="BA62" s="555">
        <v>3.2792131025003168E-3</v>
      </c>
      <c r="BB62" s="555">
        <v>3.5754293467344252E-3</v>
      </c>
      <c r="BC62" s="555">
        <v>3.9813156628039558E-3</v>
      </c>
      <c r="BD62" s="555">
        <v>3.655362641537198E-3</v>
      </c>
      <c r="BE62" s="555">
        <v>3.9089822196002539E-3</v>
      </c>
      <c r="BF62" s="555">
        <v>3.7890393180375829E-3</v>
      </c>
      <c r="BG62" s="555">
        <v>3.7610518679561094E-3</v>
      </c>
      <c r="BH62" s="555">
        <v>1.6214805123781026</v>
      </c>
      <c r="BI62" s="555">
        <v>6.1359928816220755E-3</v>
      </c>
      <c r="BJ62" s="555">
        <v>6.0222466434558791E-3</v>
      </c>
      <c r="BK62" s="555">
        <v>4.8368348587440888E-3</v>
      </c>
      <c r="BL62" s="555">
        <v>7.3534276651373905E-3</v>
      </c>
      <c r="BM62" s="555">
        <v>5.1081709820464012E-3</v>
      </c>
      <c r="BN62" s="555">
        <v>4.8516777800296741E-3</v>
      </c>
      <c r="BO62" s="555">
        <v>6.1874474182219263E-3</v>
      </c>
      <c r="BP62" s="555">
        <v>1.7048380483955779E-3</v>
      </c>
      <c r="BQ62" s="555">
        <v>2.9159755439931666E-2</v>
      </c>
      <c r="BR62" s="555">
        <v>7.742514931088588E-3</v>
      </c>
      <c r="BS62" s="555">
        <v>1.7143281808437025E-2</v>
      </c>
      <c r="BT62" s="555">
        <v>5.1351515967351493E-3</v>
      </c>
      <c r="BU62" s="555">
        <v>3.4667965581043634E-3</v>
      </c>
      <c r="BV62" s="555">
        <v>4.9229016421927924E-3</v>
      </c>
      <c r="BW62" s="555">
        <v>3.5867817958821352E-2</v>
      </c>
      <c r="BX62" s="555">
        <v>4.2607006581931537E-3</v>
      </c>
      <c r="BY62" s="555">
        <v>5.4077265472010352E-3</v>
      </c>
      <c r="BZ62" s="556">
        <v>4.8703146133129323E-3</v>
      </c>
      <c r="CA62" s="176"/>
    </row>
    <row r="63" spans="1:79" x14ac:dyDescent="0.15">
      <c r="A63" s="701"/>
      <c r="B63" s="707"/>
      <c r="C63" s="551">
        <v>39</v>
      </c>
      <c r="D63" s="167" t="s">
        <v>0</v>
      </c>
      <c r="E63" s="555">
        <v>3.1272523434932435E-3</v>
      </c>
      <c r="F63" s="555">
        <v>3.98184661235016E-3</v>
      </c>
      <c r="G63" s="555">
        <v>7.9287942463799575E-3</v>
      </c>
      <c r="H63" s="555">
        <v>6.088630030594025E-3</v>
      </c>
      <c r="I63" s="555">
        <v>9.8180058784374576E-3</v>
      </c>
      <c r="J63" s="555">
        <v>5.4902528218014534E-3</v>
      </c>
      <c r="K63" s="555">
        <v>3.0380173135119177E-4</v>
      </c>
      <c r="L63" s="555">
        <v>5.1296360321423304E-3</v>
      </c>
      <c r="M63" s="555">
        <v>7.5363457546532946E-3</v>
      </c>
      <c r="N63" s="555">
        <v>1.1455297230289711E-2</v>
      </c>
      <c r="O63" s="555">
        <v>3.1382438457196363E-2</v>
      </c>
      <c r="P63" s="555">
        <v>5.6015720078405086E-3</v>
      </c>
      <c r="Q63" s="555">
        <v>4.9880057734938438E-3</v>
      </c>
      <c r="R63" s="555">
        <v>4.3678245706576984E-3</v>
      </c>
      <c r="S63" s="555">
        <v>6.4420993397917587E-3</v>
      </c>
      <c r="T63" s="555">
        <v>6.3722186790098933E-3</v>
      </c>
      <c r="U63" s="555">
        <v>6.6746782167413591E-3</v>
      </c>
      <c r="V63" s="555">
        <v>6.5919945068683879E-3</v>
      </c>
      <c r="W63" s="555">
        <v>5.320857188582267E-3</v>
      </c>
      <c r="X63" s="555">
        <v>1.6065191172516854E-2</v>
      </c>
      <c r="Y63" s="555">
        <v>5.2274089131043883E-3</v>
      </c>
      <c r="Z63" s="555">
        <v>7.2465483046086094E-3</v>
      </c>
      <c r="AA63" s="555">
        <v>6.4207290288876657E-3</v>
      </c>
      <c r="AB63" s="555">
        <v>7.1719821566981418E-3</v>
      </c>
      <c r="AC63" s="555">
        <v>4.5730584009737504E-3</v>
      </c>
      <c r="AD63" s="555">
        <v>1.0547535773397246E-2</v>
      </c>
      <c r="AE63" s="555">
        <v>1.8062569131376699E-3</v>
      </c>
      <c r="AF63" s="555">
        <v>3.6998188790566149E-3</v>
      </c>
      <c r="AG63" s="555">
        <v>1.308764415013889E-2</v>
      </c>
      <c r="AH63" s="555">
        <v>9.0216292455480712E-3</v>
      </c>
      <c r="AI63" s="555">
        <v>1.4444020968278293E-2</v>
      </c>
      <c r="AJ63" s="555">
        <v>3.5289023955445728E-3</v>
      </c>
      <c r="AK63" s="555">
        <v>2.7278903753868686E-2</v>
      </c>
      <c r="AL63" s="555">
        <v>7.7199834644590733E-3</v>
      </c>
      <c r="AM63" s="555">
        <v>5.7902048330807287E-3</v>
      </c>
      <c r="AN63" s="555">
        <v>6.8946434839739654E-2</v>
      </c>
      <c r="AO63" s="555">
        <v>3.9689556616479289E-3</v>
      </c>
      <c r="AP63" s="555">
        <v>4.7396630982846841E-3</v>
      </c>
      <c r="AQ63" s="555">
        <v>5.1192424868567107E-3</v>
      </c>
      <c r="AR63" s="555">
        <v>8.8930921253205578E-3</v>
      </c>
      <c r="AS63" s="555">
        <v>1.55683161888248E-2</v>
      </c>
      <c r="AT63" s="555">
        <v>1.4722988695419563E-2</v>
      </c>
      <c r="AU63" s="555">
        <v>7.0380753119897218E-3</v>
      </c>
      <c r="AV63" s="555">
        <v>1.5564984947651456E-3</v>
      </c>
      <c r="AW63" s="555">
        <v>7.1315777238936794E-3</v>
      </c>
      <c r="AX63" s="555">
        <v>9.1640668474776334E-3</v>
      </c>
      <c r="AY63" s="555">
        <v>1.4031247322657838E-2</v>
      </c>
      <c r="AZ63" s="555">
        <v>3.6680955029623777E-2</v>
      </c>
      <c r="BA63" s="555">
        <v>7.0019958673794708E-3</v>
      </c>
      <c r="BB63" s="555">
        <v>5.1919580826544172E-3</v>
      </c>
      <c r="BC63" s="555">
        <v>5.8662310855163921E-3</v>
      </c>
      <c r="BD63" s="555">
        <v>8.626169408928526E-3</v>
      </c>
      <c r="BE63" s="555">
        <v>6.3882452952254377E-3</v>
      </c>
      <c r="BF63" s="555">
        <v>7.7751493372586198E-3</v>
      </c>
      <c r="BG63" s="555">
        <v>8.2816487235837285E-3</v>
      </c>
      <c r="BH63" s="555">
        <v>6.1983760838072366E-3</v>
      </c>
      <c r="BI63" s="555">
        <v>1.0340083469921366</v>
      </c>
      <c r="BJ63" s="555">
        <v>6.423231413287071E-3</v>
      </c>
      <c r="BK63" s="555">
        <v>8.5133656562145516E-3</v>
      </c>
      <c r="BL63" s="555">
        <v>6.7849292525665982E-3</v>
      </c>
      <c r="BM63" s="555">
        <v>6.7468290523979629E-3</v>
      </c>
      <c r="BN63" s="555">
        <v>6.3998803315748337E-3</v>
      </c>
      <c r="BO63" s="555">
        <v>1.4493935035110797E-2</v>
      </c>
      <c r="BP63" s="555">
        <v>1.7168608690455054E-3</v>
      </c>
      <c r="BQ63" s="555">
        <v>4.4986671345677428E-3</v>
      </c>
      <c r="BR63" s="555">
        <v>2.0586972476100932E-2</v>
      </c>
      <c r="BS63" s="555">
        <v>7.4216616725030927E-3</v>
      </c>
      <c r="BT63" s="555">
        <v>1.5172872706352166E-2</v>
      </c>
      <c r="BU63" s="555">
        <v>5.6614991983015405E-3</v>
      </c>
      <c r="BV63" s="555">
        <v>3.2085886320640626E-2</v>
      </c>
      <c r="BW63" s="555">
        <v>9.4837320590471039E-3</v>
      </c>
      <c r="BX63" s="555">
        <v>7.5552857769657982E-3</v>
      </c>
      <c r="BY63" s="555">
        <v>0.10356905683730802</v>
      </c>
      <c r="BZ63" s="556">
        <v>3.5594433806846138E-3</v>
      </c>
      <c r="CA63" s="176"/>
    </row>
    <row r="64" spans="1:79" x14ac:dyDescent="0.15">
      <c r="A64" s="701"/>
      <c r="B64" s="707"/>
      <c r="C64" s="551">
        <v>41</v>
      </c>
      <c r="D64" s="167" t="s">
        <v>26</v>
      </c>
      <c r="E64" s="555">
        <v>2.0794969641557554E-3</v>
      </c>
      <c r="F64" s="555">
        <v>1.670799602068062E-3</v>
      </c>
      <c r="G64" s="555">
        <v>2.5725238099967682E-3</v>
      </c>
      <c r="H64" s="555">
        <v>1.4386210128052293E-3</v>
      </c>
      <c r="I64" s="555">
        <v>3.5202866682759889E-3</v>
      </c>
      <c r="J64" s="555">
        <v>2.9007683810556265E-3</v>
      </c>
      <c r="K64" s="555">
        <v>2.2300508012372934E-4</v>
      </c>
      <c r="L64" s="555">
        <v>2.6488530323906792E-3</v>
      </c>
      <c r="M64" s="555">
        <v>2.4719500074533033E-3</v>
      </c>
      <c r="N64" s="555">
        <v>6.1735025840750895E-3</v>
      </c>
      <c r="O64" s="555">
        <v>2.8178569470122409E-3</v>
      </c>
      <c r="P64" s="555">
        <v>3.1233976763823208E-3</v>
      </c>
      <c r="Q64" s="555">
        <v>2.9151047639255356E-3</v>
      </c>
      <c r="R64" s="555">
        <v>2.4658949030668797E-3</v>
      </c>
      <c r="S64" s="555">
        <v>2.4436772069708619E-3</v>
      </c>
      <c r="T64" s="555">
        <v>3.8468579383439633E-3</v>
      </c>
      <c r="U64" s="555">
        <v>2.7792479152021089E-3</v>
      </c>
      <c r="V64" s="555">
        <v>3.2084473050956229E-3</v>
      </c>
      <c r="W64" s="555">
        <v>3.3821916737447472E-3</v>
      </c>
      <c r="X64" s="555">
        <v>1.6755902619190537E-3</v>
      </c>
      <c r="Y64" s="555">
        <v>2.5484314537338325E-3</v>
      </c>
      <c r="Z64" s="555">
        <v>1.6432678786192196E-3</v>
      </c>
      <c r="AA64" s="555">
        <v>2.5143535245928522E-3</v>
      </c>
      <c r="AB64" s="555">
        <v>2.68388559358457E-3</v>
      </c>
      <c r="AC64" s="555">
        <v>9.9235226476247686E-4</v>
      </c>
      <c r="AD64" s="555">
        <v>8.2364757790157983E-4</v>
      </c>
      <c r="AE64" s="555">
        <v>3.9616670099277591E-4</v>
      </c>
      <c r="AF64" s="555">
        <v>1.2345025670075895E-3</v>
      </c>
      <c r="AG64" s="555">
        <v>1.2896263989512918E-3</v>
      </c>
      <c r="AH64" s="555">
        <v>1.3775336723553925E-3</v>
      </c>
      <c r="AI64" s="555">
        <v>1.2285761558729288E-3</v>
      </c>
      <c r="AJ64" s="555">
        <v>1.3795196351717718E-3</v>
      </c>
      <c r="AK64" s="555">
        <v>1.2516308008395864E-3</v>
      </c>
      <c r="AL64" s="555">
        <v>1.0593142768007145E-3</v>
      </c>
      <c r="AM64" s="555">
        <v>1.6380409119072811E-3</v>
      </c>
      <c r="AN64" s="555">
        <v>5.3241726491018064E-3</v>
      </c>
      <c r="AO64" s="555">
        <v>1.0515984452170249E-3</v>
      </c>
      <c r="AP64" s="555">
        <v>6.9396540720341026E-3</v>
      </c>
      <c r="AQ64" s="555">
        <v>7.5521507843130768E-3</v>
      </c>
      <c r="AR64" s="555">
        <v>4.6964338596648487E-3</v>
      </c>
      <c r="AS64" s="555">
        <v>6.7232271209198098E-3</v>
      </c>
      <c r="AT64" s="555">
        <v>1.1489364775080453E-2</v>
      </c>
      <c r="AU64" s="555">
        <v>8.2829005929250122E-3</v>
      </c>
      <c r="AV64" s="555">
        <v>1.5128678238203806E-3</v>
      </c>
      <c r="AW64" s="555">
        <v>9.2978450990663913E-3</v>
      </c>
      <c r="AX64" s="555">
        <v>1.1080692247855725E-2</v>
      </c>
      <c r="AY64" s="555">
        <v>1.2250873981379619E-2</v>
      </c>
      <c r="AZ64" s="555">
        <v>8.0576062129503294E-3</v>
      </c>
      <c r="BA64" s="555">
        <v>9.7755354909924638E-3</v>
      </c>
      <c r="BB64" s="555">
        <v>6.1412011630012538E-3</v>
      </c>
      <c r="BC64" s="555">
        <v>5.6718894763891949E-3</v>
      </c>
      <c r="BD64" s="555">
        <v>5.6262267468207491E-3</v>
      </c>
      <c r="BE64" s="555">
        <v>8.6625264609120501E-3</v>
      </c>
      <c r="BF64" s="555">
        <v>6.623842831391261E-3</v>
      </c>
      <c r="BG64" s="555">
        <v>6.7074471009870781E-3</v>
      </c>
      <c r="BH64" s="555">
        <v>5.5794108793010364E-3</v>
      </c>
      <c r="BI64" s="555">
        <v>6.5349810441092185E-3</v>
      </c>
      <c r="BJ64" s="555">
        <v>1.0047240364700996</v>
      </c>
      <c r="BK64" s="555">
        <v>2.5853341966357066E-2</v>
      </c>
      <c r="BL64" s="555">
        <v>5.6369654759960482E-2</v>
      </c>
      <c r="BM64" s="555">
        <v>6.973074743373075E-3</v>
      </c>
      <c r="BN64" s="555">
        <v>6.4575082829218542E-3</v>
      </c>
      <c r="BO64" s="555">
        <v>5.9128624982123096E-3</v>
      </c>
      <c r="BP64" s="555">
        <v>1.4648281732196759E-2</v>
      </c>
      <c r="BQ64" s="555">
        <v>1.2993506698476825E-2</v>
      </c>
      <c r="BR64" s="555">
        <v>7.0252531178012249E-3</v>
      </c>
      <c r="BS64" s="555">
        <v>9.5162440729459237E-3</v>
      </c>
      <c r="BT64" s="555">
        <v>1.0330393655947744E-2</v>
      </c>
      <c r="BU64" s="555">
        <v>6.0084641324243404E-3</v>
      </c>
      <c r="BV64" s="555">
        <v>4.245531523430498E-3</v>
      </c>
      <c r="BW64" s="555">
        <v>3.7541947488161169E-3</v>
      </c>
      <c r="BX64" s="555">
        <v>7.0267971891941304E-3</v>
      </c>
      <c r="BY64" s="555">
        <v>7.6679075445636883E-3</v>
      </c>
      <c r="BZ64" s="556">
        <v>1.7130136227578079E-2</v>
      </c>
      <c r="CA64" s="176"/>
    </row>
    <row r="65" spans="1:79" x14ac:dyDescent="0.15">
      <c r="A65" s="701"/>
      <c r="B65" s="707"/>
      <c r="C65" s="551">
        <v>46</v>
      </c>
      <c r="D65" s="167" t="s">
        <v>175</v>
      </c>
      <c r="E65" s="555">
        <v>2.4564623178793179E-2</v>
      </c>
      <c r="F65" s="555">
        <v>1.7126579562858513E-2</v>
      </c>
      <c r="G65" s="555">
        <v>2.3035565104533581E-2</v>
      </c>
      <c r="H65" s="555">
        <v>1.7909243463729647E-2</v>
      </c>
      <c r="I65" s="555">
        <v>3.3962630633410922E-2</v>
      </c>
      <c r="J65" s="555">
        <v>3.0882621867087356E-2</v>
      </c>
      <c r="K65" s="555">
        <v>3.4197526549291203E-3</v>
      </c>
      <c r="L65" s="555">
        <v>2.7292849604732019E-2</v>
      </c>
      <c r="M65" s="555">
        <v>3.1658145238746813E-2</v>
      </c>
      <c r="N65" s="555">
        <v>7.2340375600307427E-2</v>
      </c>
      <c r="O65" s="555">
        <v>3.6045840324265666E-2</v>
      </c>
      <c r="P65" s="555">
        <v>3.2970278794327935E-2</v>
      </c>
      <c r="Q65" s="555">
        <v>2.7879997078777596E-2</v>
      </c>
      <c r="R65" s="555">
        <v>2.0653719395195988E-2</v>
      </c>
      <c r="S65" s="555">
        <v>2.1510110704514571E-2</v>
      </c>
      <c r="T65" s="555">
        <v>3.8995773466500835E-2</v>
      </c>
      <c r="U65" s="555">
        <v>2.2524292152703049E-2</v>
      </c>
      <c r="V65" s="555">
        <v>2.2925343560547512E-2</v>
      </c>
      <c r="W65" s="555">
        <v>3.0133767053083089E-2</v>
      </c>
      <c r="X65" s="555">
        <v>1.7308563602525612E-2</v>
      </c>
      <c r="Y65" s="555">
        <v>1.8208881967038827E-2</v>
      </c>
      <c r="Z65" s="555">
        <v>4.7975792156034848E-2</v>
      </c>
      <c r="AA65" s="555">
        <v>5.2445221839270272E-2</v>
      </c>
      <c r="AB65" s="555">
        <v>6.9096129763323411E-2</v>
      </c>
      <c r="AC65" s="555">
        <v>1.7921839802140196E-2</v>
      </c>
      <c r="AD65" s="555">
        <v>7.7063806395719341E-3</v>
      </c>
      <c r="AE65" s="555">
        <v>6.3363849080863678E-3</v>
      </c>
      <c r="AF65" s="555">
        <v>1.5287199257645184E-2</v>
      </c>
      <c r="AG65" s="555">
        <v>1.1343516497443085E-2</v>
      </c>
      <c r="AH65" s="555">
        <v>2.0369477484288471E-2</v>
      </c>
      <c r="AI65" s="555">
        <v>1.5906369244085103E-2</v>
      </c>
      <c r="AJ65" s="555">
        <v>1.4892666507327863E-2</v>
      </c>
      <c r="AK65" s="555">
        <v>1.0099741014553999E-2</v>
      </c>
      <c r="AL65" s="555">
        <v>9.322343860433336E-3</v>
      </c>
      <c r="AM65" s="555">
        <v>2.6565430741623052E-2</v>
      </c>
      <c r="AN65" s="555">
        <v>3.5982987622978357E-2</v>
      </c>
      <c r="AO65" s="555">
        <v>9.9099026332162537E-3</v>
      </c>
      <c r="AP65" s="555">
        <v>2.582327080035603E-2</v>
      </c>
      <c r="AQ65" s="555">
        <v>5.3073176381089965E-2</v>
      </c>
      <c r="AR65" s="555">
        <v>2.9718629790394829E-2</v>
      </c>
      <c r="AS65" s="555">
        <v>4.2040906510131995E-2</v>
      </c>
      <c r="AT65" s="555">
        <v>7.3892808592330994E-2</v>
      </c>
      <c r="AU65" s="555">
        <v>5.0550928975689358E-2</v>
      </c>
      <c r="AV65" s="555">
        <v>1.0103154600773916E-2</v>
      </c>
      <c r="AW65" s="555">
        <v>4.9284867174523565E-2</v>
      </c>
      <c r="AX65" s="555">
        <v>7.006762290186147E-2</v>
      </c>
      <c r="AY65" s="555">
        <v>9.5825038734678306E-2</v>
      </c>
      <c r="AZ65" s="555">
        <v>5.8110730411181193E-2</v>
      </c>
      <c r="BA65" s="555">
        <v>4.7301918148795946E-2</v>
      </c>
      <c r="BB65" s="555">
        <v>3.4373991840442437E-2</v>
      </c>
      <c r="BC65" s="555">
        <v>2.9440676732143727E-2</v>
      </c>
      <c r="BD65" s="555">
        <v>3.0324286503090277E-2</v>
      </c>
      <c r="BE65" s="555">
        <v>5.3716495234655964E-2</v>
      </c>
      <c r="BF65" s="555">
        <v>3.0459228603931961E-2</v>
      </c>
      <c r="BG65" s="555">
        <v>2.6798329537385215E-2</v>
      </c>
      <c r="BH65" s="555">
        <v>4.119761801908315E-2</v>
      </c>
      <c r="BI65" s="555">
        <v>3.7982625757136179E-2</v>
      </c>
      <c r="BJ65" s="555">
        <v>2.0154416048496656E-2</v>
      </c>
      <c r="BK65" s="555">
        <v>1.1215697869330714</v>
      </c>
      <c r="BL65" s="555">
        <v>6.9525297031431912E-2</v>
      </c>
      <c r="BM65" s="555">
        <v>7.9723256945240767E-2</v>
      </c>
      <c r="BN65" s="555">
        <v>2.8452079465786512E-2</v>
      </c>
      <c r="BO65" s="555">
        <v>1.1045364282990919E-2</v>
      </c>
      <c r="BP65" s="555">
        <v>7.3486655081762709E-3</v>
      </c>
      <c r="BQ65" s="555">
        <v>2.0323810448026922E-2</v>
      </c>
      <c r="BR65" s="555">
        <v>1.3075812058250593E-2</v>
      </c>
      <c r="BS65" s="555">
        <v>1.7856481005933088E-2</v>
      </c>
      <c r="BT65" s="555">
        <v>2.1949915617584737E-2</v>
      </c>
      <c r="BU65" s="555">
        <v>2.5387172271498924E-2</v>
      </c>
      <c r="BV65" s="555">
        <v>1.1836269911556155E-2</v>
      </c>
      <c r="BW65" s="555">
        <v>1.2829909606215868E-2</v>
      </c>
      <c r="BX65" s="555">
        <v>4.254985730858258E-2</v>
      </c>
      <c r="BY65" s="555">
        <v>4.2069465258223124E-2</v>
      </c>
      <c r="BZ65" s="556">
        <v>9.7360051402041268E-3</v>
      </c>
      <c r="CA65" s="176"/>
    </row>
    <row r="66" spans="1:79" x14ac:dyDescent="0.15">
      <c r="A66" s="701"/>
      <c r="B66" s="707"/>
      <c r="C66" s="551">
        <v>47</v>
      </c>
      <c r="D66" s="167" t="s">
        <v>176</v>
      </c>
      <c r="E66" s="555">
        <v>7.8164116748857945E-4</v>
      </c>
      <c r="F66" s="555">
        <v>6.4522180794618323E-4</v>
      </c>
      <c r="G66" s="555">
        <v>1.1786778276634874E-3</v>
      </c>
      <c r="H66" s="555">
        <v>6.329835166681714E-4</v>
      </c>
      <c r="I66" s="555">
        <v>1.3254881409433135E-3</v>
      </c>
      <c r="J66" s="555">
        <v>1.417057999868365E-3</v>
      </c>
      <c r="K66" s="555">
        <v>9.8461508103544243E-5</v>
      </c>
      <c r="L66" s="555">
        <v>9.2461471370103624E-4</v>
      </c>
      <c r="M66" s="555">
        <v>7.3787056633610687E-4</v>
      </c>
      <c r="N66" s="555">
        <v>2.0429417782484639E-3</v>
      </c>
      <c r="O66" s="555">
        <v>6.6253095645776112E-4</v>
      </c>
      <c r="P66" s="555">
        <v>9.7903312041018186E-4</v>
      </c>
      <c r="Q66" s="555">
        <v>8.8453904210120831E-4</v>
      </c>
      <c r="R66" s="555">
        <v>7.5050992015681208E-4</v>
      </c>
      <c r="S66" s="555">
        <v>7.4131459834705102E-4</v>
      </c>
      <c r="T66" s="555">
        <v>1.1134468389188581E-3</v>
      </c>
      <c r="U66" s="555">
        <v>8.3981166397871369E-4</v>
      </c>
      <c r="V66" s="555">
        <v>9.7596142253194196E-4</v>
      </c>
      <c r="W66" s="555">
        <v>1.1175356135207668E-3</v>
      </c>
      <c r="X66" s="555">
        <v>5.9434828784653293E-4</v>
      </c>
      <c r="Y66" s="555">
        <v>8.009086097275404E-4</v>
      </c>
      <c r="Z66" s="555">
        <v>3.9591898037235896E-4</v>
      </c>
      <c r="AA66" s="555">
        <v>2.7657267975798091E-3</v>
      </c>
      <c r="AB66" s="555">
        <v>9.9552782656809518E-4</v>
      </c>
      <c r="AC66" s="555">
        <v>3.7136229380293627E-4</v>
      </c>
      <c r="AD66" s="555">
        <v>3.5304268186064669E-4</v>
      </c>
      <c r="AE66" s="555">
        <v>1.3991275371279241E-4</v>
      </c>
      <c r="AF66" s="555">
        <v>5.8860421204542674E-4</v>
      </c>
      <c r="AG66" s="555">
        <v>5.5318393631507154E-4</v>
      </c>
      <c r="AH66" s="555">
        <v>6.78766597008149E-4</v>
      </c>
      <c r="AI66" s="555">
        <v>7.4540894642057334E-4</v>
      </c>
      <c r="AJ66" s="555">
        <v>7.8298099830003299E-4</v>
      </c>
      <c r="AK66" s="555">
        <v>5.5875883806317888E-4</v>
      </c>
      <c r="AL66" s="555">
        <v>4.1678187920015129E-4</v>
      </c>
      <c r="AM66" s="555">
        <v>8.9510537950233786E-4</v>
      </c>
      <c r="AN66" s="555">
        <v>2.0750952626092749E-3</v>
      </c>
      <c r="AO66" s="555">
        <v>4.7524092613881319E-4</v>
      </c>
      <c r="AP66" s="555">
        <v>2.1695488765842083E-3</v>
      </c>
      <c r="AQ66" s="555">
        <v>4.1366685855995936E-3</v>
      </c>
      <c r="AR66" s="555">
        <v>3.440543862544429E-3</v>
      </c>
      <c r="AS66" s="555">
        <v>3.2870704177739175E-3</v>
      </c>
      <c r="AT66" s="555">
        <v>4.6465986994424328E-3</v>
      </c>
      <c r="AU66" s="555">
        <v>4.8954946981398491E-3</v>
      </c>
      <c r="AV66" s="555">
        <v>1.1028146822236427E-3</v>
      </c>
      <c r="AW66" s="555">
        <v>2.139082227075163E-3</v>
      </c>
      <c r="AX66" s="555">
        <v>2.2284736357223354E-3</v>
      </c>
      <c r="AY66" s="555">
        <v>4.2872785214398768E-3</v>
      </c>
      <c r="AZ66" s="555">
        <v>1.6492388864935085E-3</v>
      </c>
      <c r="BA66" s="555">
        <v>1.9840305511090845E-3</v>
      </c>
      <c r="BB66" s="555">
        <v>1.7105943728310288E-3</v>
      </c>
      <c r="BC66" s="555">
        <v>1.6023541905364682E-3</v>
      </c>
      <c r="BD66" s="555">
        <v>1.7501433345381984E-3</v>
      </c>
      <c r="BE66" s="555">
        <v>2.5843643098014714E-3</v>
      </c>
      <c r="BF66" s="555">
        <v>1.7253813498820023E-3</v>
      </c>
      <c r="BG66" s="555">
        <v>1.5646000689942849E-3</v>
      </c>
      <c r="BH66" s="555">
        <v>1.9404579413358283E-3</v>
      </c>
      <c r="BI66" s="555">
        <v>2.1731431469994263E-3</v>
      </c>
      <c r="BJ66" s="555">
        <v>2.2091625389935414E-3</v>
      </c>
      <c r="BK66" s="555">
        <v>1.7879840501457238E-3</v>
      </c>
      <c r="BL66" s="555">
        <v>1.0933136577890259</v>
      </c>
      <c r="BM66" s="555">
        <v>9.5578092330348054E-3</v>
      </c>
      <c r="BN66" s="555">
        <v>3.1342982386099757E-3</v>
      </c>
      <c r="BO66" s="555">
        <v>2.1245107026003985E-3</v>
      </c>
      <c r="BP66" s="555">
        <v>8.9882662854476358E-4</v>
      </c>
      <c r="BQ66" s="555">
        <v>5.9518473120803959E-3</v>
      </c>
      <c r="BR66" s="555">
        <v>2.8740111463277443E-3</v>
      </c>
      <c r="BS66" s="555">
        <v>4.6910169995056155E-3</v>
      </c>
      <c r="BT66" s="555">
        <v>9.6752397260562867E-3</v>
      </c>
      <c r="BU66" s="555">
        <v>6.2437828567009964E-3</v>
      </c>
      <c r="BV66" s="555">
        <v>3.2228630352973213E-3</v>
      </c>
      <c r="BW66" s="555">
        <v>1.6744082050841635E-3</v>
      </c>
      <c r="BX66" s="555">
        <v>1.0076655897934857E-2</v>
      </c>
      <c r="BY66" s="555">
        <v>3.1281390582796795E-3</v>
      </c>
      <c r="BZ66" s="556">
        <v>2.115056266003959E-3</v>
      </c>
      <c r="CA66" s="176"/>
    </row>
    <row r="67" spans="1:79" x14ac:dyDescent="0.15">
      <c r="A67" s="701"/>
      <c r="B67" s="707"/>
      <c r="C67" s="551">
        <v>48</v>
      </c>
      <c r="D67" s="167" t="s">
        <v>182</v>
      </c>
      <c r="E67" s="555">
        <v>1.3132213282372261E-3</v>
      </c>
      <c r="F67" s="555">
        <v>1.4716221963997479E-3</v>
      </c>
      <c r="G67" s="555">
        <v>1.7005499414152142E-3</v>
      </c>
      <c r="H67" s="555">
        <v>9.8183059944187932E-4</v>
      </c>
      <c r="I67" s="555">
        <v>1.7210251005864796E-3</v>
      </c>
      <c r="J67" s="555">
        <v>2.3500571120579836E-3</v>
      </c>
      <c r="K67" s="555">
        <v>1.7722531215580962E-4</v>
      </c>
      <c r="L67" s="555">
        <v>1.4376909410548507E-3</v>
      </c>
      <c r="M67" s="555">
        <v>1.9745774180366226E-3</v>
      </c>
      <c r="N67" s="555">
        <v>2.1138919499854884E-3</v>
      </c>
      <c r="O67" s="555">
        <v>1.3208095140360143E-3</v>
      </c>
      <c r="P67" s="555">
        <v>1.1605964648138908E-3</v>
      </c>
      <c r="Q67" s="555">
        <v>1.2120802455421909E-3</v>
      </c>
      <c r="R67" s="555">
        <v>9.1118622914005884E-4</v>
      </c>
      <c r="S67" s="555">
        <v>1.2051676077429543E-3</v>
      </c>
      <c r="T67" s="555">
        <v>1.9430663580375497E-3</v>
      </c>
      <c r="U67" s="555">
        <v>1.2048369330989075E-3</v>
      </c>
      <c r="V67" s="555">
        <v>1.4421961967290818E-3</v>
      </c>
      <c r="W67" s="555">
        <v>1.808777658730776E-3</v>
      </c>
      <c r="X67" s="555">
        <v>9.715754800159311E-4</v>
      </c>
      <c r="Y67" s="555">
        <v>1.2814437050152807E-3</v>
      </c>
      <c r="Z67" s="555">
        <v>2.1750416956147814E-3</v>
      </c>
      <c r="AA67" s="555">
        <v>1.9686633042708141E-3</v>
      </c>
      <c r="AB67" s="555">
        <v>2.0984808263334073E-3</v>
      </c>
      <c r="AC67" s="555">
        <v>9.2824939371797253E-4</v>
      </c>
      <c r="AD67" s="555">
        <v>1.1523915503419916E-3</v>
      </c>
      <c r="AE67" s="555">
        <v>3.5566247556726983E-4</v>
      </c>
      <c r="AF67" s="555">
        <v>1.9204283227592775E-3</v>
      </c>
      <c r="AG67" s="555">
        <v>1.6654116795734063E-3</v>
      </c>
      <c r="AH67" s="555">
        <v>4.7407751804570807E-3</v>
      </c>
      <c r="AI67" s="555">
        <v>1.6705743209534099E-3</v>
      </c>
      <c r="AJ67" s="555">
        <v>1.479557706027742E-3</v>
      </c>
      <c r="AK67" s="555">
        <v>9.3475581808636309E-4</v>
      </c>
      <c r="AL67" s="555">
        <v>1.0061019102818554E-3</v>
      </c>
      <c r="AM67" s="555">
        <v>2.9010147626332304E-3</v>
      </c>
      <c r="AN67" s="555">
        <v>2.4002297336476715E-3</v>
      </c>
      <c r="AO67" s="555">
        <v>2.5934813332320387E-3</v>
      </c>
      <c r="AP67" s="555">
        <v>2.5223224258231593E-3</v>
      </c>
      <c r="AQ67" s="555">
        <v>5.8242280680782053E-3</v>
      </c>
      <c r="AR67" s="555">
        <v>3.5693828767960237E-3</v>
      </c>
      <c r="AS67" s="555">
        <v>2.5524869119606924E-3</v>
      </c>
      <c r="AT67" s="555">
        <v>4.2741843133654043E-3</v>
      </c>
      <c r="AU67" s="555">
        <v>6.2829454177107565E-3</v>
      </c>
      <c r="AV67" s="555">
        <v>6.2952959482214215E-4</v>
      </c>
      <c r="AW67" s="555">
        <v>2.4809354988225727E-3</v>
      </c>
      <c r="AX67" s="555">
        <v>6.1800327341236675E-3</v>
      </c>
      <c r="AY67" s="555">
        <v>2.9906023476649925E-3</v>
      </c>
      <c r="AZ67" s="555">
        <v>2.2865096304704054E-3</v>
      </c>
      <c r="BA67" s="555">
        <v>2.0349345641754524E-3</v>
      </c>
      <c r="BB67" s="555">
        <v>2.0783754433825155E-3</v>
      </c>
      <c r="BC67" s="555">
        <v>1.5432621558599368E-3</v>
      </c>
      <c r="BD67" s="555">
        <v>2.4500288669872501E-3</v>
      </c>
      <c r="BE67" s="555">
        <v>3.4600408396044985E-3</v>
      </c>
      <c r="BF67" s="555">
        <v>2.1063420836958452E-3</v>
      </c>
      <c r="BG67" s="555">
        <v>2.1917045210667649E-3</v>
      </c>
      <c r="BH67" s="555">
        <v>2.7200744904405899E-3</v>
      </c>
      <c r="BI67" s="555">
        <v>3.226683387554833E-3</v>
      </c>
      <c r="BJ67" s="555">
        <v>4.5526491524778313E-3</v>
      </c>
      <c r="BK67" s="555">
        <v>1.9435640560525758E-2</v>
      </c>
      <c r="BL67" s="555">
        <v>6.0160630741888949E-3</v>
      </c>
      <c r="BM67" s="555">
        <v>1.002801150043823</v>
      </c>
      <c r="BN67" s="555">
        <v>3.2835855164502362E-3</v>
      </c>
      <c r="BO67" s="555">
        <v>6.5431080855444298E-3</v>
      </c>
      <c r="BP67" s="555">
        <v>9.0067442918712818E-4</v>
      </c>
      <c r="BQ67" s="555">
        <v>1.0669733560235834E-2</v>
      </c>
      <c r="BR67" s="555">
        <v>7.2875200490987307E-3</v>
      </c>
      <c r="BS67" s="555">
        <v>2.947309214024027E-2</v>
      </c>
      <c r="BT67" s="555">
        <v>9.063167163384676E-3</v>
      </c>
      <c r="BU67" s="555">
        <v>7.4569133674128015E-3</v>
      </c>
      <c r="BV67" s="555">
        <v>1.9024090204631944E-3</v>
      </c>
      <c r="BW67" s="555">
        <v>3.1694064387888265E-3</v>
      </c>
      <c r="BX67" s="555">
        <v>2.339179021338934E-2</v>
      </c>
      <c r="BY67" s="555">
        <v>3.4868171717551779E-3</v>
      </c>
      <c r="BZ67" s="556">
        <v>1.6863586081156512E-2</v>
      </c>
      <c r="CA67" s="176"/>
    </row>
    <row r="68" spans="1:79" x14ac:dyDescent="0.15">
      <c r="A68" s="701"/>
      <c r="B68" s="707"/>
      <c r="C68" s="551">
        <v>51</v>
      </c>
      <c r="D68" s="167" t="s">
        <v>183</v>
      </c>
      <c r="E68" s="555">
        <v>2.9237064951352934E-2</v>
      </c>
      <c r="F68" s="555">
        <v>9.8364240646630387E-3</v>
      </c>
      <c r="G68" s="555">
        <v>4.4718618454369148E-2</v>
      </c>
      <c r="H68" s="555">
        <v>2.2964434830154614E-2</v>
      </c>
      <c r="I68" s="555">
        <v>4.0541779729455767E-2</v>
      </c>
      <c r="J68" s="555">
        <v>2.9621749322116541E-2</v>
      </c>
      <c r="K68" s="555">
        <v>1.7511215646715504E-3</v>
      </c>
      <c r="L68" s="555">
        <v>2.9469731478081362E-2</v>
      </c>
      <c r="M68" s="555">
        <v>1.9996810144751808E-2</v>
      </c>
      <c r="N68" s="555">
        <v>2.3573366920495668E-2</v>
      </c>
      <c r="O68" s="555">
        <v>1.9192785326566219E-2</v>
      </c>
      <c r="P68" s="555">
        <v>1.7090353690078157E-2</v>
      </c>
      <c r="Q68" s="555">
        <v>2.4906326229529121E-2</v>
      </c>
      <c r="R68" s="555">
        <v>2.2041577177207925E-2</v>
      </c>
      <c r="S68" s="555">
        <v>2.6511462044166486E-2</v>
      </c>
      <c r="T68" s="555">
        <v>3.3704711393553674E-2</v>
      </c>
      <c r="U68" s="555">
        <v>2.8209362247961167E-2</v>
      </c>
      <c r="V68" s="555">
        <v>3.5343491113508964E-2</v>
      </c>
      <c r="W68" s="555">
        <v>4.0259427442937888E-2</v>
      </c>
      <c r="X68" s="555">
        <v>2.1556927478289332E-2</v>
      </c>
      <c r="Y68" s="555">
        <v>2.6253544144731286E-2</v>
      </c>
      <c r="Z68" s="555">
        <v>6.2520548011588527E-3</v>
      </c>
      <c r="AA68" s="555">
        <v>1.7479730686735129E-2</v>
      </c>
      <c r="AB68" s="555">
        <v>1.4977288860878478E-2</v>
      </c>
      <c r="AC68" s="555">
        <v>7.6509477290571714E-3</v>
      </c>
      <c r="AD68" s="555">
        <v>6.7827286060763636E-3</v>
      </c>
      <c r="AE68" s="555">
        <v>2.6927563616749584E-3</v>
      </c>
      <c r="AF68" s="555">
        <v>1.0885374345671734E-2</v>
      </c>
      <c r="AG68" s="555">
        <v>1.0148697958886383E-2</v>
      </c>
      <c r="AH68" s="555">
        <v>1.2149255534986017E-2</v>
      </c>
      <c r="AI68" s="555">
        <v>1.4810767671866936E-2</v>
      </c>
      <c r="AJ68" s="555">
        <v>1.9051227638532189E-2</v>
      </c>
      <c r="AK68" s="555">
        <v>1.862608550766506E-2</v>
      </c>
      <c r="AL68" s="555">
        <v>1.1113347894007935E-2</v>
      </c>
      <c r="AM68" s="555">
        <v>2.9617408882318771E-2</v>
      </c>
      <c r="AN68" s="555">
        <v>9.3147979021925689E-2</v>
      </c>
      <c r="AO68" s="555">
        <v>7.6481188664245916E-3</v>
      </c>
      <c r="AP68" s="555">
        <v>8.2364324563331301E-2</v>
      </c>
      <c r="AQ68" s="555">
        <v>2.4085761817237417E-2</v>
      </c>
      <c r="AR68" s="555">
        <v>9.873532827164995E-2</v>
      </c>
      <c r="AS68" s="555">
        <v>9.6647403067138246E-2</v>
      </c>
      <c r="AT68" s="555">
        <v>0.10307363329412011</v>
      </c>
      <c r="AU68" s="555">
        <v>6.8514821754155186E-2</v>
      </c>
      <c r="AV68" s="555">
        <v>9.6566582998984067E-3</v>
      </c>
      <c r="AW68" s="555">
        <v>8.1323714674896644E-2</v>
      </c>
      <c r="AX68" s="555">
        <v>4.5806320164666389E-2</v>
      </c>
      <c r="AY68" s="555">
        <v>3.7010535343004691E-2</v>
      </c>
      <c r="AZ68" s="555">
        <v>3.9930034139516055E-2</v>
      </c>
      <c r="BA68" s="555">
        <v>4.3895953525054154E-2</v>
      </c>
      <c r="BB68" s="555">
        <v>5.7786625237434913E-2</v>
      </c>
      <c r="BC68" s="555">
        <v>5.5370389765983248E-2</v>
      </c>
      <c r="BD68" s="555">
        <v>7.3347518441135254E-2</v>
      </c>
      <c r="BE68" s="555">
        <v>6.694569550965912E-2</v>
      </c>
      <c r="BF68" s="555">
        <v>7.4972770260593624E-2</v>
      </c>
      <c r="BG68" s="555">
        <v>7.1406900797919295E-2</v>
      </c>
      <c r="BH68" s="555">
        <v>7.7827422505436075E-2</v>
      </c>
      <c r="BI68" s="555">
        <v>7.831839792550184E-2</v>
      </c>
      <c r="BJ68" s="555">
        <v>6.5402027454787126E-2</v>
      </c>
      <c r="BK68" s="555">
        <v>1.3467591099447481E-2</v>
      </c>
      <c r="BL68" s="555">
        <v>3.389970385997132E-2</v>
      </c>
      <c r="BM68" s="555">
        <v>2.6746563061681834E-2</v>
      </c>
      <c r="BN68" s="555">
        <v>1.0169994234894701</v>
      </c>
      <c r="BO68" s="555">
        <v>1.500228874614648E-2</v>
      </c>
      <c r="BP68" s="555">
        <v>4.9777390726352894E-3</v>
      </c>
      <c r="BQ68" s="555">
        <v>3.6816257777221063E-2</v>
      </c>
      <c r="BR68" s="555">
        <v>2.1639297795750138E-2</v>
      </c>
      <c r="BS68" s="555">
        <v>1.7236575671021288E-2</v>
      </c>
      <c r="BT68" s="555">
        <v>2.7932578066876004E-2</v>
      </c>
      <c r="BU68" s="555">
        <v>5.6949579616250585E-2</v>
      </c>
      <c r="BV68" s="555">
        <v>4.6405517372779058E-2</v>
      </c>
      <c r="BW68" s="555">
        <v>2.9937289573752277E-2</v>
      </c>
      <c r="BX68" s="555">
        <v>7.572975309877418E-2</v>
      </c>
      <c r="BY68" s="555">
        <v>0.28654320926129484</v>
      </c>
      <c r="BZ68" s="556">
        <v>1.2317030008285081E-2</v>
      </c>
      <c r="CA68" s="176"/>
    </row>
    <row r="69" spans="1:79" x14ac:dyDescent="0.15">
      <c r="A69" s="701"/>
      <c r="B69" s="707"/>
      <c r="C69" s="551">
        <v>53</v>
      </c>
      <c r="D69" s="167" t="s">
        <v>2</v>
      </c>
      <c r="E69" s="555">
        <v>5.2258091066051792E-3</v>
      </c>
      <c r="F69" s="555">
        <v>6.3923566566733781E-3</v>
      </c>
      <c r="G69" s="555">
        <v>7.8068315837635646E-3</v>
      </c>
      <c r="H69" s="555">
        <v>4.3580200747568992E-3</v>
      </c>
      <c r="I69" s="555">
        <v>7.7209187180265412E-3</v>
      </c>
      <c r="J69" s="555">
        <v>6.9097146337473905E-3</v>
      </c>
      <c r="K69" s="555">
        <v>9.1530277827709229E-4</v>
      </c>
      <c r="L69" s="555">
        <v>5.4321711160560428E-3</v>
      </c>
      <c r="M69" s="555">
        <v>5.9170944402335435E-3</v>
      </c>
      <c r="N69" s="555">
        <v>9.2622190910742128E-3</v>
      </c>
      <c r="O69" s="555">
        <v>6.8918537967346209E-3</v>
      </c>
      <c r="P69" s="555">
        <v>5.6733728993131173E-3</v>
      </c>
      <c r="Q69" s="555">
        <v>6.1438526978481647E-3</v>
      </c>
      <c r="R69" s="555">
        <v>5.4958939467059506E-3</v>
      </c>
      <c r="S69" s="555">
        <v>5.9329190685505125E-3</v>
      </c>
      <c r="T69" s="555">
        <v>8.1823589556136705E-3</v>
      </c>
      <c r="U69" s="555">
        <v>6.1505391183063257E-3</v>
      </c>
      <c r="V69" s="555">
        <v>7.1417981491521494E-3</v>
      </c>
      <c r="W69" s="555">
        <v>9.2974588084399935E-3</v>
      </c>
      <c r="X69" s="555">
        <v>4.4186748111959152E-3</v>
      </c>
      <c r="Y69" s="555">
        <v>6.0697952829003206E-3</v>
      </c>
      <c r="Z69" s="555">
        <v>3.8199419847249625E-3</v>
      </c>
      <c r="AA69" s="555">
        <v>5.565359208778561E-3</v>
      </c>
      <c r="AB69" s="555">
        <v>6.2458425732874728E-3</v>
      </c>
      <c r="AC69" s="555">
        <v>3.2341111733530255E-3</v>
      </c>
      <c r="AD69" s="555">
        <v>5.0841153329735629E-3</v>
      </c>
      <c r="AE69" s="555">
        <v>4.1450359060307487E-3</v>
      </c>
      <c r="AF69" s="555">
        <v>4.3719557082169125E-3</v>
      </c>
      <c r="AG69" s="555">
        <v>3.8672930273934182E-3</v>
      </c>
      <c r="AH69" s="555">
        <v>4.3411803069470763E-3</v>
      </c>
      <c r="AI69" s="555">
        <v>3.6014837127147045E-3</v>
      </c>
      <c r="AJ69" s="555">
        <v>3.7015558367085232E-3</v>
      </c>
      <c r="AK69" s="555">
        <v>4.7665276933832523E-3</v>
      </c>
      <c r="AL69" s="555">
        <v>3.5865991868244012E-3</v>
      </c>
      <c r="AM69" s="555">
        <v>4.9556849078628241E-3</v>
      </c>
      <c r="AN69" s="555">
        <v>1.3285820503251288E-2</v>
      </c>
      <c r="AO69" s="555">
        <v>4.1686581664354622E-3</v>
      </c>
      <c r="AP69" s="555">
        <v>1.7292356925444795E-2</v>
      </c>
      <c r="AQ69" s="555">
        <v>5.610168456582898E-2</v>
      </c>
      <c r="AR69" s="555">
        <v>1.864695029053751E-2</v>
      </c>
      <c r="AS69" s="555">
        <v>3.0026314382579758E-2</v>
      </c>
      <c r="AT69" s="555">
        <v>2.3252204718638609E-2</v>
      </c>
      <c r="AU69" s="555">
        <v>1.9088876713889282E-2</v>
      </c>
      <c r="AV69" s="555">
        <v>7.0256969515677826E-3</v>
      </c>
      <c r="AW69" s="555">
        <v>1.4468945626114902E-2</v>
      </c>
      <c r="AX69" s="555">
        <v>2.2109505088571405E-2</v>
      </c>
      <c r="AY69" s="555">
        <v>1.6715791737466675E-2</v>
      </c>
      <c r="AZ69" s="555">
        <v>1.8160611761705643E-2</v>
      </c>
      <c r="BA69" s="555">
        <v>2.1208294202286228E-2</v>
      </c>
      <c r="BB69" s="555">
        <v>1.5645504741364651E-2</v>
      </c>
      <c r="BC69" s="555">
        <v>1.569377795715006E-2</v>
      </c>
      <c r="BD69" s="555">
        <v>2.2079110963333943E-2</v>
      </c>
      <c r="BE69" s="555">
        <v>1.7134752595048031E-2</v>
      </c>
      <c r="BF69" s="555">
        <v>1.7223978401314229E-2</v>
      </c>
      <c r="BG69" s="555">
        <v>1.7542490836671819E-2</v>
      </c>
      <c r="BH69" s="555">
        <v>1.833420959869602E-2</v>
      </c>
      <c r="BI69" s="555">
        <v>3.2296966594526549E-2</v>
      </c>
      <c r="BJ69" s="555">
        <v>2.1163906481098761E-2</v>
      </c>
      <c r="BK69" s="555">
        <v>2.9432538186116797E-2</v>
      </c>
      <c r="BL69" s="555">
        <v>2.8209275947328947E-2</v>
      </c>
      <c r="BM69" s="555">
        <v>3.4461190456258742E-2</v>
      </c>
      <c r="BN69" s="555">
        <v>2.7225401403342706E-2</v>
      </c>
      <c r="BO69" s="555">
        <v>1.0837045664159708</v>
      </c>
      <c r="BP69" s="555">
        <v>8.3775497243621821E-2</v>
      </c>
      <c r="BQ69" s="555">
        <v>3.863550358826668E-2</v>
      </c>
      <c r="BR69" s="555">
        <v>1.5309695166951996E-2</v>
      </c>
      <c r="BS69" s="555">
        <v>2.3991247519678977E-2</v>
      </c>
      <c r="BT69" s="555">
        <v>1.525001648609898E-2</v>
      </c>
      <c r="BU69" s="555">
        <v>1.670995737371141E-2</v>
      </c>
      <c r="BV69" s="555">
        <v>3.351670633893649E-2</v>
      </c>
      <c r="BW69" s="555">
        <v>1.7351949833790455E-2</v>
      </c>
      <c r="BX69" s="555">
        <v>2.3848127881293545E-2</v>
      </c>
      <c r="BY69" s="555">
        <v>2.1374362608392327E-2</v>
      </c>
      <c r="BZ69" s="556">
        <v>4.2638753235999749E-2</v>
      </c>
      <c r="CA69" s="176"/>
    </row>
    <row r="70" spans="1:79" x14ac:dyDescent="0.15">
      <c r="A70" s="701"/>
      <c r="B70" s="707"/>
      <c r="C70" s="551">
        <v>55</v>
      </c>
      <c r="D70" s="167" t="s">
        <v>28</v>
      </c>
      <c r="E70" s="555">
        <v>3.9576467385929771E-3</v>
      </c>
      <c r="F70" s="555">
        <v>4.5479617870730696E-3</v>
      </c>
      <c r="G70" s="555">
        <v>5.7904595672034686E-3</v>
      </c>
      <c r="H70" s="555">
        <v>2.9943834670812289E-3</v>
      </c>
      <c r="I70" s="555">
        <v>5.2513928142928438E-3</v>
      </c>
      <c r="J70" s="555">
        <v>5.0002457795451068E-3</v>
      </c>
      <c r="K70" s="555">
        <v>5.2860587840486027E-4</v>
      </c>
      <c r="L70" s="555">
        <v>4.4333913834724093E-3</v>
      </c>
      <c r="M70" s="555">
        <v>4.3333742467883702E-3</v>
      </c>
      <c r="N70" s="555">
        <v>5.0961583048636872E-3</v>
      </c>
      <c r="O70" s="555">
        <v>3.5991658819854123E-3</v>
      </c>
      <c r="P70" s="555">
        <v>3.4265861935174956E-3</v>
      </c>
      <c r="Q70" s="555">
        <v>4.2342225872656269E-3</v>
      </c>
      <c r="R70" s="555">
        <v>3.7504023072289084E-3</v>
      </c>
      <c r="S70" s="555">
        <v>3.8543232567238238E-3</v>
      </c>
      <c r="T70" s="555">
        <v>5.083496434982241E-3</v>
      </c>
      <c r="U70" s="555">
        <v>4.1460198299338056E-3</v>
      </c>
      <c r="V70" s="555">
        <v>5.0002238032066321E-3</v>
      </c>
      <c r="W70" s="555">
        <v>5.478403672724258E-3</v>
      </c>
      <c r="X70" s="555">
        <v>3.1541782031697264E-3</v>
      </c>
      <c r="Y70" s="555">
        <v>4.4648914658233819E-3</v>
      </c>
      <c r="Z70" s="555">
        <v>2.6729863147007538E-3</v>
      </c>
      <c r="AA70" s="555">
        <v>4.5773906856704828E-3</v>
      </c>
      <c r="AB70" s="555">
        <v>4.3358111322064205E-3</v>
      </c>
      <c r="AC70" s="555">
        <v>3.5610308294828424E-3</v>
      </c>
      <c r="AD70" s="555">
        <v>3.3727464271475407E-3</v>
      </c>
      <c r="AE70" s="555">
        <v>2.909880261073083E-3</v>
      </c>
      <c r="AF70" s="555">
        <v>3.6931748217318631E-3</v>
      </c>
      <c r="AG70" s="555">
        <v>6.0125382784120846E-3</v>
      </c>
      <c r="AH70" s="555">
        <v>3.7059051978271173E-3</v>
      </c>
      <c r="AI70" s="555">
        <v>3.5847101097362176E-3</v>
      </c>
      <c r="AJ70" s="555">
        <v>3.2980285764847069E-3</v>
      </c>
      <c r="AK70" s="555">
        <v>4.2774406810527693E-3</v>
      </c>
      <c r="AL70" s="555">
        <v>4.0563540757893512E-3</v>
      </c>
      <c r="AM70" s="555">
        <v>4.5771162040783835E-3</v>
      </c>
      <c r="AN70" s="555">
        <v>9.4358828198362193E-3</v>
      </c>
      <c r="AO70" s="555">
        <v>3.6827548210098086E-3</v>
      </c>
      <c r="AP70" s="555">
        <v>9.7146296381995807E-3</v>
      </c>
      <c r="AQ70" s="555">
        <v>2.2562682101152563E-2</v>
      </c>
      <c r="AR70" s="555">
        <v>1.3498295243006298E-2</v>
      </c>
      <c r="AS70" s="555">
        <v>1.3944197655923751E-2</v>
      </c>
      <c r="AT70" s="555">
        <v>1.3175110176651728E-2</v>
      </c>
      <c r="AU70" s="555">
        <v>1.263963756288566E-2</v>
      </c>
      <c r="AV70" s="555">
        <v>2.6982970492891766E-3</v>
      </c>
      <c r="AW70" s="555">
        <v>1.2970365895965882E-2</v>
      </c>
      <c r="AX70" s="555">
        <v>1.2947077831737793E-2</v>
      </c>
      <c r="AY70" s="555">
        <v>8.3549550355284906E-3</v>
      </c>
      <c r="AZ70" s="555">
        <v>7.4304165082861359E-3</v>
      </c>
      <c r="BA70" s="555">
        <v>1.1340677414156671E-2</v>
      </c>
      <c r="BB70" s="555">
        <v>1.0858343594465648E-2</v>
      </c>
      <c r="BC70" s="555">
        <v>9.9029008931920473E-3</v>
      </c>
      <c r="BD70" s="555">
        <v>1.051849075616384E-2</v>
      </c>
      <c r="BE70" s="555">
        <v>9.404496878006794E-3</v>
      </c>
      <c r="BF70" s="555">
        <v>1.0629188840420925E-2</v>
      </c>
      <c r="BG70" s="555">
        <v>1.101674711666379E-2</v>
      </c>
      <c r="BH70" s="555">
        <v>9.7084795041902216E-3</v>
      </c>
      <c r="BI70" s="555">
        <v>1.4921226713810449E-2</v>
      </c>
      <c r="BJ70" s="555">
        <v>1.436258745909034E-2</v>
      </c>
      <c r="BK70" s="555">
        <v>1.4424640958281955E-2</v>
      </c>
      <c r="BL70" s="555">
        <v>1.0505243427537362E-2</v>
      </c>
      <c r="BM70" s="555">
        <v>8.9429800329417341E-3</v>
      </c>
      <c r="BN70" s="555">
        <v>4.2428659981562415E-2</v>
      </c>
      <c r="BO70" s="555">
        <v>2.7191466255634615E-2</v>
      </c>
      <c r="BP70" s="555">
        <v>1.0566443784005033</v>
      </c>
      <c r="BQ70" s="555">
        <v>3.8385909932372973E-2</v>
      </c>
      <c r="BR70" s="555">
        <v>4.2649894758048375E-2</v>
      </c>
      <c r="BS70" s="555">
        <v>9.3235862678421912E-3</v>
      </c>
      <c r="BT70" s="555">
        <v>1.5866234895453024E-2</v>
      </c>
      <c r="BU70" s="555">
        <v>2.7351834461112355E-2</v>
      </c>
      <c r="BV70" s="555">
        <v>2.6511412384109471E-2</v>
      </c>
      <c r="BW70" s="555">
        <v>1.9324864881448495E-2</v>
      </c>
      <c r="BX70" s="555">
        <v>4.5495931954933441E-2</v>
      </c>
      <c r="BY70" s="555">
        <v>1.9128767215368988E-2</v>
      </c>
      <c r="BZ70" s="556">
        <v>2.6432032992492818E-2</v>
      </c>
      <c r="CA70" s="176"/>
    </row>
    <row r="71" spans="1:79" x14ac:dyDescent="0.15">
      <c r="A71" s="701"/>
      <c r="B71" s="707"/>
      <c r="C71" s="551">
        <v>57</v>
      </c>
      <c r="D71" s="167" t="s">
        <v>184</v>
      </c>
      <c r="E71" s="555">
        <v>3.3376832424209753E-2</v>
      </c>
      <c r="F71" s="555">
        <v>8.5959506324479032E-2</v>
      </c>
      <c r="G71" s="555">
        <v>4.3274495802545304E-2</v>
      </c>
      <c r="H71" s="555">
        <v>1.7027537506922281E-2</v>
      </c>
      <c r="I71" s="555">
        <v>3.676033921163304E-2</v>
      </c>
      <c r="J71" s="555">
        <v>2.742130652282385E-2</v>
      </c>
      <c r="K71" s="555">
        <v>6.855554148562884E-3</v>
      </c>
      <c r="L71" s="555">
        <v>2.087076587720342E-2</v>
      </c>
      <c r="M71" s="555">
        <v>4.380928792531559E-2</v>
      </c>
      <c r="N71" s="555">
        <v>3.9552259441824965E-2</v>
      </c>
      <c r="O71" s="555">
        <v>3.3198773912446355E-2</v>
      </c>
      <c r="P71" s="555">
        <v>2.5087479230718791E-2</v>
      </c>
      <c r="Q71" s="555">
        <v>2.4900280973814398E-2</v>
      </c>
      <c r="R71" s="555">
        <v>2.043752627756526E-2</v>
      </c>
      <c r="S71" s="555">
        <v>2.2773105794579019E-2</v>
      </c>
      <c r="T71" s="555">
        <v>2.80414974478774E-2</v>
      </c>
      <c r="U71" s="555">
        <v>2.3384744159969755E-2</v>
      </c>
      <c r="V71" s="555">
        <v>2.4506195046899756E-2</v>
      </c>
      <c r="W71" s="555">
        <v>3.2686788973445846E-2</v>
      </c>
      <c r="X71" s="555">
        <v>2.5934015129841607E-2</v>
      </c>
      <c r="Y71" s="555">
        <v>2.9995327526532594E-2</v>
      </c>
      <c r="Z71" s="555">
        <v>2.3478519789290164E-2</v>
      </c>
      <c r="AA71" s="555">
        <v>2.3528274377356991E-2</v>
      </c>
      <c r="AB71" s="555">
        <v>4.6911096305244752E-2</v>
      </c>
      <c r="AC71" s="555">
        <v>1.8546126663052834E-2</v>
      </c>
      <c r="AD71" s="555">
        <v>1.8436165091006134E-2</v>
      </c>
      <c r="AE71" s="555">
        <v>5.0588822904529488E-3</v>
      </c>
      <c r="AF71" s="555">
        <v>3.7392635856202616E-2</v>
      </c>
      <c r="AG71" s="555">
        <v>1.7810777197520528E-2</v>
      </c>
      <c r="AH71" s="555">
        <v>2.6769159424807971E-2</v>
      </c>
      <c r="AI71" s="555">
        <v>2.0699684851989083E-2</v>
      </c>
      <c r="AJ71" s="555">
        <v>1.4823127104590399E-2</v>
      </c>
      <c r="AK71" s="555">
        <v>2.5806479600488166E-2</v>
      </c>
      <c r="AL71" s="555">
        <v>1.3664712513241478E-2</v>
      </c>
      <c r="AM71" s="555">
        <v>2.6122371987394713E-2</v>
      </c>
      <c r="AN71" s="555">
        <v>6.5230168273113939E-2</v>
      </c>
      <c r="AO71" s="555">
        <v>3.0890192426744584E-2</v>
      </c>
      <c r="AP71" s="555">
        <v>9.9294356620170179E-2</v>
      </c>
      <c r="AQ71" s="555">
        <v>0.20906251638501316</v>
      </c>
      <c r="AR71" s="555">
        <v>8.1568576585564115E-2</v>
      </c>
      <c r="AS71" s="555">
        <v>4.9894237933865021E-2</v>
      </c>
      <c r="AT71" s="555">
        <v>8.0655049825423986E-2</v>
      </c>
      <c r="AU71" s="555">
        <v>5.2166182046429102E-2</v>
      </c>
      <c r="AV71" s="555">
        <v>3.0564977580306789E-2</v>
      </c>
      <c r="AW71" s="555">
        <v>4.2174683929651652E-2</v>
      </c>
      <c r="AX71" s="555">
        <v>9.6934754630504452E-2</v>
      </c>
      <c r="AY71" s="555">
        <v>5.9853358571452783E-2</v>
      </c>
      <c r="AZ71" s="555">
        <v>6.2979828180176819E-2</v>
      </c>
      <c r="BA71" s="555">
        <v>5.2927199438285853E-2</v>
      </c>
      <c r="BB71" s="555">
        <v>4.4020387265887917E-2</v>
      </c>
      <c r="BC71" s="555">
        <v>3.9607238841685426E-2</v>
      </c>
      <c r="BD71" s="555">
        <v>4.8962139904941922E-2</v>
      </c>
      <c r="BE71" s="555">
        <v>4.0489407105801588E-2</v>
      </c>
      <c r="BF71" s="555">
        <v>4.5751682437247893E-2</v>
      </c>
      <c r="BG71" s="555">
        <v>4.3207756427354624E-2</v>
      </c>
      <c r="BH71" s="555">
        <v>5.3979076159554648E-2</v>
      </c>
      <c r="BI71" s="555">
        <v>0.14340275452849272</v>
      </c>
      <c r="BJ71" s="555">
        <v>6.8316818604306467E-2</v>
      </c>
      <c r="BK71" s="555">
        <v>4.7247617590832999E-2</v>
      </c>
      <c r="BL71" s="555">
        <v>4.3552053904494611E-2</v>
      </c>
      <c r="BM71" s="555">
        <v>8.9911113183209754E-2</v>
      </c>
      <c r="BN71" s="555">
        <v>6.4591200359851164E-2</v>
      </c>
      <c r="BO71" s="555">
        <v>4.9553181588563464E-2</v>
      </c>
      <c r="BP71" s="555">
        <v>9.5701423259956873E-3</v>
      </c>
      <c r="BQ71" s="555">
        <v>1.1362349139520833</v>
      </c>
      <c r="BR71" s="555">
        <v>4.044545443730399E-2</v>
      </c>
      <c r="BS71" s="555">
        <v>4.5940105639691656E-2</v>
      </c>
      <c r="BT71" s="555">
        <v>4.3044789958647633E-2</v>
      </c>
      <c r="BU71" s="555">
        <v>3.4568651800262279E-2</v>
      </c>
      <c r="BV71" s="555">
        <v>5.7485257850248717E-2</v>
      </c>
      <c r="BW71" s="555">
        <v>2.9559140421925874E-2</v>
      </c>
      <c r="BX71" s="555">
        <v>6.0927751052729545E-2</v>
      </c>
      <c r="BY71" s="555">
        <v>0.1265351820574783</v>
      </c>
      <c r="BZ71" s="556">
        <v>6.5544858336193709E-2</v>
      </c>
      <c r="CA71" s="176"/>
    </row>
    <row r="72" spans="1:79" x14ac:dyDescent="0.15">
      <c r="A72" s="701"/>
      <c r="B72" s="707"/>
      <c r="C72" s="551">
        <v>59</v>
      </c>
      <c r="D72" s="167" t="s">
        <v>53</v>
      </c>
      <c r="E72" s="555">
        <v>1.3098602813805376E-2</v>
      </c>
      <c r="F72" s="555">
        <v>1.1710416803713675E-2</v>
      </c>
      <c r="G72" s="555">
        <v>1.6062815742530708E-2</v>
      </c>
      <c r="H72" s="555">
        <v>8.8934557040602925E-3</v>
      </c>
      <c r="I72" s="555">
        <v>1.3258839261535057E-2</v>
      </c>
      <c r="J72" s="555">
        <v>1.7338814069595743E-2</v>
      </c>
      <c r="K72" s="555">
        <v>1.3331338761848272E-3</v>
      </c>
      <c r="L72" s="555">
        <v>1.264837484218362E-2</v>
      </c>
      <c r="M72" s="555">
        <v>1.3561711913522135E-2</v>
      </c>
      <c r="N72" s="555">
        <v>1.2292043949595603E-2</v>
      </c>
      <c r="O72" s="555">
        <v>9.0139857492278382E-3</v>
      </c>
      <c r="P72" s="555">
        <v>1.055467336518223E-2</v>
      </c>
      <c r="Q72" s="555">
        <v>1.3950720531359187E-2</v>
      </c>
      <c r="R72" s="555">
        <v>1.2941026941016774E-2</v>
      </c>
      <c r="S72" s="555">
        <v>1.2532623284718833E-2</v>
      </c>
      <c r="T72" s="555">
        <v>1.6130797280042689E-2</v>
      </c>
      <c r="U72" s="555">
        <v>1.370068875525083E-2</v>
      </c>
      <c r="V72" s="555">
        <v>2.0995520197032307E-2</v>
      </c>
      <c r="W72" s="555">
        <v>1.4997580458551166E-2</v>
      </c>
      <c r="X72" s="555">
        <v>9.4007802046659934E-3</v>
      </c>
      <c r="Y72" s="555">
        <v>1.6210015992004251E-2</v>
      </c>
      <c r="Z72" s="555">
        <v>1.1985691504522585E-2</v>
      </c>
      <c r="AA72" s="555">
        <v>3.5338122604931202E-2</v>
      </c>
      <c r="AB72" s="555">
        <v>1.8547733248981121E-2</v>
      </c>
      <c r="AC72" s="555">
        <v>2.2145455165961451E-2</v>
      </c>
      <c r="AD72" s="555">
        <v>3.272285388807792E-2</v>
      </c>
      <c r="AE72" s="555">
        <v>8.4749812181147931E-3</v>
      </c>
      <c r="AF72" s="555">
        <v>1.6393789957220496E-2</v>
      </c>
      <c r="AG72" s="555">
        <v>8.6270013146101748E-2</v>
      </c>
      <c r="AH72" s="555">
        <v>3.0766715819879067E-2</v>
      </c>
      <c r="AI72" s="555">
        <v>2.6310487045959473E-2</v>
      </c>
      <c r="AJ72" s="555">
        <v>1.2464981097621281E-2</v>
      </c>
      <c r="AK72" s="555">
        <v>3.4967121162943447E-2</v>
      </c>
      <c r="AL72" s="555">
        <v>4.7493749152739705E-2</v>
      </c>
      <c r="AM72" s="555">
        <v>1.8392429285048521E-2</v>
      </c>
      <c r="AN72" s="555">
        <v>1.9540101309470037E-2</v>
      </c>
      <c r="AO72" s="555">
        <v>2.9758260507230679E-2</v>
      </c>
      <c r="AP72" s="555">
        <v>2.062788266546603E-2</v>
      </c>
      <c r="AQ72" s="555">
        <v>2.9788560331407202E-2</v>
      </c>
      <c r="AR72" s="555">
        <v>2.4554547468885614E-2</v>
      </c>
      <c r="AS72" s="555">
        <v>2.2696557610160775E-2</v>
      </c>
      <c r="AT72" s="555">
        <v>2.351261660855743E-2</v>
      </c>
      <c r="AU72" s="555">
        <v>3.3436739962492246E-2</v>
      </c>
      <c r="AV72" s="555">
        <v>4.3266106960494453E-3</v>
      </c>
      <c r="AW72" s="555">
        <v>2.2769275240945651E-2</v>
      </c>
      <c r="AX72" s="555">
        <v>2.4171971414156033E-2</v>
      </c>
      <c r="AY72" s="555">
        <v>1.5987187762557108E-2</v>
      </c>
      <c r="AZ72" s="555">
        <v>1.3582208787402494E-2</v>
      </c>
      <c r="BA72" s="555">
        <v>2.1395755235012883E-2</v>
      </c>
      <c r="BB72" s="555">
        <v>2.3992379180687352E-2</v>
      </c>
      <c r="BC72" s="555">
        <v>2.5000257624282981E-2</v>
      </c>
      <c r="BD72" s="555">
        <v>2.3501107607178939E-2</v>
      </c>
      <c r="BE72" s="555">
        <v>2.4113318136450779E-2</v>
      </c>
      <c r="BF72" s="555">
        <v>2.8186083971644061E-2</v>
      </c>
      <c r="BG72" s="555">
        <v>4.055928531691879E-2</v>
      </c>
      <c r="BH72" s="555">
        <v>2.2391628981725122E-2</v>
      </c>
      <c r="BI72" s="555">
        <v>2.5413727665241987E-2</v>
      </c>
      <c r="BJ72" s="555">
        <v>3.1725721166073244E-2</v>
      </c>
      <c r="BK72" s="555">
        <v>3.1110604964580811E-2</v>
      </c>
      <c r="BL72" s="555">
        <v>6.6356626092750809E-2</v>
      </c>
      <c r="BM72" s="555">
        <v>2.7164189970547897E-2</v>
      </c>
      <c r="BN72" s="555">
        <v>5.7388638514049566E-2</v>
      </c>
      <c r="BO72" s="555">
        <v>8.393087344742492E-2</v>
      </c>
      <c r="BP72" s="555">
        <v>1.4501448273691021E-2</v>
      </c>
      <c r="BQ72" s="555">
        <v>3.5388593185444704E-2</v>
      </c>
      <c r="BR72" s="555">
        <v>1.1968433177878064</v>
      </c>
      <c r="BS72" s="555">
        <v>4.6350448264644517E-2</v>
      </c>
      <c r="BT72" s="555">
        <v>5.1400989217494017E-2</v>
      </c>
      <c r="BU72" s="555">
        <v>3.1255729576838087E-2</v>
      </c>
      <c r="BV72" s="555">
        <v>8.5508101680736331E-2</v>
      </c>
      <c r="BW72" s="555">
        <v>0.12109828167088507</v>
      </c>
      <c r="BX72" s="555">
        <v>4.2920983405610028E-2</v>
      </c>
      <c r="BY72" s="555">
        <v>2.8438643557143459E-2</v>
      </c>
      <c r="BZ72" s="556">
        <v>6.0599472495391486E-2</v>
      </c>
      <c r="CA72" s="176"/>
    </row>
    <row r="73" spans="1:79" x14ac:dyDescent="0.15">
      <c r="A73" s="701"/>
      <c r="B73" s="707"/>
      <c r="C73" s="551">
        <v>61</v>
      </c>
      <c r="D73" s="167" t="s">
        <v>3</v>
      </c>
      <c r="E73" s="555">
        <v>1.0964872837467518E-4</v>
      </c>
      <c r="F73" s="555">
        <v>6.5607501137218552E-5</v>
      </c>
      <c r="G73" s="555">
        <v>2.1576780850353079E-4</v>
      </c>
      <c r="H73" s="555">
        <v>5.902427867173438E-5</v>
      </c>
      <c r="I73" s="555">
        <v>1.5973093460871463E-4</v>
      </c>
      <c r="J73" s="555">
        <v>1.0582910907193966E-4</v>
      </c>
      <c r="K73" s="555">
        <v>1.2499140972254302E-5</v>
      </c>
      <c r="L73" s="555">
        <v>9.6339464665663125E-5</v>
      </c>
      <c r="M73" s="555">
        <v>1.3373674177940523E-4</v>
      </c>
      <c r="N73" s="555">
        <v>3.7724209180371683E-4</v>
      </c>
      <c r="O73" s="555">
        <v>1.6243917166004342E-4</v>
      </c>
      <c r="P73" s="555">
        <v>1.9035068370688036E-4</v>
      </c>
      <c r="Q73" s="555">
        <v>2.1617361690235668E-4</v>
      </c>
      <c r="R73" s="555">
        <v>1.8929312700580571E-4</v>
      </c>
      <c r="S73" s="555">
        <v>1.2054892455186021E-4</v>
      </c>
      <c r="T73" s="555">
        <v>1.5937691368191783E-4</v>
      </c>
      <c r="U73" s="555">
        <v>1.4233137604598988E-4</v>
      </c>
      <c r="V73" s="555">
        <v>1.2827299755429396E-4</v>
      </c>
      <c r="W73" s="555">
        <v>2.0653729303171843E-4</v>
      </c>
      <c r="X73" s="555">
        <v>7.3226358120056132E-5</v>
      </c>
      <c r="Y73" s="555">
        <v>1.5774561111307579E-4</v>
      </c>
      <c r="Z73" s="555">
        <v>5.2129937129770799E-5</v>
      </c>
      <c r="AA73" s="555">
        <v>1.0134100188084237E-4</v>
      </c>
      <c r="AB73" s="555">
        <v>7.8894480095766196E-5</v>
      </c>
      <c r="AC73" s="555">
        <v>4.1309485869794573E-5</v>
      </c>
      <c r="AD73" s="555">
        <v>4.6118921733647695E-5</v>
      </c>
      <c r="AE73" s="555">
        <v>2.0134684175741635E-5</v>
      </c>
      <c r="AF73" s="555">
        <v>5.8177194928165049E-5</v>
      </c>
      <c r="AG73" s="555">
        <v>7.6058683868212448E-5</v>
      </c>
      <c r="AH73" s="555">
        <v>6.7878833211204218E-5</v>
      </c>
      <c r="AI73" s="555">
        <v>6.02525658752069E-5</v>
      </c>
      <c r="AJ73" s="555">
        <v>5.5048540015300467E-5</v>
      </c>
      <c r="AK73" s="555">
        <v>6.5854911858070792E-5</v>
      </c>
      <c r="AL73" s="555">
        <v>6.5313636589758151E-5</v>
      </c>
      <c r="AM73" s="555">
        <v>1.0569201037168893E-4</v>
      </c>
      <c r="AN73" s="555">
        <v>2.4046416715904585E-4</v>
      </c>
      <c r="AO73" s="555">
        <v>5.4878043148298938E-5</v>
      </c>
      <c r="AP73" s="555">
        <v>6.3808731145311088E-4</v>
      </c>
      <c r="AQ73" s="555">
        <v>8.5647128565659824E-4</v>
      </c>
      <c r="AR73" s="555">
        <v>6.4439568168394863E-4</v>
      </c>
      <c r="AS73" s="555">
        <v>3.7136537909800339E-4</v>
      </c>
      <c r="AT73" s="555">
        <v>5.0138752135459443E-4</v>
      </c>
      <c r="AU73" s="555">
        <v>2.4314394870225469E-4</v>
      </c>
      <c r="AV73" s="555">
        <v>1.1853766862016803E-4</v>
      </c>
      <c r="AW73" s="555">
        <v>3.3418072025530359E-4</v>
      </c>
      <c r="AX73" s="555">
        <v>9.2180721106361685E-4</v>
      </c>
      <c r="AY73" s="555">
        <v>8.3282219737113592E-4</v>
      </c>
      <c r="AZ73" s="555">
        <v>5.7262180469778773E-4</v>
      </c>
      <c r="BA73" s="555">
        <v>6.4914737166527525E-4</v>
      </c>
      <c r="BB73" s="555">
        <v>8.1768363606095113E-4</v>
      </c>
      <c r="BC73" s="555">
        <v>6.5907922053192684E-4</v>
      </c>
      <c r="BD73" s="555">
        <v>3.805517043789687E-4</v>
      </c>
      <c r="BE73" s="555">
        <v>2.4570468240837191E-4</v>
      </c>
      <c r="BF73" s="555">
        <v>4.2166211654833164E-4</v>
      </c>
      <c r="BG73" s="555">
        <v>3.8790015779989018E-4</v>
      </c>
      <c r="BH73" s="555">
        <v>3.6992637819306771E-4</v>
      </c>
      <c r="BI73" s="555">
        <v>3.5345718141775739E-4</v>
      </c>
      <c r="BJ73" s="555">
        <v>1.3007365308582688E-3</v>
      </c>
      <c r="BK73" s="555">
        <v>4.0659968240316252E-4</v>
      </c>
      <c r="BL73" s="555">
        <v>7.7273723977650823E-4</v>
      </c>
      <c r="BM73" s="555">
        <v>6.7058378093419327E-4</v>
      </c>
      <c r="BN73" s="555">
        <v>4.3787700700768982E-4</v>
      </c>
      <c r="BO73" s="555">
        <v>8.6595064840796099E-4</v>
      </c>
      <c r="BP73" s="555">
        <v>3.7942831796714698E-4</v>
      </c>
      <c r="BQ73" s="555">
        <v>4.2742078290163298E-4</v>
      </c>
      <c r="BR73" s="555">
        <v>5.0126413488695227E-4</v>
      </c>
      <c r="BS73" s="555">
        <v>1.0001544688399218</v>
      </c>
      <c r="BT73" s="555">
        <v>5.1650809553684791E-4</v>
      </c>
      <c r="BU73" s="555">
        <v>3.5395193458878524E-4</v>
      </c>
      <c r="BV73" s="555">
        <v>1.0523838485121386E-3</v>
      </c>
      <c r="BW73" s="555">
        <v>4.0425493813616722E-4</v>
      </c>
      <c r="BX73" s="555">
        <v>5.2261447448479262E-4</v>
      </c>
      <c r="BY73" s="555">
        <v>4.023758906668415E-4</v>
      </c>
      <c r="BZ73" s="556">
        <v>9.8990609881414837E-2</v>
      </c>
      <c r="CA73" s="176"/>
    </row>
    <row r="74" spans="1:79" x14ac:dyDescent="0.15">
      <c r="A74" s="701"/>
      <c r="B74" s="707"/>
      <c r="C74" s="551">
        <v>63</v>
      </c>
      <c r="D74" s="167" t="s">
        <v>29</v>
      </c>
      <c r="E74" s="555">
        <v>1.9922318490115111E-4</v>
      </c>
      <c r="F74" s="555">
        <v>2.220832000996881E-4</v>
      </c>
      <c r="G74" s="555">
        <v>2.8425294395814161E-4</v>
      </c>
      <c r="H74" s="555">
        <v>1.3532812856167104E-4</v>
      </c>
      <c r="I74" s="555">
        <v>2.5516644312534808E-4</v>
      </c>
      <c r="J74" s="555">
        <v>3.2414218163099012E-4</v>
      </c>
      <c r="K74" s="555">
        <v>2.5805651270927993E-5</v>
      </c>
      <c r="L74" s="555">
        <v>2.3554495879423535E-4</v>
      </c>
      <c r="M74" s="555">
        <v>2.6733975525844163E-4</v>
      </c>
      <c r="N74" s="555">
        <v>2.6844236337084614E-4</v>
      </c>
      <c r="O74" s="555">
        <v>1.5886373620373534E-4</v>
      </c>
      <c r="P74" s="555">
        <v>2.2523688136220785E-4</v>
      </c>
      <c r="Q74" s="555">
        <v>3.8712004276637044E-4</v>
      </c>
      <c r="R74" s="555">
        <v>3.1903399176636064E-4</v>
      </c>
      <c r="S74" s="555">
        <v>3.5037849997360238E-4</v>
      </c>
      <c r="T74" s="555">
        <v>7.6376178827894934E-4</v>
      </c>
      <c r="U74" s="555">
        <v>5.333318539948044E-4</v>
      </c>
      <c r="V74" s="555">
        <v>8.9419630897499651E-4</v>
      </c>
      <c r="W74" s="555">
        <v>4.1116394649054261E-4</v>
      </c>
      <c r="X74" s="555">
        <v>1.5287351361332335E-4</v>
      </c>
      <c r="Y74" s="555">
        <v>2.8286509146081883E-4</v>
      </c>
      <c r="Z74" s="555">
        <v>2.2480734674315051E-4</v>
      </c>
      <c r="AA74" s="555">
        <v>3.777939643939182E-4</v>
      </c>
      <c r="AB74" s="555">
        <v>3.0476273774925891E-4</v>
      </c>
      <c r="AC74" s="555">
        <v>2.2224289332503151E-4</v>
      </c>
      <c r="AD74" s="555">
        <v>2.9280345666691718E-4</v>
      </c>
      <c r="AE74" s="555">
        <v>8.3403169567180502E-5</v>
      </c>
      <c r="AF74" s="555">
        <v>3.6054379389073983E-4</v>
      </c>
      <c r="AG74" s="555">
        <v>1.2304936817169876E-3</v>
      </c>
      <c r="AH74" s="555">
        <v>3.1778235388191792E-4</v>
      </c>
      <c r="AI74" s="555">
        <v>2.4965968820664646E-4</v>
      </c>
      <c r="AJ74" s="555">
        <v>1.8124070417892927E-4</v>
      </c>
      <c r="AK74" s="555">
        <v>2.9777743157058785E-4</v>
      </c>
      <c r="AL74" s="555">
        <v>4.5457747152097483E-4</v>
      </c>
      <c r="AM74" s="555">
        <v>2.7466214211749606E-4</v>
      </c>
      <c r="AN74" s="555">
        <v>3.9185754027400881E-4</v>
      </c>
      <c r="AO74" s="555">
        <v>5.6723037152719567E-4</v>
      </c>
      <c r="AP74" s="555">
        <v>3.6930411685549098E-4</v>
      </c>
      <c r="AQ74" s="555">
        <v>9.0438596166438089E-4</v>
      </c>
      <c r="AR74" s="555">
        <v>5.8711831915203236E-4</v>
      </c>
      <c r="AS74" s="555">
        <v>3.3091673557547119E-4</v>
      </c>
      <c r="AT74" s="555">
        <v>5.6209236069698718E-4</v>
      </c>
      <c r="AU74" s="555">
        <v>7.5829282135062004E-4</v>
      </c>
      <c r="AV74" s="555">
        <v>9.1720321271936025E-5</v>
      </c>
      <c r="AW74" s="555">
        <v>5.0925591358293295E-4</v>
      </c>
      <c r="AX74" s="555">
        <v>7.8924653552726691E-4</v>
      </c>
      <c r="AY74" s="555">
        <v>3.9068596342775884E-4</v>
      </c>
      <c r="AZ74" s="555">
        <v>2.541394262488921E-4</v>
      </c>
      <c r="BA74" s="555">
        <v>7.5620278556749276E-4</v>
      </c>
      <c r="BB74" s="555">
        <v>1.0900442260499534E-3</v>
      </c>
      <c r="BC74" s="555">
        <v>7.9467753654582495E-4</v>
      </c>
      <c r="BD74" s="555">
        <v>8.1567405331484728E-4</v>
      </c>
      <c r="BE74" s="555">
        <v>1.904159405293087E-3</v>
      </c>
      <c r="BF74" s="555">
        <v>1.7831624414806958E-3</v>
      </c>
      <c r="BG74" s="555">
        <v>2.5954420086857517E-3</v>
      </c>
      <c r="BH74" s="555">
        <v>7.3553879541618235E-4</v>
      </c>
      <c r="BI74" s="555">
        <v>4.5585387934037611E-4</v>
      </c>
      <c r="BJ74" s="555">
        <v>5.9344377053157423E-4</v>
      </c>
      <c r="BK74" s="555">
        <v>1.0357263236179253E-3</v>
      </c>
      <c r="BL74" s="555">
        <v>6.9873185245828296E-4</v>
      </c>
      <c r="BM74" s="555">
        <v>5.7803581133929671E-4</v>
      </c>
      <c r="BN74" s="555">
        <v>6.3461508149648246E-4</v>
      </c>
      <c r="BO74" s="555">
        <v>7.7827554564332939E-4</v>
      </c>
      <c r="BP74" s="555">
        <v>1.4063516760523518E-4</v>
      </c>
      <c r="BQ74" s="555">
        <v>1.2278013171188086E-3</v>
      </c>
      <c r="BR74" s="555">
        <v>5.7708156412099761E-3</v>
      </c>
      <c r="BS74" s="555">
        <v>5.1917174704440444E-4</v>
      </c>
      <c r="BT74" s="555">
        <v>1.0004068063390958</v>
      </c>
      <c r="BU74" s="555">
        <v>4.3598506575207301E-4</v>
      </c>
      <c r="BV74" s="555">
        <v>5.7681112735509315E-4</v>
      </c>
      <c r="BW74" s="555">
        <v>1.251108449632104E-3</v>
      </c>
      <c r="BX74" s="555">
        <v>9.162387150833068E-4</v>
      </c>
      <c r="BY74" s="555">
        <v>5.4265089356717781E-4</v>
      </c>
      <c r="BZ74" s="556">
        <v>2.7117053648036591E-3</v>
      </c>
      <c r="CA74" s="176"/>
    </row>
    <row r="75" spans="1:79" x14ac:dyDescent="0.15">
      <c r="A75" s="701"/>
      <c r="B75" s="707"/>
      <c r="C75" s="551">
        <v>64</v>
      </c>
      <c r="D75" s="167" t="s">
        <v>185</v>
      </c>
      <c r="E75" s="555">
        <v>3.5082945988743151E-5</v>
      </c>
      <c r="F75" s="555">
        <v>7.8919384776990348E-5</v>
      </c>
      <c r="G75" s="555">
        <v>4.4880830431577186E-5</v>
      </c>
      <c r="H75" s="555">
        <v>1.9452489681584655E-5</v>
      </c>
      <c r="I75" s="555">
        <v>3.902718338330407E-5</v>
      </c>
      <c r="J75" s="555">
        <v>3.2997000640779994E-5</v>
      </c>
      <c r="K75" s="555">
        <v>6.5090667744355342E-6</v>
      </c>
      <c r="L75" s="555">
        <v>2.497431778945168E-5</v>
      </c>
      <c r="M75" s="555">
        <v>4.4196745623627567E-5</v>
      </c>
      <c r="N75" s="555">
        <v>4.2593038171480357E-5</v>
      </c>
      <c r="O75" s="555">
        <v>3.3520051182100907E-5</v>
      </c>
      <c r="P75" s="555">
        <v>2.7378149352634167E-5</v>
      </c>
      <c r="Q75" s="555">
        <v>2.8354367619167963E-5</v>
      </c>
      <c r="R75" s="555">
        <v>2.378545850326144E-5</v>
      </c>
      <c r="S75" s="555">
        <v>2.5748989885542118E-5</v>
      </c>
      <c r="T75" s="555">
        <v>3.233524756375342E-5</v>
      </c>
      <c r="U75" s="555">
        <v>2.6786897888156977E-5</v>
      </c>
      <c r="V75" s="555">
        <v>3.0284406416077099E-5</v>
      </c>
      <c r="W75" s="555">
        <v>3.5985989849807103E-5</v>
      </c>
      <c r="X75" s="555">
        <v>2.7050997936100326E-5</v>
      </c>
      <c r="Y75" s="555">
        <v>3.3255627914584605E-5</v>
      </c>
      <c r="Z75" s="555">
        <v>2.5910134009849507E-5</v>
      </c>
      <c r="AA75" s="555">
        <v>3.7499843119397033E-5</v>
      </c>
      <c r="AB75" s="555">
        <v>4.9429155679755061E-5</v>
      </c>
      <c r="AC75" s="555">
        <v>2.4627360565020166E-5</v>
      </c>
      <c r="AD75" s="555">
        <v>3.0621343792383285E-5</v>
      </c>
      <c r="AE75" s="555">
        <v>8.6596970145702266E-6</v>
      </c>
      <c r="AF75" s="555">
        <v>5.0507999699561552E-5</v>
      </c>
      <c r="AG75" s="555">
        <v>5.1659164317118053E-5</v>
      </c>
      <c r="AH75" s="555">
        <v>3.5035085060100374E-5</v>
      </c>
      <c r="AI75" s="555">
        <v>2.8442223614215086E-5</v>
      </c>
      <c r="AJ75" s="555">
        <v>3.8075064944416643E-4</v>
      </c>
      <c r="AK75" s="555">
        <v>3.4709009169969169E-5</v>
      </c>
      <c r="AL75" s="555">
        <v>2.88180832919532E-5</v>
      </c>
      <c r="AM75" s="555">
        <v>3.7256987498923375E-5</v>
      </c>
      <c r="AN75" s="555">
        <v>6.7306440907044892E-5</v>
      </c>
      <c r="AO75" s="555">
        <v>4.0600992582990441E-5</v>
      </c>
      <c r="AP75" s="555">
        <v>9.5363290611181795E-5</v>
      </c>
      <c r="AQ75" s="555">
        <v>1.9243797268733259E-4</v>
      </c>
      <c r="AR75" s="555">
        <v>8.2647907501416038E-5</v>
      </c>
      <c r="AS75" s="555">
        <v>5.7176887175495058E-5</v>
      </c>
      <c r="AT75" s="555">
        <v>8.5054368635089186E-5</v>
      </c>
      <c r="AU75" s="555">
        <v>6.7817229431873935E-5</v>
      </c>
      <c r="AV75" s="555">
        <v>2.8260484980996579E-5</v>
      </c>
      <c r="AW75" s="555">
        <v>5.0155410604595934E-5</v>
      </c>
      <c r="AX75" s="555">
        <v>9.5847814944926096E-5</v>
      </c>
      <c r="AY75" s="555">
        <v>6.4676252563075219E-5</v>
      </c>
      <c r="AZ75" s="555">
        <v>6.2244321084754822E-5</v>
      </c>
      <c r="BA75" s="555">
        <v>5.7272658652818941E-5</v>
      </c>
      <c r="BB75" s="555">
        <v>5.0355411618360478E-5</v>
      </c>
      <c r="BC75" s="555">
        <v>4.6405312643217251E-5</v>
      </c>
      <c r="BD75" s="555">
        <v>5.4488495537698993E-5</v>
      </c>
      <c r="BE75" s="555">
        <v>4.7828287265132007E-5</v>
      </c>
      <c r="BF75" s="555">
        <v>5.2902380276532942E-5</v>
      </c>
      <c r="BG75" s="555">
        <v>5.3947530145533989E-5</v>
      </c>
      <c r="BH75" s="555">
        <v>5.8664348530341529E-5</v>
      </c>
      <c r="BI75" s="555">
        <v>1.3953202030250766E-4</v>
      </c>
      <c r="BJ75" s="555">
        <v>7.635140629325795E-5</v>
      </c>
      <c r="BK75" s="555">
        <v>8.1289832506968961E-5</v>
      </c>
      <c r="BL75" s="555">
        <v>2.0221602808706335E-4</v>
      </c>
      <c r="BM75" s="555">
        <v>9.2321317294505732E-5</v>
      </c>
      <c r="BN75" s="555">
        <v>9.6506481626753562E-5</v>
      </c>
      <c r="BO75" s="555">
        <v>1.8748757639821666E-4</v>
      </c>
      <c r="BP75" s="555">
        <v>3.5358867211034919E-5</v>
      </c>
      <c r="BQ75" s="555">
        <v>9.543038057107738E-4</v>
      </c>
      <c r="BR75" s="555">
        <v>3.6766607809522587E-4</v>
      </c>
      <c r="BS75" s="555">
        <v>7.7044309431748782E-5</v>
      </c>
      <c r="BT75" s="555">
        <v>7.2256287582559716E-5</v>
      </c>
      <c r="BU75" s="555">
        <v>1.0145871098533381</v>
      </c>
      <c r="BV75" s="555">
        <v>8.6848884922906822E-5</v>
      </c>
      <c r="BW75" s="555">
        <v>9.0038537582012686E-5</v>
      </c>
      <c r="BX75" s="555">
        <v>3.4577204382259323E-4</v>
      </c>
      <c r="BY75" s="555">
        <v>1.2545380516054217E-4</v>
      </c>
      <c r="BZ75" s="556">
        <v>2.0860669682817913E-4</v>
      </c>
      <c r="CA75" s="176"/>
    </row>
    <row r="76" spans="1:79" x14ac:dyDescent="0.15">
      <c r="A76" s="701"/>
      <c r="B76" s="707"/>
      <c r="C76" s="551">
        <v>65</v>
      </c>
      <c r="D76" s="167" t="s">
        <v>186</v>
      </c>
      <c r="E76" s="555">
        <v>6.8194650336817853E-4</v>
      </c>
      <c r="F76" s="555">
        <v>3.2433006051872301E-4</v>
      </c>
      <c r="G76" s="555">
        <v>1.1499919854410284E-3</v>
      </c>
      <c r="H76" s="555">
        <v>3.7655998246762619E-4</v>
      </c>
      <c r="I76" s="555">
        <v>5.9957533257440636E-4</v>
      </c>
      <c r="J76" s="555">
        <v>6.9608472792594155E-4</v>
      </c>
      <c r="K76" s="555">
        <v>6.4110778300468569E-5</v>
      </c>
      <c r="L76" s="555">
        <v>5.120914962631663E-4</v>
      </c>
      <c r="M76" s="555">
        <v>4.7077522892451085E-4</v>
      </c>
      <c r="N76" s="555">
        <v>9.265734596966091E-4</v>
      </c>
      <c r="O76" s="555">
        <v>6.4604428849419286E-4</v>
      </c>
      <c r="P76" s="555">
        <v>4.9492367713745936E-4</v>
      </c>
      <c r="Q76" s="555">
        <v>7.7040385318760283E-4</v>
      </c>
      <c r="R76" s="555">
        <v>4.926196640492685E-4</v>
      </c>
      <c r="S76" s="555">
        <v>4.5587450884056635E-4</v>
      </c>
      <c r="T76" s="555">
        <v>6.0510539415467471E-4</v>
      </c>
      <c r="U76" s="555">
        <v>4.9521667517884148E-4</v>
      </c>
      <c r="V76" s="555">
        <v>5.1200091712951163E-4</v>
      </c>
      <c r="W76" s="555">
        <v>5.8965054928002234E-4</v>
      </c>
      <c r="X76" s="555">
        <v>3.3139620604305775E-4</v>
      </c>
      <c r="Y76" s="555">
        <v>4.7678063641824032E-4</v>
      </c>
      <c r="Z76" s="555">
        <v>3.9160924871738042E-4</v>
      </c>
      <c r="AA76" s="555">
        <v>7.9276575292856202E-4</v>
      </c>
      <c r="AB76" s="555">
        <v>5.523988333525113E-4</v>
      </c>
      <c r="AC76" s="555">
        <v>2.2403874345757241E-4</v>
      </c>
      <c r="AD76" s="555">
        <v>3.5227940031317014E-4</v>
      </c>
      <c r="AE76" s="555">
        <v>1.2376136153468444E-4</v>
      </c>
      <c r="AF76" s="555">
        <v>3.1985374159860841E-4</v>
      </c>
      <c r="AG76" s="555">
        <v>4.0269007691359928E-4</v>
      </c>
      <c r="AH76" s="555">
        <v>3.2963626572478935E-4</v>
      </c>
      <c r="AI76" s="555">
        <v>4.1534313335095998E-4</v>
      </c>
      <c r="AJ76" s="555">
        <v>3.8549551324050307E-4</v>
      </c>
      <c r="AK76" s="555">
        <v>3.0650654300936817E-4</v>
      </c>
      <c r="AL76" s="555">
        <v>3.8082910293043502E-4</v>
      </c>
      <c r="AM76" s="555">
        <v>6.1633330968308066E-4</v>
      </c>
      <c r="AN76" s="555">
        <v>8.702829940871146E-4</v>
      </c>
      <c r="AO76" s="555">
        <v>2.6455407296447866E-4</v>
      </c>
      <c r="AP76" s="555">
        <v>4.3135227183497315E-3</v>
      </c>
      <c r="AQ76" s="555">
        <v>3.9924986804477335E-3</v>
      </c>
      <c r="AR76" s="555">
        <v>2.7929146659579291E-3</v>
      </c>
      <c r="AS76" s="555">
        <v>1.8992277399751307E-3</v>
      </c>
      <c r="AT76" s="555">
        <v>1.6355291209430977E-3</v>
      </c>
      <c r="AU76" s="555">
        <v>2.0979568287931055E-3</v>
      </c>
      <c r="AV76" s="555">
        <v>4.0309831173062879E-4</v>
      </c>
      <c r="AW76" s="555">
        <v>1.2903734889551895E-3</v>
      </c>
      <c r="AX76" s="555">
        <v>1.6354033014833922E-3</v>
      </c>
      <c r="AY76" s="555">
        <v>1.7650083692431209E-3</v>
      </c>
      <c r="AZ76" s="555">
        <v>1.8732907888316928E-3</v>
      </c>
      <c r="BA76" s="555">
        <v>1.0184149778266994E-3</v>
      </c>
      <c r="BB76" s="555">
        <v>2.8840214638356869E-3</v>
      </c>
      <c r="BC76" s="555">
        <v>1.2070492106641688E-3</v>
      </c>
      <c r="BD76" s="555">
        <v>1.2806618288039723E-3</v>
      </c>
      <c r="BE76" s="555">
        <v>1.1043839003050965E-3</v>
      </c>
      <c r="BF76" s="555">
        <v>1.1126211428884594E-3</v>
      </c>
      <c r="BG76" s="555">
        <v>9.6370816104336297E-4</v>
      </c>
      <c r="BH76" s="555">
        <v>9.4919871534743044E-4</v>
      </c>
      <c r="BI76" s="555">
        <v>1.6966505576255508E-3</v>
      </c>
      <c r="BJ76" s="555">
        <v>1.7268146481916932E-3</v>
      </c>
      <c r="BK76" s="555">
        <v>2.5540819179932957E-3</v>
      </c>
      <c r="BL76" s="555">
        <v>1.0462769754983456E-2</v>
      </c>
      <c r="BM76" s="555">
        <v>2.5850447978980791E-3</v>
      </c>
      <c r="BN76" s="555">
        <v>1.1499812353927932E-3</v>
      </c>
      <c r="BO76" s="555">
        <v>3.8788651097711956E-3</v>
      </c>
      <c r="BP76" s="555">
        <v>6.7633010726514918E-4</v>
      </c>
      <c r="BQ76" s="555">
        <v>2.1846980956396712E-3</v>
      </c>
      <c r="BR76" s="555">
        <v>1.7901140917350041E-3</v>
      </c>
      <c r="BS76" s="555">
        <v>5.9323874570246554E-4</v>
      </c>
      <c r="BT76" s="555">
        <v>3.0996578612337176E-3</v>
      </c>
      <c r="BU76" s="555">
        <v>1.8079355583509424E-3</v>
      </c>
      <c r="BV76" s="555">
        <v>1.000669656758985</v>
      </c>
      <c r="BW76" s="555">
        <v>2.5116328510048046E-3</v>
      </c>
      <c r="BX76" s="555">
        <v>3.9372260291238729E-3</v>
      </c>
      <c r="BY76" s="555">
        <v>1.2527840243589919E-3</v>
      </c>
      <c r="BZ76" s="556">
        <v>7.9267728896100051E-4</v>
      </c>
      <c r="CA76" s="176"/>
    </row>
    <row r="77" spans="1:79" x14ac:dyDescent="0.15">
      <c r="A77" s="701"/>
      <c r="B77" s="707"/>
      <c r="C77" s="551">
        <v>66</v>
      </c>
      <c r="D77" s="167" t="s">
        <v>30</v>
      </c>
      <c r="E77" s="555">
        <v>3.6403660580433504E-2</v>
      </c>
      <c r="F77" s="555">
        <v>3.5702245614565302E-2</v>
      </c>
      <c r="G77" s="555">
        <v>4.9157630860657019E-2</v>
      </c>
      <c r="H77" s="555">
        <v>2.4683599566835083E-2</v>
      </c>
      <c r="I77" s="555">
        <v>3.8672420863997754E-2</v>
      </c>
      <c r="J77" s="555">
        <v>5.048457347392251E-2</v>
      </c>
      <c r="K77" s="555">
        <v>3.9508370986895856E-3</v>
      </c>
      <c r="L77" s="555">
        <v>4.0660624815696121E-2</v>
      </c>
      <c r="M77" s="555">
        <v>4.2395800928422683E-2</v>
      </c>
      <c r="N77" s="555">
        <v>3.7934600386113314E-2</v>
      </c>
      <c r="O77" s="555">
        <v>2.9138138958505463E-2</v>
      </c>
      <c r="P77" s="555">
        <v>2.8816543108542259E-2</v>
      </c>
      <c r="Q77" s="555">
        <v>3.8801659035640867E-2</v>
      </c>
      <c r="R77" s="555">
        <v>3.4111993771427637E-2</v>
      </c>
      <c r="S77" s="555">
        <v>3.6675253060673096E-2</v>
      </c>
      <c r="T77" s="555">
        <v>5.3107172009275637E-2</v>
      </c>
      <c r="U77" s="555">
        <v>3.980048610577195E-2</v>
      </c>
      <c r="V77" s="555">
        <v>5.132012837926362E-2</v>
      </c>
      <c r="W77" s="555">
        <v>5.2836502693522629E-2</v>
      </c>
      <c r="X77" s="555">
        <v>2.6550891715037068E-2</v>
      </c>
      <c r="Y77" s="555">
        <v>4.7737907370237018E-2</v>
      </c>
      <c r="Z77" s="555">
        <v>2.920146435973173E-2</v>
      </c>
      <c r="AA77" s="555">
        <v>7.2234004609690622E-2</v>
      </c>
      <c r="AB77" s="555">
        <v>4.8634352249076529E-2</v>
      </c>
      <c r="AC77" s="555">
        <v>3.1124053425843505E-2</v>
      </c>
      <c r="AD77" s="555">
        <v>4.6354777618037239E-2</v>
      </c>
      <c r="AE77" s="555">
        <v>1.8175950208721217E-2</v>
      </c>
      <c r="AF77" s="555">
        <v>4.6038127853722487E-2</v>
      </c>
      <c r="AG77" s="555">
        <v>7.0037930292045664E-2</v>
      </c>
      <c r="AH77" s="555">
        <v>5.8138446755511913E-2</v>
      </c>
      <c r="AI77" s="555">
        <v>4.6749474254510676E-2</v>
      </c>
      <c r="AJ77" s="555">
        <v>2.9430143574378488E-2</v>
      </c>
      <c r="AK77" s="555">
        <v>4.1988438846795775E-2</v>
      </c>
      <c r="AL77" s="555">
        <v>6.212643847730636E-2</v>
      </c>
      <c r="AM77" s="555">
        <v>3.4979491319926087E-2</v>
      </c>
      <c r="AN77" s="555">
        <v>5.6411457846139199E-2</v>
      </c>
      <c r="AO77" s="555">
        <v>3.4298837708131996E-2</v>
      </c>
      <c r="AP77" s="555">
        <v>7.4916253043229741E-2</v>
      </c>
      <c r="AQ77" s="555">
        <v>0.11186878779644922</v>
      </c>
      <c r="AR77" s="555">
        <v>9.7869993708164876E-2</v>
      </c>
      <c r="AS77" s="555">
        <v>8.2802994049232456E-2</v>
      </c>
      <c r="AT77" s="555">
        <v>7.9571383703003207E-2</v>
      </c>
      <c r="AU77" s="555">
        <v>0.11724237042081079</v>
      </c>
      <c r="AV77" s="555">
        <v>1.7281329797753583E-2</v>
      </c>
      <c r="AW77" s="555">
        <v>9.6971024205501841E-2</v>
      </c>
      <c r="AX77" s="555">
        <v>0.10851172375863533</v>
      </c>
      <c r="AY77" s="555">
        <v>5.5620367681555934E-2</v>
      </c>
      <c r="AZ77" s="555">
        <v>5.4215557353664873E-2</v>
      </c>
      <c r="BA77" s="555">
        <v>6.9609983702547326E-2</v>
      </c>
      <c r="BB77" s="555">
        <v>8.5865481737267782E-2</v>
      </c>
      <c r="BC77" s="555">
        <v>7.9794789546087402E-2</v>
      </c>
      <c r="BD77" s="555">
        <v>8.558105313087902E-2</v>
      </c>
      <c r="BE77" s="555">
        <v>0.10047551602532098</v>
      </c>
      <c r="BF77" s="555">
        <v>9.2117895697154381E-2</v>
      </c>
      <c r="BG77" s="555">
        <v>9.3306238321641824E-2</v>
      </c>
      <c r="BH77" s="555">
        <v>9.4858478715251909E-2</v>
      </c>
      <c r="BI77" s="555">
        <v>9.9538071480573476E-2</v>
      </c>
      <c r="BJ77" s="555">
        <v>0.15065177377875022</v>
      </c>
      <c r="BK77" s="555">
        <v>0.12776006085760822</v>
      </c>
      <c r="BL77" s="555">
        <v>0.21455366197195833</v>
      </c>
      <c r="BM77" s="555">
        <v>0.10579039959414298</v>
      </c>
      <c r="BN77" s="555">
        <v>0.11562938117332495</v>
      </c>
      <c r="BO77" s="555">
        <v>0.17123339843332536</v>
      </c>
      <c r="BP77" s="555">
        <v>5.0091637721919609E-2</v>
      </c>
      <c r="BQ77" s="555">
        <v>0.19037262536571989</v>
      </c>
      <c r="BR77" s="555">
        <v>0.22956898156753652</v>
      </c>
      <c r="BS77" s="555">
        <v>0.12364309986577231</v>
      </c>
      <c r="BT77" s="555">
        <v>0.13357905426192165</v>
      </c>
      <c r="BU77" s="555">
        <v>8.9322838658271342E-2</v>
      </c>
      <c r="BV77" s="555">
        <v>0.12194837354735566</v>
      </c>
      <c r="BW77" s="555">
        <v>1.2000496008101527</v>
      </c>
      <c r="BX77" s="555">
        <v>8.6609508960088719E-2</v>
      </c>
      <c r="BY77" s="555">
        <v>8.4269021461640364E-2</v>
      </c>
      <c r="BZ77" s="556">
        <v>7.408697621705608E-2</v>
      </c>
      <c r="CA77" s="176"/>
    </row>
    <row r="78" spans="1:79" x14ac:dyDescent="0.15">
      <c r="A78" s="701"/>
      <c r="B78" s="707"/>
      <c r="C78" s="551">
        <v>67</v>
      </c>
      <c r="D78" s="167" t="s">
        <v>31</v>
      </c>
      <c r="E78" s="555">
        <v>6.2281702010320058E-4</v>
      </c>
      <c r="F78" s="555">
        <v>3.5544035703766359E-4</v>
      </c>
      <c r="G78" s="555">
        <v>8.4940980347559397E-4</v>
      </c>
      <c r="H78" s="555">
        <v>2.889067973327446E-4</v>
      </c>
      <c r="I78" s="555">
        <v>4.3732172267377272E-4</v>
      </c>
      <c r="J78" s="555">
        <v>5.1615523852950932E-4</v>
      </c>
      <c r="K78" s="555">
        <v>4.3517498873670879E-5</v>
      </c>
      <c r="L78" s="555">
        <v>3.912053227402302E-4</v>
      </c>
      <c r="M78" s="555">
        <v>4.4554706884530296E-4</v>
      </c>
      <c r="N78" s="555">
        <v>3.9860128567532763E-4</v>
      </c>
      <c r="O78" s="555">
        <v>3.1311602041602879E-4</v>
      </c>
      <c r="P78" s="555">
        <v>3.0699790795200345E-4</v>
      </c>
      <c r="Q78" s="555">
        <v>4.092284779160072E-4</v>
      </c>
      <c r="R78" s="555">
        <v>3.7251946693656626E-4</v>
      </c>
      <c r="S78" s="555">
        <v>3.8218389632131391E-4</v>
      </c>
      <c r="T78" s="555">
        <v>5.7100584575524999E-4</v>
      </c>
      <c r="U78" s="555">
        <v>4.2799066985395665E-4</v>
      </c>
      <c r="V78" s="555">
        <v>5.9363083559815625E-4</v>
      </c>
      <c r="W78" s="555">
        <v>5.0879907656373234E-4</v>
      </c>
      <c r="X78" s="555">
        <v>3.1908215841240227E-4</v>
      </c>
      <c r="Y78" s="555">
        <v>4.8876255658928942E-4</v>
      </c>
      <c r="Z78" s="555">
        <v>3.0336280816658178E-4</v>
      </c>
      <c r="AA78" s="555">
        <v>8.1139023047011255E-4</v>
      </c>
      <c r="AB78" s="555">
        <v>4.8302000277843218E-4</v>
      </c>
      <c r="AC78" s="555">
        <v>5.0549268790037291E-4</v>
      </c>
      <c r="AD78" s="555">
        <v>6.3656263306557438E-4</v>
      </c>
      <c r="AE78" s="555">
        <v>3.332897739629075E-4</v>
      </c>
      <c r="AF78" s="555">
        <v>5.2252045547253811E-4</v>
      </c>
      <c r="AG78" s="555">
        <v>2.1336878000698563E-3</v>
      </c>
      <c r="AH78" s="555">
        <v>7.1351370014389526E-4</v>
      </c>
      <c r="AI78" s="555">
        <v>1.6735636586178767E-3</v>
      </c>
      <c r="AJ78" s="555">
        <v>2.8916032460420621E-3</v>
      </c>
      <c r="AK78" s="555">
        <v>9.7923640874323769E-4</v>
      </c>
      <c r="AL78" s="555">
        <v>1.2047060894933592E-3</v>
      </c>
      <c r="AM78" s="555">
        <v>2.1499163179128731E-3</v>
      </c>
      <c r="AN78" s="555">
        <v>6.9922681404457833E-4</v>
      </c>
      <c r="AO78" s="555">
        <v>1.043243347730581E-3</v>
      </c>
      <c r="AP78" s="555">
        <v>2.931976268177143E-3</v>
      </c>
      <c r="AQ78" s="555">
        <v>1.0527612754135569E-3</v>
      </c>
      <c r="AR78" s="555">
        <v>1.4997556584297825E-3</v>
      </c>
      <c r="AS78" s="555">
        <v>8.5737896586247692E-4</v>
      </c>
      <c r="AT78" s="555">
        <v>8.7355153674458592E-4</v>
      </c>
      <c r="AU78" s="555">
        <v>1.0808940918040284E-3</v>
      </c>
      <c r="AV78" s="555">
        <v>1.86707862107412E-4</v>
      </c>
      <c r="AW78" s="555">
        <v>7.9782682745222833E-4</v>
      </c>
      <c r="AX78" s="555">
        <v>1.0908644215737815E-3</v>
      </c>
      <c r="AY78" s="555">
        <v>5.6833482539248221E-4</v>
      </c>
      <c r="AZ78" s="555">
        <v>5.1920990343724805E-4</v>
      </c>
      <c r="BA78" s="555">
        <v>6.5820752881190102E-4</v>
      </c>
      <c r="BB78" s="555">
        <v>7.9413262013771605E-4</v>
      </c>
      <c r="BC78" s="555">
        <v>7.6921579578429801E-4</v>
      </c>
      <c r="BD78" s="555">
        <v>8.0227181608185348E-4</v>
      </c>
      <c r="BE78" s="555">
        <v>1.0294025216740672E-3</v>
      </c>
      <c r="BF78" s="555">
        <v>8.9143318981395249E-4</v>
      </c>
      <c r="BG78" s="555">
        <v>1.07859422274577E-3</v>
      </c>
      <c r="BH78" s="555">
        <v>8.3970980491792323E-4</v>
      </c>
      <c r="BI78" s="555">
        <v>1.9257395882221406E-3</v>
      </c>
      <c r="BJ78" s="555">
        <v>1.2484739531692544E-3</v>
      </c>
      <c r="BK78" s="555">
        <v>8.8198252610944649E-4</v>
      </c>
      <c r="BL78" s="555">
        <v>1.7977877012011036E-3</v>
      </c>
      <c r="BM78" s="555">
        <v>7.707820710423709E-4</v>
      </c>
      <c r="BN78" s="555">
        <v>1.6641458730675708E-3</v>
      </c>
      <c r="BO78" s="555">
        <v>1.6975810933317057E-3</v>
      </c>
      <c r="BP78" s="555">
        <v>1.1544737369822184E-3</v>
      </c>
      <c r="BQ78" s="555">
        <v>1.6395322614892434E-3</v>
      </c>
      <c r="BR78" s="555">
        <v>1.2281832572858664E-2</v>
      </c>
      <c r="BS78" s="555">
        <v>1.314109358642639E-3</v>
      </c>
      <c r="BT78" s="555">
        <v>1.0212894848416011E-2</v>
      </c>
      <c r="BU78" s="555">
        <v>2.4056749982832016E-2</v>
      </c>
      <c r="BV78" s="555">
        <v>3.6815292006596645E-3</v>
      </c>
      <c r="BW78" s="555">
        <v>4.5504065130786558E-3</v>
      </c>
      <c r="BX78" s="555">
        <v>1.0186735246147853</v>
      </c>
      <c r="BY78" s="555">
        <v>1.0545570846704321E-3</v>
      </c>
      <c r="BZ78" s="556">
        <v>4.2732522272068921E-3</v>
      </c>
      <c r="CA78" s="176"/>
    </row>
    <row r="79" spans="1:79" x14ac:dyDescent="0.15">
      <c r="A79" s="701"/>
      <c r="B79" s="707"/>
      <c r="C79" s="551">
        <v>68</v>
      </c>
      <c r="D79" s="167" t="s">
        <v>187</v>
      </c>
      <c r="E79" s="555">
        <v>3.7707385485088627E-4</v>
      </c>
      <c r="F79" s="555">
        <v>3.3350900721063618E-4</v>
      </c>
      <c r="G79" s="555">
        <v>6.1964300095784504E-4</v>
      </c>
      <c r="H79" s="555">
        <v>2.8215205121552225E-4</v>
      </c>
      <c r="I79" s="555">
        <v>5.126446886715456E-4</v>
      </c>
      <c r="J79" s="555">
        <v>4.838376620628944E-4</v>
      </c>
      <c r="K79" s="555">
        <v>4.0714124784073181E-5</v>
      </c>
      <c r="L79" s="555">
        <v>3.6123282760329759E-4</v>
      </c>
      <c r="M79" s="555">
        <v>3.9994993291670659E-4</v>
      </c>
      <c r="N79" s="555">
        <v>4.1981152848796392E-4</v>
      </c>
      <c r="O79" s="555">
        <v>3.6341504411658394E-4</v>
      </c>
      <c r="P79" s="555">
        <v>2.887398286409184E-4</v>
      </c>
      <c r="Q79" s="555">
        <v>4.2952933295168689E-4</v>
      </c>
      <c r="R79" s="555">
        <v>4.2333973466339843E-4</v>
      </c>
      <c r="S79" s="555">
        <v>4.5181919993803158E-4</v>
      </c>
      <c r="T79" s="555">
        <v>7.7440289172117172E-4</v>
      </c>
      <c r="U79" s="555">
        <v>5.0211912268241542E-4</v>
      </c>
      <c r="V79" s="555">
        <v>7.1753269530508076E-4</v>
      </c>
      <c r="W79" s="555">
        <v>6.2658516737557914E-4</v>
      </c>
      <c r="X79" s="555">
        <v>2.7904443324595375E-4</v>
      </c>
      <c r="Y79" s="555">
        <v>4.1362273597255519E-4</v>
      </c>
      <c r="Z79" s="555">
        <v>1.8420327506733002E-4</v>
      </c>
      <c r="AA79" s="555">
        <v>3.6131765589054001E-4</v>
      </c>
      <c r="AB79" s="555">
        <v>3.190422154409619E-4</v>
      </c>
      <c r="AC79" s="555">
        <v>1.8247364963514212E-4</v>
      </c>
      <c r="AD79" s="555">
        <v>2.3164920619578918E-4</v>
      </c>
      <c r="AE79" s="555">
        <v>8.6062400919218333E-5</v>
      </c>
      <c r="AF79" s="555">
        <v>2.6526360512664878E-4</v>
      </c>
      <c r="AG79" s="555">
        <v>3.7702535973595447E-4</v>
      </c>
      <c r="AH79" s="555">
        <v>3.0833625259352014E-4</v>
      </c>
      <c r="AI79" s="555">
        <v>2.7299052384715649E-4</v>
      </c>
      <c r="AJ79" s="555">
        <v>2.6681178735545443E-4</v>
      </c>
      <c r="AK79" s="555">
        <v>3.1492717695671019E-4</v>
      </c>
      <c r="AL79" s="555">
        <v>3.0473682839449228E-4</v>
      </c>
      <c r="AM79" s="555">
        <v>3.5714607657887131E-4</v>
      </c>
      <c r="AN79" s="555">
        <v>9.7334082931508042E-4</v>
      </c>
      <c r="AO79" s="555">
        <v>2.4319828708399666E-4</v>
      </c>
      <c r="AP79" s="555">
        <v>1.4560906068113086E-3</v>
      </c>
      <c r="AQ79" s="555">
        <v>1.9990616157452303E-3</v>
      </c>
      <c r="AR79" s="555">
        <v>1.7158915261411079E-3</v>
      </c>
      <c r="AS79" s="555">
        <v>1.970122275267684E-3</v>
      </c>
      <c r="AT79" s="555">
        <v>1.6793309150950602E-3</v>
      </c>
      <c r="AU79" s="555">
        <v>1.4520032349875419E-3</v>
      </c>
      <c r="AV79" s="555">
        <v>2.0067740359279863E-4</v>
      </c>
      <c r="AW79" s="555">
        <v>8.6864498795854756E-4</v>
      </c>
      <c r="AX79" s="555">
        <v>1.7772869510892931E-3</v>
      </c>
      <c r="AY79" s="555">
        <v>7.2371326217332685E-4</v>
      </c>
      <c r="AZ79" s="555">
        <v>9.1534808719842444E-4</v>
      </c>
      <c r="BA79" s="555">
        <v>1.1660367590924452E-3</v>
      </c>
      <c r="BB79" s="555">
        <v>1.503848427429012E-3</v>
      </c>
      <c r="BC79" s="555">
        <v>1.6724031751562279E-3</v>
      </c>
      <c r="BD79" s="555">
        <v>1.7246725035475132E-3</v>
      </c>
      <c r="BE79" s="555">
        <v>2.2359132163902646E-3</v>
      </c>
      <c r="BF79" s="555">
        <v>1.7222855151168806E-3</v>
      </c>
      <c r="BG79" s="555">
        <v>1.8701585467215806E-3</v>
      </c>
      <c r="BH79" s="555">
        <v>1.2612020716405389E-3</v>
      </c>
      <c r="BI79" s="555">
        <v>2.0968198639914099E-3</v>
      </c>
      <c r="BJ79" s="555">
        <v>1.5936167549464191E-3</v>
      </c>
      <c r="BK79" s="555">
        <v>6.5902546921649176E-4</v>
      </c>
      <c r="BL79" s="555">
        <v>1.798176771625772E-3</v>
      </c>
      <c r="BM79" s="555">
        <v>3.4277065530006843E-3</v>
      </c>
      <c r="BN79" s="555">
        <v>2.5328456591566912E-3</v>
      </c>
      <c r="BO79" s="555">
        <v>4.3013098286263061E-3</v>
      </c>
      <c r="BP79" s="555">
        <v>8.2637533650513795E-4</v>
      </c>
      <c r="BQ79" s="555">
        <v>3.0023383421129688E-3</v>
      </c>
      <c r="BR79" s="555">
        <v>2.6024862214564844E-3</v>
      </c>
      <c r="BS79" s="555">
        <v>3.1053230043591356E-3</v>
      </c>
      <c r="BT79" s="555">
        <v>4.513314911710373E-3</v>
      </c>
      <c r="BU79" s="555">
        <v>3.1195561768141301E-3</v>
      </c>
      <c r="BV79" s="555">
        <v>5.2496212648773678E-3</v>
      </c>
      <c r="BW79" s="555">
        <v>2.2603286978044872E-3</v>
      </c>
      <c r="BX79" s="555">
        <v>2.5941317529430945E-3</v>
      </c>
      <c r="BY79" s="555">
        <v>1.0016770578351504</v>
      </c>
      <c r="BZ79" s="556">
        <v>9.9436291044996189E-4</v>
      </c>
      <c r="CA79" s="176"/>
    </row>
    <row r="80" spans="1:79" x14ac:dyDescent="0.15">
      <c r="A80" s="702"/>
      <c r="B80" s="708"/>
      <c r="C80" s="548">
        <v>69</v>
      </c>
      <c r="D80" s="396" t="s">
        <v>188</v>
      </c>
      <c r="E80" s="549">
        <v>1.109282511257166E-3</v>
      </c>
      <c r="F80" s="549">
        <v>6.6373094059164696E-4</v>
      </c>
      <c r="G80" s="549">
        <v>2.1828566551851812E-3</v>
      </c>
      <c r="H80" s="549">
        <v>5.9713050065108208E-4</v>
      </c>
      <c r="I80" s="549">
        <v>1.6159488112142369E-3</v>
      </c>
      <c r="J80" s="549">
        <v>1.0706405957968551E-3</v>
      </c>
      <c r="K80" s="549">
        <v>1.264499706634255E-4</v>
      </c>
      <c r="L80" s="549">
        <v>9.7463677765897657E-4</v>
      </c>
      <c r="M80" s="549">
        <v>1.3529735453154019E-3</v>
      </c>
      <c r="N80" s="549">
        <v>3.8164423897193512E-3</v>
      </c>
      <c r="O80" s="549">
        <v>1.6433472137484845E-3</v>
      </c>
      <c r="P80" s="549">
        <v>1.9257194093520856E-3</v>
      </c>
      <c r="Q80" s="549">
        <v>2.1869620941301787E-3</v>
      </c>
      <c r="R80" s="549">
        <v>1.9150204329886182E-3</v>
      </c>
      <c r="S80" s="549">
        <v>1.2195564484733521E-3</v>
      </c>
      <c r="T80" s="549">
        <v>1.6123672902195491E-3</v>
      </c>
      <c r="U80" s="549">
        <v>1.439922820732406E-3</v>
      </c>
      <c r="V80" s="549">
        <v>1.29769852293495E-3</v>
      </c>
      <c r="W80" s="549">
        <v>2.0894743648973988E-3</v>
      </c>
      <c r="X80" s="549">
        <v>7.4080857689539129E-4</v>
      </c>
      <c r="Y80" s="549">
        <v>1.5958639031122955E-3</v>
      </c>
      <c r="Z80" s="549">
        <v>5.2738256456010305E-4</v>
      </c>
      <c r="AA80" s="549">
        <v>1.0252357936661846E-3</v>
      </c>
      <c r="AB80" s="549">
        <v>7.9815122621315388E-4</v>
      </c>
      <c r="AC80" s="549">
        <v>4.1791538218122892E-4</v>
      </c>
      <c r="AD80" s="549">
        <v>4.6657096781242046E-4</v>
      </c>
      <c r="AE80" s="549">
        <v>2.0369641633705601E-4</v>
      </c>
      <c r="AF80" s="549">
        <v>5.8856081456132769E-4</v>
      </c>
      <c r="AG80" s="549">
        <v>7.694623466671421E-4</v>
      </c>
      <c r="AH80" s="549">
        <v>6.8670930964596325E-4</v>
      </c>
      <c r="AI80" s="549">
        <v>6.0955670507506087E-4</v>
      </c>
      <c r="AJ80" s="549">
        <v>5.5690917363449075E-4</v>
      </c>
      <c r="AK80" s="549">
        <v>6.6623391887335687E-4</v>
      </c>
      <c r="AL80" s="549">
        <v>6.607580032123604E-4</v>
      </c>
      <c r="AM80" s="549">
        <v>1.0692536103501606E-3</v>
      </c>
      <c r="AN80" s="549">
        <v>2.4327021313195374E-3</v>
      </c>
      <c r="AO80" s="549">
        <v>5.5518430919153372E-4</v>
      </c>
      <c r="AP80" s="549">
        <v>6.4553333699537956E-3</v>
      </c>
      <c r="AQ80" s="549">
        <v>8.6646569700869949E-3</v>
      </c>
      <c r="AR80" s="549">
        <v>6.5191532142450303E-3</v>
      </c>
      <c r="AS80" s="549">
        <v>3.7569894920454704E-3</v>
      </c>
      <c r="AT80" s="549">
        <v>5.0723835747618915E-3</v>
      </c>
      <c r="AU80" s="549">
        <v>2.4598126582169736E-3</v>
      </c>
      <c r="AV80" s="549">
        <v>1.1992091898798483E-3</v>
      </c>
      <c r="AW80" s="549">
        <v>3.380803718140975E-3</v>
      </c>
      <c r="AX80" s="549">
        <v>9.3256404624185649E-3</v>
      </c>
      <c r="AY80" s="549">
        <v>8.4254064066641449E-3</v>
      </c>
      <c r="AZ80" s="549">
        <v>5.7930389429165516E-3</v>
      </c>
      <c r="BA80" s="549">
        <v>6.56722460251677E-3</v>
      </c>
      <c r="BB80" s="549">
        <v>8.2722542310219426E-3</v>
      </c>
      <c r="BC80" s="549">
        <v>6.6677020673769141E-3</v>
      </c>
      <c r="BD80" s="549">
        <v>3.8499247237434968E-3</v>
      </c>
      <c r="BE80" s="549">
        <v>2.4857188147067795E-3</v>
      </c>
      <c r="BF80" s="549">
        <v>4.2658261384340545E-3</v>
      </c>
      <c r="BG80" s="549">
        <v>3.9242667702537124E-3</v>
      </c>
      <c r="BH80" s="549">
        <v>3.7424315618150906E-3</v>
      </c>
      <c r="BI80" s="549">
        <v>3.5758177558174635E-3</v>
      </c>
      <c r="BJ80" s="549">
        <v>1.315915201956549E-2</v>
      </c>
      <c r="BK80" s="549">
        <v>4.1134441179412574E-3</v>
      </c>
      <c r="BL80" s="549">
        <v>7.8175453430903066E-3</v>
      </c>
      <c r="BM80" s="549">
        <v>6.7840901718547704E-3</v>
      </c>
      <c r="BN80" s="549">
        <v>4.4298672055320199E-3</v>
      </c>
      <c r="BO80" s="549">
        <v>8.7605567718796618E-3</v>
      </c>
      <c r="BP80" s="549">
        <v>3.8385597684130568E-3</v>
      </c>
      <c r="BQ80" s="549">
        <v>4.3240847974132463E-3</v>
      </c>
      <c r="BR80" s="549">
        <v>5.0711353117613971E-3</v>
      </c>
      <c r="BS80" s="549">
        <v>1.5627138152835109E-3</v>
      </c>
      <c r="BT80" s="549">
        <v>5.2253537801547545E-3</v>
      </c>
      <c r="BU80" s="549">
        <v>3.580823021707414E-3</v>
      </c>
      <c r="BV80" s="549">
        <v>1.0646644202703316E-2</v>
      </c>
      <c r="BW80" s="549">
        <v>4.0897230602755389E-3</v>
      </c>
      <c r="BX80" s="549">
        <v>5.2871301406695612E-3</v>
      </c>
      <c r="BY80" s="549">
        <v>4.0707133140938725E-3</v>
      </c>
      <c r="BZ80" s="557">
        <v>1.0014575996258979</v>
      </c>
      <c r="CA80" s="176"/>
    </row>
    <row r="81" spans="1:1" x14ac:dyDescent="0.15">
      <c r="A81" s="177"/>
    </row>
  </sheetData>
  <mergeCells count="3">
    <mergeCell ref="A7:A80"/>
    <mergeCell ref="B7:B43"/>
    <mergeCell ref="B44:B80"/>
  </mergeCells>
  <phoneticPr fontId="5"/>
  <conditionalFormatting sqref="E7:BZ80">
    <cfRule type="cellIs" dxfId="0" priority="1" operator="equal">
      <formula>1</formula>
    </cfRule>
  </conditionalFormatting>
  <pageMargins left="0.75" right="0.75" top="1" bottom="1" header="0.51200000000000001" footer="0.5120000000000000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4A53E-B2A0-462A-8214-BCA950DEB6C8}">
  <sheetPr>
    <tabColor rgb="FF00B0F0"/>
    <pageSetUpPr fitToPage="1"/>
  </sheetPr>
  <dimension ref="B1:W60"/>
  <sheetViews>
    <sheetView showGridLines="0" zoomScaleNormal="100" workbookViewId="0">
      <pane xSplit="3" ySplit="6" topLeftCell="D31" activePane="bottomRight" state="frozen"/>
      <selection activeCell="B1" sqref="B1"/>
      <selection pane="topRight" activeCell="B1" sqref="B1"/>
      <selection pane="bottomLeft" activeCell="B1" sqref="B1"/>
      <selection pane="bottomRight" activeCell="F56" sqref="F56"/>
    </sheetView>
  </sheetViews>
  <sheetFormatPr defaultColWidth="9" defaultRowHeight="15" x14ac:dyDescent="0.2"/>
  <cols>
    <col min="1" max="1" width="1.33203125" style="2" customWidth="1"/>
    <col min="2" max="2" width="3.6640625" style="2" customWidth="1"/>
    <col min="3" max="3" width="22.21875" style="2" bestFit="1" customWidth="1"/>
    <col min="4" max="4" width="15" style="2" customWidth="1"/>
    <col min="5" max="5" width="8.6640625" style="2" customWidth="1"/>
    <col min="6" max="6" width="15" style="2" customWidth="1"/>
    <col min="7" max="7" width="9" style="2" bestFit="1" customWidth="1"/>
    <col min="8" max="8" width="15" style="2" customWidth="1"/>
    <col min="9" max="9" width="8.6640625" style="2" customWidth="1"/>
    <col min="10" max="10" width="15" style="2" customWidth="1"/>
    <col min="11" max="11" width="8.6640625" style="2" customWidth="1"/>
    <col min="12" max="12" width="15" style="2" customWidth="1"/>
    <col min="13" max="13" width="8.6640625" style="2" customWidth="1"/>
    <col min="14" max="14" width="15" style="2" customWidth="1"/>
    <col min="15" max="15" width="8.6640625" style="2" customWidth="1"/>
    <col min="16" max="16" width="15" style="2" customWidth="1"/>
    <col min="17" max="17" width="8.6640625" style="2" customWidth="1"/>
    <col min="18" max="18" width="15" style="2" customWidth="1"/>
    <col min="19" max="19" width="8.6640625" style="2" customWidth="1"/>
    <col min="20" max="20" width="15" style="2" customWidth="1"/>
    <col min="21" max="21" width="8.6640625" style="2" customWidth="1"/>
    <col min="22" max="22" width="16.44140625" style="2" customWidth="1"/>
    <col min="23" max="16384" width="9" style="2"/>
  </cols>
  <sheetData>
    <row r="1" spans="2:23" ht="28.8" x14ac:dyDescent="0.2">
      <c r="B1" s="1" t="s">
        <v>157</v>
      </c>
      <c r="N1" s="725" t="s">
        <v>129</v>
      </c>
      <c r="O1" s="709">
        <v>0.59119999999999995</v>
      </c>
    </row>
    <row r="2" spans="2:23" ht="18" customHeight="1" thickBot="1" x14ac:dyDescent="0.25">
      <c r="B2" s="1"/>
      <c r="N2" s="725"/>
      <c r="O2" s="710"/>
    </row>
    <row r="3" spans="2:23" ht="48.75" customHeight="1" x14ac:dyDescent="0.2">
      <c r="B3" s="189"/>
      <c r="C3" s="189"/>
      <c r="D3" s="3" t="s">
        <v>38</v>
      </c>
      <c r="F3" s="3" t="s">
        <v>39</v>
      </c>
      <c r="G3" s="3"/>
      <c r="H3" s="134" t="s">
        <v>106</v>
      </c>
      <c r="J3" s="3" t="s">
        <v>8</v>
      </c>
      <c r="L3" s="3" t="s">
        <v>9</v>
      </c>
      <c r="N3" s="134" t="s">
        <v>107</v>
      </c>
      <c r="P3" s="134" t="s">
        <v>34</v>
      </c>
      <c r="R3" s="3" t="s">
        <v>8</v>
      </c>
      <c r="T3" s="3" t="s">
        <v>9</v>
      </c>
      <c r="V3" s="134" t="s">
        <v>108</v>
      </c>
      <c r="W3" s="4"/>
    </row>
    <row r="4" spans="2:23" ht="29.4" thickBot="1" x14ac:dyDescent="0.25">
      <c r="B4" s="1"/>
      <c r="C4" s="202"/>
      <c r="D4" s="5">
        <f>SUM(D7:D43)</f>
        <v>0</v>
      </c>
      <c r="E4" s="189" t="s">
        <v>7</v>
      </c>
      <c r="F4" s="5">
        <f>SUM(F7:F43)</f>
        <v>0</v>
      </c>
      <c r="G4" s="189" t="s">
        <v>7</v>
      </c>
      <c r="H4" s="5">
        <f>SUM(H7:H43)</f>
        <v>0</v>
      </c>
      <c r="I4" s="189" t="s">
        <v>7</v>
      </c>
      <c r="J4" s="5">
        <f>SUM(J7:J43)</f>
        <v>0</v>
      </c>
      <c r="K4" s="189" t="s">
        <v>7</v>
      </c>
      <c r="L4" s="5">
        <f>SUM(L7:L43)</f>
        <v>0</v>
      </c>
      <c r="M4" s="189" t="s">
        <v>10</v>
      </c>
      <c r="N4" s="5">
        <f>SUM(N7:N43)</f>
        <v>0</v>
      </c>
      <c r="O4" s="189" t="s">
        <v>7</v>
      </c>
      <c r="P4" s="5">
        <f>SUM(P7:P43)</f>
        <v>0</v>
      </c>
      <c r="Q4" s="189" t="s">
        <v>7</v>
      </c>
      <c r="R4" s="5">
        <f>SUM(R7:R43)</f>
        <v>0</v>
      </c>
      <c r="S4" s="189" t="s">
        <v>7</v>
      </c>
      <c r="T4" s="5">
        <f>SUM(T7:T43)</f>
        <v>0</v>
      </c>
      <c r="U4" s="189" t="s">
        <v>10</v>
      </c>
      <c r="V4" s="5">
        <f>SUM(V7:V43)</f>
        <v>0</v>
      </c>
      <c r="W4" s="189" t="s">
        <v>7</v>
      </c>
    </row>
    <row r="5" spans="2:23" ht="6" customHeight="1" thickTop="1" thickBot="1" x14ac:dyDescent="0.25"/>
    <row r="6" spans="2:23" ht="12" customHeight="1" thickBot="1" x14ac:dyDescent="0.25">
      <c r="B6" s="6"/>
      <c r="C6" s="7" t="s">
        <v>6</v>
      </c>
      <c r="D6" s="8" t="s">
        <v>43</v>
      </c>
      <c r="F6" s="456" t="s">
        <v>40</v>
      </c>
      <c r="G6"/>
      <c r="H6" s="9" t="s">
        <v>33</v>
      </c>
      <c r="J6" s="10" t="s">
        <v>8</v>
      </c>
      <c r="L6" s="11" t="s">
        <v>9</v>
      </c>
      <c r="N6" s="12" t="s">
        <v>11</v>
      </c>
      <c r="P6" s="13" t="s">
        <v>33</v>
      </c>
      <c r="R6" s="14" t="s">
        <v>8</v>
      </c>
      <c r="T6" s="15" t="s">
        <v>9</v>
      </c>
      <c r="V6" s="16" t="s">
        <v>11</v>
      </c>
    </row>
    <row r="7" spans="2:23" ht="12" customHeight="1" x14ac:dyDescent="0.2">
      <c r="B7" s="201">
        <v>1</v>
      </c>
      <c r="C7" s="200" t="s">
        <v>58</v>
      </c>
      <c r="D7" s="17">
        <f>'【従】需要、直接効果計算シート'!K5</f>
        <v>0</v>
      </c>
      <c r="F7" s="457">
        <f>'【従】需要、直接効果計算シート'!L5</f>
        <v>0</v>
      </c>
      <c r="G7"/>
      <c r="H7" s="18" cm="1">
        <f t="array" ref="H7:H43">MMULT(【従】係数表!C5:AM41,'【従】 【経済波及効果推計シート】'!F7:F43)</f>
        <v>0</v>
      </c>
      <c r="J7" s="19">
        <f>H7*【従】係数表!AO5</f>
        <v>0</v>
      </c>
      <c r="L7" s="20">
        <f>H7*【従】係数表!AP5*100</f>
        <v>0</v>
      </c>
      <c r="N7" s="21">
        <f>H7*【従】係数表!AQ5</f>
        <v>0</v>
      </c>
      <c r="P7" s="22">
        <f>$N$4*$O$1*【従】係数表!AR5</f>
        <v>0</v>
      </c>
      <c r="R7" s="23">
        <f>P7*【従】係数表!AO5</f>
        <v>0</v>
      </c>
      <c r="T7" s="24">
        <f>P7*【従】係数表!AP5*100</f>
        <v>0</v>
      </c>
      <c r="V7" s="25">
        <f>P7*【従】係数表!AQ5</f>
        <v>0</v>
      </c>
    </row>
    <row r="8" spans="2:23" ht="12" customHeight="1" x14ac:dyDescent="0.2">
      <c r="B8" s="197">
        <v>6</v>
      </c>
      <c r="C8" s="196" t="s">
        <v>15</v>
      </c>
      <c r="D8" s="26">
        <f>'【従】需要、直接効果計算シート'!K6</f>
        <v>0</v>
      </c>
      <c r="F8" s="458">
        <f>'【従】需要、直接効果計算シート'!L6</f>
        <v>0</v>
      </c>
      <c r="G8"/>
      <c r="H8" s="27">
        <v>0</v>
      </c>
      <c r="J8" s="28">
        <f>H8*【従】係数表!AO6</f>
        <v>0</v>
      </c>
      <c r="L8" s="29">
        <f>H8*【従】係数表!AP6*100</f>
        <v>0</v>
      </c>
      <c r="N8" s="30">
        <f>H8*【従】係数表!AQ6</f>
        <v>0</v>
      </c>
      <c r="P8" s="31">
        <f>$N$4*$O$1*【従】係数表!AR6</f>
        <v>0</v>
      </c>
      <c r="R8" s="32">
        <f>P8*【従】係数表!AO6</f>
        <v>0</v>
      </c>
      <c r="T8" s="33">
        <f>P8*【従】係数表!AP6*100</f>
        <v>0</v>
      </c>
      <c r="V8" s="34">
        <f>P8*【従】係数表!AQ6</f>
        <v>0</v>
      </c>
    </row>
    <row r="9" spans="2:23" ht="12" customHeight="1" x14ac:dyDescent="0.2">
      <c r="B9" s="197">
        <v>11</v>
      </c>
      <c r="C9" s="196" t="s">
        <v>45</v>
      </c>
      <c r="D9" s="26">
        <f>'【従】需要、直接効果計算シート'!K7</f>
        <v>0</v>
      </c>
      <c r="F9" s="458">
        <f>'【従】需要、直接効果計算シート'!L7</f>
        <v>0</v>
      </c>
      <c r="G9"/>
      <c r="H9" s="27">
        <v>0</v>
      </c>
      <c r="J9" s="28">
        <f>H9*【従】係数表!AO7</f>
        <v>0</v>
      </c>
      <c r="L9" s="29">
        <f>H9*【従】係数表!AP7*100</f>
        <v>0</v>
      </c>
      <c r="N9" s="30">
        <f>H9*【従】係数表!AQ7</f>
        <v>0</v>
      </c>
      <c r="P9" s="31">
        <f>$N$4*$O$1*【従】係数表!AR7</f>
        <v>0</v>
      </c>
      <c r="R9" s="32">
        <f>P9*【従】係数表!AO7</f>
        <v>0</v>
      </c>
      <c r="T9" s="33">
        <f>P9*【従】係数表!AP7*100</f>
        <v>0</v>
      </c>
      <c r="V9" s="34">
        <f>P9*【従】係数表!AQ7</f>
        <v>0</v>
      </c>
    </row>
    <row r="10" spans="2:23" ht="12" customHeight="1" x14ac:dyDescent="0.2">
      <c r="B10" s="197">
        <v>15</v>
      </c>
      <c r="C10" s="196" t="s">
        <v>16</v>
      </c>
      <c r="D10" s="26">
        <f>'【従】需要、直接効果計算シート'!K8</f>
        <v>0</v>
      </c>
      <c r="F10" s="458">
        <f>'【従】需要、直接効果計算シート'!L8</f>
        <v>0</v>
      </c>
      <c r="G10"/>
      <c r="H10" s="27">
        <v>0</v>
      </c>
      <c r="J10" s="28">
        <f>H10*【従】係数表!AO8</f>
        <v>0</v>
      </c>
      <c r="L10" s="29">
        <f>H10*【従】係数表!AP8*100</f>
        <v>0</v>
      </c>
      <c r="N10" s="30">
        <f>H10*【従】係数表!AQ8</f>
        <v>0</v>
      </c>
      <c r="P10" s="31">
        <f>$N$4*$O$1*【従】係数表!AR8</f>
        <v>0</v>
      </c>
      <c r="R10" s="32">
        <f>P10*【従】係数表!AO8</f>
        <v>0</v>
      </c>
      <c r="T10" s="33">
        <f>P10*【従】係数表!AP8*100</f>
        <v>0</v>
      </c>
      <c r="V10" s="34">
        <f>P10*【従】係数表!AQ8</f>
        <v>0</v>
      </c>
    </row>
    <row r="11" spans="2:23" ht="12" customHeight="1" x14ac:dyDescent="0.2">
      <c r="B11" s="195">
        <v>16</v>
      </c>
      <c r="C11" s="194" t="s">
        <v>17</v>
      </c>
      <c r="D11" s="35">
        <f>'【従】需要、直接効果計算シート'!K9</f>
        <v>0</v>
      </c>
      <c r="F11" s="459">
        <f>'【従】需要、直接効果計算シート'!L9</f>
        <v>0</v>
      </c>
      <c r="G11"/>
      <c r="H11" s="36">
        <v>0</v>
      </c>
      <c r="J11" s="37">
        <f>H11*【従】係数表!AO9</f>
        <v>0</v>
      </c>
      <c r="L11" s="38">
        <f>H11*【従】係数表!AP9*100</f>
        <v>0</v>
      </c>
      <c r="N11" s="39">
        <f>H11*【従】係数表!AQ9</f>
        <v>0</v>
      </c>
      <c r="P11" s="40">
        <f>$N$4*$O$1*【従】係数表!AR9</f>
        <v>0</v>
      </c>
      <c r="R11" s="41">
        <f>P11*【従】係数表!AO9</f>
        <v>0</v>
      </c>
      <c r="T11" s="42">
        <f>P11*【従】係数表!AP9*100</f>
        <v>0</v>
      </c>
      <c r="V11" s="43">
        <f>P11*【従】係数表!AQ9</f>
        <v>0</v>
      </c>
    </row>
    <row r="12" spans="2:23" ht="12" customHeight="1" x14ac:dyDescent="0.2">
      <c r="B12" s="199">
        <v>20</v>
      </c>
      <c r="C12" s="198" t="s">
        <v>18</v>
      </c>
      <c r="D12" s="44">
        <f>'【従】需要、直接効果計算シート'!K10</f>
        <v>0</v>
      </c>
      <c r="F12" s="460">
        <f>'【従】需要、直接効果計算シート'!L10</f>
        <v>0</v>
      </c>
      <c r="G12"/>
      <c r="H12" s="45">
        <v>0</v>
      </c>
      <c r="J12" s="46">
        <f>H12*【従】係数表!AO10</f>
        <v>0</v>
      </c>
      <c r="L12" s="47">
        <f>H12*【従】係数表!AP10*100</f>
        <v>0</v>
      </c>
      <c r="N12" s="48">
        <f>H12*【従】係数表!AQ10</f>
        <v>0</v>
      </c>
      <c r="P12" s="49">
        <f>$N$4*$O$1*【従】係数表!AR10</f>
        <v>0</v>
      </c>
      <c r="R12" s="50">
        <f>P12*【従】係数表!AO10</f>
        <v>0</v>
      </c>
      <c r="T12" s="51">
        <f>P12*【従】係数表!AP10*100</f>
        <v>0</v>
      </c>
      <c r="V12" s="52">
        <f>P12*【従】係数表!AQ10</f>
        <v>0</v>
      </c>
    </row>
    <row r="13" spans="2:23" ht="12" customHeight="1" x14ac:dyDescent="0.2">
      <c r="B13" s="197">
        <v>21</v>
      </c>
      <c r="C13" s="196" t="s">
        <v>19</v>
      </c>
      <c r="D13" s="26">
        <f>'【従】需要、直接効果計算シート'!K11</f>
        <v>0</v>
      </c>
      <c r="F13" s="458">
        <f>'【従】需要、直接効果計算シート'!L11</f>
        <v>0</v>
      </c>
      <c r="G13"/>
      <c r="H13" s="27">
        <v>0</v>
      </c>
      <c r="J13" s="28">
        <f>H13*【従】係数表!AO11</f>
        <v>0</v>
      </c>
      <c r="L13" s="29">
        <f>H13*【従】係数表!AP11*100</f>
        <v>0</v>
      </c>
      <c r="N13" s="30">
        <f>H13*【従】係数表!AQ11</f>
        <v>0</v>
      </c>
      <c r="P13" s="31">
        <f>$N$4*$O$1*【従】係数表!AR11</f>
        <v>0</v>
      </c>
      <c r="R13" s="32">
        <f>P13*【従】係数表!AO11</f>
        <v>0</v>
      </c>
      <c r="T13" s="33">
        <f>P13*【従】係数表!AP11*100</f>
        <v>0</v>
      </c>
      <c r="V13" s="34">
        <f>P13*【従】係数表!AQ11</f>
        <v>0</v>
      </c>
    </row>
    <row r="14" spans="2:23" ht="12" customHeight="1" x14ac:dyDescent="0.2">
      <c r="B14" s="197">
        <v>22</v>
      </c>
      <c r="C14" s="196" t="s">
        <v>59</v>
      </c>
      <c r="D14" s="26">
        <f>'【従】需要、直接効果計算シート'!K12</f>
        <v>0</v>
      </c>
      <c r="F14" s="458">
        <f>'【従】需要、直接効果計算シート'!L12</f>
        <v>0</v>
      </c>
      <c r="G14"/>
      <c r="H14" s="27">
        <v>0</v>
      </c>
      <c r="J14" s="28">
        <f>H14*【従】係数表!AO12</f>
        <v>0</v>
      </c>
      <c r="L14" s="29">
        <f>H14*【従】係数表!AP12*100</f>
        <v>0</v>
      </c>
      <c r="N14" s="30">
        <f>H14*【従】係数表!AQ12</f>
        <v>0</v>
      </c>
      <c r="P14" s="31">
        <f>$N$4*$O$1*【従】係数表!AR12</f>
        <v>0</v>
      </c>
      <c r="R14" s="32">
        <f>P14*【従】係数表!AO12</f>
        <v>0</v>
      </c>
      <c r="T14" s="33">
        <f>P14*【従】係数表!AP12*100</f>
        <v>0</v>
      </c>
      <c r="V14" s="34">
        <f>P14*【従】係数表!AQ12</f>
        <v>0</v>
      </c>
    </row>
    <row r="15" spans="2:23" ht="12" customHeight="1" x14ac:dyDescent="0.2">
      <c r="B15" s="197">
        <v>25</v>
      </c>
      <c r="C15" s="196" t="s">
        <v>20</v>
      </c>
      <c r="D15" s="26">
        <f>'【従】需要、直接効果計算シート'!K13</f>
        <v>0</v>
      </c>
      <c r="F15" s="458">
        <f>'【従】需要、直接効果計算シート'!L13</f>
        <v>0</v>
      </c>
      <c r="G15"/>
      <c r="H15" s="27">
        <v>0</v>
      </c>
      <c r="J15" s="28">
        <f>H15*【従】係数表!AO13</f>
        <v>0</v>
      </c>
      <c r="L15" s="29">
        <f>H15*【従】係数表!AP13*100</f>
        <v>0</v>
      </c>
      <c r="N15" s="30">
        <f>H15*【従】係数表!AQ13</f>
        <v>0</v>
      </c>
      <c r="P15" s="31">
        <f>$N$4*$O$1*【従】係数表!AR13</f>
        <v>0</v>
      </c>
      <c r="R15" s="32">
        <f>P15*【従】係数表!AO13</f>
        <v>0</v>
      </c>
      <c r="T15" s="33">
        <f>P15*【従】係数表!AP13*100</f>
        <v>0</v>
      </c>
      <c r="V15" s="34">
        <f>P15*【従】係数表!AQ13</f>
        <v>0</v>
      </c>
    </row>
    <row r="16" spans="2:23" ht="12" customHeight="1" x14ac:dyDescent="0.2">
      <c r="B16" s="195">
        <v>26</v>
      </c>
      <c r="C16" s="194" t="s">
        <v>21</v>
      </c>
      <c r="D16" s="35">
        <f>'【従】需要、直接効果計算シート'!K14</f>
        <v>0</v>
      </c>
      <c r="F16" s="459">
        <f>'【従】需要、直接効果計算シート'!L14</f>
        <v>0</v>
      </c>
      <c r="G16"/>
      <c r="H16" s="36">
        <v>0</v>
      </c>
      <c r="J16" s="37">
        <f>H16*【従】係数表!AO14</f>
        <v>0</v>
      </c>
      <c r="L16" s="38">
        <f>H16*【従】係数表!AP14*100</f>
        <v>0</v>
      </c>
      <c r="N16" s="39">
        <f>H16*【従】係数表!AQ14</f>
        <v>0</v>
      </c>
      <c r="P16" s="40">
        <f>$N$4*$O$1*【従】係数表!AR14</f>
        <v>0</v>
      </c>
      <c r="R16" s="41">
        <f>P16*【従】係数表!AO14</f>
        <v>0</v>
      </c>
      <c r="T16" s="42">
        <f>P16*【従】係数表!AP14*100</f>
        <v>0</v>
      </c>
      <c r="V16" s="43">
        <f>P16*【従】係数表!AQ14</f>
        <v>0</v>
      </c>
    </row>
    <row r="17" spans="2:23" ht="12" customHeight="1" x14ac:dyDescent="0.2">
      <c r="B17" s="199">
        <v>27</v>
      </c>
      <c r="C17" s="198" t="s">
        <v>22</v>
      </c>
      <c r="D17" s="44">
        <f>'【従】需要、直接効果計算シート'!K15</f>
        <v>0</v>
      </c>
      <c r="F17" s="460">
        <f>'【従】需要、直接効果計算シート'!L15</f>
        <v>0</v>
      </c>
      <c r="G17"/>
      <c r="H17" s="45">
        <v>0</v>
      </c>
      <c r="J17" s="46">
        <f>H17*【従】係数表!AO15</f>
        <v>0</v>
      </c>
      <c r="L17" s="47">
        <f>H17*【従】係数表!AP15*100</f>
        <v>0</v>
      </c>
      <c r="N17" s="48">
        <f>H17*【従】係数表!AQ15</f>
        <v>0</v>
      </c>
      <c r="P17" s="49">
        <f>$N$4*$O$1*【従】係数表!AR15</f>
        <v>0</v>
      </c>
      <c r="R17" s="50">
        <f>P17*【従】係数表!AO15</f>
        <v>0</v>
      </c>
      <c r="T17" s="51">
        <f>P17*【従】係数表!AP15*100</f>
        <v>0</v>
      </c>
      <c r="V17" s="52">
        <f>P17*【従】係数表!AQ15</f>
        <v>0</v>
      </c>
      <c r="W17" s="53"/>
    </row>
    <row r="18" spans="2:23" ht="12" customHeight="1" x14ac:dyDescent="0.2">
      <c r="B18" s="197">
        <v>28</v>
      </c>
      <c r="C18" s="196" t="s">
        <v>23</v>
      </c>
      <c r="D18" s="26">
        <f>'【従】需要、直接効果計算シート'!K16</f>
        <v>0</v>
      </c>
      <c r="F18" s="458">
        <f>'【従】需要、直接効果計算シート'!L16</f>
        <v>0</v>
      </c>
      <c r="G18"/>
      <c r="H18" s="27">
        <v>0</v>
      </c>
      <c r="J18" s="28">
        <f>H18*【従】係数表!AO16</f>
        <v>0</v>
      </c>
      <c r="L18" s="29">
        <f>H18*【従】係数表!AP16*100</f>
        <v>0</v>
      </c>
      <c r="N18" s="30">
        <f>H18*【従】係数表!AQ16</f>
        <v>0</v>
      </c>
      <c r="P18" s="31">
        <f>$N$4*$O$1*【従】係数表!AR16</f>
        <v>0</v>
      </c>
      <c r="R18" s="32">
        <f>P18*【従】係数表!AO16</f>
        <v>0</v>
      </c>
      <c r="T18" s="33">
        <f>P18*【従】係数表!AP16*100</f>
        <v>0</v>
      </c>
      <c r="V18" s="34">
        <f>P18*【従】係数表!AQ16</f>
        <v>0</v>
      </c>
      <c r="W18" s="53"/>
    </row>
    <row r="19" spans="2:23" ht="12" customHeight="1" x14ac:dyDescent="0.2">
      <c r="B19" s="197">
        <v>29</v>
      </c>
      <c r="C19" s="196" t="s">
        <v>46</v>
      </c>
      <c r="D19" s="26">
        <f>'【従】需要、直接効果計算シート'!K17</f>
        <v>0</v>
      </c>
      <c r="F19" s="458">
        <f>'【従】需要、直接効果計算シート'!L17</f>
        <v>0</v>
      </c>
      <c r="G19"/>
      <c r="H19" s="27">
        <v>0</v>
      </c>
      <c r="J19" s="28">
        <f>H19*【従】係数表!AO17</f>
        <v>0</v>
      </c>
      <c r="L19" s="29">
        <f>H19*【従】係数表!AP17*100</f>
        <v>0</v>
      </c>
      <c r="N19" s="30">
        <f>H19*【従】係数表!AQ17</f>
        <v>0</v>
      </c>
      <c r="P19" s="31">
        <f>$N$4*$O$1*【従】係数表!AR17</f>
        <v>0</v>
      </c>
      <c r="R19" s="32">
        <f>P19*【従】係数表!AO17</f>
        <v>0</v>
      </c>
      <c r="T19" s="33">
        <f>P19*【従】係数表!AP17*100</f>
        <v>0</v>
      </c>
      <c r="V19" s="34">
        <f>P19*【従】係数表!AQ17</f>
        <v>0</v>
      </c>
      <c r="W19" s="53"/>
    </row>
    <row r="20" spans="2:23" ht="12" customHeight="1" x14ac:dyDescent="0.2">
      <c r="B20" s="197">
        <v>30</v>
      </c>
      <c r="C20" s="196" t="s">
        <v>47</v>
      </c>
      <c r="D20" s="26">
        <f>'【従】需要、直接効果計算シート'!K18</f>
        <v>0</v>
      </c>
      <c r="F20" s="458">
        <f>'【従】需要、直接効果計算シート'!L18</f>
        <v>0</v>
      </c>
      <c r="G20"/>
      <c r="H20" s="27">
        <v>0</v>
      </c>
      <c r="J20" s="28">
        <f>H20*【従】係数表!AO18</f>
        <v>0</v>
      </c>
      <c r="L20" s="29">
        <f>H20*【従】係数表!AP18*100</f>
        <v>0</v>
      </c>
      <c r="N20" s="30">
        <f>H20*【従】係数表!AQ18</f>
        <v>0</v>
      </c>
      <c r="P20" s="31">
        <f>$N$4*$O$1*【従】係数表!AR18</f>
        <v>0</v>
      </c>
      <c r="R20" s="32">
        <f>P20*【従】係数表!AO18</f>
        <v>0</v>
      </c>
      <c r="T20" s="33">
        <f>P20*【従】係数表!AP18*100</f>
        <v>0</v>
      </c>
      <c r="V20" s="34">
        <f>P20*【従】係数表!AQ18</f>
        <v>0</v>
      </c>
      <c r="W20" s="53"/>
    </row>
    <row r="21" spans="2:23" ht="12" customHeight="1" x14ac:dyDescent="0.2">
      <c r="B21" s="195">
        <v>31</v>
      </c>
      <c r="C21" s="194" t="s">
        <v>48</v>
      </c>
      <c r="D21" s="35">
        <f>'【従】需要、直接効果計算シート'!K19</f>
        <v>0</v>
      </c>
      <c r="F21" s="459">
        <f>'【従】需要、直接効果計算シート'!L19</f>
        <v>0</v>
      </c>
      <c r="G21"/>
      <c r="H21" s="36">
        <v>0</v>
      </c>
      <c r="J21" s="37">
        <f>H21*【従】係数表!AO19</f>
        <v>0</v>
      </c>
      <c r="L21" s="38">
        <f>H21*【従】係数表!AP19*100</f>
        <v>0</v>
      </c>
      <c r="N21" s="39">
        <f>H21*【従】係数表!AQ19</f>
        <v>0</v>
      </c>
      <c r="P21" s="40">
        <f>$N$4*$O$1*【従】係数表!AR19</f>
        <v>0</v>
      </c>
      <c r="R21" s="41">
        <f>P21*【従】係数表!AO19</f>
        <v>0</v>
      </c>
      <c r="T21" s="42">
        <f>P21*【従】係数表!AP19*100</f>
        <v>0</v>
      </c>
      <c r="V21" s="43">
        <f>P21*【従】係数表!AQ19</f>
        <v>0</v>
      </c>
      <c r="W21" s="53"/>
    </row>
    <row r="22" spans="2:23" ht="12" customHeight="1" x14ac:dyDescent="0.2">
      <c r="B22" s="199">
        <v>32</v>
      </c>
      <c r="C22" s="198" t="s">
        <v>49</v>
      </c>
      <c r="D22" s="44">
        <f>'【従】需要、直接効果計算シート'!K20</f>
        <v>0</v>
      </c>
      <c r="F22" s="460">
        <f>'【従】需要、直接効果計算シート'!L20</f>
        <v>0</v>
      </c>
      <c r="G22"/>
      <c r="H22" s="45">
        <v>0</v>
      </c>
      <c r="J22" s="46">
        <f>H22*【従】係数表!AO20</f>
        <v>0</v>
      </c>
      <c r="L22" s="47">
        <f>H22*【従】係数表!AP20*100</f>
        <v>0</v>
      </c>
      <c r="N22" s="48">
        <f>H22*【従】係数表!AQ20</f>
        <v>0</v>
      </c>
      <c r="P22" s="49">
        <f>$N$4*$O$1*【従】係数表!AR20</f>
        <v>0</v>
      </c>
      <c r="R22" s="50">
        <f>P22*【従】係数表!AO20</f>
        <v>0</v>
      </c>
      <c r="T22" s="51">
        <f>P22*【従】係数表!AP20*100</f>
        <v>0</v>
      </c>
      <c r="V22" s="52">
        <f>P22*【従】係数表!AQ20</f>
        <v>0</v>
      </c>
      <c r="W22" s="53"/>
    </row>
    <row r="23" spans="2:23" ht="12" customHeight="1" x14ac:dyDescent="0.2">
      <c r="B23" s="197">
        <v>33</v>
      </c>
      <c r="C23" s="196" t="s">
        <v>24</v>
      </c>
      <c r="D23" s="26">
        <f>'【従】需要、直接効果計算シート'!K21</f>
        <v>0</v>
      </c>
      <c r="F23" s="458">
        <f>'【従】需要、直接効果計算シート'!L21</f>
        <v>0</v>
      </c>
      <c r="G23"/>
      <c r="H23" s="27">
        <v>0</v>
      </c>
      <c r="J23" s="28">
        <f>H23*【従】係数表!AO21</f>
        <v>0</v>
      </c>
      <c r="L23" s="29">
        <f>H23*【従】係数表!AP21*100</f>
        <v>0</v>
      </c>
      <c r="N23" s="30">
        <f>H23*【従】係数表!AQ21</f>
        <v>0</v>
      </c>
      <c r="P23" s="31">
        <f>$N$4*$O$1*【従】係数表!AR21</f>
        <v>0</v>
      </c>
      <c r="R23" s="32">
        <f>P23*【従】係数表!AO21</f>
        <v>0</v>
      </c>
      <c r="T23" s="33">
        <f>P23*【従】係数表!AP21*100</f>
        <v>0</v>
      </c>
      <c r="V23" s="34">
        <f>P23*【従】係数表!AQ21</f>
        <v>0</v>
      </c>
      <c r="W23" s="53"/>
    </row>
    <row r="24" spans="2:23" ht="12" customHeight="1" x14ac:dyDescent="0.2">
      <c r="B24" s="197">
        <v>34</v>
      </c>
      <c r="C24" s="196" t="s">
        <v>60</v>
      </c>
      <c r="D24" s="26">
        <f>'【従】需要、直接効果計算シート'!K22</f>
        <v>0</v>
      </c>
      <c r="F24" s="458">
        <f>'【従】需要、直接効果計算シート'!L22</f>
        <v>0</v>
      </c>
      <c r="G24"/>
      <c r="H24" s="27">
        <v>0</v>
      </c>
      <c r="J24" s="28">
        <f>H24*【従】係数表!AO22</f>
        <v>0</v>
      </c>
      <c r="L24" s="29">
        <f>H24*【従】係数表!AP22*100</f>
        <v>0</v>
      </c>
      <c r="N24" s="30">
        <f>H24*【従】係数表!AQ22</f>
        <v>0</v>
      </c>
      <c r="P24" s="31">
        <f>$N$4*$O$1*【従】係数表!AR22</f>
        <v>0</v>
      </c>
      <c r="R24" s="32">
        <f>P24*【従】係数表!AO22</f>
        <v>0</v>
      </c>
      <c r="T24" s="33">
        <f>P24*【従】係数表!AP22*100</f>
        <v>0</v>
      </c>
      <c r="V24" s="34">
        <f>P24*【従】係数表!AQ22</f>
        <v>0</v>
      </c>
      <c r="W24" s="53"/>
    </row>
    <row r="25" spans="2:23" ht="12" customHeight="1" x14ac:dyDescent="0.2">
      <c r="B25" s="197">
        <v>35</v>
      </c>
      <c r="C25" s="196" t="s">
        <v>25</v>
      </c>
      <c r="D25" s="26">
        <f>'【従】需要、直接効果計算シート'!K23</f>
        <v>0</v>
      </c>
      <c r="F25" s="458">
        <f>'【従】需要、直接効果計算シート'!L23</f>
        <v>0</v>
      </c>
      <c r="G25"/>
      <c r="H25" s="27">
        <v>0</v>
      </c>
      <c r="J25" s="28">
        <f>H25*【従】係数表!AO23</f>
        <v>0</v>
      </c>
      <c r="L25" s="29">
        <f>H25*【従】係数表!AP23*100</f>
        <v>0</v>
      </c>
      <c r="N25" s="30">
        <f>H25*【従】係数表!AQ23</f>
        <v>0</v>
      </c>
      <c r="P25" s="31">
        <f>$N$4*$O$1*【従】係数表!AR23</f>
        <v>0</v>
      </c>
      <c r="R25" s="32">
        <f>P25*【従】係数表!AO23</f>
        <v>0</v>
      </c>
      <c r="T25" s="33">
        <f>P25*【従】係数表!AP23*100</f>
        <v>0</v>
      </c>
      <c r="V25" s="34">
        <f>P25*【従】係数表!AQ23</f>
        <v>0</v>
      </c>
      <c r="W25" s="53"/>
    </row>
    <row r="26" spans="2:23" ht="12" customHeight="1" x14ac:dyDescent="0.2">
      <c r="B26" s="195">
        <v>39</v>
      </c>
      <c r="C26" s="194" t="s">
        <v>0</v>
      </c>
      <c r="D26" s="35">
        <f>'【従】需要、直接効果計算シート'!K24</f>
        <v>0</v>
      </c>
      <c r="F26" s="459">
        <f>'【従】需要、直接効果計算シート'!L24</f>
        <v>0</v>
      </c>
      <c r="G26"/>
      <c r="H26" s="36">
        <v>0</v>
      </c>
      <c r="J26" s="37">
        <f>H26*【従】係数表!AO24</f>
        <v>0</v>
      </c>
      <c r="L26" s="38">
        <f>H26*【従】係数表!AP24*100</f>
        <v>0</v>
      </c>
      <c r="N26" s="39">
        <f>H26*【従】係数表!AQ24</f>
        <v>0</v>
      </c>
      <c r="P26" s="40">
        <f>$N$4*$O$1*【従】係数表!AR24</f>
        <v>0</v>
      </c>
      <c r="R26" s="41">
        <f>P26*【従】係数表!AO24</f>
        <v>0</v>
      </c>
      <c r="T26" s="42">
        <f>P26*【従】係数表!AP24*100</f>
        <v>0</v>
      </c>
      <c r="V26" s="43">
        <f>P26*【従】係数表!AQ24</f>
        <v>0</v>
      </c>
      <c r="W26" s="53"/>
    </row>
    <row r="27" spans="2:23" ht="12" customHeight="1" x14ac:dyDescent="0.2">
      <c r="B27" s="199">
        <v>41</v>
      </c>
      <c r="C27" s="198" t="s">
        <v>26</v>
      </c>
      <c r="D27" s="44">
        <f>'【従】需要、直接効果計算シート'!K25</f>
        <v>0</v>
      </c>
      <c r="F27" s="460">
        <f>'【従】需要、直接効果計算シート'!L25</f>
        <v>0</v>
      </c>
      <c r="G27"/>
      <c r="H27" s="45">
        <v>0</v>
      </c>
      <c r="J27" s="46">
        <f>H27*【従】係数表!AO25</f>
        <v>0</v>
      </c>
      <c r="L27" s="47">
        <f>H27*【従】係数表!AP25*100</f>
        <v>0</v>
      </c>
      <c r="N27" s="48">
        <f>H27*【従】係数表!AQ25</f>
        <v>0</v>
      </c>
      <c r="P27" s="49">
        <f>$N$4*$O$1*【従】係数表!AR25</f>
        <v>0</v>
      </c>
      <c r="R27" s="50">
        <f>P27*【従】係数表!AO25</f>
        <v>0</v>
      </c>
      <c r="T27" s="51">
        <f>P27*【従】係数表!AP25*100</f>
        <v>0</v>
      </c>
      <c r="V27" s="52">
        <f>P27*【従】係数表!AQ25</f>
        <v>0</v>
      </c>
      <c r="W27" s="53"/>
    </row>
    <row r="28" spans="2:23" ht="12" customHeight="1" x14ac:dyDescent="0.2">
      <c r="B28" s="197">
        <v>46</v>
      </c>
      <c r="C28" s="196" t="s">
        <v>27</v>
      </c>
      <c r="D28" s="26">
        <f>'【従】需要、直接効果計算シート'!K26</f>
        <v>0</v>
      </c>
      <c r="F28" s="458">
        <f>'【従】需要、直接効果計算シート'!L26</f>
        <v>0</v>
      </c>
      <c r="G28"/>
      <c r="H28" s="27">
        <v>0</v>
      </c>
      <c r="J28" s="28">
        <f>H28*【従】係数表!AO26</f>
        <v>0</v>
      </c>
      <c r="L28" s="29">
        <f>H28*【従】係数表!AP26*100</f>
        <v>0</v>
      </c>
      <c r="N28" s="30">
        <f>H28*【従】係数表!AQ26</f>
        <v>0</v>
      </c>
      <c r="P28" s="31">
        <f>$N$4*$O$1*【従】係数表!AR26</f>
        <v>0</v>
      </c>
      <c r="R28" s="32">
        <f>P28*【従】係数表!AO26</f>
        <v>0</v>
      </c>
      <c r="T28" s="33">
        <f>P28*【従】係数表!AP26*100</f>
        <v>0</v>
      </c>
      <c r="V28" s="34">
        <f>P28*【従】係数表!AQ26</f>
        <v>0</v>
      </c>
      <c r="W28" s="53"/>
    </row>
    <row r="29" spans="2:23" ht="12" customHeight="1" x14ac:dyDescent="0.2">
      <c r="B29" s="197">
        <v>47</v>
      </c>
      <c r="C29" s="196" t="s">
        <v>50</v>
      </c>
      <c r="D29" s="26">
        <f>'【従】需要、直接効果計算シート'!K27</f>
        <v>0</v>
      </c>
      <c r="F29" s="458">
        <f>'【従】需要、直接効果計算シート'!L27</f>
        <v>0</v>
      </c>
      <c r="G29"/>
      <c r="H29" s="27">
        <v>0</v>
      </c>
      <c r="J29" s="28">
        <f>H29*【従】係数表!AO27</f>
        <v>0</v>
      </c>
      <c r="L29" s="29">
        <f>H29*【従】係数表!AP27*100</f>
        <v>0</v>
      </c>
      <c r="N29" s="30">
        <f>H29*【従】係数表!AQ27</f>
        <v>0</v>
      </c>
      <c r="P29" s="31">
        <f>$N$4*$O$1*【従】係数表!AR27</f>
        <v>0</v>
      </c>
      <c r="R29" s="32">
        <f>P29*【従】係数表!AO27</f>
        <v>0</v>
      </c>
      <c r="T29" s="33">
        <f>P29*【従】係数表!AP27*100</f>
        <v>0</v>
      </c>
      <c r="V29" s="34">
        <f>P29*【従】係数表!AQ27</f>
        <v>0</v>
      </c>
      <c r="W29" s="53"/>
    </row>
    <row r="30" spans="2:23" ht="12" customHeight="1" x14ac:dyDescent="0.2">
      <c r="B30" s="197">
        <v>48</v>
      </c>
      <c r="C30" s="196" t="s">
        <v>51</v>
      </c>
      <c r="D30" s="26">
        <f>'【従】需要、直接効果計算シート'!K28</f>
        <v>0</v>
      </c>
      <c r="F30" s="458">
        <f>'【従】需要、直接効果計算シート'!L28</f>
        <v>0</v>
      </c>
      <c r="G30"/>
      <c r="H30" s="27">
        <v>0</v>
      </c>
      <c r="J30" s="28">
        <f>H30*【従】係数表!AO28</f>
        <v>0</v>
      </c>
      <c r="L30" s="29">
        <f>H30*【従】係数表!AP28*100</f>
        <v>0</v>
      </c>
      <c r="N30" s="30">
        <f>H30*【従】係数表!AQ28</f>
        <v>0</v>
      </c>
      <c r="P30" s="31">
        <f>$N$4*$O$1*【従】係数表!AR28</f>
        <v>0</v>
      </c>
      <c r="R30" s="32">
        <f>P30*【従】係数表!AO28</f>
        <v>0</v>
      </c>
      <c r="T30" s="33">
        <f>P30*【従】係数表!AP28*100</f>
        <v>0</v>
      </c>
      <c r="V30" s="34">
        <f>P30*【従】係数表!AQ28</f>
        <v>0</v>
      </c>
      <c r="W30" s="53"/>
    </row>
    <row r="31" spans="2:23" ht="12" customHeight="1" x14ac:dyDescent="0.2">
      <c r="B31" s="195">
        <v>51</v>
      </c>
      <c r="C31" s="194" t="s">
        <v>1</v>
      </c>
      <c r="D31" s="35">
        <f>'【従】需要、直接効果計算シート'!K29</f>
        <v>0</v>
      </c>
      <c r="F31" s="459">
        <f>'【従】需要、直接効果計算シート'!L29</f>
        <v>0</v>
      </c>
      <c r="G31"/>
      <c r="H31" s="36">
        <v>0</v>
      </c>
      <c r="J31" s="37">
        <f>H31*【従】係数表!AO29</f>
        <v>0</v>
      </c>
      <c r="L31" s="38">
        <f>H31*【従】係数表!AP29*100</f>
        <v>0</v>
      </c>
      <c r="N31" s="39">
        <f>H31*【従】係数表!AQ29</f>
        <v>0</v>
      </c>
      <c r="P31" s="40">
        <f>$N$4*$O$1*【従】係数表!AR29</f>
        <v>0</v>
      </c>
      <c r="R31" s="41">
        <f>P31*【従】係数表!AO29</f>
        <v>0</v>
      </c>
      <c r="T31" s="42">
        <f>P31*【従】係数表!AP29*100</f>
        <v>0</v>
      </c>
      <c r="V31" s="43">
        <f>P31*【従】係数表!AQ29</f>
        <v>0</v>
      </c>
      <c r="W31" s="53"/>
    </row>
    <row r="32" spans="2:23" ht="12" customHeight="1" x14ac:dyDescent="0.2">
      <c r="B32" s="199">
        <v>53</v>
      </c>
      <c r="C32" s="198" t="s">
        <v>2</v>
      </c>
      <c r="D32" s="44">
        <f>'【従】需要、直接効果計算シート'!K30</f>
        <v>0</v>
      </c>
      <c r="F32" s="460">
        <f>'【従】需要、直接効果計算シート'!L30</f>
        <v>0</v>
      </c>
      <c r="G32"/>
      <c r="H32" s="45">
        <v>0</v>
      </c>
      <c r="J32" s="46">
        <f>H32*【従】係数表!AO30</f>
        <v>0</v>
      </c>
      <c r="L32" s="47">
        <f>H32*【従】係数表!AP30*100</f>
        <v>0</v>
      </c>
      <c r="N32" s="48">
        <f>H32*【従】係数表!AQ30</f>
        <v>0</v>
      </c>
      <c r="P32" s="49">
        <f>$N$4*$O$1*【従】係数表!AR30</f>
        <v>0</v>
      </c>
      <c r="R32" s="50">
        <f>P32*【従】係数表!AO30</f>
        <v>0</v>
      </c>
      <c r="T32" s="51">
        <f>P32*【従】係数表!AP30*100</f>
        <v>0</v>
      </c>
      <c r="V32" s="52">
        <f>P32*【従】係数表!AQ30</f>
        <v>0</v>
      </c>
      <c r="W32" s="53"/>
    </row>
    <row r="33" spans="2:23" ht="12" customHeight="1" x14ac:dyDescent="0.2">
      <c r="B33" s="197">
        <v>55</v>
      </c>
      <c r="C33" s="196" t="s">
        <v>28</v>
      </c>
      <c r="D33" s="26">
        <f>'【従】需要、直接効果計算シート'!K31</f>
        <v>0</v>
      </c>
      <c r="F33" s="458">
        <f>'【従】需要、直接効果計算シート'!L31</f>
        <v>0</v>
      </c>
      <c r="G33"/>
      <c r="H33" s="27">
        <v>0</v>
      </c>
      <c r="J33" s="28">
        <f>H33*【従】係数表!AO31</f>
        <v>0</v>
      </c>
      <c r="L33" s="29">
        <f>H33*【従】係数表!AP31*100</f>
        <v>0</v>
      </c>
      <c r="N33" s="30">
        <f>H33*【従】係数表!AQ31</f>
        <v>0</v>
      </c>
      <c r="P33" s="31">
        <f>$N$4*$O$1*【従】係数表!AR31</f>
        <v>0</v>
      </c>
      <c r="R33" s="32">
        <f>P33*【従】係数表!AO31</f>
        <v>0</v>
      </c>
      <c r="T33" s="33">
        <f>P33*【従】係数表!AP31*100</f>
        <v>0</v>
      </c>
      <c r="V33" s="34">
        <f>P33*【従】係数表!AQ31</f>
        <v>0</v>
      </c>
      <c r="W33" s="53"/>
    </row>
    <row r="34" spans="2:23" ht="12" customHeight="1" x14ac:dyDescent="0.2">
      <c r="B34" s="197">
        <v>57</v>
      </c>
      <c r="C34" s="196" t="s">
        <v>52</v>
      </c>
      <c r="D34" s="26">
        <f>'【従】需要、直接効果計算シート'!K32</f>
        <v>0</v>
      </c>
      <c r="F34" s="458">
        <f>'【従】需要、直接効果計算シート'!L32</f>
        <v>0</v>
      </c>
      <c r="G34"/>
      <c r="H34" s="27">
        <v>0</v>
      </c>
      <c r="J34" s="28">
        <f>H34*【従】係数表!AO32</f>
        <v>0</v>
      </c>
      <c r="L34" s="29">
        <f>H34*【従】係数表!AP32*100</f>
        <v>0</v>
      </c>
      <c r="N34" s="30">
        <f>H34*【従】係数表!AQ32</f>
        <v>0</v>
      </c>
      <c r="P34" s="31">
        <f>$N$4*$O$1*【従】係数表!AR32</f>
        <v>0</v>
      </c>
      <c r="R34" s="32">
        <f>P34*【従】係数表!AO32</f>
        <v>0</v>
      </c>
      <c r="T34" s="33">
        <f>P34*【従】係数表!AP32*100</f>
        <v>0</v>
      </c>
      <c r="V34" s="34">
        <f>P34*【従】係数表!AQ32</f>
        <v>0</v>
      </c>
      <c r="W34" s="53"/>
    </row>
    <row r="35" spans="2:23" ht="12" customHeight="1" x14ac:dyDescent="0.2">
      <c r="B35" s="197">
        <v>59</v>
      </c>
      <c r="C35" s="196" t="s">
        <v>53</v>
      </c>
      <c r="D35" s="26">
        <f>'【従】需要、直接効果計算シート'!K33</f>
        <v>0</v>
      </c>
      <c r="F35" s="458">
        <f>'【従】需要、直接効果計算シート'!L33</f>
        <v>0</v>
      </c>
      <c r="G35"/>
      <c r="H35" s="27">
        <v>0</v>
      </c>
      <c r="J35" s="28">
        <f>H35*【従】係数表!AO33</f>
        <v>0</v>
      </c>
      <c r="L35" s="29">
        <f>H35*【従】係数表!AP33*100</f>
        <v>0</v>
      </c>
      <c r="N35" s="30">
        <f>H35*【従】係数表!AQ33</f>
        <v>0</v>
      </c>
      <c r="P35" s="31">
        <f>$N$4*$O$1*【従】係数表!AR33</f>
        <v>0</v>
      </c>
      <c r="R35" s="32">
        <f>P35*【従】係数表!AO33</f>
        <v>0</v>
      </c>
      <c r="T35" s="33">
        <f>P35*【従】係数表!AP33*100</f>
        <v>0</v>
      </c>
      <c r="V35" s="34">
        <f>P35*【従】係数表!AQ33</f>
        <v>0</v>
      </c>
      <c r="W35" s="53"/>
    </row>
    <row r="36" spans="2:23" ht="12" customHeight="1" x14ac:dyDescent="0.2">
      <c r="B36" s="195">
        <v>61</v>
      </c>
      <c r="C36" s="194" t="s">
        <v>3</v>
      </c>
      <c r="D36" s="35">
        <f>'【従】需要、直接効果計算シート'!K34</f>
        <v>0</v>
      </c>
      <c r="F36" s="459">
        <f>'【従】需要、直接効果計算シート'!L34</f>
        <v>0</v>
      </c>
      <c r="G36"/>
      <c r="H36" s="36">
        <v>0</v>
      </c>
      <c r="J36" s="37">
        <f>H36*【従】係数表!AO34</f>
        <v>0</v>
      </c>
      <c r="L36" s="38">
        <f>H36*【従】係数表!AP34*100</f>
        <v>0</v>
      </c>
      <c r="N36" s="39">
        <f>H36*【従】係数表!AQ34</f>
        <v>0</v>
      </c>
      <c r="P36" s="40">
        <f>$N$4*$O$1*【従】係数表!AR34</f>
        <v>0</v>
      </c>
      <c r="R36" s="41">
        <f>P36*【従】係数表!AO34</f>
        <v>0</v>
      </c>
      <c r="T36" s="42">
        <f>P36*【従】係数表!AP34*100</f>
        <v>0</v>
      </c>
      <c r="V36" s="43">
        <f>P36*【従】係数表!AQ34</f>
        <v>0</v>
      </c>
      <c r="W36" s="53"/>
    </row>
    <row r="37" spans="2:23" ht="12" customHeight="1" x14ac:dyDescent="0.2">
      <c r="B37" s="199">
        <v>63</v>
      </c>
      <c r="C37" s="198" t="s">
        <v>29</v>
      </c>
      <c r="D37" s="44">
        <f>'【従】需要、直接効果計算シート'!K35</f>
        <v>0</v>
      </c>
      <c r="F37" s="460">
        <f>'【従】需要、直接効果計算シート'!L35</f>
        <v>0</v>
      </c>
      <c r="G37"/>
      <c r="H37" s="45">
        <v>0</v>
      </c>
      <c r="J37" s="46">
        <f>H37*【従】係数表!AO35</f>
        <v>0</v>
      </c>
      <c r="L37" s="47">
        <f>H37*【従】係数表!AP35*100</f>
        <v>0</v>
      </c>
      <c r="N37" s="48">
        <f>H37*【従】係数表!AQ35</f>
        <v>0</v>
      </c>
      <c r="P37" s="49">
        <f>$N$4*$O$1*【従】係数表!AR35</f>
        <v>0</v>
      </c>
      <c r="R37" s="50">
        <f>P37*【従】係数表!AO35</f>
        <v>0</v>
      </c>
      <c r="T37" s="51">
        <f>P37*【従】係数表!AP35*100</f>
        <v>0</v>
      </c>
      <c r="V37" s="52">
        <f>P37*【従】係数表!AQ35</f>
        <v>0</v>
      </c>
      <c r="W37" s="53"/>
    </row>
    <row r="38" spans="2:23" ht="12" customHeight="1" x14ac:dyDescent="0.2">
      <c r="B38" s="193">
        <v>64</v>
      </c>
      <c r="C38" s="192" t="s">
        <v>54</v>
      </c>
      <c r="D38" s="54">
        <f>'【従】需要、直接効果計算シート'!K36</f>
        <v>0</v>
      </c>
      <c r="F38" s="461">
        <f>'【従】需要、直接効果計算シート'!L36</f>
        <v>0</v>
      </c>
      <c r="G38"/>
      <c r="H38" s="55">
        <v>0</v>
      </c>
      <c r="J38" s="56">
        <f>H38*【従】係数表!AO36</f>
        <v>0</v>
      </c>
      <c r="L38" s="57">
        <f>H38*【従】係数表!AP36*100</f>
        <v>0</v>
      </c>
      <c r="N38" s="58">
        <f>H38*【従】係数表!AQ36</f>
        <v>0</v>
      </c>
      <c r="P38" s="59">
        <f>$N$4*$O$1*【従】係数表!AR36</f>
        <v>0</v>
      </c>
      <c r="R38" s="60">
        <f>P38*【従】係数表!AO36</f>
        <v>0</v>
      </c>
      <c r="T38" s="61">
        <f>P38*【従】係数表!AP36*100</f>
        <v>0</v>
      </c>
      <c r="V38" s="62">
        <f>P38*【従】係数表!AQ36</f>
        <v>0</v>
      </c>
      <c r="W38" s="53"/>
    </row>
    <row r="39" spans="2:23" ht="12" customHeight="1" x14ac:dyDescent="0.2">
      <c r="B39" s="193">
        <v>65</v>
      </c>
      <c r="C39" s="192" t="s">
        <v>61</v>
      </c>
      <c r="D39" s="54">
        <f>'【従】需要、直接効果計算シート'!K37</f>
        <v>0</v>
      </c>
      <c r="F39" s="461">
        <f>'【従】需要、直接効果計算シート'!L37</f>
        <v>0</v>
      </c>
      <c r="G39"/>
      <c r="H39" s="55">
        <v>0</v>
      </c>
      <c r="J39" s="56">
        <f>H39*【従】係数表!AO37</f>
        <v>0</v>
      </c>
      <c r="L39" s="57">
        <f>H39*【従】係数表!AP37*100</f>
        <v>0</v>
      </c>
      <c r="N39" s="58">
        <f>H39*【従】係数表!AQ37</f>
        <v>0</v>
      </c>
      <c r="P39" s="59">
        <f>$N$4*$O$1*【従】係数表!AR37</f>
        <v>0</v>
      </c>
      <c r="R39" s="60">
        <f>P39*【従】係数表!AO37</f>
        <v>0</v>
      </c>
      <c r="T39" s="61">
        <f>P39*【従】係数表!AP37*100</f>
        <v>0</v>
      </c>
      <c r="V39" s="62">
        <f>P39*【従】係数表!AQ37</f>
        <v>0</v>
      </c>
      <c r="W39" s="53"/>
    </row>
    <row r="40" spans="2:23" ht="12" customHeight="1" x14ac:dyDescent="0.2">
      <c r="B40" s="197">
        <v>66</v>
      </c>
      <c r="C40" s="196" t="s">
        <v>30</v>
      </c>
      <c r="D40" s="26">
        <f>'【従】需要、直接効果計算シート'!K38</f>
        <v>0</v>
      </c>
      <c r="F40" s="461">
        <f>'【従】需要、直接効果計算シート'!L38</f>
        <v>0</v>
      </c>
      <c r="G40"/>
      <c r="H40" s="55">
        <v>0</v>
      </c>
      <c r="J40" s="56">
        <f>H40*【従】係数表!AO38</f>
        <v>0</v>
      </c>
      <c r="L40" s="57">
        <f>H40*【従】係数表!AP38*100</f>
        <v>0</v>
      </c>
      <c r="N40" s="58">
        <f>H40*【従】係数表!AQ38</f>
        <v>0</v>
      </c>
      <c r="P40" s="59">
        <f>$N$4*$O$1*【従】係数表!AR38</f>
        <v>0</v>
      </c>
      <c r="R40" s="60">
        <f>P40*【従】係数表!AO38</f>
        <v>0</v>
      </c>
      <c r="T40" s="61">
        <f>P40*【従】係数表!AP38*100</f>
        <v>0</v>
      </c>
      <c r="V40" s="62">
        <f>P40*【従】係数表!AQ38</f>
        <v>0</v>
      </c>
      <c r="W40" s="53"/>
    </row>
    <row r="41" spans="2:23" ht="12" customHeight="1" x14ac:dyDescent="0.2">
      <c r="B41" s="195">
        <v>67</v>
      </c>
      <c r="C41" s="194" t="s">
        <v>31</v>
      </c>
      <c r="D41" s="35">
        <f>'【従】需要、直接効果計算シート'!K39</f>
        <v>0</v>
      </c>
      <c r="F41" s="459">
        <f>'【従】需要、直接効果計算シート'!L39</f>
        <v>0</v>
      </c>
      <c r="G41"/>
      <c r="H41" s="36">
        <v>0</v>
      </c>
      <c r="J41" s="37">
        <f>H41*【従】係数表!AO39</f>
        <v>0</v>
      </c>
      <c r="L41" s="38">
        <f>H41*【従】係数表!AP39*100</f>
        <v>0</v>
      </c>
      <c r="N41" s="39">
        <f>H41*【従】係数表!AQ39</f>
        <v>0</v>
      </c>
      <c r="P41" s="40">
        <f>$N$4*$O$1*【従】係数表!AR39</f>
        <v>0</v>
      </c>
      <c r="R41" s="41">
        <f>P41*【従】係数表!AO39</f>
        <v>0</v>
      </c>
      <c r="T41" s="42">
        <f>P41*【従】係数表!AP39*100</f>
        <v>0</v>
      </c>
      <c r="V41" s="43">
        <f>P41*【従】係数表!AQ39</f>
        <v>0</v>
      </c>
      <c r="W41" s="53"/>
    </row>
    <row r="42" spans="2:23" ht="12" customHeight="1" x14ac:dyDescent="0.2">
      <c r="B42" s="193">
        <v>68</v>
      </c>
      <c r="C42" s="192" t="s">
        <v>4</v>
      </c>
      <c r="D42" s="54">
        <f>'【従】需要、直接効果計算シート'!K40</f>
        <v>0</v>
      </c>
      <c r="F42" s="461">
        <f>'【従】需要、直接効果計算シート'!L40</f>
        <v>0</v>
      </c>
      <c r="G42"/>
      <c r="H42" s="55">
        <v>0</v>
      </c>
      <c r="J42" s="56">
        <f>H42*【従】係数表!AO40</f>
        <v>0</v>
      </c>
      <c r="L42" s="57">
        <f>H42*【従】係数表!AP40*100</f>
        <v>0</v>
      </c>
      <c r="N42" s="58">
        <f>H42*【従】係数表!AQ40</f>
        <v>0</v>
      </c>
      <c r="P42" s="59">
        <f>$N$4*$O$1*【従】係数表!AR40</f>
        <v>0</v>
      </c>
      <c r="R42" s="60">
        <f>P42*【従】係数表!AO40</f>
        <v>0</v>
      </c>
      <c r="T42" s="61">
        <f>P42*【従】係数表!AP40*100</f>
        <v>0</v>
      </c>
      <c r="V42" s="62">
        <f>P42*【従】係数表!AQ40</f>
        <v>0</v>
      </c>
      <c r="W42" s="53"/>
    </row>
    <row r="43" spans="2:23" ht="12" customHeight="1" thickBot="1" x14ac:dyDescent="0.25">
      <c r="B43" s="191">
        <v>69</v>
      </c>
      <c r="C43" s="190" t="s">
        <v>5</v>
      </c>
      <c r="D43" s="63">
        <f>'【従】需要、直接効果計算シート'!K41</f>
        <v>0</v>
      </c>
      <c r="F43" s="462">
        <f>'【従】需要、直接効果計算シート'!L41</f>
        <v>0</v>
      </c>
      <c r="G43"/>
      <c r="H43" s="64">
        <v>0</v>
      </c>
      <c r="J43" s="65">
        <f>H43*【従】係数表!AO41</f>
        <v>0</v>
      </c>
      <c r="L43" s="66">
        <f>H43*【従】係数表!AP41*100</f>
        <v>0</v>
      </c>
      <c r="N43" s="67">
        <f>H43*【従】係数表!AQ41</f>
        <v>0</v>
      </c>
      <c r="P43" s="68">
        <f>$N$4*$O$1*【従】係数表!AR41</f>
        <v>0</v>
      </c>
      <c r="R43" s="69">
        <f>P43*【従】係数表!AO41</f>
        <v>0</v>
      </c>
      <c r="T43" s="70">
        <f>P43*【従】係数表!AP41*100</f>
        <v>0</v>
      </c>
      <c r="V43" s="71">
        <f>P43*【従】係数表!AQ41</f>
        <v>0</v>
      </c>
      <c r="W43" s="53"/>
    </row>
    <row r="46" spans="2:23" ht="28.8" x14ac:dyDescent="0.2">
      <c r="D46" s="1" t="s">
        <v>160</v>
      </c>
      <c r="O46" s="53"/>
    </row>
    <row r="47" spans="2:23" ht="8.1" customHeight="1" x14ac:dyDescent="0.2">
      <c r="D47" s="4"/>
      <c r="E47" s="53"/>
      <c r="F47" s="53"/>
      <c r="G47" s="53"/>
      <c r="H47" s="53"/>
      <c r="I47" s="53"/>
      <c r="J47" s="53"/>
      <c r="K47" s="53"/>
      <c r="L47" s="53"/>
      <c r="M47" s="53"/>
      <c r="N47" s="53"/>
      <c r="O47" s="53"/>
    </row>
    <row r="48" spans="2:23" ht="13.5" customHeight="1" x14ac:dyDescent="0.2">
      <c r="D48" s="189" t="s">
        <v>37</v>
      </c>
      <c r="E48" s="189"/>
      <c r="F48" s="189"/>
      <c r="G48" s="189"/>
      <c r="H48" s="189"/>
      <c r="J48" s="53"/>
      <c r="K48" s="53"/>
      <c r="L48" s="53"/>
      <c r="M48" s="53"/>
      <c r="N48" s="53"/>
      <c r="O48" s="53"/>
    </row>
    <row r="49" spans="4:15" ht="8.1" customHeight="1" thickBot="1" x14ac:dyDescent="0.25">
      <c r="D49" s="188"/>
      <c r="E49" s="188"/>
      <c r="F49" s="188"/>
      <c r="G49" s="188"/>
      <c r="H49" s="188"/>
      <c r="J49" s="53"/>
      <c r="K49" s="53"/>
      <c r="L49" s="53"/>
      <c r="M49" s="53"/>
      <c r="N49" s="53"/>
      <c r="O49" s="53"/>
    </row>
    <row r="50" spans="4:15" ht="30" customHeight="1" x14ac:dyDescent="0.2">
      <c r="D50" s="73" t="s">
        <v>56</v>
      </c>
      <c r="E50" s="74"/>
      <c r="F50" s="74"/>
      <c r="G50" s="464">
        <f>$D$4</f>
        <v>0</v>
      </c>
      <c r="H50" s="187" t="s">
        <v>7</v>
      </c>
      <c r="L50" s="185"/>
      <c r="M50" s="53"/>
      <c r="N50" s="53"/>
      <c r="O50" s="53"/>
    </row>
    <row r="51" spans="4:15" ht="30" customHeight="1" thickBot="1" x14ac:dyDescent="0.25">
      <c r="D51" s="75" t="s">
        <v>40</v>
      </c>
      <c r="E51" s="76"/>
      <c r="F51" s="76"/>
      <c r="G51" s="463">
        <f>$F$4</f>
        <v>0</v>
      </c>
      <c r="H51" s="186" t="s">
        <v>7</v>
      </c>
      <c r="L51" s="185"/>
      <c r="M51" s="53"/>
      <c r="N51" s="53"/>
      <c r="O51" s="53"/>
    </row>
    <row r="52" spans="4:15" ht="8.1" customHeight="1" thickBot="1" x14ac:dyDescent="0.25">
      <c r="E52" s="53"/>
      <c r="F52" s="53"/>
      <c r="G52" s="53"/>
      <c r="H52" s="53"/>
      <c r="I52" s="53"/>
      <c r="J52" s="53"/>
      <c r="K52" s="53"/>
      <c r="L52" s="53"/>
      <c r="M52" s="53"/>
      <c r="N52" s="53"/>
      <c r="O52" s="53"/>
    </row>
    <row r="53" spans="4:15" ht="18" x14ac:dyDescent="0.2">
      <c r="D53" s="184"/>
      <c r="E53" s="78"/>
      <c r="F53" s="717" t="s">
        <v>33</v>
      </c>
      <c r="G53" s="718"/>
      <c r="H53" s="77"/>
      <c r="I53" s="77"/>
      <c r="J53" s="77"/>
      <c r="K53" s="78"/>
      <c r="L53" s="717" t="s">
        <v>9</v>
      </c>
      <c r="M53" s="722"/>
    </row>
    <row r="54" spans="4:15" ht="18" x14ac:dyDescent="0.2">
      <c r="D54" s="81"/>
      <c r="E54" s="53"/>
      <c r="F54" s="719"/>
      <c r="G54" s="720"/>
      <c r="H54" s="711" t="s">
        <v>36</v>
      </c>
      <c r="I54" s="712"/>
      <c r="J54" s="80"/>
      <c r="K54" s="80"/>
      <c r="L54" s="719"/>
      <c r="M54" s="723"/>
    </row>
    <row r="55" spans="4:15" ht="18.600000000000001" thickBot="1" x14ac:dyDescent="0.25">
      <c r="D55" s="81"/>
      <c r="E55" s="53"/>
      <c r="F55" s="721"/>
      <c r="G55" s="714"/>
      <c r="H55" s="713"/>
      <c r="I55" s="714"/>
      <c r="J55" s="715" t="s">
        <v>11</v>
      </c>
      <c r="K55" s="716"/>
      <c r="L55" s="721"/>
      <c r="M55" s="724"/>
    </row>
    <row r="56" spans="4:15" ht="30" customHeight="1" x14ac:dyDescent="0.2">
      <c r="D56" s="83" t="s">
        <v>35</v>
      </c>
      <c r="E56" s="84"/>
      <c r="F56" s="182">
        <f>F57+F58</f>
        <v>0</v>
      </c>
      <c r="G56" s="85" t="s">
        <v>7</v>
      </c>
      <c r="H56" s="183">
        <f>H57+H58</f>
        <v>0</v>
      </c>
      <c r="I56" s="85" t="s">
        <v>7</v>
      </c>
      <c r="J56" s="183">
        <f>J57+J58</f>
        <v>0</v>
      </c>
      <c r="K56" s="86" t="s">
        <v>7</v>
      </c>
      <c r="L56" s="182">
        <f>L57+L58</f>
        <v>0</v>
      </c>
      <c r="M56" s="87" t="s">
        <v>10</v>
      </c>
    </row>
    <row r="57" spans="4:15" ht="30" customHeight="1" x14ac:dyDescent="0.2">
      <c r="D57" s="81"/>
      <c r="E57" s="88" t="s">
        <v>41</v>
      </c>
      <c r="F57" s="181">
        <f>$H$4</f>
        <v>0</v>
      </c>
      <c r="G57" s="89" t="s">
        <v>7</v>
      </c>
      <c r="H57" s="180">
        <f>$J$4</f>
        <v>0</v>
      </c>
      <c r="I57" s="89" t="s">
        <v>7</v>
      </c>
      <c r="J57" s="180">
        <f>$N$4</f>
        <v>0</v>
      </c>
      <c r="K57" s="90" t="s">
        <v>7</v>
      </c>
      <c r="L57" s="91">
        <f>$L$4</f>
        <v>0</v>
      </c>
      <c r="M57" s="92" t="s">
        <v>10</v>
      </c>
    </row>
    <row r="58" spans="4:15" ht="30" customHeight="1" thickBot="1" x14ac:dyDescent="0.25">
      <c r="D58" s="93"/>
      <c r="E58" s="94" t="s">
        <v>42</v>
      </c>
      <c r="F58" s="178">
        <f>$P$4</f>
        <v>0</v>
      </c>
      <c r="G58" s="95" t="s">
        <v>7</v>
      </c>
      <c r="H58" s="179">
        <f>$R$4</f>
        <v>0</v>
      </c>
      <c r="I58" s="95" t="s">
        <v>7</v>
      </c>
      <c r="J58" s="179">
        <f>$V$4</f>
        <v>0</v>
      </c>
      <c r="K58" s="96" t="s">
        <v>7</v>
      </c>
      <c r="L58" s="178">
        <f>$T$4</f>
        <v>0</v>
      </c>
      <c r="M58" s="97" t="s">
        <v>10</v>
      </c>
    </row>
    <row r="59" spans="4:15" ht="8.1" customHeight="1" x14ac:dyDescent="0.2">
      <c r="D59" s="53"/>
    </row>
    <row r="60" spans="4:15" ht="18" x14ac:dyDescent="0.2">
      <c r="D60" s="53" t="s">
        <v>57</v>
      </c>
    </row>
  </sheetData>
  <mergeCells count="6">
    <mergeCell ref="O1:O2"/>
    <mergeCell ref="H54:I55"/>
    <mergeCell ref="J55:K55"/>
    <mergeCell ref="F53:G55"/>
    <mergeCell ref="L53:M55"/>
    <mergeCell ref="N1:N2"/>
  </mergeCells>
  <phoneticPr fontId="5"/>
  <dataValidations count="2">
    <dataValidation imeMode="off" allowBlank="1" showInputMessage="1" showErrorMessage="1" sqref="D7:D43 F7:F43" xr:uid="{D6CF0AB1-DBFE-4FDA-B072-7EB503E34FC0}"/>
    <dataValidation type="decimal" imeMode="off" allowBlank="1" showInputMessage="1" showErrorMessage="1" sqref="O1:O2" xr:uid="{126EA7CB-0BBF-4AA3-96DA-4D77C424B296}">
      <formula1>0</formula1>
      <formula2>1</formula2>
    </dataValidation>
  </dataValidations>
  <pageMargins left="0.31496062992125984" right="0.19685039370078741" top="0.74803149606299213" bottom="0.55118110236220474" header="0.31496062992125984" footer="0.31496062992125984"/>
  <pageSetup paperSize="9" scale="54"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72E08F-4F69-458C-A3CB-1F2E788A404F}">
  <sheetPr>
    <tabColor rgb="FF00B0F0"/>
  </sheetPr>
  <dimension ref="A1:L41"/>
  <sheetViews>
    <sheetView zoomScaleNormal="100" workbookViewId="0">
      <selection activeCell="C29" sqref="C29"/>
    </sheetView>
  </sheetViews>
  <sheetFormatPr defaultColWidth="9" defaultRowHeight="12.6" x14ac:dyDescent="0.2"/>
  <cols>
    <col min="1" max="1" width="4.44140625" style="498" customWidth="1"/>
    <col min="2" max="2" width="31.6640625" style="498" customWidth="1"/>
    <col min="3" max="4" width="20.77734375" style="498" customWidth="1"/>
    <col min="5" max="5" width="5.44140625" style="498" customWidth="1"/>
    <col min="6" max="7" width="14.21875" style="498" bestFit="1" customWidth="1"/>
    <col min="8" max="8" width="2.109375" style="501" customWidth="1"/>
    <col min="9" max="10" width="15" style="498" customWidth="1"/>
    <col min="11" max="11" width="19.21875" style="498" bestFit="1" customWidth="1"/>
    <col min="12" max="12" width="19.21875" style="498" customWidth="1"/>
    <col min="13" max="16384" width="9" style="498"/>
  </cols>
  <sheetData>
    <row r="1" spans="1:12" s="501" customFormat="1" ht="18.75" customHeight="1" thickBot="1" x14ac:dyDescent="0.25">
      <c r="A1" s="523"/>
      <c r="B1" s="523"/>
      <c r="C1" s="523"/>
      <c r="D1" s="523"/>
      <c r="F1" s="622"/>
      <c r="G1" s="497"/>
      <c r="H1" s="497"/>
      <c r="I1" s="523"/>
      <c r="J1" s="523"/>
      <c r="K1" s="523"/>
      <c r="L1" s="497"/>
    </row>
    <row r="2" spans="1:12" ht="19.5" customHeight="1" thickBot="1" x14ac:dyDescent="0.25">
      <c r="A2" s="523"/>
      <c r="B2" s="523"/>
      <c r="C2" s="726" t="s">
        <v>213</v>
      </c>
      <c r="D2" s="727"/>
      <c r="E2" s="542"/>
      <c r="F2" s="732" t="s">
        <v>208</v>
      </c>
      <c r="G2" s="733"/>
      <c r="H2" s="524"/>
      <c r="I2" s="732" t="s">
        <v>206</v>
      </c>
      <c r="J2" s="733"/>
      <c r="K2" s="623" t="s">
        <v>43</v>
      </c>
      <c r="L2" s="730" t="s">
        <v>207</v>
      </c>
    </row>
    <row r="3" spans="1:12" ht="19.5" customHeight="1" thickBot="1" x14ac:dyDescent="0.25">
      <c r="A3" s="497"/>
      <c r="B3" s="497"/>
      <c r="C3" s="728"/>
      <c r="D3" s="729"/>
      <c r="E3" s="542"/>
      <c r="F3" s="620" t="s">
        <v>62</v>
      </c>
      <c r="G3" s="621" t="s">
        <v>63</v>
      </c>
      <c r="H3" s="524"/>
      <c r="I3" s="620" t="s">
        <v>94</v>
      </c>
      <c r="J3" s="620" t="s">
        <v>95</v>
      </c>
      <c r="K3" s="624"/>
      <c r="L3" s="731"/>
    </row>
    <row r="4" spans="1:12" ht="16.8" thickBot="1" x14ac:dyDescent="0.25">
      <c r="A4" s="525"/>
      <c r="B4" s="526" t="s">
        <v>6</v>
      </c>
      <c r="C4" s="543" t="s">
        <v>64</v>
      </c>
      <c r="D4" s="544" t="s">
        <v>65</v>
      </c>
      <c r="E4" s="542"/>
      <c r="F4" s="545" t="s">
        <v>205</v>
      </c>
      <c r="G4" s="545" t="s">
        <v>205</v>
      </c>
      <c r="H4" s="546"/>
      <c r="I4" s="545" t="s">
        <v>205</v>
      </c>
      <c r="J4" s="545" t="s">
        <v>205</v>
      </c>
      <c r="K4" s="650" t="s">
        <v>205</v>
      </c>
      <c r="L4" s="649" t="s">
        <v>205</v>
      </c>
    </row>
    <row r="5" spans="1:12" ht="18" customHeight="1" x14ac:dyDescent="0.2">
      <c r="A5" s="527" t="s">
        <v>97</v>
      </c>
      <c r="B5" s="521" t="s">
        <v>58</v>
      </c>
      <c r="C5" s="499">
        <f>【従】係数表!AT5</f>
        <v>0.23807384073994797</v>
      </c>
      <c r="D5" s="500">
        <f>【従】係数表!AU5</f>
        <v>5.1045598561826597E-2</v>
      </c>
      <c r="F5" s="502">
        <f>IF(【入力シート】!D5="購入者価格",【入力シート】!C5,0)</f>
        <v>0</v>
      </c>
      <c r="G5" s="502">
        <f>IF(OR(【入力シート】!D5="生産者価格",【入力シート】!D5="－"),【入力シート】!C5,0)</f>
        <v>0</v>
      </c>
      <c r="H5" s="503"/>
      <c r="I5" s="504">
        <f t="shared" ref="I5:I28" si="0">F5*$C5</f>
        <v>0</v>
      </c>
      <c r="J5" s="504">
        <f t="shared" ref="J5:J28" si="1">F5*$D5</f>
        <v>0</v>
      </c>
      <c r="K5" s="528">
        <f t="shared" ref="K5:K28" si="2">SUM(F5:G5)-SUM(I5:J5)</f>
        <v>0</v>
      </c>
      <c r="L5" s="529">
        <f t="shared" ref="L5:L28" si="3">((F5-I5-J5)*1)+G5*1</f>
        <v>0</v>
      </c>
    </row>
    <row r="6" spans="1:12" ht="18" customHeight="1" x14ac:dyDescent="0.2">
      <c r="A6" s="527" t="s">
        <v>98</v>
      </c>
      <c r="B6" s="521" t="s">
        <v>15</v>
      </c>
      <c r="C6" s="499">
        <f>【従】係数表!AT6</f>
        <v>1.277017230258868E-2</v>
      </c>
      <c r="D6" s="500">
        <f>【従】係数表!AU6</f>
        <v>7.5257662349945367E-2</v>
      </c>
      <c r="F6" s="502">
        <f>IF(【入力シート】!D6="購入者価格",【入力シート】!C6,0)</f>
        <v>0</v>
      </c>
      <c r="G6" s="502">
        <f>IF(OR(【入力シート】!D6="生産者価格",【入力シート】!D6="－"),【入力シート】!C6,0)</f>
        <v>0</v>
      </c>
      <c r="H6" s="503"/>
      <c r="I6" s="504">
        <f t="shared" si="0"/>
        <v>0</v>
      </c>
      <c r="J6" s="504">
        <f t="shared" si="1"/>
        <v>0</v>
      </c>
      <c r="K6" s="530">
        <f t="shared" si="2"/>
        <v>0</v>
      </c>
      <c r="L6" s="531">
        <f t="shared" si="3"/>
        <v>0</v>
      </c>
    </row>
    <row r="7" spans="1:12" ht="18" customHeight="1" x14ac:dyDescent="0.2">
      <c r="A7" s="527" t="s">
        <v>99</v>
      </c>
      <c r="B7" s="521" t="s">
        <v>45</v>
      </c>
      <c r="C7" s="499">
        <f>【従】係数表!AT7</f>
        <v>0.31897337124918018</v>
      </c>
      <c r="D7" s="500">
        <f>【従】係数表!AU7</f>
        <v>3.4973973027581803E-2</v>
      </c>
      <c r="F7" s="502">
        <f>IF(【入力シート】!D7="購入者価格",【入力シート】!C7,0)</f>
        <v>0</v>
      </c>
      <c r="G7" s="502">
        <f>IF(OR(【入力シート】!D7="生産者価格",【入力シート】!D7="－"),【入力シート】!C7,0)</f>
        <v>0</v>
      </c>
      <c r="H7" s="503"/>
      <c r="I7" s="504">
        <f t="shared" si="0"/>
        <v>0</v>
      </c>
      <c r="J7" s="504">
        <f t="shared" si="1"/>
        <v>0</v>
      </c>
      <c r="K7" s="530">
        <f t="shared" si="2"/>
        <v>0</v>
      </c>
      <c r="L7" s="531">
        <f t="shared" si="3"/>
        <v>0</v>
      </c>
    </row>
    <row r="8" spans="1:12" ht="18" customHeight="1" x14ac:dyDescent="0.2">
      <c r="A8" s="527" t="s">
        <v>100</v>
      </c>
      <c r="B8" s="521" t="s">
        <v>16</v>
      </c>
      <c r="C8" s="499">
        <f>【従】係数表!AT8</f>
        <v>0.43288911114566259</v>
      </c>
      <c r="D8" s="500">
        <f>【従】係数表!AU8</f>
        <v>3.1827546858595429E-2</v>
      </c>
      <c r="F8" s="502">
        <f>IF(【入力シート】!D8="購入者価格",【入力シート】!C8,0)</f>
        <v>0</v>
      </c>
      <c r="G8" s="502">
        <f>IF(OR(【入力シート】!D8="生産者価格",【入力シート】!D8="－"),【入力シート】!C8,0)</f>
        <v>0</v>
      </c>
      <c r="H8" s="503"/>
      <c r="I8" s="504">
        <f t="shared" si="0"/>
        <v>0</v>
      </c>
      <c r="J8" s="504">
        <f t="shared" si="1"/>
        <v>0</v>
      </c>
      <c r="K8" s="530">
        <f t="shared" si="2"/>
        <v>0</v>
      </c>
      <c r="L8" s="531">
        <f t="shared" si="3"/>
        <v>0</v>
      </c>
    </row>
    <row r="9" spans="1:12" ht="18" customHeight="1" x14ac:dyDescent="0.2">
      <c r="A9" s="527" t="s">
        <v>101</v>
      </c>
      <c r="B9" s="521" t="s">
        <v>17</v>
      </c>
      <c r="C9" s="499">
        <f>【従】係数表!AT9</f>
        <v>0.22777404050280578</v>
      </c>
      <c r="D9" s="505">
        <f>【従】係数表!AU9</f>
        <v>6.8733145769724807E-2</v>
      </c>
      <c r="F9" s="506">
        <f>IF(【入力シート】!D9="購入者価格",【入力シート】!C9,0)</f>
        <v>0</v>
      </c>
      <c r="G9" s="506">
        <f>IF(OR(【入力シート】!D9="生産者価格",【入力シート】!D9="－"),【入力シート】!C9,0)</f>
        <v>0</v>
      </c>
      <c r="H9" s="507"/>
      <c r="I9" s="508">
        <f t="shared" si="0"/>
        <v>0</v>
      </c>
      <c r="J9" s="508">
        <f t="shared" si="1"/>
        <v>0</v>
      </c>
      <c r="K9" s="532">
        <f t="shared" si="2"/>
        <v>0</v>
      </c>
      <c r="L9" s="533">
        <f t="shared" si="3"/>
        <v>0</v>
      </c>
    </row>
    <row r="10" spans="1:12" ht="18" customHeight="1" x14ac:dyDescent="0.2">
      <c r="A10" s="527" t="s">
        <v>102</v>
      </c>
      <c r="B10" s="521" t="s">
        <v>18</v>
      </c>
      <c r="C10" s="509">
        <f>【従】係数表!AT10</f>
        <v>0.21020511769673969</v>
      </c>
      <c r="D10" s="500">
        <f>【従】係数表!AU10</f>
        <v>2.985913057786839E-2</v>
      </c>
      <c r="F10" s="502">
        <f>IF(【入力シート】!D10="購入者価格",【入力シート】!C10,0)</f>
        <v>0</v>
      </c>
      <c r="G10" s="502">
        <f>IF(OR(【入力シート】!D10="生産者価格",【入力シート】!D10="－"),【入力シート】!C10,0)</f>
        <v>0</v>
      </c>
      <c r="H10" s="503"/>
      <c r="I10" s="504">
        <f t="shared" si="0"/>
        <v>0</v>
      </c>
      <c r="J10" s="504">
        <f t="shared" si="1"/>
        <v>0</v>
      </c>
      <c r="K10" s="534">
        <f t="shared" si="2"/>
        <v>0</v>
      </c>
      <c r="L10" s="535">
        <f t="shared" si="3"/>
        <v>0</v>
      </c>
    </row>
    <row r="11" spans="1:12" ht="18" customHeight="1" x14ac:dyDescent="0.2">
      <c r="A11" s="527" t="s">
        <v>103</v>
      </c>
      <c r="B11" s="521" t="s">
        <v>19</v>
      </c>
      <c r="C11" s="499">
        <f>【従】係数表!AT11</f>
        <v>0.18250341317981927</v>
      </c>
      <c r="D11" s="500">
        <f>【従】係数表!AU11</f>
        <v>2.3246482054168363E-2</v>
      </c>
      <c r="F11" s="502">
        <f>IF(【入力シート】!D11="購入者価格",【入力シート】!C11,0)</f>
        <v>0</v>
      </c>
      <c r="G11" s="502">
        <f>IF(OR(【入力シート】!D11="生産者価格",【入力シート】!D11="－"),【入力シート】!C11,0)</f>
        <v>0</v>
      </c>
      <c r="H11" s="503"/>
      <c r="I11" s="504">
        <f t="shared" si="0"/>
        <v>0</v>
      </c>
      <c r="J11" s="504">
        <f t="shared" si="1"/>
        <v>0</v>
      </c>
      <c r="K11" s="530">
        <f t="shared" si="2"/>
        <v>0</v>
      </c>
      <c r="L11" s="531">
        <f t="shared" si="3"/>
        <v>0</v>
      </c>
    </row>
    <row r="12" spans="1:12" ht="18" customHeight="1" x14ac:dyDescent="0.2">
      <c r="A12" s="527" t="s">
        <v>104</v>
      </c>
      <c r="B12" s="521" t="s">
        <v>59</v>
      </c>
      <c r="C12" s="499">
        <f>【従】係数表!AT12</f>
        <v>0.18507748312665584</v>
      </c>
      <c r="D12" s="500">
        <f>【従】係数表!AU12</f>
        <v>3.2260839046717366E-2</v>
      </c>
      <c r="F12" s="502">
        <f>IF(【入力シート】!D12="購入者価格",【入力シート】!C12,0)</f>
        <v>0</v>
      </c>
      <c r="G12" s="502">
        <f>IF(OR(【入力シート】!D12="生産者価格",【入力シート】!D12="－"),【入力シート】!C12,0)</f>
        <v>0</v>
      </c>
      <c r="H12" s="503"/>
      <c r="I12" s="504">
        <f t="shared" si="0"/>
        <v>0</v>
      </c>
      <c r="J12" s="504">
        <f t="shared" si="1"/>
        <v>0</v>
      </c>
      <c r="K12" s="530">
        <f t="shared" si="2"/>
        <v>0</v>
      </c>
      <c r="L12" s="531">
        <f t="shared" si="3"/>
        <v>0</v>
      </c>
    </row>
    <row r="13" spans="1:12" ht="18" customHeight="1" x14ac:dyDescent="0.2">
      <c r="A13" s="527" t="s">
        <v>105</v>
      </c>
      <c r="B13" s="521" t="s">
        <v>20</v>
      </c>
      <c r="C13" s="499">
        <f>【従】係数表!AT13</f>
        <v>0.17883609489207672</v>
      </c>
      <c r="D13" s="500">
        <f>【従】係数表!AU13</f>
        <v>6.6271205902616259E-2</v>
      </c>
      <c r="F13" s="502">
        <f>IF(【入力シート】!D13="購入者価格",【入力シート】!C13,0)</f>
        <v>0</v>
      </c>
      <c r="G13" s="502">
        <f>IF(OR(【入力シート】!D13="生産者価格",【入力シート】!D13="－"),【入力シート】!C13,0)</f>
        <v>0</v>
      </c>
      <c r="H13" s="503"/>
      <c r="I13" s="504">
        <f t="shared" si="0"/>
        <v>0</v>
      </c>
      <c r="J13" s="504">
        <f t="shared" si="1"/>
        <v>0</v>
      </c>
      <c r="K13" s="530">
        <f t="shared" si="2"/>
        <v>0</v>
      </c>
      <c r="L13" s="531">
        <f t="shared" si="3"/>
        <v>0</v>
      </c>
    </row>
    <row r="14" spans="1:12" ht="18" customHeight="1" x14ac:dyDescent="0.2">
      <c r="A14" s="527" t="s">
        <v>66</v>
      </c>
      <c r="B14" s="521" t="s">
        <v>21</v>
      </c>
      <c r="C14" s="510">
        <f>【従】係数表!AT14</f>
        <v>4.4136684029070707E-2</v>
      </c>
      <c r="D14" s="505">
        <f>【従】係数表!AU14</f>
        <v>3.2259733117485527E-2</v>
      </c>
      <c r="F14" s="502">
        <f>IF(【入力シート】!D14="購入者価格",【入力シート】!C14,0)</f>
        <v>0</v>
      </c>
      <c r="G14" s="502">
        <f>IF(OR(【入力シート】!D14="生産者価格",【入力シート】!D14="－"),【入力シート】!C14,0)</f>
        <v>0</v>
      </c>
      <c r="H14" s="503"/>
      <c r="I14" s="504">
        <f t="shared" si="0"/>
        <v>0</v>
      </c>
      <c r="J14" s="504">
        <f t="shared" si="1"/>
        <v>0</v>
      </c>
      <c r="K14" s="532">
        <f t="shared" si="2"/>
        <v>0</v>
      </c>
      <c r="L14" s="533">
        <f t="shared" si="3"/>
        <v>0</v>
      </c>
    </row>
    <row r="15" spans="1:12" ht="18" customHeight="1" x14ac:dyDescent="0.2">
      <c r="A15" s="527" t="s">
        <v>67</v>
      </c>
      <c r="B15" s="521" t="s">
        <v>22</v>
      </c>
      <c r="C15" s="499">
        <f>【従】係数表!AT15</f>
        <v>8.3707677576120507E-2</v>
      </c>
      <c r="D15" s="500">
        <f>【従】係数表!AU15</f>
        <v>3.285072636067244E-2</v>
      </c>
      <c r="F15" s="511">
        <f>IF(【入力シート】!D15="購入者価格",【入力シート】!C15,0)</f>
        <v>0</v>
      </c>
      <c r="G15" s="511">
        <f>IF(OR(【入力シート】!D15="生産者価格",【入力シート】!D15="－"),【入力シート】!C15,0)</f>
        <v>0</v>
      </c>
      <c r="H15" s="512"/>
      <c r="I15" s="513">
        <f t="shared" si="0"/>
        <v>0</v>
      </c>
      <c r="J15" s="513">
        <f t="shared" si="1"/>
        <v>0</v>
      </c>
      <c r="K15" s="534">
        <f t="shared" si="2"/>
        <v>0</v>
      </c>
      <c r="L15" s="535">
        <f t="shared" si="3"/>
        <v>0</v>
      </c>
    </row>
    <row r="16" spans="1:12" ht="18" customHeight="1" x14ac:dyDescent="0.2">
      <c r="A16" s="527" t="s">
        <v>68</v>
      </c>
      <c r="B16" s="521" t="s">
        <v>23</v>
      </c>
      <c r="C16" s="499">
        <f>【従】係数表!AT16</f>
        <v>0.10045191089862339</v>
      </c>
      <c r="D16" s="500">
        <f>【従】係数表!AU16</f>
        <v>4.5402979811794537E-2</v>
      </c>
      <c r="F16" s="502">
        <f>IF(【入力シート】!D16="購入者価格",【入力シート】!C16,0)</f>
        <v>0</v>
      </c>
      <c r="G16" s="502">
        <f>IF(OR(【入力シート】!D16="生産者価格",【入力シート】!D16="－"),【入力シート】!C16,0)</f>
        <v>0</v>
      </c>
      <c r="H16" s="503"/>
      <c r="I16" s="504">
        <f t="shared" si="0"/>
        <v>0</v>
      </c>
      <c r="J16" s="504">
        <f t="shared" si="1"/>
        <v>0</v>
      </c>
      <c r="K16" s="530">
        <f t="shared" si="2"/>
        <v>0</v>
      </c>
      <c r="L16" s="531">
        <f t="shared" si="3"/>
        <v>0</v>
      </c>
    </row>
    <row r="17" spans="1:12" ht="18" customHeight="1" x14ac:dyDescent="0.2">
      <c r="A17" s="527" t="s">
        <v>69</v>
      </c>
      <c r="B17" s="521" t="s">
        <v>46</v>
      </c>
      <c r="C17" s="499">
        <f>【従】係数表!AT17</f>
        <v>0.1236190709404834</v>
      </c>
      <c r="D17" s="500">
        <f>【従】係数表!AU17</f>
        <v>1.5240610059349222E-2</v>
      </c>
      <c r="F17" s="502">
        <f>IF(【入力シート】!D17="購入者価格",【入力シート】!C17,0)</f>
        <v>0</v>
      </c>
      <c r="G17" s="502">
        <f>IF(OR(【入力シート】!D17="生産者価格",【入力シート】!D17="－"),【入力シート】!C17,0)</f>
        <v>0</v>
      </c>
      <c r="H17" s="503"/>
      <c r="I17" s="504">
        <f t="shared" si="0"/>
        <v>0</v>
      </c>
      <c r="J17" s="504">
        <f t="shared" si="1"/>
        <v>0</v>
      </c>
      <c r="K17" s="530">
        <f t="shared" si="2"/>
        <v>0</v>
      </c>
      <c r="L17" s="531">
        <f t="shared" si="3"/>
        <v>0</v>
      </c>
    </row>
    <row r="18" spans="1:12" ht="18" customHeight="1" x14ac:dyDescent="0.2">
      <c r="A18" s="527" t="s">
        <v>70</v>
      </c>
      <c r="B18" s="521" t="s">
        <v>47</v>
      </c>
      <c r="C18" s="499">
        <f>【従】係数表!AT18</f>
        <v>0.13307505497583852</v>
      </c>
      <c r="D18" s="500">
        <f>【従】係数表!AU18</f>
        <v>1.3002631979161374E-2</v>
      </c>
      <c r="F18" s="502">
        <f>IF(【入力シート】!D18="購入者価格",【入力シート】!C18,0)</f>
        <v>0</v>
      </c>
      <c r="G18" s="502">
        <f>IF(OR(【入力シート】!D18="生産者価格",【入力シート】!D18="－"),【入力シート】!C18,0)</f>
        <v>0</v>
      </c>
      <c r="H18" s="503"/>
      <c r="I18" s="504">
        <f t="shared" si="0"/>
        <v>0</v>
      </c>
      <c r="J18" s="504">
        <f t="shared" si="1"/>
        <v>0</v>
      </c>
      <c r="K18" s="530">
        <f t="shared" si="2"/>
        <v>0</v>
      </c>
      <c r="L18" s="531">
        <f t="shared" si="3"/>
        <v>0</v>
      </c>
    </row>
    <row r="19" spans="1:12" ht="18" customHeight="1" x14ac:dyDescent="0.2">
      <c r="A19" s="527" t="s">
        <v>71</v>
      </c>
      <c r="B19" s="521" t="s">
        <v>48</v>
      </c>
      <c r="C19" s="510">
        <f>【従】係数表!AT19</f>
        <v>0.20693389562783923</v>
      </c>
      <c r="D19" s="505">
        <f>【従】係数表!AU19</f>
        <v>1.5496284781023193E-2</v>
      </c>
      <c r="F19" s="506">
        <f>IF(【入力シート】!D19="購入者価格",【入力シート】!C19,0)</f>
        <v>0</v>
      </c>
      <c r="G19" s="506">
        <f>IF(OR(【入力シート】!D19="生産者価格",【入力シート】!D19="－"),【入力シート】!C19,0)</f>
        <v>0</v>
      </c>
      <c r="H19" s="507"/>
      <c r="I19" s="508">
        <f t="shared" si="0"/>
        <v>0</v>
      </c>
      <c r="J19" s="508">
        <f t="shared" si="1"/>
        <v>0</v>
      </c>
      <c r="K19" s="532">
        <f t="shared" si="2"/>
        <v>0</v>
      </c>
      <c r="L19" s="533">
        <f t="shared" si="3"/>
        <v>0</v>
      </c>
    </row>
    <row r="20" spans="1:12" ht="18" customHeight="1" x14ac:dyDescent="0.2">
      <c r="A20" s="527" t="s">
        <v>72</v>
      </c>
      <c r="B20" s="521" t="s">
        <v>49</v>
      </c>
      <c r="C20" s="499">
        <f>【従】係数表!AT20</f>
        <v>6.7976828865455044E-2</v>
      </c>
      <c r="D20" s="500">
        <f>【従】係数表!AU20</f>
        <v>1.0993871975732818E-2</v>
      </c>
      <c r="F20" s="502">
        <f>IF(【入力シート】!D20="購入者価格",【入力シート】!C20,0)</f>
        <v>0</v>
      </c>
      <c r="G20" s="502">
        <f>IF(OR(【入力シート】!D20="生産者価格",【入力シート】!D20="－"),【入力シート】!C20,0)</f>
        <v>0</v>
      </c>
      <c r="H20" s="503"/>
      <c r="I20" s="504">
        <f t="shared" si="0"/>
        <v>0</v>
      </c>
      <c r="J20" s="504">
        <f t="shared" si="1"/>
        <v>0</v>
      </c>
      <c r="K20" s="534">
        <f t="shared" si="2"/>
        <v>0</v>
      </c>
      <c r="L20" s="535">
        <f t="shared" si="3"/>
        <v>0</v>
      </c>
    </row>
    <row r="21" spans="1:12" ht="18" customHeight="1" x14ac:dyDescent="0.2">
      <c r="A21" s="527" t="s">
        <v>73</v>
      </c>
      <c r="B21" s="521" t="s">
        <v>24</v>
      </c>
      <c r="C21" s="499">
        <f>【従】係数表!AT21</f>
        <v>0.18806332509313814</v>
      </c>
      <c r="D21" s="500">
        <f>【従】係数表!AU21</f>
        <v>1.1049325330265493E-2</v>
      </c>
      <c r="F21" s="502">
        <f>IF(【入力シート】!D21="購入者価格",【入力シート】!C21,0)</f>
        <v>0</v>
      </c>
      <c r="G21" s="502">
        <f>IF(OR(【入力シート】!D21="生産者価格",【入力シート】!D21="－"),【入力シート】!C21,0)</f>
        <v>0</v>
      </c>
      <c r="H21" s="503"/>
      <c r="I21" s="504">
        <f t="shared" si="0"/>
        <v>0</v>
      </c>
      <c r="J21" s="504">
        <f t="shared" si="1"/>
        <v>0</v>
      </c>
      <c r="K21" s="530">
        <f t="shared" si="2"/>
        <v>0</v>
      </c>
      <c r="L21" s="531">
        <f t="shared" si="3"/>
        <v>0</v>
      </c>
    </row>
    <row r="22" spans="1:12" ht="18" customHeight="1" x14ac:dyDescent="0.2">
      <c r="A22" s="527" t="s">
        <v>74</v>
      </c>
      <c r="B22" s="521" t="s">
        <v>60</v>
      </c>
      <c r="C22" s="499">
        <f>【従】係数表!AT22</f>
        <v>0.1934627447343559</v>
      </c>
      <c r="D22" s="500">
        <f>【従】係数表!AU22</f>
        <v>8.7390249027079186E-3</v>
      </c>
      <c r="F22" s="502">
        <f>IF(【入力シート】!D22="購入者価格",【入力シート】!C22,0)</f>
        <v>0</v>
      </c>
      <c r="G22" s="502">
        <f>IF(OR(【入力シート】!D22="生産者価格",【入力シート】!D22="－"),【入力シート】!C22,0)</f>
        <v>0</v>
      </c>
      <c r="H22" s="503"/>
      <c r="I22" s="504">
        <f t="shared" si="0"/>
        <v>0</v>
      </c>
      <c r="J22" s="504">
        <f t="shared" si="1"/>
        <v>0</v>
      </c>
      <c r="K22" s="530">
        <f t="shared" si="2"/>
        <v>0</v>
      </c>
      <c r="L22" s="531">
        <f t="shared" si="3"/>
        <v>0</v>
      </c>
    </row>
    <row r="23" spans="1:12" ht="18" customHeight="1" x14ac:dyDescent="0.2">
      <c r="A23" s="527" t="s">
        <v>75</v>
      </c>
      <c r="B23" s="521" t="s">
        <v>25</v>
      </c>
      <c r="C23" s="499">
        <f>【従】係数表!AT23</f>
        <v>9.5805722682401659E-2</v>
      </c>
      <c r="D23" s="500">
        <f>【従】係数表!AU23</f>
        <v>1.8393509592828379E-2</v>
      </c>
      <c r="F23" s="502">
        <f>IF(【入力シート】!D23="購入者価格",【入力シート】!C23,0)</f>
        <v>0</v>
      </c>
      <c r="G23" s="502">
        <f>IF(OR(【入力シート】!D23="生産者価格",【入力シート】!D23="－"),【入力シート】!C23,0)</f>
        <v>0</v>
      </c>
      <c r="H23" s="503"/>
      <c r="I23" s="504">
        <f t="shared" si="0"/>
        <v>0</v>
      </c>
      <c r="J23" s="504">
        <f t="shared" si="1"/>
        <v>0</v>
      </c>
      <c r="K23" s="530">
        <f t="shared" si="2"/>
        <v>0</v>
      </c>
      <c r="L23" s="531">
        <f t="shared" si="3"/>
        <v>0</v>
      </c>
    </row>
    <row r="24" spans="1:12" ht="18" customHeight="1" x14ac:dyDescent="0.2">
      <c r="A24" s="527" t="s">
        <v>76</v>
      </c>
      <c r="B24" s="521" t="s">
        <v>0</v>
      </c>
      <c r="C24" s="510">
        <f>【従】係数表!AT24</f>
        <v>0.3102277989937019</v>
      </c>
      <c r="D24" s="505">
        <f>【従】係数表!AU24</f>
        <v>4.8667963807104558E-2</v>
      </c>
      <c r="F24" s="506">
        <f>IF(【入力シート】!D24="購入者価格",【入力シート】!C24,0)</f>
        <v>0</v>
      </c>
      <c r="G24" s="506">
        <f>IF(OR(【入力シート】!D24="生産者価格",【入力シート】!D24="－"),【入力シート】!C24,0)</f>
        <v>0</v>
      </c>
      <c r="H24" s="507"/>
      <c r="I24" s="508">
        <f t="shared" si="0"/>
        <v>0</v>
      </c>
      <c r="J24" s="508">
        <f t="shared" si="1"/>
        <v>0</v>
      </c>
      <c r="K24" s="532">
        <f t="shared" si="2"/>
        <v>0</v>
      </c>
      <c r="L24" s="533">
        <f t="shared" si="3"/>
        <v>0</v>
      </c>
    </row>
    <row r="25" spans="1:12" ht="18" customHeight="1" x14ac:dyDescent="0.2">
      <c r="A25" s="527" t="s">
        <v>77</v>
      </c>
      <c r="B25" s="521" t="s">
        <v>26</v>
      </c>
      <c r="C25" s="499">
        <f>【従】係数表!AT25</f>
        <v>0</v>
      </c>
      <c r="D25" s="500">
        <f>【従】係数表!AU25</f>
        <v>0</v>
      </c>
      <c r="F25" s="502">
        <f>IF(【入力シート】!D25="購入者価格",【入力シート】!C25,0)</f>
        <v>0</v>
      </c>
      <c r="G25" s="502">
        <f>IF(OR(【入力シート】!D25="生産者価格",【入力シート】!D25="－"),【入力シート】!C25,0)</f>
        <v>0</v>
      </c>
      <c r="H25" s="503"/>
      <c r="I25" s="504">
        <f t="shared" si="0"/>
        <v>0</v>
      </c>
      <c r="J25" s="504">
        <f t="shared" si="1"/>
        <v>0</v>
      </c>
      <c r="K25" s="534">
        <f t="shared" si="2"/>
        <v>0</v>
      </c>
      <c r="L25" s="535">
        <f t="shared" si="3"/>
        <v>0</v>
      </c>
    </row>
    <row r="26" spans="1:12" ht="18" customHeight="1" x14ac:dyDescent="0.2">
      <c r="A26" s="527" t="s">
        <v>78</v>
      </c>
      <c r="B26" s="521" t="s">
        <v>27</v>
      </c>
      <c r="C26" s="499">
        <f>【従】係数表!AT26</f>
        <v>0</v>
      </c>
      <c r="D26" s="500">
        <f>【従】係数表!AU26</f>
        <v>0</v>
      </c>
      <c r="F26" s="502">
        <f>IF(【入力シート】!D26="購入者価格",【入力シート】!C26,0)</f>
        <v>0</v>
      </c>
      <c r="G26" s="502">
        <f>IF(OR(【入力シート】!D26="生産者価格",【入力シート】!D26="－"),【入力シート】!C26,0)</f>
        <v>0</v>
      </c>
      <c r="H26" s="503"/>
      <c r="I26" s="504">
        <f t="shared" si="0"/>
        <v>0</v>
      </c>
      <c r="J26" s="504">
        <f t="shared" si="1"/>
        <v>0</v>
      </c>
      <c r="K26" s="530">
        <f t="shared" si="2"/>
        <v>0</v>
      </c>
      <c r="L26" s="531">
        <f t="shared" si="3"/>
        <v>0</v>
      </c>
    </row>
    <row r="27" spans="1:12" ht="18" customHeight="1" x14ac:dyDescent="0.2">
      <c r="A27" s="527" t="s">
        <v>79</v>
      </c>
      <c r="B27" s="521" t="s">
        <v>50</v>
      </c>
      <c r="C27" s="499">
        <f>【従】係数表!AT27</f>
        <v>0</v>
      </c>
      <c r="D27" s="500">
        <f>【従】係数表!AU27</f>
        <v>0</v>
      </c>
      <c r="F27" s="502">
        <f>IF(【入力シート】!D27="購入者価格",【入力シート】!C27,0)</f>
        <v>0</v>
      </c>
      <c r="G27" s="502">
        <f>IF(OR(【入力シート】!D27="生産者価格",【入力シート】!D27="－"),【入力シート】!C27,0)</f>
        <v>0</v>
      </c>
      <c r="H27" s="503"/>
      <c r="I27" s="504">
        <f t="shared" si="0"/>
        <v>0</v>
      </c>
      <c r="J27" s="504">
        <f t="shared" si="1"/>
        <v>0</v>
      </c>
      <c r="K27" s="530">
        <f t="shared" si="2"/>
        <v>0</v>
      </c>
      <c r="L27" s="531">
        <f t="shared" si="3"/>
        <v>0</v>
      </c>
    </row>
    <row r="28" spans="1:12" ht="18" customHeight="1" x14ac:dyDescent="0.2">
      <c r="A28" s="527" t="s">
        <v>80</v>
      </c>
      <c r="B28" s="521" t="s">
        <v>51</v>
      </c>
      <c r="C28" s="499">
        <f>【従】係数表!AT28</f>
        <v>0</v>
      </c>
      <c r="D28" s="500">
        <f>【従】係数表!AU28</f>
        <v>0</v>
      </c>
      <c r="F28" s="502">
        <f>IF(【入力シート】!D28="購入者価格",【入力シート】!C28,0)</f>
        <v>0</v>
      </c>
      <c r="G28" s="502">
        <f>IF(OR(【入力シート】!D28="生産者価格",【入力シート】!D28="－"),【入力シート】!C28,0)</f>
        <v>0</v>
      </c>
      <c r="H28" s="503"/>
      <c r="I28" s="504">
        <f t="shared" si="0"/>
        <v>0</v>
      </c>
      <c r="J28" s="504">
        <f t="shared" si="1"/>
        <v>0</v>
      </c>
      <c r="K28" s="530">
        <f t="shared" si="2"/>
        <v>0</v>
      </c>
      <c r="L28" s="531">
        <f t="shared" si="3"/>
        <v>0</v>
      </c>
    </row>
    <row r="29" spans="1:12" ht="18" customHeight="1" x14ac:dyDescent="0.2">
      <c r="A29" s="527" t="s">
        <v>81</v>
      </c>
      <c r="B29" s="522" t="s">
        <v>1</v>
      </c>
      <c r="C29" s="510">
        <f>【従】係数表!AT29</f>
        <v>33.737110570626754</v>
      </c>
      <c r="D29" s="505">
        <f>【従】係数表!AU29</f>
        <v>0</v>
      </c>
      <c r="F29" s="506">
        <f>IF(【入力シート】!D29="購入者価格",【入力シート】!C29,0)</f>
        <v>0</v>
      </c>
      <c r="G29" s="506">
        <f>IF(OR(【入力シート】!D29="生産者価格",【入力シート】!D29="－"),【入力シート】!C29,0)</f>
        <v>0</v>
      </c>
      <c r="H29" s="507"/>
      <c r="I29" s="514"/>
      <c r="J29" s="514"/>
      <c r="K29" s="536">
        <f>SUM(F29:G29)+SUM(I5:I41)</f>
        <v>0</v>
      </c>
      <c r="L29" s="536">
        <f>(((F29-I29-J29)*1)+G29*1+(SUM(I5:I41)*1))</f>
        <v>0</v>
      </c>
    </row>
    <row r="30" spans="1:12" ht="18" customHeight="1" x14ac:dyDescent="0.2">
      <c r="A30" s="527" t="s">
        <v>82</v>
      </c>
      <c r="B30" s="521" t="s">
        <v>2</v>
      </c>
      <c r="C30" s="499">
        <f>【従】係数表!AT30</f>
        <v>0</v>
      </c>
      <c r="D30" s="500">
        <f>【従】係数表!AU30</f>
        <v>0</v>
      </c>
      <c r="F30" s="502">
        <f>IF(【入力シート】!D30="購入者価格",【入力シート】!C30,0)</f>
        <v>0</v>
      </c>
      <c r="G30" s="502">
        <f>IF(OR(【入力シート】!D30="生産者価格",【入力シート】!D30="－"),【入力シート】!C30,0)</f>
        <v>0</v>
      </c>
      <c r="H30" s="503"/>
      <c r="I30" s="504">
        <f>F30*$C30</f>
        <v>0</v>
      </c>
      <c r="J30" s="504">
        <f>F30*$D30</f>
        <v>0</v>
      </c>
      <c r="K30" s="534">
        <f>SUM(F30:G30)-SUM(I30:J30)</f>
        <v>0</v>
      </c>
      <c r="L30" s="535">
        <f>((F30-I30-J30)*1)+G30*1</f>
        <v>0</v>
      </c>
    </row>
    <row r="31" spans="1:12" ht="18" customHeight="1" x14ac:dyDescent="0.2">
      <c r="A31" s="527" t="s">
        <v>83</v>
      </c>
      <c r="B31" s="521" t="s">
        <v>28</v>
      </c>
      <c r="C31" s="499">
        <f>【従】係数表!AT31</f>
        <v>0</v>
      </c>
      <c r="D31" s="500">
        <f>【従】係数表!AU31</f>
        <v>0</v>
      </c>
      <c r="F31" s="502">
        <f>IF(【入力シート】!D31="購入者価格",【入力シート】!C31,0)</f>
        <v>0</v>
      </c>
      <c r="G31" s="502">
        <f>IF(OR(【入力シート】!D31="生産者価格",【入力シート】!D31="－"),【入力シート】!C31,0)</f>
        <v>0</v>
      </c>
      <c r="H31" s="503"/>
      <c r="I31" s="504">
        <f>F31*$C31</f>
        <v>0</v>
      </c>
      <c r="J31" s="504">
        <f>F31*$D31</f>
        <v>0</v>
      </c>
      <c r="K31" s="530">
        <f>SUM(F31:G31)-SUM(I31:J31)</f>
        <v>0</v>
      </c>
      <c r="L31" s="531">
        <f>((F31-I31-J31)*1)+G31*1</f>
        <v>0</v>
      </c>
    </row>
    <row r="32" spans="1:12" ht="18" customHeight="1" x14ac:dyDescent="0.2">
      <c r="A32" s="527" t="s">
        <v>84</v>
      </c>
      <c r="B32" s="522" t="s">
        <v>52</v>
      </c>
      <c r="C32" s="499">
        <f>【従】係数表!AT32</f>
        <v>0</v>
      </c>
      <c r="D32" s="500">
        <f>【従】係数表!AU32</f>
        <v>0.42498377757537042</v>
      </c>
      <c r="F32" s="502">
        <f>IF(【入力シート】!D32="購入者価格",【入力シート】!C32,0)</f>
        <v>0</v>
      </c>
      <c r="G32" s="502">
        <f>IF(OR(【入力シート】!D32="生産者価格",【入力シート】!D32="－"),【入力シート】!C32,0)</f>
        <v>0</v>
      </c>
      <c r="H32" s="503"/>
      <c r="I32" s="515"/>
      <c r="J32" s="515"/>
      <c r="K32" s="537">
        <f>SUM(F32:G32)+SUM(J5:J41)</f>
        <v>0</v>
      </c>
      <c r="L32" s="537">
        <f>(((F32-I32-J32)*1)+G32*1)+(SUM(J5:J41)*1)</f>
        <v>0</v>
      </c>
    </row>
    <row r="33" spans="1:12" ht="18" customHeight="1" x14ac:dyDescent="0.2">
      <c r="A33" s="527" t="s">
        <v>85</v>
      </c>
      <c r="B33" s="521" t="s">
        <v>53</v>
      </c>
      <c r="C33" s="499">
        <f>【従】係数表!AT33</f>
        <v>3.4860271439561788E-2</v>
      </c>
      <c r="D33" s="500">
        <f>【従】係数表!AU33</f>
        <v>4.8155258972889942E-3</v>
      </c>
      <c r="F33" s="502">
        <f>IF(【入力シート】!D33="購入者価格",【入力シート】!C33,0)</f>
        <v>0</v>
      </c>
      <c r="G33" s="502">
        <f>IF(OR(【入力シート】!D33="生産者価格",【入力シート】!D33="－"),【入力シート】!C33,0)</f>
        <v>0</v>
      </c>
      <c r="H33" s="503"/>
      <c r="I33" s="504">
        <f t="shared" ref="I33:I41" si="4">F33*$C33</f>
        <v>0</v>
      </c>
      <c r="J33" s="504">
        <f t="shared" ref="J33:J41" si="5">F33*$D33</f>
        <v>0</v>
      </c>
      <c r="K33" s="530">
        <f t="shared" ref="K33:K41" si="6">SUM(F33:G33)-SUM(I33:J33)</f>
        <v>0</v>
      </c>
      <c r="L33" s="531">
        <f t="shared" ref="L33:L41" si="7">((F33-I33-J33)*1)+G33*1</f>
        <v>0</v>
      </c>
    </row>
    <row r="34" spans="1:12" ht="18" customHeight="1" x14ac:dyDescent="0.2">
      <c r="A34" s="527" t="s">
        <v>86</v>
      </c>
      <c r="B34" s="521" t="s">
        <v>3</v>
      </c>
      <c r="C34" s="510">
        <f>【従】係数表!AT34</f>
        <v>0</v>
      </c>
      <c r="D34" s="505">
        <f>【従】係数表!AU34</f>
        <v>0</v>
      </c>
      <c r="F34" s="506">
        <f>IF(【入力シート】!D34="購入者価格",【入力シート】!C34,0)</f>
        <v>0</v>
      </c>
      <c r="G34" s="506">
        <f>IF(OR(【入力シート】!D34="生産者価格",【入力シート】!D34="－"),【入力シート】!C34,0)</f>
        <v>0</v>
      </c>
      <c r="H34" s="507"/>
      <c r="I34" s="508">
        <f t="shared" si="4"/>
        <v>0</v>
      </c>
      <c r="J34" s="508">
        <f t="shared" si="5"/>
        <v>0</v>
      </c>
      <c r="K34" s="532">
        <f t="shared" si="6"/>
        <v>0</v>
      </c>
      <c r="L34" s="533">
        <f t="shared" si="7"/>
        <v>0</v>
      </c>
    </row>
    <row r="35" spans="1:12" ht="18" customHeight="1" x14ac:dyDescent="0.2">
      <c r="A35" s="527" t="s">
        <v>87</v>
      </c>
      <c r="B35" s="521" t="s">
        <v>29</v>
      </c>
      <c r="C35" s="499">
        <f>【従】係数表!AT35</f>
        <v>0</v>
      </c>
      <c r="D35" s="500">
        <f>【従】係数表!AU35</f>
        <v>1.4399715311367549E-5</v>
      </c>
      <c r="F35" s="502">
        <f>IF(【入力シート】!D35="購入者価格",【入力シート】!C35,0)</f>
        <v>0</v>
      </c>
      <c r="G35" s="502">
        <f>IF(OR(【入力シート】!D35="生産者価格",【入力シート】!D35="－"),【入力シート】!C35,0)</f>
        <v>0</v>
      </c>
      <c r="H35" s="503"/>
      <c r="I35" s="504">
        <f t="shared" si="4"/>
        <v>0</v>
      </c>
      <c r="J35" s="504">
        <f t="shared" si="5"/>
        <v>0</v>
      </c>
      <c r="K35" s="534">
        <f t="shared" si="6"/>
        <v>0</v>
      </c>
      <c r="L35" s="535">
        <f t="shared" si="7"/>
        <v>0</v>
      </c>
    </row>
    <row r="36" spans="1:12" ht="18" customHeight="1" x14ac:dyDescent="0.2">
      <c r="A36" s="527" t="s">
        <v>88</v>
      </c>
      <c r="B36" s="521" t="s">
        <v>54</v>
      </c>
      <c r="C36" s="499">
        <f>【従】係数表!AT36</f>
        <v>0</v>
      </c>
      <c r="D36" s="500">
        <f>【従】係数表!AU36</f>
        <v>0</v>
      </c>
      <c r="F36" s="502">
        <f>IF(【入力シート】!D36="購入者価格",【入力シート】!C36,0)</f>
        <v>0</v>
      </c>
      <c r="G36" s="502">
        <f>IF(OR(【入力シート】!D36="生産者価格",【入力シート】!D36="－"),【入力シート】!C36,0)</f>
        <v>0</v>
      </c>
      <c r="H36" s="503"/>
      <c r="I36" s="504">
        <f t="shared" si="4"/>
        <v>0</v>
      </c>
      <c r="J36" s="504">
        <f t="shared" si="5"/>
        <v>0</v>
      </c>
      <c r="K36" s="538">
        <f t="shared" si="6"/>
        <v>0</v>
      </c>
      <c r="L36" s="539">
        <f t="shared" si="7"/>
        <v>0</v>
      </c>
    </row>
    <row r="37" spans="1:12" ht="18" customHeight="1" x14ac:dyDescent="0.2">
      <c r="A37" s="527" t="s">
        <v>89</v>
      </c>
      <c r="B37" s="521" t="s">
        <v>61</v>
      </c>
      <c r="C37" s="499">
        <f>【従】係数表!AT37</f>
        <v>0</v>
      </c>
      <c r="D37" s="500">
        <f>【従】係数表!AU37</f>
        <v>0</v>
      </c>
      <c r="F37" s="502">
        <f>IF(【入力シート】!D37="購入者価格",【入力シート】!C37,0)</f>
        <v>0</v>
      </c>
      <c r="G37" s="502">
        <f>IF(OR(【入力シート】!D37="生産者価格",【入力シート】!D37="－"),【入力シート】!C37,0)</f>
        <v>0</v>
      </c>
      <c r="H37" s="503"/>
      <c r="I37" s="504">
        <f t="shared" si="4"/>
        <v>0</v>
      </c>
      <c r="J37" s="504">
        <f t="shared" si="5"/>
        <v>0</v>
      </c>
      <c r="K37" s="538">
        <f t="shared" si="6"/>
        <v>0</v>
      </c>
      <c r="L37" s="539">
        <f t="shared" si="7"/>
        <v>0</v>
      </c>
    </row>
    <row r="38" spans="1:12" ht="18" customHeight="1" x14ac:dyDescent="0.2">
      <c r="A38" s="527" t="s">
        <v>90</v>
      </c>
      <c r="B38" s="521" t="s">
        <v>30</v>
      </c>
      <c r="C38" s="499">
        <f>【従】係数表!AT38</f>
        <v>0</v>
      </c>
      <c r="D38" s="500">
        <f>【従】係数表!AU38</f>
        <v>0</v>
      </c>
      <c r="F38" s="502">
        <f>IF(【入力シート】!D38="購入者価格",【入力シート】!C38,0)</f>
        <v>0</v>
      </c>
      <c r="G38" s="502">
        <f>IF(OR(【入力シート】!D38="生産者価格",【入力シート】!D38="－"),【入力シート】!C38,0)</f>
        <v>0</v>
      </c>
      <c r="H38" s="503"/>
      <c r="I38" s="504">
        <f t="shared" si="4"/>
        <v>0</v>
      </c>
      <c r="J38" s="504">
        <f t="shared" si="5"/>
        <v>0</v>
      </c>
      <c r="K38" s="530">
        <f t="shared" si="6"/>
        <v>0</v>
      </c>
      <c r="L38" s="531">
        <f t="shared" si="7"/>
        <v>0</v>
      </c>
    </row>
    <row r="39" spans="1:12" ht="18" customHeight="1" x14ac:dyDescent="0.2">
      <c r="A39" s="527" t="s">
        <v>91</v>
      </c>
      <c r="B39" s="521" t="s">
        <v>31</v>
      </c>
      <c r="C39" s="510">
        <f>【従】係数表!AT39</f>
        <v>2.4065710635694622E-5</v>
      </c>
      <c r="D39" s="505">
        <f>【従】係数表!AU39</f>
        <v>9.9211704282147083E-6</v>
      </c>
      <c r="F39" s="506">
        <f>IF(【入力シート】!D39="購入者価格",【入力シート】!C39,0)</f>
        <v>0</v>
      </c>
      <c r="G39" s="506">
        <f>IF(OR(【入力シート】!D39="生産者価格",【入力シート】!D39="－"),【入力シート】!C39,0)</f>
        <v>0</v>
      </c>
      <c r="H39" s="507"/>
      <c r="I39" s="508">
        <f t="shared" si="4"/>
        <v>0</v>
      </c>
      <c r="J39" s="508">
        <f t="shared" si="5"/>
        <v>0</v>
      </c>
      <c r="K39" s="532">
        <f t="shared" si="6"/>
        <v>0</v>
      </c>
      <c r="L39" s="533">
        <f t="shared" si="7"/>
        <v>0</v>
      </c>
    </row>
    <row r="40" spans="1:12" ht="18" customHeight="1" x14ac:dyDescent="0.2">
      <c r="A40" s="527" t="s">
        <v>92</v>
      </c>
      <c r="B40" s="521" t="s">
        <v>4</v>
      </c>
      <c r="C40" s="499">
        <f>【従】係数表!AT40</f>
        <v>0</v>
      </c>
      <c r="D40" s="500">
        <f>【従】係数表!AU40</f>
        <v>0</v>
      </c>
      <c r="F40" s="502">
        <f>IF(【入力シート】!D40="購入者価格",【入力シート】!C40,0)</f>
        <v>0</v>
      </c>
      <c r="G40" s="502">
        <f>IF(OR(【入力シート】!D40="生産者価格",【入力シート】!D40="－"),【入力シート】!C40,0)</f>
        <v>0</v>
      </c>
      <c r="H40" s="503"/>
      <c r="I40" s="504">
        <f t="shared" si="4"/>
        <v>0</v>
      </c>
      <c r="J40" s="504">
        <f t="shared" si="5"/>
        <v>0</v>
      </c>
      <c r="K40" s="538">
        <f t="shared" si="6"/>
        <v>0</v>
      </c>
      <c r="L40" s="539">
        <f t="shared" si="7"/>
        <v>0</v>
      </c>
    </row>
    <row r="41" spans="1:12" ht="18" customHeight="1" thickBot="1" x14ac:dyDescent="0.25">
      <c r="A41" s="527" t="s">
        <v>93</v>
      </c>
      <c r="B41" s="521" t="s">
        <v>5</v>
      </c>
      <c r="C41" s="516">
        <f>【従】係数表!AT41</f>
        <v>1.5753233448746726E-2</v>
      </c>
      <c r="D41" s="517">
        <f>【従】係数表!AU41</f>
        <v>3.6043000647173973E-2</v>
      </c>
      <c r="F41" s="518">
        <f>IF(【入力シート】!D41="購入者価格",【入力シート】!C41,0)</f>
        <v>0</v>
      </c>
      <c r="G41" s="518">
        <f>IF(OR(【入力シート】!D41="生産者価格",【入力シート】!D41="－"),【入力シート】!C41,0)</f>
        <v>0</v>
      </c>
      <c r="H41" s="519"/>
      <c r="I41" s="520">
        <f t="shared" si="4"/>
        <v>0</v>
      </c>
      <c r="J41" s="520">
        <f t="shared" si="5"/>
        <v>0</v>
      </c>
      <c r="K41" s="540">
        <f t="shared" si="6"/>
        <v>0</v>
      </c>
      <c r="L41" s="541">
        <f t="shared" si="7"/>
        <v>0</v>
      </c>
    </row>
  </sheetData>
  <sheetProtection selectLockedCells="1" selectUnlockedCells="1"/>
  <mergeCells count="4">
    <mergeCell ref="C2:D3"/>
    <mergeCell ref="L2:L3"/>
    <mergeCell ref="F2:G2"/>
    <mergeCell ref="I2:J2"/>
  </mergeCells>
  <phoneticPr fontId="5"/>
  <dataValidations count="1">
    <dataValidation imeMode="off" allowBlank="1" showInputMessage="1" showErrorMessage="1" sqref="K5:L41" xr:uid="{398F5345-1E88-44BB-9F6A-B20F49436BEB}"/>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vt:i4>
      </vt:variant>
    </vt:vector>
  </HeadingPairs>
  <TitlesOfParts>
    <vt:vector size="13" baseType="lpstr">
      <vt:lpstr>はじめに</vt:lpstr>
      <vt:lpstr>【新規需要額発生地域分割シート】</vt:lpstr>
      <vt:lpstr>【入力シート】</vt:lpstr>
      <vt:lpstr>【経済波及効果推計シート】</vt:lpstr>
      <vt:lpstr>需要、直接効果計算シート </vt:lpstr>
      <vt:lpstr>係数表</vt:lpstr>
      <vt:lpstr>逆行列係数</vt:lpstr>
      <vt:lpstr>【従】 【経済波及効果推計シート】</vt:lpstr>
      <vt:lpstr>【従】需要、直接効果計算シート</vt:lpstr>
      <vt:lpstr>【従】係数表</vt:lpstr>
      <vt:lpstr>【参考】計算フロー図 </vt:lpstr>
      <vt:lpstr>リスト用</vt:lpstr>
      <vt:lpstr>はじめに!Print_Area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2017-03-29T07:33:31Z</dcterms:created>
  <dcterms:modified xsi:type="dcterms:W3CDTF">2026-05-28T00:44:58Z</dcterms:modified>
</cp:coreProperties>
</file>