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E】" sheetId="33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3">算定シート【E】!$A$1:$AM$59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33" l="1"/>
  <c r="R17" i="33" l="1"/>
  <c r="AD53" i="33" l="1"/>
  <c r="Y17" i="33"/>
  <c r="F23" i="33" l="1"/>
  <c r="X23" i="33" s="1"/>
  <c r="E27" i="33" l="1"/>
  <c r="X28" i="33"/>
  <c r="Y69" i="47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D55" i="33" l="1"/>
  <c r="AD58" i="33" s="1"/>
  <c r="E57" i="33" l="1"/>
</calcChain>
</file>

<file path=xl/sharedStrings.xml><?xml version="1.0" encoding="utf-8"?>
<sst xmlns="http://schemas.openxmlformats.org/spreadsheetml/2006/main" count="663" uniqueCount="140">
  <si>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</si>
  <si>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</si>
  <si>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</si>
  <si>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</si>
  <si>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</si>
  <si>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</si>
  <si>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</si>
  <si>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</si>
  <si>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</si>
  <si>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</si>
  <si>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</si>
  <si>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</si>
  <si>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</si>
  <si>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</si>
  <si>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</si>
  <si>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</si>
  <si>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</si>
  <si>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</si>
  <si>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</si>
  <si>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</si>
  <si>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</si>
  <si>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</si>
  <si>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</si>
  <si>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</si>
  <si>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</si>
  <si>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</si>
  <si>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</si>
  <si>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</si>
  <si>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</si>
  <si>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</si>
  <si>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</si>
  <si>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</si>
  <si>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</si>
  <si>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</si>
  <si>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</si>
  <si>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</si>
  <si>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</si>
  <si>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</si>
  <si>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</si>
  <si>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</si>
  <si>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</si>
  <si>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</si>
  <si>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</si>
  <si>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</si>
  <si>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</si>
  <si>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</si>
  <si>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</si>
  <si>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</si>
  <si>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</si>
  <si>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</si>
  <si>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</si>
  <si>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</si>
  <si>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</si>
  <si>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</si>
  <si>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</si>
  <si>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</si>
  <si>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</si>
  <si>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</si>
  <si>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</si>
  <si>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</si>
  <si>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</si>
  <si>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</si>
  <si>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</si>
  <si>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</si>
  <si>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</si>
  <si>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</si>
  <si>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</si>
  <si>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</si>
  <si>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</si>
  <si>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</si>
  <si>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</si>
  <si>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</si>
  <si>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</si>
  <si>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</si>
  <si>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</si>
  <si>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</si>
  <si>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</si>
  <si>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</si>
  <si>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</si>
  <si>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</si>
  <si>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</si>
  <si>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</si>
  <si>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</si>
  <si>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</si>
  <si>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</si>
  <si>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</si>
  <si>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</si>
  <si>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</si>
  <si>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</si>
  <si>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</si>
  <si>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</si>
  <si>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</si>
  <si>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</si>
  <si>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</si>
  <si>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</si>
  <si>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</si>
  <si>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</si>
  <si>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</si>
  <si>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</si>
  <si>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</si>
  <si>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</si>
  <si>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</si>
  <si>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</si>
  <si>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</si>
  <si>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</si>
  <si>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</si>
  <si>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</si>
  <si>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</si>
  <si>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</si>
  <si>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</si>
  <si>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</si>
  <si>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</si>
  <si>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</si>
  <si>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</si>
  <si>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</si>
  <si>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</si>
  <si>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</si>
  <si>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</si>
  <si>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</si>
  <si>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</si>
  <si>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</si>
  <si>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</si>
  <si>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</si>
  <si>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</si>
  <si>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</si>
  <si>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</si>
  <si>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</si>
  <si>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</si>
  <si>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算定シートE</t>
    <rPh sb="0" eb="2">
      <t>サンテイ</t>
    </rPh>
    <phoneticPr fontId="3"/>
  </si>
  <si>
    <t>要請イ・ウ／売上高方式／R3.1.31以前に開店</t>
    <rPh sb="0" eb="2">
      <t>ヨウセイ</t>
    </rPh>
    <rPh sb="6" eb="8">
      <t>ウリアゲ</t>
    </rPh>
    <rPh sb="8" eb="9">
      <t>ダカ</t>
    </rPh>
    <rPh sb="9" eb="11">
      <t>ホウシキ</t>
    </rPh>
    <rPh sb="19" eb="21">
      <t>イゼン</t>
    </rPh>
    <rPh sb="22" eb="24">
      <t>カイテン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</si>
  <si>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</si>
  <si>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＜必要書類＞
・算定参照年の２月の帳簿（対象店舗の飲食部門のみの額がわかるもの（テイクアウトの売上高は除いて
　ください）　※税抜き金額が分かるもの
・算定参照年の２月を含む確定申告書類</t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ネン</t>
    </rPh>
    <rPh sb="15" eb="16">
      <t>ガツ</t>
    </rPh>
    <rPh sb="17" eb="19">
      <t>チョウボ</t>
    </rPh>
    <rPh sb="20" eb="22">
      <t>タイショウ</t>
    </rPh>
    <rPh sb="22" eb="24">
      <t>テンポ</t>
    </rPh>
    <rPh sb="25" eb="27">
      <t>インショク</t>
    </rPh>
    <rPh sb="27" eb="29">
      <t>ブモン</t>
    </rPh>
    <rPh sb="32" eb="33">
      <t>ガク</t>
    </rPh>
    <rPh sb="47" eb="49">
      <t>ウリアゲ</t>
    </rPh>
    <rPh sb="49" eb="50">
      <t>ダカ</t>
    </rPh>
    <rPh sb="51" eb="52">
      <t>ノゾ</t>
    </rPh>
    <rPh sb="63" eb="64">
      <t>ゼイ</t>
    </rPh>
    <rPh sb="64" eb="65">
      <t>ヌ</t>
    </rPh>
    <rPh sb="66" eb="68">
      <t>キンガク</t>
    </rPh>
    <rPh sb="69" eb="70">
      <t>ワ</t>
    </rPh>
    <rPh sb="76" eb="78">
      <t>サンテイ</t>
    </rPh>
    <rPh sb="78" eb="80">
      <t>サンショウ</t>
    </rPh>
    <rPh sb="80" eb="81">
      <t>ネン</t>
    </rPh>
    <rPh sb="83" eb="84">
      <t>ガツ</t>
    </rPh>
    <rPh sb="85" eb="86">
      <t>フク</t>
    </rPh>
    <rPh sb="87" eb="89">
      <t>カクテイ</t>
    </rPh>
    <rPh sb="89" eb="91">
      <t>シンコク</t>
    </rPh>
    <rPh sb="91" eb="93">
      <t>ショルイ</t>
    </rPh>
    <phoneticPr fontId="3"/>
  </si>
  <si>
    <t>事業年度（年）の１日当たりの売上高　⇒事業年度（年）の売上高 ÷ 事業年度（年）の日数</t>
    <rPh sb="5" eb="6">
      <t>ネン</t>
    </rPh>
    <phoneticPr fontId="3"/>
  </si>
  <si>
    <t>事業年度（年）の１日当たりの売上高  × ０．４ ＝　</t>
    <rPh sb="5" eb="6">
      <t>ネン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</si>
  <si>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2" eb="33">
      <t>エン</t>
    </rPh>
    <rPh sb="33" eb="35">
      <t>イカ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</si>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</sst>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right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35" fillId="6" borderId="37" xfId="0" applyFont="1" applyFill="1" applyBorder="1" applyAlignment="1">
      <alignment horizontal="center" vertical="center"/>
    </xf>
    <xf numFmtId="0" fontId="57" fillId="6" borderId="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>
      <alignment horizontal="center" vertic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33" fillId="8" borderId="0" xfId="0" applyFont="1" applyFill="1" applyBorder="1" applyAlignment="1">
      <alignment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8" borderId="11" xfId="1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shrinkToFi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Alignment="1" applyProtection="1">
      <alignment horizontal="left" vertical="top"/>
      <protection locked="0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177" fontId="26" fillId="8" borderId="17" xfId="1" applyNumberFormat="1" applyFont="1" applyFill="1" applyBorder="1" applyAlignment="1">
      <alignment horizontal="right" vertical="center" shrinkToFit="1"/>
    </xf>
    <xf numFmtId="177" fontId="26" fillId="8" borderId="16" xfId="1" applyNumberFormat="1" applyFont="1" applyFill="1" applyBorder="1" applyAlignment="1">
      <alignment horizontal="right" vertical="center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38" fontId="26" fillId="8" borderId="30" xfId="1" applyFont="1" applyFill="1" applyBorder="1" applyAlignment="1">
      <alignment horizontal="right" vertical="center"/>
    </xf>
    <xf numFmtId="38" fontId="26" fillId="8" borderId="31" xfId="1" applyFont="1" applyFill="1" applyBorder="1" applyAlignment="1">
      <alignment horizontal="right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 shrinkToFit="1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13" fillId="10" borderId="2" xfId="0" applyFont="1" applyFill="1" applyBorder="1" applyAlignment="1">
      <alignment horizontal="left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24</xdr:row>
      <xdr:rowOff>9525</xdr:rowOff>
    </xdr:from>
    <xdr:to>
      <xdr:col>26</xdr:col>
      <xdr:colOff>114300</xdr:colOff>
      <xdr:row>25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5267325" y="57721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35</xdr:row>
      <xdr:rowOff>104775</xdr:rowOff>
    </xdr:from>
    <xdr:to>
      <xdr:col>30</xdr:col>
      <xdr:colOff>28575</xdr:colOff>
      <xdr:row>38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733550" y="81534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10</xdr:row>
      <xdr:rowOff>85725</xdr:rowOff>
    </xdr:from>
    <xdr:to>
      <xdr:col>14</xdr:col>
      <xdr:colOff>19050</xdr:colOff>
      <xdr:row>14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23900" y="3971925"/>
          <a:ext cx="2047875" cy="7143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55</xdr:row>
      <xdr:rowOff>9525</xdr:rowOff>
    </xdr:from>
    <xdr:to>
      <xdr:col>29</xdr:col>
      <xdr:colOff>142875</xdr:colOff>
      <xdr:row>56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5895975" y="122777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43</xdr:row>
      <xdr:rowOff>0</xdr:rowOff>
    </xdr:from>
    <xdr:to>
      <xdr:col>38</xdr:col>
      <xdr:colOff>38099</xdr:colOff>
      <xdr:row>44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323850" y="986790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57150</xdr:rowOff>
    </xdr:from>
    <xdr:to>
      <xdr:col>37</xdr:col>
      <xdr:colOff>47625</xdr:colOff>
      <xdr:row>2</xdr:row>
      <xdr:rowOff>885825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66800"/>
          <a:ext cx="7400925" cy="828675"/>
          <a:chOff x="0" y="1019175"/>
          <a:chExt cx="7400925" cy="82867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16" name="大かっこ 15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161925</xdr:rowOff>
        </xdr:from>
        <xdr:to>
          <xdr:col>12</xdr:col>
          <xdr:colOff>95250</xdr:colOff>
          <xdr:row>2</xdr:row>
          <xdr:rowOff>314325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</xdr:row>
          <xdr:rowOff>647700</xdr:rowOff>
        </xdr:from>
        <xdr:to>
          <xdr:col>12</xdr:col>
          <xdr:colOff>76200</xdr:colOff>
          <xdr:row>2</xdr:row>
          <xdr:rowOff>800100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35"/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7"/>
      <c r="AH1" s="437"/>
      <c r="AI1" s="437"/>
      <c r="AJ1" s="437"/>
      <c r="AK1" s="437"/>
      <c r="AL1" s="437"/>
      <c r="AM1" s="437"/>
      <c r="AR1" s="30"/>
      <c r="AS1" s="30"/>
    </row>
    <row r="2" spans="1:45" ht="32.25" x14ac:dyDescent="0.4">
      <c r="A2" s="438" t="s">
        <v>112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40"/>
      <c r="AH2" s="440"/>
      <c r="AI2" s="440"/>
      <c r="AJ2" s="440"/>
      <c r="AK2" s="440"/>
      <c r="AL2" s="440"/>
      <c r="AM2" s="441"/>
      <c r="AR2" s="30"/>
      <c r="AS2" s="30"/>
    </row>
    <row r="3" spans="1:45" ht="55.5" customHeight="1" thickBot="1" x14ac:dyDescent="0.45">
      <c r="A3" s="442" t="s">
        <v>111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4"/>
      <c r="AH3" s="444"/>
      <c r="AI3" s="444"/>
      <c r="AJ3" s="444"/>
      <c r="AK3" s="444"/>
      <c r="AL3" s="444"/>
      <c r="AM3" s="445"/>
      <c r="AR3" s="30"/>
      <c r="AS3" s="30"/>
    </row>
    <row r="4" spans="1:45" ht="25.5" customHeight="1" x14ac:dyDescent="0.4">
      <c r="A4" s="446" t="s">
        <v>107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R4" s="30"/>
      <c r="AS4" s="30"/>
    </row>
    <row r="5" spans="1:45" ht="25.5" customHeight="1" x14ac:dyDescent="0.4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R5" s="30"/>
      <c r="AS5" s="30"/>
    </row>
    <row r="6" spans="1:45" ht="24.75" customHeight="1" x14ac:dyDescent="0.4">
      <c r="A6" s="43"/>
      <c r="B6" s="447" t="s">
        <v>76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</row>
    <row r="7" spans="1:45" ht="24.75" customHeight="1" x14ac:dyDescent="0.4">
      <c r="A7" s="43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</row>
    <row r="8" spans="1:45" ht="24.75" customHeight="1" x14ac:dyDescent="0.4">
      <c r="A8" s="43"/>
      <c r="B8" s="433" t="s">
        <v>19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4" t="s">
        <v>20</v>
      </c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421" t="s">
        <v>57</v>
      </c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2" t="s">
        <v>67</v>
      </c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</row>
    <row r="11" spans="1:45" s="4" customFormat="1" ht="26.25" customHeight="1" x14ac:dyDescent="0.4">
      <c r="A11" s="43"/>
      <c r="B11" s="423" t="s">
        <v>26</v>
      </c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424"/>
      <c r="AD11" s="424"/>
      <c r="AE11" s="424"/>
      <c r="AF11" s="424"/>
      <c r="AG11" s="424"/>
      <c r="AH11" s="424"/>
      <c r="AI11" s="424"/>
      <c r="AJ11" s="424"/>
      <c r="AK11" s="424"/>
      <c r="AL11" s="424"/>
      <c r="AM11" s="425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426" t="s">
        <v>24</v>
      </c>
      <c r="Q13" s="426"/>
      <c r="R13" s="426"/>
      <c r="S13" s="426"/>
      <c r="T13" s="426"/>
      <c r="U13" s="426"/>
      <c r="V13" s="426"/>
      <c r="W13" s="346"/>
      <c r="X13" s="346"/>
      <c r="Y13" s="50"/>
      <c r="Z13" s="427" t="s">
        <v>66</v>
      </c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7"/>
      <c r="AM13" s="427"/>
      <c r="AN13" s="427"/>
      <c r="AO13" s="428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05" t="s">
        <v>9</v>
      </c>
      <c r="Q14" s="351"/>
      <c r="R14" s="351"/>
      <c r="S14" s="351"/>
      <c r="T14" s="351"/>
      <c r="U14" s="351"/>
      <c r="V14" s="351"/>
      <c r="W14" s="429" t="s">
        <v>11</v>
      </c>
      <c r="X14" s="430"/>
      <c r="Y14" s="50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8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70"/>
      <c r="Q15" s="355"/>
      <c r="R15" s="355"/>
      <c r="S15" s="355"/>
      <c r="T15" s="355"/>
      <c r="U15" s="355"/>
      <c r="V15" s="355"/>
      <c r="W15" s="431"/>
      <c r="X15" s="432"/>
      <c r="Y15" s="50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8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400" t="s">
        <v>63</v>
      </c>
      <c r="F18" s="367"/>
      <c r="G18" s="367"/>
      <c r="H18" s="367"/>
      <c r="I18" s="367"/>
      <c r="J18" s="367"/>
      <c r="K18" s="367"/>
      <c r="L18" s="367"/>
      <c r="M18" s="367"/>
      <c r="N18" s="368"/>
      <c r="O18" s="64"/>
      <c r="P18" s="50"/>
      <c r="Q18" s="401" t="s">
        <v>68</v>
      </c>
      <c r="R18" s="402"/>
      <c r="S18" s="402"/>
      <c r="T18" s="402"/>
      <c r="U18" s="403"/>
      <c r="V18" s="50"/>
      <c r="W18" s="50"/>
      <c r="X18" s="366" t="s">
        <v>40</v>
      </c>
      <c r="Y18" s="367"/>
      <c r="Z18" s="367"/>
      <c r="AA18" s="367"/>
      <c r="AB18" s="367"/>
      <c r="AC18" s="367"/>
      <c r="AD18" s="367"/>
      <c r="AE18" s="367"/>
      <c r="AF18" s="367"/>
      <c r="AG18" s="367"/>
      <c r="AH18" s="368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69" t="s">
        <v>8</v>
      </c>
      <c r="F19" s="350"/>
      <c r="G19" s="350"/>
      <c r="H19" s="350"/>
      <c r="I19" s="350"/>
      <c r="J19" s="350"/>
      <c r="K19" s="350"/>
      <c r="L19" s="350"/>
      <c r="M19" s="373" t="s">
        <v>0</v>
      </c>
      <c r="N19" s="374"/>
      <c r="O19" s="377" t="s">
        <v>5</v>
      </c>
      <c r="P19" s="377"/>
      <c r="Q19" s="405" t="s">
        <v>6</v>
      </c>
      <c r="R19" s="406">
        <v>28</v>
      </c>
      <c r="S19" s="407"/>
      <c r="T19" s="410" t="s">
        <v>2</v>
      </c>
      <c r="U19" s="411"/>
      <c r="V19" s="378" t="s">
        <v>1</v>
      </c>
      <c r="W19" s="378"/>
      <c r="X19" s="369" t="s">
        <v>7</v>
      </c>
      <c r="Y19" s="416"/>
      <c r="Z19" s="416"/>
      <c r="AA19" s="416"/>
      <c r="AB19" s="416"/>
      <c r="AC19" s="416"/>
      <c r="AD19" s="416"/>
      <c r="AE19" s="416"/>
      <c r="AF19" s="416"/>
      <c r="AG19" s="373" t="s">
        <v>0</v>
      </c>
      <c r="AH19" s="374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69"/>
      <c r="F20" s="404"/>
      <c r="G20" s="404"/>
      <c r="H20" s="404"/>
      <c r="I20" s="404"/>
      <c r="J20" s="404"/>
      <c r="K20" s="404"/>
      <c r="L20" s="404"/>
      <c r="M20" s="373"/>
      <c r="N20" s="374"/>
      <c r="O20" s="377"/>
      <c r="P20" s="377"/>
      <c r="Q20" s="369"/>
      <c r="R20" s="408"/>
      <c r="S20" s="409"/>
      <c r="T20" s="412"/>
      <c r="U20" s="413"/>
      <c r="V20" s="378"/>
      <c r="W20" s="378"/>
      <c r="X20" s="369"/>
      <c r="Y20" s="417"/>
      <c r="Z20" s="417"/>
      <c r="AA20" s="417"/>
      <c r="AB20" s="417"/>
      <c r="AC20" s="417"/>
      <c r="AD20" s="417"/>
      <c r="AE20" s="417"/>
      <c r="AF20" s="417"/>
      <c r="AG20" s="373"/>
      <c r="AH20" s="374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69"/>
      <c r="F21" s="404"/>
      <c r="G21" s="404"/>
      <c r="H21" s="404"/>
      <c r="I21" s="404"/>
      <c r="J21" s="404"/>
      <c r="K21" s="404"/>
      <c r="L21" s="404"/>
      <c r="M21" s="373"/>
      <c r="N21" s="374"/>
      <c r="O21" s="377"/>
      <c r="P21" s="377"/>
      <c r="Q21" s="369"/>
      <c r="R21" s="406">
        <v>29</v>
      </c>
      <c r="S21" s="407"/>
      <c r="T21" s="412"/>
      <c r="U21" s="413"/>
      <c r="V21" s="378"/>
      <c r="W21" s="378"/>
      <c r="X21" s="369"/>
      <c r="Y21" s="417"/>
      <c r="Z21" s="417"/>
      <c r="AA21" s="417"/>
      <c r="AB21" s="417"/>
      <c r="AC21" s="417"/>
      <c r="AD21" s="417"/>
      <c r="AE21" s="417"/>
      <c r="AF21" s="417"/>
      <c r="AG21" s="373"/>
      <c r="AH21" s="374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70"/>
      <c r="F22" s="354"/>
      <c r="G22" s="354"/>
      <c r="H22" s="354"/>
      <c r="I22" s="354"/>
      <c r="J22" s="354"/>
      <c r="K22" s="354"/>
      <c r="L22" s="354"/>
      <c r="M22" s="375"/>
      <c r="N22" s="376"/>
      <c r="O22" s="377"/>
      <c r="P22" s="377"/>
      <c r="Q22" s="370"/>
      <c r="R22" s="419"/>
      <c r="S22" s="420"/>
      <c r="T22" s="414"/>
      <c r="U22" s="415"/>
      <c r="V22" s="378"/>
      <c r="W22" s="378"/>
      <c r="X22" s="370"/>
      <c r="Y22" s="418"/>
      <c r="Z22" s="418"/>
      <c r="AA22" s="418"/>
      <c r="AB22" s="418"/>
      <c r="AC22" s="418"/>
      <c r="AD22" s="418"/>
      <c r="AE22" s="418"/>
      <c r="AF22" s="418"/>
      <c r="AG22" s="375"/>
      <c r="AH22" s="376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99" t="s">
        <v>41</v>
      </c>
      <c r="AC23" s="399"/>
      <c r="AD23" s="399"/>
      <c r="AE23" s="399"/>
      <c r="AF23" s="399"/>
      <c r="AG23" s="399"/>
      <c r="AH23" s="399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66" t="s">
        <v>40</v>
      </c>
      <c r="F24" s="367"/>
      <c r="G24" s="367"/>
      <c r="H24" s="367"/>
      <c r="I24" s="367"/>
      <c r="J24" s="367"/>
      <c r="K24" s="367"/>
      <c r="L24" s="367"/>
      <c r="M24" s="367"/>
      <c r="N24" s="367"/>
      <c r="O24" s="368"/>
      <c r="P24" s="50"/>
      <c r="Q24" s="50"/>
      <c r="R24" s="50"/>
      <c r="S24" s="50"/>
      <c r="T24" s="50"/>
      <c r="U24" s="50"/>
      <c r="V24" s="50"/>
      <c r="W24" s="50"/>
      <c r="X24" s="366" t="s">
        <v>31</v>
      </c>
      <c r="Y24" s="367"/>
      <c r="Z24" s="367"/>
      <c r="AA24" s="367"/>
      <c r="AB24" s="367"/>
      <c r="AC24" s="367"/>
      <c r="AD24" s="367"/>
      <c r="AE24" s="367"/>
      <c r="AF24" s="367"/>
      <c r="AG24" s="367"/>
      <c r="AH24" s="368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69" t="s">
        <v>7</v>
      </c>
      <c r="F25" s="371">
        <f>Y19</f>
        <v>0</v>
      </c>
      <c r="G25" s="371"/>
      <c r="H25" s="371"/>
      <c r="I25" s="371"/>
      <c r="J25" s="371"/>
      <c r="K25" s="371"/>
      <c r="L25" s="371"/>
      <c r="M25" s="371"/>
      <c r="N25" s="373" t="s">
        <v>0</v>
      </c>
      <c r="O25" s="374"/>
      <c r="P25" s="377" t="s">
        <v>3</v>
      </c>
      <c r="Q25" s="377"/>
      <c r="R25" s="285"/>
      <c r="S25" s="377">
        <v>0.3</v>
      </c>
      <c r="T25" s="377"/>
      <c r="U25" s="377"/>
      <c r="V25" s="378" t="s">
        <v>1</v>
      </c>
      <c r="W25" s="378"/>
      <c r="X25" s="349" t="str">
        <f>IF(F19="","",IFERROR(IF(R21="","",ROUNDUP(F25*S25,0)),""))</f>
        <v/>
      </c>
      <c r="Y25" s="351"/>
      <c r="Z25" s="351"/>
      <c r="AA25" s="351"/>
      <c r="AB25" s="351"/>
      <c r="AC25" s="351"/>
      <c r="AD25" s="351"/>
      <c r="AE25" s="351"/>
      <c r="AF25" s="351"/>
      <c r="AG25" s="373" t="s">
        <v>0</v>
      </c>
      <c r="AH25" s="374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70"/>
      <c r="F26" s="372"/>
      <c r="G26" s="372"/>
      <c r="H26" s="372"/>
      <c r="I26" s="372"/>
      <c r="J26" s="372"/>
      <c r="K26" s="372"/>
      <c r="L26" s="372"/>
      <c r="M26" s="372"/>
      <c r="N26" s="375"/>
      <c r="O26" s="376"/>
      <c r="P26" s="377"/>
      <c r="Q26" s="377"/>
      <c r="R26" s="285"/>
      <c r="S26" s="377"/>
      <c r="T26" s="377"/>
      <c r="U26" s="377"/>
      <c r="V26" s="378"/>
      <c r="W26" s="378"/>
      <c r="X26" s="353"/>
      <c r="Y26" s="355"/>
      <c r="Z26" s="355"/>
      <c r="AA26" s="355"/>
      <c r="AB26" s="355"/>
      <c r="AC26" s="355"/>
      <c r="AD26" s="355"/>
      <c r="AE26" s="355"/>
      <c r="AF26" s="355"/>
      <c r="AG26" s="375"/>
      <c r="AH26" s="376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35" t="s">
        <v>102</v>
      </c>
      <c r="AC27" s="335"/>
      <c r="AD27" s="335"/>
      <c r="AE27" s="335"/>
      <c r="AF27" s="335"/>
      <c r="AG27" s="335"/>
      <c r="AH27" s="335"/>
      <c r="AI27" s="379"/>
      <c r="AJ27" s="379"/>
      <c r="AK27" s="379"/>
      <c r="AL27" s="379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0"/>
      <c r="AC28" s="380"/>
      <c r="AD28" s="380"/>
      <c r="AE28" s="380"/>
      <c r="AF28" s="380"/>
      <c r="AG28" s="380"/>
      <c r="AH28" s="380"/>
      <c r="AI28" s="379"/>
      <c r="AJ28" s="379"/>
      <c r="AK28" s="379"/>
      <c r="AL28" s="379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81" t="s">
        <v>25</v>
      </c>
      <c r="Y29" s="382"/>
      <c r="Z29" s="382"/>
      <c r="AA29" s="382"/>
      <c r="AB29" s="382"/>
      <c r="AC29" s="382"/>
      <c r="AD29" s="382"/>
      <c r="AE29" s="382"/>
      <c r="AF29" s="382"/>
      <c r="AG29" s="382"/>
      <c r="AH29" s="383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84" t="str">
        <f>IFERROR(IF(X25&lt;=25000,"ERROR",MIN(ROUNDUP(X25,-3),75000)),"")</f>
        <v/>
      </c>
      <c r="Y30" s="385"/>
      <c r="Z30" s="385"/>
      <c r="AA30" s="385"/>
      <c r="AB30" s="385"/>
      <c r="AC30" s="385"/>
      <c r="AD30" s="385"/>
      <c r="AE30" s="385"/>
      <c r="AF30" s="385"/>
      <c r="AG30" s="373" t="s">
        <v>0</v>
      </c>
      <c r="AH30" s="388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86"/>
      <c r="Y31" s="387"/>
      <c r="Z31" s="387"/>
      <c r="AA31" s="387"/>
      <c r="AB31" s="387"/>
      <c r="AC31" s="387"/>
      <c r="AD31" s="387"/>
      <c r="AE31" s="387"/>
      <c r="AF31" s="387"/>
      <c r="AG31" s="389"/>
      <c r="AH31" s="390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0" t="s">
        <v>58</v>
      </c>
      <c r="AD32" s="280"/>
      <c r="AE32" s="280"/>
      <c r="AF32" s="280"/>
      <c r="AG32" s="280"/>
      <c r="AH32" s="280"/>
      <c r="AI32" s="280"/>
      <c r="AJ32" s="50"/>
      <c r="AK32" s="50"/>
      <c r="AL32" s="50"/>
      <c r="AM32" s="54"/>
    </row>
    <row r="33" spans="1:42" x14ac:dyDescent="0.4">
      <c r="A33" s="43"/>
      <c r="B33" s="391" t="s">
        <v>104</v>
      </c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3"/>
    </row>
    <row r="34" spans="1:42" x14ac:dyDescent="0.4">
      <c r="A34" s="43"/>
      <c r="B34" s="394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3"/>
    </row>
    <row r="35" spans="1:42" x14ac:dyDescent="0.4">
      <c r="A35" s="43"/>
      <c r="B35" s="395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3"/>
    </row>
    <row r="36" spans="1:42" ht="15" customHeight="1" thickBot="1" x14ac:dyDescent="0.45">
      <c r="A36" s="43"/>
      <c r="B36" s="396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8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65" t="s">
        <v>59</v>
      </c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70"/>
      <c r="AN41" s="40"/>
      <c r="AO41" s="40"/>
      <c r="AP41" s="40"/>
    </row>
    <row r="42" spans="1:42" ht="15.75" customHeight="1" x14ac:dyDescent="0.4">
      <c r="A42" s="43"/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70"/>
      <c r="AN43" s="40"/>
      <c r="AO43" s="40"/>
      <c r="AP43" s="40"/>
    </row>
    <row r="44" spans="1:42" ht="18.75" customHeight="1" x14ac:dyDescent="0.15">
      <c r="A44" s="43"/>
      <c r="B44" s="342" t="s">
        <v>103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72"/>
      <c r="AL44" s="72"/>
      <c r="AM44" s="72"/>
      <c r="AN44" s="8"/>
      <c r="AO44" s="8"/>
      <c r="AP44" s="7"/>
    </row>
    <row r="45" spans="1:42" ht="15.75" customHeight="1" x14ac:dyDescent="0.4">
      <c r="A45" s="43"/>
      <c r="B45" s="70"/>
      <c r="C45" s="73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343" t="s">
        <v>110</v>
      </c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40"/>
      <c r="AO46" s="40"/>
      <c r="AP46" s="40"/>
    </row>
    <row r="47" spans="1:42" ht="15.75" customHeight="1" x14ac:dyDescent="0.4">
      <c r="A47" s="43"/>
      <c r="B47" s="70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40"/>
      <c r="AO47" s="40"/>
      <c r="AP47" s="40"/>
    </row>
    <row r="48" spans="1:42" ht="15.75" customHeight="1" x14ac:dyDescent="0.4">
      <c r="A48" s="43"/>
      <c r="B48" s="70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70"/>
      <c r="AN48" s="40"/>
      <c r="AO48" s="40"/>
      <c r="AP48" s="40"/>
    </row>
    <row r="49" spans="1:69" x14ac:dyDescent="0.15">
      <c r="A49" s="43"/>
      <c r="B49" s="43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  <c r="AH49" s="345"/>
      <c r="AI49" s="345"/>
      <c r="AJ49" s="345"/>
      <c r="AK49" s="345"/>
      <c r="AL49" s="345"/>
      <c r="AM49" s="72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72"/>
      <c r="AM50" s="72"/>
      <c r="AN50" s="8"/>
      <c r="AO50" s="8"/>
      <c r="AP50" s="8"/>
    </row>
    <row r="51" spans="1:69" x14ac:dyDescent="0.15">
      <c r="A51" s="43"/>
      <c r="B51" s="43" t="s">
        <v>114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72"/>
      <c r="AM51" s="72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46" t="s">
        <v>29</v>
      </c>
      <c r="N52" s="346"/>
      <c r="O52" s="346"/>
      <c r="P52" s="346"/>
      <c r="Q52" s="346"/>
      <c r="R52" s="346"/>
      <c r="S52" s="346"/>
      <c r="T52" s="346"/>
      <c r="U52" s="346"/>
      <c r="V52" s="347" t="s">
        <v>73</v>
      </c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49"/>
      <c r="N53" s="350"/>
      <c r="O53" s="351"/>
      <c r="P53" s="351"/>
      <c r="Q53" s="351"/>
      <c r="R53" s="351"/>
      <c r="S53" s="351"/>
      <c r="T53" s="351"/>
      <c r="U53" s="352"/>
      <c r="V53" s="347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3"/>
      <c r="N54" s="354"/>
      <c r="O54" s="355"/>
      <c r="P54" s="355"/>
      <c r="Q54" s="355"/>
      <c r="R54" s="355"/>
      <c r="S54" s="355"/>
      <c r="T54" s="355"/>
      <c r="U54" s="356"/>
      <c r="V54" s="347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5"/>
      <c r="B57" s="5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57"/>
      <c r="N57" s="358"/>
      <c r="O57" s="358"/>
      <c r="P57" s="358"/>
      <c r="Q57" s="358"/>
      <c r="R57" s="358"/>
      <c r="S57" s="358"/>
      <c r="T57" s="359" t="s">
        <v>0</v>
      </c>
      <c r="U57" s="360"/>
      <c r="V57" s="88" t="s">
        <v>5</v>
      </c>
      <c r="W57" s="361"/>
      <c r="X57" s="362"/>
      <c r="Y57" s="362"/>
      <c r="Z57" s="359" t="s">
        <v>2</v>
      </c>
      <c r="AA57" s="360"/>
      <c r="AB57" s="88" t="s">
        <v>1</v>
      </c>
      <c r="AC57" s="57"/>
      <c r="AD57" s="363" t="str">
        <f>IF(W57="","",ROUNDUP(M57/W57,0))</f>
        <v/>
      </c>
      <c r="AE57" s="364"/>
      <c r="AF57" s="364"/>
      <c r="AG57" s="364"/>
      <c r="AH57" s="364"/>
      <c r="AI57" s="364"/>
      <c r="AJ57" s="340" t="s">
        <v>0</v>
      </c>
      <c r="AK57" s="341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8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9" t="s">
        <v>34</v>
      </c>
      <c r="X58" s="80"/>
      <c r="Y58" s="80"/>
      <c r="Z58" s="80"/>
      <c r="AA58" s="80"/>
      <c r="AB58" s="80"/>
      <c r="AC58" s="80"/>
      <c r="AD58" s="286"/>
      <c r="AE58" s="327" t="s">
        <v>41</v>
      </c>
      <c r="AF58" s="327"/>
      <c r="AG58" s="327"/>
      <c r="AH58" s="327"/>
      <c r="AI58" s="327"/>
      <c r="AJ58" s="327"/>
      <c r="AK58" s="327"/>
      <c r="AL58" s="84"/>
      <c r="AM58" s="84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5"/>
      <c r="J59" s="75"/>
      <c r="K59" s="75"/>
      <c r="L59" s="75"/>
      <c r="M59" s="75"/>
      <c r="N59" s="328" t="s">
        <v>47</v>
      </c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30"/>
      <c r="AD59" s="331" t="str">
        <f>IF(M57="","",IFERROR(IF(W57="","",ROUNDUP(AD57*0.3,0)),""))</f>
        <v/>
      </c>
      <c r="AE59" s="332"/>
      <c r="AF59" s="332"/>
      <c r="AG59" s="332"/>
      <c r="AH59" s="332"/>
      <c r="AI59" s="332"/>
      <c r="AJ59" s="333" t="s">
        <v>0</v>
      </c>
      <c r="AK59" s="334"/>
      <c r="AL59" s="85"/>
      <c r="AM59" s="85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81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83"/>
      <c r="AD60" s="87"/>
      <c r="AE60" s="335" t="s">
        <v>102</v>
      </c>
      <c r="AF60" s="336"/>
      <c r="AG60" s="336"/>
      <c r="AH60" s="336"/>
      <c r="AI60" s="336"/>
      <c r="AJ60" s="336"/>
      <c r="AK60" s="336"/>
      <c r="AL60" s="336"/>
      <c r="AM60" s="337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2"/>
      <c r="W61" s="282"/>
      <c r="X61" s="282"/>
      <c r="Y61" s="282"/>
      <c r="Z61" s="282"/>
      <c r="AA61" s="282"/>
      <c r="AB61" s="282"/>
      <c r="AC61" s="83"/>
      <c r="AD61" s="87"/>
      <c r="AE61" s="336"/>
      <c r="AF61" s="336"/>
      <c r="AG61" s="336"/>
      <c r="AH61" s="336"/>
      <c r="AI61" s="336"/>
      <c r="AJ61" s="336"/>
      <c r="AK61" s="336"/>
      <c r="AL61" s="336"/>
      <c r="AM61" s="337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80"/>
      <c r="X62" s="80"/>
      <c r="Y62" s="80"/>
      <c r="Z62" s="80"/>
      <c r="AA62" s="80"/>
      <c r="AB62" s="80"/>
      <c r="AC62" s="80"/>
      <c r="AD62" s="338" t="str">
        <f>IFERROR(IF(AD59&lt;=25000,"ERROR",MIN(ROUNDUP(AD59,-3),75000)),"")</f>
        <v/>
      </c>
      <c r="AE62" s="339"/>
      <c r="AF62" s="339"/>
      <c r="AG62" s="339"/>
      <c r="AH62" s="339"/>
      <c r="AI62" s="339"/>
      <c r="AJ62" s="333" t="s">
        <v>0</v>
      </c>
      <c r="AK62" s="334"/>
      <c r="AL62" s="84"/>
      <c r="AM62" s="84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326" t="s">
        <v>58</v>
      </c>
      <c r="AF63" s="326"/>
      <c r="AG63" s="326"/>
      <c r="AH63" s="326"/>
      <c r="AI63" s="326"/>
      <c r="AJ63" s="326"/>
      <c r="AK63" s="326"/>
      <c r="AL63" s="50"/>
      <c r="AM63" s="43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37"/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9"/>
      <c r="AH1" s="539"/>
      <c r="AI1" s="539"/>
      <c r="AJ1" s="539"/>
      <c r="AK1" s="539"/>
      <c r="AL1" s="539"/>
      <c r="AM1" s="539"/>
      <c r="AN1" s="32"/>
      <c r="AO1" s="32"/>
      <c r="AP1" s="32"/>
      <c r="AR1" s="30"/>
      <c r="AS1" s="30"/>
    </row>
    <row r="2" spans="1:47" ht="32.25" x14ac:dyDescent="0.4">
      <c r="A2" s="540" t="s">
        <v>120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2"/>
      <c r="AH2" s="542"/>
      <c r="AI2" s="542"/>
      <c r="AJ2" s="542"/>
      <c r="AK2" s="542"/>
      <c r="AL2" s="542"/>
      <c r="AM2" s="543"/>
      <c r="AN2" s="32"/>
      <c r="AO2" s="89"/>
      <c r="AP2" s="89"/>
    </row>
    <row r="3" spans="1:47" ht="55.5" customHeight="1" thickBot="1" x14ac:dyDescent="0.45">
      <c r="A3" s="544" t="s">
        <v>115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6"/>
      <c r="AH3" s="546"/>
      <c r="AI3" s="546"/>
      <c r="AJ3" s="546"/>
      <c r="AK3" s="546"/>
      <c r="AL3" s="546"/>
      <c r="AM3" s="547"/>
      <c r="AN3" s="32"/>
      <c r="AO3" s="89"/>
      <c r="AP3" s="89"/>
    </row>
    <row r="4" spans="1:47" ht="25.5" customHeight="1" x14ac:dyDescent="0.4">
      <c r="A4" s="548" t="s">
        <v>107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32"/>
      <c r="AO4" s="32"/>
      <c r="AP4" s="32"/>
      <c r="AR4" s="30"/>
      <c r="AS4" s="30"/>
    </row>
    <row r="5" spans="1:47" ht="24.75" customHeight="1" x14ac:dyDescent="0.4">
      <c r="A5" s="105"/>
      <c r="B5" s="549" t="s">
        <v>78</v>
      </c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49"/>
      <c r="AJ5" s="549"/>
      <c r="AK5" s="549"/>
      <c r="AL5" s="549"/>
      <c r="AM5" s="549"/>
      <c r="AN5" s="32"/>
      <c r="AO5" s="32"/>
      <c r="AP5" s="32"/>
    </row>
    <row r="6" spans="1:47" ht="44.25" customHeight="1" x14ac:dyDescent="0.4">
      <c r="A6" s="105"/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49"/>
      <c r="AF6" s="549"/>
      <c r="AG6" s="549"/>
      <c r="AH6" s="549"/>
      <c r="AI6" s="549"/>
      <c r="AJ6" s="549"/>
      <c r="AK6" s="549"/>
      <c r="AL6" s="549"/>
      <c r="AM6" s="549"/>
      <c r="AN6" s="32"/>
      <c r="AO6" s="32"/>
      <c r="AP6" s="32"/>
    </row>
    <row r="7" spans="1:47" ht="24.75" customHeight="1" x14ac:dyDescent="0.4">
      <c r="A7" s="105"/>
      <c r="B7" s="536" t="s">
        <v>19</v>
      </c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434" t="s">
        <v>20</v>
      </c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32"/>
      <c r="AO7" s="89"/>
      <c r="AP7" s="89"/>
    </row>
    <row r="8" spans="1:47" ht="9" customHeight="1" x14ac:dyDescent="0.4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32"/>
      <c r="AO8" s="89"/>
      <c r="AP8" s="89"/>
    </row>
    <row r="9" spans="1:47" s="35" customFormat="1" ht="30" customHeight="1" thickBot="1" x14ac:dyDescent="0.45">
      <c r="A9" s="107"/>
      <c r="B9" s="531" t="s">
        <v>60</v>
      </c>
      <c r="C9" s="531"/>
      <c r="D9" s="531"/>
      <c r="E9" s="531"/>
      <c r="F9" s="531"/>
      <c r="G9" s="531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2" t="s">
        <v>74</v>
      </c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  <c r="AK9" s="532"/>
      <c r="AL9" s="532"/>
      <c r="AM9" s="532"/>
      <c r="AN9" s="90"/>
      <c r="AO9" s="91"/>
      <c r="AP9" s="92"/>
      <c r="AQ9" s="4"/>
      <c r="AR9" s="4"/>
      <c r="AS9" s="4"/>
      <c r="AT9" s="4"/>
      <c r="AU9" s="4"/>
    </row>
    <row r="10" spans="1:47" s="4" customFormat="1" ht="26.25" customHeight="1" x14ac:dyDescent="0.4">
      <c r="A10" s="105"/>
      <c r="B10" s="533" t="s">
        <v>26</v>
      </c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5"/>
      <c r="AN10" s="92"/>
      <c r="AO10" s="91"/>
      <c r="AP10" s="92"/>
    </row>
    <row r="11" spans="1:47" s="3" customFormat="1" ht="6" customHeight="1" x14ac:dyDescent="0.4">
      <c r="A11" s="105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10"/>
      <c r="AN11" s="12"/>
      <c r="AO11" s="91"/>
      <c r="AP11" s="289"/>
    </row>
    <row r="12" spans="1:47" ht="14.25" customHeight="1" x14ac:dyDescent="0.4">
      <c r="A12" s="105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481" t="s">
        <v>16</v>
      </c>
      <c r="P12" s="482"/>
      <c r="Q12" s="482"/>
      <c r="R12" s="482"/>
      <c r="S12" s="482"/>
      <c r="T12" s="482"/>
      <c r="U12" s="482"/>
      <c r="V12" s="482"/>
      <c r="W12" s="482"/>
      <c r="X12" s="483"/>
      <c r="Y12" s="114"/>
      <c r="Z12" s="522" t="s">
        <v>101</v>
      </c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523"/>
      <c r="AN12" s="32"/>
      <c r="AO12" s="32"/>
      <c r="AP12" s="32"/>
    </row>
    <row r="13" spans="1:47" ht="14.25" customHeight="1" x14ac:dyDescent="0.4">
      <c r="A13" s="105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473" t="s">
        <v>15</v>
      </c>
      <c r="P13" s="474"/>
      <c r="Q13" s="474"/>
      <c r="R13" s="477" t="s">
        <v>11</v>
      </c>
      <c r="S13" s="474"/>
      <c r="T13" s="479"/>
      <c r="U13" s="477" t="s">
        <v>12</v>
      </c>
      <c r="V13" s="474"/>
      <c r="W13" s="474"/>
      <c r="X13" s="460" t="s">
        <v>2</v>
      </c>
      <c r="Y13" s="294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523"/>
      <c r="AN13" s="32"/>
      <c r="AO13" s="91" t="s">
        <v>13</v>
      </c>
      <c r="AP13" s="93"/>
    </row>
    <row r="14" spans="1:47" ht="14.25" customHeight="1" x14ac:dyDescent="0.4">
      <c r="A14" s="105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475"/>
      <c r="P14" s="476"/>
      <c r="Q14" s="476"/>
      <c r="R14" s="478"/>
      <c r="S14" s="480"/>
      <c r="T14" s="480"/>
      <c r="U14" s="478"/>
      <c r="V14" s="476"/>
      <c r="W14" s="476"/>
      <c r="X14" s="461"/>
      <c r="Y14" s="294"/>
      <c r="Z14" s="466"/>
      <c r="AA14" s="466"/>
      <c r="AB14" s="466"/>
      <c r="AC14" s="466"/>
      <c r="AD14" s="466"/>
      <c r="AE14" s="466"/>
      <c r="AF14" s="466"/>
      <c r="AG14" s="466"/>
      <c r="AH14" s="466"/>
      <c r="AI14" s="466"/>
      <c r="AJ14" s="466"/>
      <c r="AK14" s="466"/>
      <c r="AL14" s="466"/>
      <c r="AM14" s="523"/>
      <c r="AN14" s="32"/>
      <c r="AO14" s="91" t="s">
        <v>14</v>
      </c>
      <c r="AP14" s="94" t="str">
        <f>IFERROR(DATEVALUE(AP13),"")</f>
        <v/>
      </c>
    </row>
    <row r="15" spans="1:47" s="3" customFormat="1" ht="6" customHeight="1" x14ac:dyDescent="0.4">
      <c r="A15" s="105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5"/>
      <c r="AN15" s="12"/>
      <c r="AO15" s="91"/>
      <c r="AP15" s="289"/>
    </row>
    <row r="16" spans="1:47" s="3" customFormat="1" ht="14.25" customHeight="1" x14ac:dyDescent="0.4">
      <c r="A16" s="105"/>
      <c r="B16" s="111"/>
      <c r="C16" s="112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521" t="s">
        <v>17</v>
      </c>
      <c r="R16" s="482"/>
      <c r="S16" s="482"/>
      <c r="T16" s="482"/>
      <c r="U16" s="482"/>
      <c r="V16" s="482"/>
      <c r="W16" s="482"/>
      <c r="X16" s="483"/>
      <c r="Y16" s="113"/>
      <c r="Z16" s="522" t="s">
        <v>116</v>
      </c>
      <c r="AA16" s="466"/>
      <c r="AB16" s="466"/>
      <c r="AC16" s="466"/>
      <c r="AD16" s="466"/>
      <c r="AE16" s="466"/>
      <c r="AF16" s="466"/>
      <c r="AG16" s="466"/>
      <c r="AH16" s="466"/>
      <c r="AI16" s="466"/>
      <c r="AJ16" s="466"/>
      <c r="AK16" s="466"/>
      <c r="AL16" s="466"/>
      <c r="AM16" s="523"/>
      <c r="AN16" s="12"/>
      <c r="AO16" s="91"/>
      <c r="AP16" s="93"/>
      <c r="AQ16" s="1"/>
      <c r="AR16" s="1"/>
      <c r="AS16" s="1"/>
      <c r="AT16" s="1"/>
      <c r="AU16" s="1"/>
    </row>
    <row r="17" spans="1:47" s="3" customFormat="1" ht="14.25" customHeight="1" x14ac:dyDescent="0.4">
      <c r="A17" s="105"/>
      <c r="B17" s="111"/>
      <c r="C17" s="112"/>
      <c r="D17" s="112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524" t="s">
        <v>9</v>
      </c>
      <c r="R17" s="525" t="s">
        <v>15</v>
      </c>
      <c r="S17" s="525"/>
      <c r="T17" s="525"/>
      <c r="U17" s="527" t="s">
        <v>11</v>
      </c>
      <c r="V17" s="525"/>
      <c r="W17" s="525"/>
      <c r="X17" s="529" t="s">
        <v>12</v>
      </c>
      <c r="Y17" s="113"/>
      <c r="Z17" s="466"/>
      <c r="AA17" s="466"/>
      <c r="AB17" s="466"/>
      <c r="AC17" s="466"/>
      <c r="AD17" s="466"/>
      <c r="AE17" s="466"/>
      <c r="AF17" s="466"/>
      <c r="AG17" s="466"/>
      <c r="AH17" s="466"/>
      <c r="AI17" s="466"/>
      <c r="AJ17" s="466"/>
      <c r="AK17" s="466"/>
      <c r="AL17" s="466"/>
      <c r="AM17" s="523"/>
      <c r="AN17" s="12"/>
      <c r="AO17" s="91"/>
      <c r="AP17" s="94"/>
      <c r="AQ17" s="1"/>
      <c r="AR17" s="1"/>
      <c r="AS17" s="1"/>
      <c r="AT17" s="1"/>
      <c r="AU17" s="1"/>
    </row>
    <row r="18" spans="1:47" s="3" customFormat="1" ht="14.25" customHeight="1" x14ac:dyDescent="0.4">
      <c r="A18" s="105"/>
      <c r="B18" s="111"/>
      <c r="C18" s="112"/>
      <c r="D18" s="11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504"/>
      <c r="R18" s="526"/>
      <c r="S18" s="526"/>
      <c r="T18" s="526"/>
      <c r="U18" s="528"/>
      <c r="V18" s="526"/>
      <c r="W18" s="526"/>
      <c r="X18" s="530"/>
      <c r="Y18" s="113"/>
      <c r="Z18" s="466"/>
      <c r="AA18" s="466"/>
      <c r="AB18" s="466"/>
      <c r="AC18" s="466"/>
      <c r="AD18" s="466"/>
      <c r="AE18" s="466"/>
      <c r="AF18" s="466"/>
      <c r="AG18" s="466"/>
      <c r="AH18" s="466"/>
      <c r="AI18" s="466"/>
      <c r="AJ18" s="466"/>
      <c r="AK18" s="466"/>
      <c r="AL18" s="466"/>
      <c r="AM18" s="523"/>
      <c r="AN18" s="12"/>
      <c r="AO18" s="91"/>
      <c r="AP18" s="91"/>
      <c r="AQ18" s="1"/>
      <c r="AR18" s="1"/>
      <c r="AS18" s="1"/>
      <c r="AT18" s="1"/>
      <c r="AU18" s="1"/>
    </row>
    <row r="19" spans="1:47" s="3" customFormat="1" ht="0.75" customHeight="1" x14ac:dyDescent="0.4">
      <c r="A19" s="105"/>
      <c r="B19" s="111"/>
      <c r="C19" s="112"/>
      <c r="D19" s="112"/>
      <c r="E19" s="41"/>
      <c r="F19" s="41"/>
      <c r="G19" s="41"/>
      <c r="H19" s="41"/>
      <c r="I19" s="41"/>
      <c r="J19" s="41"/>
      <c r="K19" s="41"/>
      <c r="L19" s="41"/>
      <c r="M19" s="113"/>
      <c r="N19" s="112"/>
      <c r="O19" s="118"/>
      <c r="P19" s="119"/>
      <c r="Q19" s="6"/>
      <c r="R19" s="6"/>
      <c r="S19" s="6"/>
      <c r="T19" s="42"/>
      <c r="U19" s="42"/>
      <c r="V19" s="42"/>
      <c r="W19" s="42"/>
      <c r="X19" s="42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116"/>
      <c r="AK19" s="116"/>
      <c r="AL19" s="112"/>
      <c r="AM19" s="115"/>
      <c r="AN19" s="12"/>
      <c r="AO19" s="95"/>
      <c r="AP19" s="32"/>
      <c r="AQ19" s="1"/>
      <c r="AR19" s="1"/>
      <c r="AS19" s="1"/>
      <c r="AT19" s="1"/>
      <c r="AU19" s="1"/>
    </row>
    <row r="20" spans="1:47" ht="14.25" customHeight="1" x14ac:dyDescent="0.4">
      <c r="A20" s="105"/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7"/>
      <c r="R20" s="117"/>
      <c r="S20" s="117"/>
      <c r="T20" s="117"/>
      <c r="U20" s="117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5"/>
      <c r="AN20" s="32"/>
      <c r="AO20" s="95"/>
      <c r="AP20" s="32"/>
    </row>
    <row r="21" spans="1:47" ht="17.25" customHeight="1" x14ac:dyDescent="0.4">
      <c r="A21" s="105"/>
      <c r="B21" s="111"/>
      <c r="C21" s="112"/>
      <c r="D21" s="112"/>
      <c r="E21" s="508" t="s">
        <v>43</v>
      </c>
      <c r="F21" s="506"/>
      <c r="G21" s="506"/>
      <c r="H21" s="506"/>
      <c r="I21" s="506"/>
      <c r="J21" s="506"/>
      <c r="K21" s="506"/>
      <c r="L21" s="506"/>
      <c r="M21" s="506"/>
      <c r="N21" s="507"/>
      <c r="O21" s="114"/>
      <c r="P21" s="112"/>
      <c r="Q21" s="509" t="s">
        <v>39</v>
      </c>
      <c r="R21" s="510"/>
      <c r="S21" s="510"/>
      <c r="T21" s="510"/>
      <c r="U21" s="511"/>
      <c r="V21" s="112"/>
      <c r="W21" s="112"/>
      <c r="X21" s="481" t="s">
        <v>40</v>
      </c>
      <c r="Y21" s="506"/>
      <c r="Z21" s="506"/>
      <c r="AA21" s="506"/>
      <c r="AB21" s="506"/>
      <c r="AC21" s="506"/>
      <c r="AD21" s="506"/>
      <c r="AE21" s="506"/>
      <c r="AF21" s="506"/>
      <c r="AG21" s="506"/>
      <c r="AH21" s="507"/>
      <c r="AI21" s="120"/>
      <c r="AJ21" s="120"/>
      <c r="AK21" s="120"/>
      <c r="AL21" s="120"/>
      <c r="AM21" s="115"/>
      <c r="AN21" s="32"/>
      <c r="AO21" s="32"/>
      <c r="AP21" s="32"/>
    </row>
    <row r="22" spans="1:47" ht="9.75" customHeight="1" x14ac:dyDescent="0.4">
      <c r="A22" s="105"/>
      <c r="B22" s="111"/>
      <c r="C22" s="112"/>
      <c r="D22" s="112"/>
      <c r="E22" s="503" t="s">
        <v>8</v>
      </c>
      <c r="F22" s="350"/>
      <c r="G22" s="350"/>
      <c r="H22" s="350"/>
      <c r="I22" s="350"/>
      <c r="J22" s="350"/>
      <c r="K22" s="350"/>
      <c r="L22" s="350"/>
      <c r="M22" s="484" t="s">
        <v>0</v>
      </c>
      <c r="N22" s="485"/>
      <c r="O22" s="505" t="s">
        <v>5</v>
      </c>
      <c r="P22" s="505"/>
      <c r="Q22" s="503" t="s">
        <v>6</v>
      </c>
      <c r="R22" s="406"/>
      <c r="S22" s="407"/>
      <c r="T22" s="516" t="s">
        <v>2</v>
      </c>
      <c r="U22" s="517"/>
      <c r="V22" s="496" t="s">
        <v>1</v>
      </c>
      <c r="W22" s="496"/>
      <c r="X22" s="503" t="s">
        <v>7</v>
      </c>
      <c r="Y22" s="371" t="str">
        <f>IF(R22="","",ROUNDUP(F22/R22,0))</f>
        <v/>
      </c>
      <c r="Z22" s="371"/>
      <c r="AA22" s="371"/>
      <c r="AB22" s="371"/>
      <c r="AC22" s="371"/>
      <c r="AD22" s="371"/>
      <c r="AE22" s="371"/>
      <c r="AF22" s="371"/>
      <c r="AG22" s="484" t="s">
        <v>0</v>
      </c>
      <c r="AH22" s="485"/>
      <c r="AI22" s="121"/>
      <c r="AJ22" s="121"/>
      <c r="AK22" s="121"/>
      <c r="AL22" s="121"/>
      <c r="AM22" s="115"/>
      <c r="AN22" s="32"/>
      <c r="AO22" s="32"/>
      <c r="AP22" s="32"/>
    </row>
    <row r="23" spans="1:47" ht="9.75" customHeight="1" x14ac:dyDescent="0.4">
      <c r="A23" s="105"/>
      <c r="B23" s="111"/>
      <c r="C23" s="112"/>
      <c r="D23" s="112"/>
      <c r="E23" s="503"/>
      <c r="F23" s="404"/>
      <c r="G23" s="404"/>
      <c r="H23" s="404"/>
      <c r="I23" s="404"/>
      <c r="J23" s="404"/>
      <c r="K23" s="404"/>
      <c r="L23" s="404"/>
      <c r="M23" s="484"/>
      <c r="N23" s="485"/>
      <c r="O23" s="505"/>
      <c r="P23" s="505"/>
      <c r="Q23" s="503"/>
      <c r="R23" s="408"/>
      <c r="S23" s="409"/>
      <c r="T23" s="516"/>
      <c r="U23" s="517"/>
      <c r="V23" s="496"/>
      <c r="W23" s="496"/>
      <c r="X23" s="503"/>
      <c r="Y23" s="520"/>
      <c r="Z23" s="520"/>
      <c r="AA23" s="520"/>
      <c r="AB23" s="520"/>
      <c r="AC23" s="520"/>
      <c r="AD23" s="520"/>
      <c r="AE23" s="520"/>
      <c r="AF23" s="520"/>
      <c r="AG23" s="484"/>
      <c r="AH23" s="485"/>
      <c r="AI23" s="121"/>
      <c r="AJ23" s="121"/>
      <c r="AK23" s="121"/>
      <c r="AL23" s="121"/>
      <c r="AM23" s="115"/>
      <c r="AN23" s="32"/>
      <c r="AO23" s="32"/>
      <c r="AP23" s="32"/>
    </row>
    <row r="24" spans="1:47" ht="9.75" customHeight="1" x14ac:dyDescent="0.4">
      <c r="A24" s="105"/>
      <c r="B24" s="111"/>
      <c r="C24" s="112"/>
      <c r="D24" s="112"/>
      <c r="E24" s="503"/>
      <c r="F24" s="404"/>
      <c r="G24" s="404"/>
      <c r="H24" s="404"/>
      <c r="I24" s="404"/>
      <c r="J24" s="404"/>
      <c r="K24" s="404"/>
      <c r="L24" s="404"/>
      <c r="M24" s="484"/>
      <c r="N24" s="485"/>
      <c r="O24" s="505"/>
      <c r="P24" s="505"/>
      <c r="Q24" s="503"/>
      <c r="R24" s="512"/>
      <c r="S24" s="513"/>
      <c r="T24" s="516"/>
      <c r="U24" s="517"/>
      <c r="V24" s="496"/>
      <c r="W24" s="496"/>
      <c r="X24" s="503"/>
      <c r="Y24" s="520"/>
      <c r="Z24" s="520"/>
      <c r="AA24" s="520"/>
      <c r="AB24" s="520"/>
      <c r="AC24" s="520"/>
      <c r="AD24" s="520"/>
      <c r="AE24" s="520"/>
      <c r="AF24" s="520"/>
      <c r="AG24" s="484"/>
      <c r="AH24" s="485"/>
      <c r="AI24" s="121"/>
      <c r="AJ24" s="121"/>
      <c r="AK24" s="121"/>
      <c r="AL24" s="121"/>
      <c r="AM24" s="115"/>
      <c r="AN24" s="32"/>
      <c r="AO24" s="32"/>
      <c r="AP24" s="32"/>
    </row>
    <row r="25" spans="1:47" ht="9.75" customHeight="1" x14ac:dyDescent="0.4">
      <c r="A25" s="105"/>
      <c r="B25" s="111"/>
      <c r="C25" s="112"/>
      <c r="D25" s="112"/>
      <c r="E25" s="504"/>
      <c r="F25" s="354"/>
      <c r="G25" s="354"/>
      <c r="H25" s="354"/>
      <c r="I25" s="354"/>
      <c r="J25" s="354"/>
      <c r="K25" s="354"/>
      <c r="L25" s="354"/>
      <c r="M25" s="486"/>
      <c r="N25" s="487"/>
      <c r="O25" s="505"/>
      <c r="P25" s="505"/>
      <c r="Q25" s="504"/>
      <c r="R25" s="514"/>
      <c r="S25" s="515"/>
      <c r="T25" s="518"/>
      <c r="U25" s="519"/>
      <c r="V25" s="496"/>
      <c r="W25" s="496"/>
      <c r="X25" s="504"/>
      <c r="Y25" s="372"/>
      <c r="Z25" s="372"/>
      <c r="AA25" s="372"/>
      <c r="AB25" s="372"/>
      <c r="AC25" s="372"/>
      <c r="AD25" s="372"/>
      <c r="AE25" s="372"/>
      <c r="AF25" s="372"/>
      <c r="AG25" s="486"/>
      <c r="AH25" s="487"/>
      <c r="AI25" s="121"/>
      <c r="AJ25" s="121"/>
      <c r="AK25" s="121"/>
      <c r="AL25" s="121"/>
      <c r="AM25" s="115"/>
      <c r="AN25" s="32"/>
      <c r="AO25" s="32"/>
      <c r="AP25" s="32"/>
    </row>
    <row r="26" spans="1:47" ht="14.25" customHeight="1" x14ac:dyDescent="0.4">
      <c r="A26" s="105"/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23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502" t="s">
        <v>41</v>
      </c>
      <c r="AC26" s="502"/>
      <c r="AD26" s="502"/>
      <c r="AE26" s="502"/>
      <c r="AF26" s="502"/>
      <c r="AG26" s="502"/>
      <c r="AH26" s="502"/>
      <c r="AI26" s="122"/>
      <c r="AJ26" s="122"/>
      <c r="AK26" s="122"/>
      <c r="AL26" s="122"/>
      <c r="AM26" s="115"/>
      <c r="AN26" s="32"/>
      <c r="AO26" s="32"/>
      <c r="AP26" s="32"/>
    </row>
    <row r="27" spans="1:47" ht="18.75" customHeight="1" x14ac:dyDescent="0.4">
      <c r="A27" s="105"/>
      <c r="B27" s="111"/>
      <c r="C27" s="112"/>
      <c r="D27" s="112"/>
      <c r="E27" s="481" t="s">
        <v>40</v>
      </c>
      <c r="F27" s="506"/>
      <c r="G27" s="506"/>
      <c r="H27" s="506"/>
      <c r="I27" s="506"/>
      <c r="J27" s="506"/>
      <c r="K27" s="506"/>
      <c r="L27" s="506"/>
      <c r="M27" s="506"/>
      <c r="N27" s="506"/>
      <c r="O27" s="507"/>
      <c r="P27" s="112"/>
      <c r="Q27" s="112"/>
      <c r="R27" s="112"/>
      <c r="S27" s="112"/>
      <c r="T27" s="112"/>
      <c r="U27" s="112"/>
      <c r="V27" s="112"/>
      <c r="W27" s="112"/>
      <c r="X27" s="481" t="s">
        <v>31</v>
      </c>
      <c r="Y27" s="506"/>
      <c r="Z27" s="506"/>
      <c r="AA27" s="506"/>
      <c r="AB27" s="506"/>
      <c r="AC27" s="506"/>
      <c r="AD27" s="506"/>
      <c r="AE27" s="506"/>
      <c r="AF27" s="506"/>
      <c r="AG27" s="506"/>
      <c r="AH27" s="507"/>
      <c r="AI27" s="120"/>
      <c r="AJ27" s="120"/>
      <c r="AK27" s="120"/>
      <c r="AL27" s="120"/>
      <c r="AM27" s="115"/>
      <c r="AN27" s="32"/>
      <c r="AO27" s="32"/>
      <c r="AP27" s="32"/>
    </row>
    <row r="28" spans="1:47" ht="14.25" customHeight="1" x14ac:dyDescent="0.4">
      <c r="A28" s="105"/>
      <c r="B28" s="111"/>
      <c r="C28" s="112"/>
      <c r="D28" s="112"/>
      <c r="E28" s="503" t="s">
        <v>7</v>
      </c>
      <c r="F28" s="371" t="str">
        <f>Y22</f>
        <v/>
      </c>
      <c r="G28" s="371"/>
      <c r="H28" s="371"/>
      <c r="I28" s="371"/>
      <c r="J28" s="371"/>
      <c r="K28" s="371"/>
      <c r="L28" s="371"/>
      <c r="M28" s="371"/>
      <c r="N28" s="484" t="s">
        <v>0</v>
      </c>
      <c r="O28" s="485"/>
      <c r="P28" s="505" t="s">
        <v>3</v>
      </c>
      <c r="Q28" s="505"/>
      <c r="R28" s="291"/>
      <c r="S28" s="505">
        <v>0.3</v>
      </c>
      <c r="T28" s="505"/>
      <c r="U28" s="505"/>
      <c r="V28" s="496" t="s">
        <v>1</v>
      </c>
      <c r="W28" s="496"/>
      <c r="X28" s="349" t="str">
        <f>IF(F22="","",IFERROR(IF(R22="","",ROUNDUP(F28*S28,0)),""))</f>
        <v/>
      </c>
      <c r="Y28" s="351"/>
      <c r="Z28" s="351"/>
      <c r="AA28" s="351"/>
      <c r="AB28" s="351"/>
      <c r="AC28" s="351"/>
      <c r="AD28" s="351"/>
      <c r="AE28" s="351"/>
      <c r="AF28" s="351"/>
      <c r="AG28" s="484" t="s">
        <v>0</v>
      </c>
      <c r="AH28" s="485"/>
      <c r="AI28" s="121"/>
      <c r="AJ28" s="121"/>
      <c r="AK28" s="121"/>
      <c r="AL28" s="121"/>
      <c r="AM28" s="115"/>
      <c r="AN28" s="32"/>
      <c r="AO28" s="32"/>
      <c r="AP28" s="32"/>
    </row>
    <row r="29" spans="1:47" ht="14.25" customHeight="1" x14ac:dyDescent="0.4">
      <c r="A29" s="105"/>
      <c r="B29" s="111"/>
      <c r="C29" s="112"/>
      <c r="D29" s="112"/>
      <c r="E29" s="504"/>
      <c r="F29" s="372"/>
      <c r="G29" s="372"/>
      <c r="H29" s="372"/>
      <c r="I29" s="372"/>
      <c r="J29" s="372"/>
      <c r="K29" s="372"/>
      <c r="L29" s="372"/>
      <c r="M29" s="372"/>
      <c r="N29" s="486"/>
      <c r="O29" s="487"/>
      <c r="P29" s="505"/>
      <c r="Q29" s="505"/>
      <c r="R29" s="291"/>
      <c r="S29" s="505"/>
      <c r="T29" s="505"/>
      <c r="U29" s="505"/>
      <c r="V29" s="496"/>
      <c r="W29" s="496"/>
      <c r="X29" s="353"/>
      <c r="Y29" s="355"/>
      <c r="Z29" s="355"/>
      <c r="AA29" s="355"/>
      <c r="AB29" s="355"/>
      <c r="AC29" s="355"/>
      <c r="AD29" s="355"/>
      <c r="AE29" s="355"/>
      <c r="AF29" s="355"/>
      <c r="AG29" s="486"/>
      <c r="AH29" s="487"/>
      <c r="AI29" s="121"/>
      <c r="AJ29" s="121"/>
      <c r="AK29" s="121"/>
      <c r="AL29" s="121"/>
      <c r="AM29" s="115"/>
      <c r="AN29" s="32"/>
      <c r="AO29" s="32"/>
      <c r="AP29" s="32"/>
    </row>
    <row r="30" spans="1:47" ht="14.25" customHeight="1" x14ac:dyDescent="0.4">
      <c r="A30" s="105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457" t="s">
        <v>102</v>
      </c>
      <c r="AC30" s="457"/>
      <c r="AD30" s="457"/>
      <c r="AE30" s="457"/>
      <c r="AF30" s="457"/>
      <c r="AG30" s="457"/>
      <c r="AH30" s="457"/>
      <c r="AI30" s="488"/>
      <c r="AJ30" s="488"/>
      <c r="AK30" s="488"/>
      <c r="AL30" s="488"/>
      <c r="AM30" s="115"/>
      <c r="AN30" s="32"/>
      <c r="AO30" s="32"/>
      <c r="AP30" s="32"/>
    </row>
    <row r="31" spans="1:47" ht="14.25" customHeight="1" thickBot="1" x14ac:dyDescent="0.45">
      <c r="A31" s="105"/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489"/>
      <c r="AC31" s="489"/>
      <c r="AD31" s="489"/>
      <c r="AE31" s="489"/>
      <c r="AF31" s="489"/>
      <c r="AG31" s="489"/>
      <c r="AH31" s="489"/>
      <c r="AI31" s="488"/>
      <c r="AJ31" s="488"/>
      <c r="AK31" s="488"/>
      <c r="AL31" s="488"/>
      <c r="AM31" s="115"/>
      <c r="AN31" s="32"/>
      <c r="AO31" s="32"/>
      <c r="AP31" s="32"/>
    </row>
    <row r="32" spans="1:47" ht="14.25" customHeight="1" thickTop="1" x14ac:dyDescent="0.4">
      <c r="A32" s="105"/>
      <c r="B32" s="111"/>
      <c r="C32" s="112"/>
      <c r="D32" s="112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12"/>
      <c r="W32" s="112"/>
      <c r="X32" s="490" t="s">
        <v>25</v>
      </c>
      <c r="Y32" s="491"/>
      <c r="Z32" s="491"/>
      <c r="AA32" s="491"/>
      <c r="AB32" s="491"/>
      <c r="AC32" s="491"/>
      <c r="AD32" s="491"/>
      <c r="AE32" s="491"/>
      <c r="AF32" s="491"/>
      <c r="AG32" s="491"/>
      <c r="AH32" s="492"/>
      <c r="AI32" s="124"/>
      <c r="AJ32" s="112"/>
      <c r="AK32" s="112"/>
      <c r="AL32" s="112"/>
      <c r="AM32" s="115"/>
      <c r="AN32" s="32"/>
      <c r="AO32" s="32"/>
      <c r="AP32" s="32"/>
    </row>
    <row r="33" spans="1:42" ht="14.25" customHeight="1" x14ac:dyDescent="0.4">
      <c r="A33" s="105"/>
      <c r="B33" s="111"/>
      <c r="C33" s="112"/>
      <c r="D33" s="112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12"/>
      <c r="W33" s="112"/>
      <c r="X33" s="384" t="str">
        <f>IFERROR(IF(X28&lt;=25000,"ERROR",MIN(ROUNDUP(X28,-3),75000)),"")</f>
        <v/>
      </c>
      <c r="Y33" s="385"/>
      <c r="Z33" s="385"/>
      <c r="AA33" s="385"/>
      <c r="AB33" s="385"/>
      <c r="AC33" s="385"/>
      <c r="AD33" s="385"/>
      <c r="AE33" s="385"/>
      <c r="AF33" s="385"/>
      <c r="AG33" s="484" t="s">
        <v>0</v>
      </c>
      <c r="AH33" s="493"/>
      <c r="AI33" s="124"/>
      <c r="AJ33" s="112"/>
      <c r="AK33" s="112"/>
      <c r="AL33" s="112"/>
      <c r="AM33" s="115"/>
      <c r="AN33" s="32"/>
      <c r="AO33" s="32"/>
      <c r="AP33" s="32"/>
    </row>
    <row r="34" spans="1:42" ht="15" customHeight="1" thickBot="1" x14ac:dyDescent="0.45">
      <c r="A34" s="105"/>
      <c r="B34" s="111"/>
      <c r="C34" s="112"/>
      <c r="D34" s="112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12"/>
      <c r="W34" s="112"/>
      <c r="X34" s="386"/>
      <c r="Y34" s="387"/>
      <c r="Z34" s="387"/>
      <c r="AA34" s="387"/>
      <c r="AB34" s="387"/>
      <c r="AC34" s="387"/>
      <c r="AD34" s="387"/>
      <c r="AE34" s="387"/>
      <c r="AF34" s="387"/>
      <c r="AG34" s="494"/>
      <c r="AH34" s="495"/>
      <c r="AI34" s="124"/>
      <c r="AJ34" s="112"/>
      <c r="AK34" s="112"/>
      <c r="AL34" s="112"/>
      <c r="AM34" s="115"/>
      <c r="AN34" s="32"/>
      <c r="AO34" s="32"/>
      <c r="AP34" s="32"/>
    </row>
    <row r="35" spans="1:42" ht="18" thickTop="1" x14ac:dyDescent="0.4">
      <c r="A35" s="105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296" t="s">
        <v>58</v>
      </c>
      <c r="AD35" s="296"/>
      <c r="AE35" s="296"/>
      <c r="AF35" s="296"/>
      <c r="AG35" s="296"/>
      <c r="AH35" s="296"/>
      <c r="AI35" s="296"/>
      <c r="AJ35" s="112"/>
      <c r="AK35" s="112"/>
      <c r="AL35" s="112"/>
      <c r="AM35" s="115"/>
      <c r="AN35" s="32"/>
      <c r="AO35" s="32"/>
      <c r="AP35" s="32"/>
    </row>
    <row r="36" spans="1:42" x14ac:dyDescent="0.4">
      <c r="A36" s="105"/>
      <c r="B36" s="391" t="s">
        <v>65</v>
      </c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3"/>
      <c r="AN36" s="32"/>
      <c r="AO36" s="32"/>
      <c r="AP36" s="32"/>
    </row>
    <row r="37" spans="1:42" x14ac:dyDescent="0.4">
      <c r="A37" s="105"/>
      <c r="B37" s="394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3"/>
      <c r="AN37" s="32"/>
      <c r="AO37" s="32"/>
      <c r="AP37" s="32"/>
    </row>
    <row r="38" spans="1:42" x14ac:dyDescent="0.4">
      <c r="A38" s="105"/>
      <c r="B38" s="395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3"/>
      <c r="AN38" s="32"/>
      <c r="AO38" s="32"/>
      <c r="AP38" s="32"/>
    </row>
    <row r="39" spans="1:42" ht="15" customHeight="1" thickBot="1" x14ac:dyDescent="0.45">
      <c r="A39" s="105"/>
      <c r="B39" s="396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8"/>
      <c r="AN39" s="32"/>
      <c r="AO39" s="32"/>
      <c r="AP39" s="32"/>
    </row>
    <row r="40" spans="1:42" ht="15" customHeight="1" x14ac:dyDescent="0.4">
      <c r="A40" s="105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32"/>
      <c r="AO40" s="91"/>
      <c r="AP40" s="289"/>
    </row>
    <row r="41" spans="1:42" ht="15" customHeight="1" x14ac:dyDescent="0.4">
      <c r="A41" s="105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32"/>
      <c r="AO41" s="91"/>
      <c r="AP41" s="289"/>
    </row>
    <row r="42" spans="1:42" ht="15" customHeight="1" x14ac:dyDescent="0.4">
      <c r="A42" s="105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32"/>
      <c r="AO42" s="91"/>
      <c r="AP42" s="289"/>
    </row>
    <row r="43" spans="1:42" ht="15" customHeight="1" x14ac:dyDescent="0.4">
      <c r="A43" s="105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32"/>
      <c r="AO43" s="91"/>
      <c r="AP43" s="289"/>
    </row>
    <row r="44" spans="1:42" ht="15.75" customHeight="1" x14ac:dyDescent="0.4">
      <c r="A44" s="105"/>
      <c r="B44" s="497" t="s">
        <v>61</v>
      </c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7"/>
      <c r="AH44" s="497"/>
      <c r="AI44" s="497"/>
      <c r="AJ44" s="497"/>
      <c r="AK44" s="497"/>
      <c r="AL44" s="497"/>
      <c r="AM44" s="497"/>
      <c r="AN44" s="126"/>
      <c r="AO44" s="126"/>
      <c r="AP44" s="126"/>
    </row>
    <row r="45" spans="1:42" ht="15.75" customHeight="1" x14ac:dyDescent="0.4">
      <c r="A45" s="105"/>
      <c r="B45" s="497"/>
      <c r="C45" s="497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497"/>
      <c r="AJ45" s="497"/>
      <c r="AK45" s="497"/>
      <c r="AL45" s="497"/>
      <c r="AM45" s="497"/>
      <c r="AN45" s="126"/>
      <c r="AO45" s="126"/>
      <c r="AP45" s="126"/>
    </row>
    <row r="46" spans="1:42" ht="15.75" customHeight="1" x14ac:dyDescent="0.4">
      <c r="A46" s="105"/>
      <c r="B46" s="105" t="s">
        <v>42</v>
      </c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128"/>
      <c r="AN46" s="96"/>
      <c r="AO46" s="96"/>
      <c r="AP46" s="96"/>
    </row>
    <row r="47" spans="1:42" ht="18.75" customHeight="1" x14ac:dyDescent="0.15">
      <c r="A47" s="105"/>
      <c r="B47" s="498" t="s">
        <v>103</v>
      </c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129"/>
      <c r="AL47" s="129"/>
      <c r="AM47" s="129"/>
      <c r="AN47" s="97"/>
      <c r="AO47" s="97"/>
      <c r="AP47" s="98"/>
    </row>
    <row r="48" spans="1:42" ht="15.75" customHeight="1" x14ac:dyDescent="0.4">
      <c r="A48" s="105"/>
      <c r="B48" s="128"/>
      <c r="C48" s="130" t="s">
        <v>70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96"/>
      <c r="AO48" s="96"/>
      <c r="AP48" s="96"/>
    </row>
    <row r="49" spans="1:66" ht="15.75" customHeight="1" x14ac:dyDescent="0.4">
      <c r="A49" s="105"/>
      <c r="B49" s="128"/>
      <c r="C49" s="499" t="s">
        <v>105</v>
      </c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96"/>
      <c r="AO49" s="96"/>
      <c r="AP49" s="96"/>
    </row>
    <row r="50" spans="1:66" ht="15.75" customHeight="1" x14ac:dyDescent="0.4">
      <c r="A50" s="105"/>
      <c r="B50" s="128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96"/>
      <c r="AO50" s="96"/>
      <c r="AP50" s="96"/>
    </row>
    <row r="51" spans="1:66" ht="15.75" customHeight="1" x14ac:dyDescent="0.4">
      <c r="A51" s="105"/>
      <c r="B51" s="128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  <c r="AB51" s="501"/>
      <c r="AC51" s="501"/>
      <c r="AD51" s="501"/>
      <c r="AE51" s="501"/>
      <c r="AF51" s="501"/>
      <c r="AG51" s="501"/>
      <c r="AH51" s="501"/>
      <c r="AI51" s="501"/>
      <c r="AJ51" s="501"/>
      <c r="AK51" s="501"/>
      <c r="AL51" s="501"/>
      <c r="AM51" s="128"/>
      <c r="AN51" s="96"/>
      <c r="AO51" s="96"/>
      <c r="AP51" s="96"/>
    </row>
    <row r="52" spans="1:66" x14ac:dyDescent="0.15">
      <c r="A52" s="105"/>
      <c r="B52" s="105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  <c r="AD52" s="501"/>
      <c r="AE52" s="501"/>
      <c r="AF52" s="501"/>
      <c r="AG52" s="501"/>
      <c r="AH52" s="501"/>
      <c r="AI52" s="501"/>
      <c r="AJ52" s="501"/>
      <c r="AK52" s="501"/>
      <c r="AL52" s="501"/>
      <c r="AM52" s="129"/>
      <c r="AN52" s="97"/>
      <c r="AO52" s="97"/>
      <c r="AP52" s="97"/>
    </row>
    <row r="53" spans="1:66" x14ac:dyDescent="0.15">
      <c r="A53" s="105"/>
      <c r="B53" s="105" t="s">
        <v>117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129"/>
      <c r="AM53" s="129"/>
      <c r="AN53" s="97"/>
      <c r="AO53" s="97"/>
      <c r="AP53" s="97"/>
    </row>
    <row r="54" spans="1:66" x14ac:dyDescent="0.15">
      <c r="A54" s="105"/>
      <c r="B54" s="105" t="s">
        <v>113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129"/>
      <c r="AM54" s="129"/>
      <c r="AN54" s="97"/>
      <c r="AO54" s="97"/>
      <c r="AP54" s="97"/>
    </row>
    <row r="55" spans="1:66" ht="14.25" customHeight="1" x14ac:dyDescent="0.4">
      <c r="A55" s="105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81" t="s">
        <v>16</v>
      </c>
      <c r="P55" s="482"/>
      <c r="Q55" s="482"/>
      <c r="R55" s="482"/>
      <c r="S55" s="482"/>
      <c r="T55" s="482"/>
      <c r="U55" s="482"/>
      <c r="V55" s="482"/>
      <c r="W55" s="482"/>
      <c r="X55" s="483"/>
      <c r="Y55" s="114"/>
      <c r="Z55" s="112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2"/>
      <c r="AM55" s="112"/>
      <c r="AN55" s="32"/>
      <c r="AO55" s="32"/>
      <c r="AP55" s="32"/>
    </row>
    <row r="56" spans="1:66" ht="14.25" customHeight="1" x14ac:dyDescent="0.4">
      <c r="A56" s="105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73" t="s">
        <v>15</v>
      </c>
      <c r="P56" s="474"/>
      <c r="Q56" s="474"/>
      <c r="R56" s="477" t="s">
        <v>11</v>
      </c>
      <c r="S56" s="474"/>
      <c r="T56" s="479"/>
      <c r="U56" s="477" t="s">
        <v>12</v>
      </c>
      <c r="V56" s="474"/>
      <c r="W56" s="474"/>
      <c r="X56" s="460" t="s">
        <v>2</v>
      </c>
      <c r="Y56" s="462" t="s">
        <v>18</v>
      </c>
      <c r="Z56" s="463"/>
      <c r="AA56" s="463"/>
      <c r="AB56" s="463"/>
      <c r="AC56" s="463"/>
      <c r="AD56" s="464" t="s">
        <v>75</v>
      </c>
      <c r="AE56" s="464"/>
      <c r="AF56" s="464"/>
      <c r="AG56" s="464"/>
      <c r="AH56" s="464"/>
      <c r="AI56" s="464"/>
      <c r="AJ56" s="464"/>
      <c r="AK56" s="464"/>
      <c r="AL56" s="464"/>
      <c r="AM56" s="112"/>
      <c r="AN56" s="32"/>
      <c r="AO56" s="91" t="s">
        <v>13</v>
      </c>
      <c r="AP56" s="93"/>
    </row>
    <row r="57" spans="1:66" ht="14.25" customHeight="1" x14ac:dyDescent="0.4">
      <c r="A57" s="105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75"/>
      <c r="P57" s="476"/>
      <c r="Q57" s="476"/>
      <c r="R57" s="478"/>
      <c r="S57" s="480"/>
      <c r="T57" s="480"/>
      <c r="U57" s="478"/>
      <c r="V57" s="476"/>
      <c r="W57" s="476"/>
      <c r="X57" s="461"/>
      <c r="Y57" s="462"/>
      <c r="Z57" s="463"/>
      <c r="AA57" s="463"/>
      <c r="AB57" s="463"/>
      <c r="AC57" s="463"/>
      <c r="AD57" s="464"/>
      <c r="AE57" s="464"/>
      <c r="AF57" s="464"/>
      <c r="AG57" s="464"/>
      <c r="AH57" s="464"/>
      <c r="AI57" s="464"/>
      <c r="AJ57" s="464"/>
      <c r="AK57" s="464"/>
      <c r="AL57" s="464"/>
      <c r="AM57" s="112"/>
      <c r="AN57" s="32"/>
      <c r="AO57" s="91" t="s">
        <v>14</v>
      </c>
      <c r="AP57" s="94" t="str">
        <f>IFERROR(DATEVALUE(AP56),"")</f>
        <v/>
      </c>
    </row>
    <row r="58" spans="1:66" ht="9.9499999999999993" customHeight="1" x14ac:dyDescent="0.15">
      <c r="A58" s="105"/>
      <c r="B58" s="11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131"/>
      <c r="AA58" s="132"/>
      <c r="AB58" s="132"/>
      <c r="AC58" s="132"/>
      <c r="AD58" s="132"/>
      <c r="AE58" s="132"/>
      <c r="AF58" s="132"/>
      <c r="AG58" s="133"/>
      <c r="AH58" s="133"/>
      <c r="AI58" s="134"/>
      <c r="AJ58" s="134"/>
      <c r="AK58" s="134"/>
      <c r="AL58" s="134"/>
      <c r="AM58" s="134"/>
      <c r="AN58" s="32"/>
      <c r="AO58" s="91"/>
      <c r="AP58" s="289" t="str">
        <f>IFERROR((DATE(2022,1,31)-AP57+1),"")</f>
        <v/>
      </c>
    </row>
    <row r="59" spans="1:66" s="5" customFormat="1" ht="18.75" customHeight="1" x14ac:dyDescent="0.4">
      <c r="A59" s="136"/>
      <c r="B59" s="116" t="s">
        <v>30</v>
      </c>
      <c r="C59" s="137"/>
      <c r="D59" s="137"/>
      <c r="E59" s="137"/>
      <c r="F59" s="137"/>
      <c r="G59" s="137"/>
      <c r="H59" s="137"/>
      <c r="I59" s="137"/>
      <c r="J59" s="137"/>
      <c r="K59" s="465" t="s">
        <v>38</v>
      </c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X59" s="466"/>
      <c r="Y59" s="466"/>
      <c r="Z59" s="466"/>
      <c r="AA59" s="466"/>
      <c r="AB59" s="466"/>
      <c r="AC59" s="466"/>
      <c r="AD59" s="466"/>
      <c r="AE59" s="116"/>
      <c r="AF59" s="116"/>
      <c r="AG59" s="116"/>
      <c r="AH59" s="116"/>
      <c r="AI59" s="116"/>
      <c r="AJ59" s="116"/>
      <c r="AK59" s="116"/>
      <c r="AL59" s="116"/>
      <c r="AM59" s="116"/>
      <c r="AN59" s="32"/>
      <c r="AO59" s="32"/>
      <c r="AP59" s="32"/>
      <c r="AR59" s="20"/>
    </row>
    <row r="60" spans="1:66" s="5" customFormat="1" ht="18.75" customHeight="1" x14ac:dyDescent="0.15">
      <c r="A60" s="13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467"/>
      <c r="O60" s="468"/>
      <c r="P60" s="468"/>
      <c r="Q60" s="468"/>
      <c r="R60" s="468"/>
      <c r="S60" s="468"/>
      <c r="T60" s="468"/>
      <c r="U60" s="469" t="s">
        <v>0</v>
      </c>
      <c r="V60" s="470"/>
      <c r="W60" s="116" t="s">
        <v>5</v>
      </c>
      <c r="X60" s="361" t="str">
        <f>AP58</f>
        <v/>
      </c>
      <c r="Y60" s="362"/>
      <c r="Z60" s="362"/>
      <c r="AA60" s="469" t="s">
        <v>2</v>
      </c>
      <c r="AB60" s="470"/>
      <c r="AC60" s="148" t="s">
        <v>1</v>
      </c>
      <c r="AD60" s="471" t="str">
        <f>IF(X60="","",ROUNDUP(N60/X60,0))</f>
        <v/>
      </c>
      <c r="AE60" s="472"/>
      <c r="AF60" s="472"/>
      <c r="AG60" s="472"/>
      <c r="AH60" s="472"/>
      <c r="AI60" s="472"/>
      <c r="AJ60" s="469" t="s">
        <v>0</v>
      </c>
      <c r="AK60" s="470"/>
      <c r="AL60" s="135"/>
      <c r="AM60" s="105"/>
      <c r="AN60" s="32"/>
      <c r="AO60" s="32"/>
      <c r="AP60" s="98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44" t="s">
        <v>28</v>
      </c>
      <c r="O61" s="116"/>
      <c r="P61" s="116"/>
      <c r="Q61" s="116"/>
      <c r="R61" s="116"/>
      <c r="S61" s="116"/>
      <c r="T61" s="116"/>
      <c r="U61" s="116"/>
      <c r="V61" s="116"/>
      <c r="W61" s="116"/>
      <c r="X61" s="142"/>
      <c r="Y61" s="142"/>
      <c r="Z61" s="142"/>
      <c r="AA61" s="142"/>
      <c r="AB61" s="142"/>
      <c r="AC61" s="142"/>
      <c r="AD61" s="142"/>
      <c r="AE61" s="290"/>
      <c r="AF61" s="449" t="s">
        <v>23</v>
      </c>
      <c r="AG61" s="450"/>
      <c r="AH61" s="450"/>
      <c r="AI61" s="450"/>
      <c r="AJ61" s="450"/>
      <c r="AK61" s="450"/>
      <c r="AL61" s="451"/>
      <c r="AM61" s="145"/>
      <c r="AN61" s="95"/>
      <c r="AO61" s="22"/>
      <c r="AP61" s="98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6"/>
      <c r="B62" s="136"/>
      <c r="C62" s="136"/>
      <c r="D62" s="136"/>
      <c r="E62" s="138" t="s">
        <v>93</v>
      </c>
      <c r="F62" s="136"/>
      <c r="G62" s="136"/>
      <c r="H62" s="136"/>
      <c r="I62" s="138"/>
      <c r="J62" s="136"/>
      <c r="K62" s="136"/>
      <c r="L62" s="136"/>
      <c r="M62" s="136"/>
      <c r="N62" s="452" t="s">
        <v>48</v>
      </c>
      <c r="O62" s="453"/>
      <c r="P62" s="453"/>
      <c r="Q62" s="453"/>
      <c r="R62" s="453"/>
      <c r="S62" s="453"/>
      <c r="T62" s="453"/>
      <c r="U62" s="453"/>
      <c r="V62" s="453"/>
      <c r="W62" s="453"/>
      <c r="X62" s="453"/>
      <c r="Y62" s="453"/>
      <c r="Z62" s="453"/>
      <c r="AA62" s="453"/>
      <c r="AB62" s="453"/>
      <c r="AC62" s="454"/>
      <c r="AD62" s="331" t="str">
        <f>IF(N60="","",IFERROR(IF(X60="","",ROUNDUP(AD60*0.4,0)),""))</f>
        <v/>
      </c>
      <c r="AE62" s="332"/>
      <c r="AF62" s="332"/>
      <c r="AG62" s="332"/>
      <c r="AH62" s="332"/>
      <c r="AI62" s="332"/>
      <c r="AJ62" s="455" t="s">
        <v>0</v>
      </c>
      <c r="AK62" s="456"/>
      <c r="AL62" s="146"/>
      <c r="AM62" s="147"/>
      <c r="AN62" s="95"/>
      <c r="AO62" s="95"/>
      <c r="AP62" s="101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6"/>
      <c r="B63" s="136"/>
      <c r="C63" s="136"/>
      <c r="D63" s="136"/>
      <c r="E63" s="136"/>
      <c r="F63" s="136"/>
      <c r="G63" s="136"/>
      <c r="H63" s="136"/>
      <c r="I63" s="138"/>
      <c r="J63" s="136"/>
      <c r="K63" s="136"/>
      <c r="L63" s="136"/>
      <c r="M63" s="136"/>
      <c r="N63" s="139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1"/>
      <c r="AD63" s="143"/>
      <c r="AE63" s="457" t="s">
        <v>102</v>
      </c>
      <c r="AF63" s="458"/>
      <c r="AG63" s="458"/>
      <c r="AH63" s="458"/>
      <c r="AI63" s="458"/>
      <c r="AJ63" s="458"/>
      <c r="AK63" s="458"/>
      <c r="AL63" s="458"/>
      <c r="AM63" s="459"/>
      <c r="AN63" s="95"/>
      <c r="AO63" s="95"/>
      <c r="AP63" s="101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6"/>
      <c r="B64" s="136"/>
      <c r="C64" s="136"/>
      <c r="D64" s="136"/>
      <c r="E64" s="136"/>
      <c r="F64" s="136"/>
      <c r="G64" s="136"/>
      <c r="H64" s="136"/>
      <c r="I64" s="138"/>
      <c r="J64" s="136"/>
      <c r="K64" s="136"/>
      <c r="L64" s="136"/>
      <c r="M64" s="136"/>
      <c r="N64" s="139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1"/>
      <c r="AD64" s="143"/>
      <c r="AE64" s="458"/>
      <c r="AF64" s="458"/>
      <c r="AG64" s="458"/>
      <c r="AH64" s="458"/>
      <c r="AI64" s="458"/>
      <c r="AJ64" s="458"/>
      <c r="AK64" s="458"/>
      <c r="AL64" s="458"/>
      <c r="AM64" s="459"/>
      <c r="AN64" s="95"/>
      <c r="AO64" s="95"/>
      <c r="AP64" s="101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6"/>
      <c r="B65" s="136"/>
      <c r="C65" s="116"/>
      <c r="D65" s="116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5" t="s">
        <v>91</v>
      </c>
      <c r="W65" s="142"/>
      <c r="X65" s="142"/>
      <c r="Y65" s="142"/>
      <c r="Z65" s="142"/>
      <c r="AA65" s="142"/>
      <c r="AB65" s="142"/>
      <c r="AC65" s="142"/>
      <c r="AD65" s="338" t="str">
        <f>IFERROR(IF(AD62&lt;=25000,"ERROR",MIN(ROUNDUP(AD62,-3),75000)),"")</f>
        <v/>
      </c>
      <c r="AE65" s="339"/>
      <c r="AF65" s="339"/>
      <c r="AG65" s="339"/>
      <c r="AH65" s="339"/>
      <c r="AI65" s="339"/>
      <c r="AJ65" s="455" t="s">
        <v>0</v>
      </c>
      <c r="AK65" s="456"/>
      <c r="AL65" s="145"/>
      <c r="AM65" s="145"/>
      <c r="AN65" s="22"/>
      <c r="AO65" s="98"/>
      <c r="AP65" s="98"/>
      <c r="AQ65" s="7"/>
      <c r="AS65" s="11"/>
      <c r="AT65" s="11"/>
      <c r="AU65" s="11"/>
      <c r="AV65" s="11"/>
      <c r="AW65" s="11"/>
    </row>
    <row r="66" spans="1:49" ht="17.25" x14ac:dyDescent="0.4">
      <c r="A66" s="105"/>
      <c r="B66" s="112"/>
      <c r="C66" s="112"/>
      <c r="D66" s="112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12"/>
      <c r="W66" s="112"/>
      <c r="X66" s="112"/>
      <c r="Y66" s="112"/>
      <c r="Z66" s="112"/>
      <c r="AA66" s="112"/>
      <c r="AB66" s="112"/>
      <c r="AC66" s="112"/>
      <c r="AD66" s="112"/>
      <c r="AE66" s="448" t="s">
        <v>58</v>
      </c>
      <c r="AF66" s="448"/>
      <c r="AG66" s="448"/>
      <c r="AH66" s="448"/>
      <c r="AI66" s="448"/>
      <c r="AJ66" s="448"/>
      <c r="AK66" s="448"/>
      <c r="AL66" s="112"/>
      <c r="AM66" s="105"/>
      <c r="AN66" s="32"/>
      <c r="AO66" s="32"/>
      <c r="AP66" s="32"/>
    </row>
    <row r="67" spans="1:49" x14ac:dyDescent="0.4">
      <c r="A67" s="105"/>
      <c r="B67" s="105"/>
      <c r="C67" s="105"/>
      <c r="D67" s="10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7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9"/>
      <c r="AH1" s="659"/>
      <c r="AI1" s="659"/>
      <c r="AJ1" s="659"/>
      <c r="AK1" s="659"/>
      <c r="AL1" s="659"/>
      <c r="AM1" s="659"/>
      <c r="AN1" s="660"/>
      <c r="AO1" s="660"/>
      <c r="AP1" s="660"/>
      <c r="AQ1" s="660"/>
      <c r="AR1" s="30"/>
      <c r="AS1" s="30"/>
    </row>
    <row r="2" spans="1:54" ht="45" thickTop="1" x14ac:dyDescent="0.4">
      <c r="A2" s="661" t="s">
        <v>122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2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2"/>
      <c r="AF2" s="662"/>
      <c r="AG2" s="663"/>
      <c r="AH2" s="663"/>
      <c r="AI2" s="663"/>
      <c r="AJ2" s="663"/>
      <c r="AK2" s="663"/>
      <c r="AL2" s="663"/>
      <c r="AM2" s="663"/>
      <c r="AN2" s="663"/>
      <c r="AO2" s="663"/>
      <c r="AP2" s="663"/>
      <c r="AQ2" s="664"/>
    </row>
    <row r="3" spans="1:54" ht="62.25" customHeight="1" thickBot="1" x14ac:dyDescent="0.45">
      <c r="A3" s="665" t="s">
        <v>121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8"/>
    </row>
    <row r="4" spans="1:54" ht="25.5" customHeight="1" thickTop="1" x14ac:dyDescent="0.4">
      <c r="A4" s="669" t="s">
        <v>107</v>
      </c>
      <c r="B4" s="669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669"/>
      <c r="AG4" s="669"/>
      <c r="AH4" s="669"/>
      <c r="AI4" s="669"/>
      <c r="AJ4" s="669"/>
      <c r="AK4" s="669"/>
      <c r="AL4" s="669"/>
      <c r="AM4" s="669"/>
      <c r="AN4" s="201"/>
      <c r="AO4" s="201"/>
      <c r="AP4" s="201"/>
      <c r="AQ4" s="201"/>
      <c r="AR4" s="30"/>
      <c r="AS4" s="30"/>
    </row>
    <row r="5" spans="1:54" ht="17.25" customHeight="1" x14ac:dyDescent="0.4">
      <c r="A5" s="202"/>
      <c r="B5" s="670" t="s">
        <v>96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  <c r="Z5" s="670"/>
      <c r="AA5" s="670"/>
      <c r="AB5" s="670"/>
      <c r="AC5" s="670"/>
      <c r="AD5" s="670"/>
      <c r="AE5" s="670"/>
      <c r="AF5" s="670"/>
      <c r="AG5" s="670"/>
      <c r="AH5" s="670"/>
      <c r="AI5" s="670"/>
      <c r="AJ5" s="670"/>
      <c r="AK5" s="670"/>
      <c r="AL5" s="670"/>
      <c r="AM5" s="670"/>
      <c r="AN5" s="670"/>
      <c r="AO5" s="670"/>
      <c r="AP5" s="202"/>
      <c r="AQ5" s="202"/>
    </row>
    <row r="6" spans="1:54" ht="28.5" customHeight="1" x14ac:dyDescent="0.4">
      <c r="A6" s="202"/>
      <c r="B6" s="670"/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0"/>
      <c r="AN6" s="670"/>
      <c r="AO6" s="670"/>
      <c r="AP6" s="202"/>
      <c r="AQ6" s="202"/>
    </row>
    <row r="7" spans="1:54" ht="24.75" customHeight="1" x14ac:dyDescent="0.4">
      <c r="A7" s="202"/>
      <c r="B7" s="671" t="s">
        <v>19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2" t="s">
        <v>20</v>
      </c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672"/>
      <c r="AL7" s="672"/>
      <c r="AM7" s="672"/>
      <c r="AN7" s="672"/>
      <c r="AO7" s="672"/>
      <c r="AP7" s="673"/>
      <c r="AQ7" s="673"/>
      <c r="AS7" s="30"/>
      <c r="AT7" s="30"/>
    </row>
    <row r="8" spans="1:54" ht="30" customHeight="1" thickBot="1" x14ac:dyDescent="0.45">
      <c r="A8" s="202"/>
      <c r="B8" s="674" t="s">
        <v>46</v>
      </c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674"/>
      <c r="S8" s="674"/>
      <c r="T8" s="674"/>
      <c r="U8" s="674"/>
      <c r="V8" s="674"/>
      <c r="W8" s="675" t="s">
        <v>97</v>
      </c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  <c r="AI8" s="675"/>
      <c r="AJ8" s="675"/>
      <c r="AK8" s="675"/>
      <c r="AL8" s="675"/>
      <c r="AM8" s="675"/>
      <c r="AN8" s="675"/>
      <c r="AO8" s="675"/>
      <c r="AP8" s="675"/>
      <c r="AQ8" s="676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2"/>
      <c r="B9" s="654" t="s">
        <v>26</v>
      </c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  <c r="AH9" s="655"/>
      <c r="AI9" s="655"/>
      <c r="AJ9" s="655"/>
      <c r="AK9" s="655"/>
      <c r="AL9" s="655"/>
      <c r="AM9" s="655"/>
      <c r="AN9" s="655"/>
      <c r="AO9" s="655"/>
      <c r="AP9" s="655"/>
      <c r="AQ9" s="656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2"/>
      <c r="B10" s="203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5"/>
      <c r="S10" s="205"/>
      <c r="T10" s="205"/>
      <c r="U10" s="205"/>
      <c r="V10" s="205"/>
      <c r="W10" s="205"/>
      <c r="X10" s="205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310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2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481" t="s">
        <v>16</v>
      </c>
      <c r="P11" s="482"/>
      <c r="Q11" s="482"/>
      <c r="R11" s="482"/>
      <c r="S11" s="482"/>
      <c r="T11" s="482"/>
      <c r="U11" s="482"/>
      <c r="V11" s="482"/>
      <c r="W11" s="482"/>
      <c r="X11" s="483"/>
      <c r="Y11" s="208"/>
      <c r="Z11" s="646" t="s">
        <v>101</v>
      </c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620"/>
      <c r="AM11" s="620"/>
      <c r="AN11" s="207"/>
      <c r="AO11" s="207"/>
      <c r="AP11" s="207"/>
      <c r="AQ11" s="209"/>
    </row>
    <row r="12" spans="1:54" ht="14.25" customHeight="1" x14ac:dyDescent="0.4">
      <c r="A12" s="202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595" t="s">
        <v>15</v>
      </c>
      <c r="P12" s="596"/>
      <c r="Q12" s="596"/>
      <c r="R12" s="477" t="s">
        <v>11</v>
      </c>
      <c r="S12" s="596"/>
      <c r="T12" s="599"/>
      <c r="U12" s="477" t="s">
        <v>12</v>
      </c>
      <c r="V12" s="596"/>
      <c r="W12" s="596"/>
      <c r="X12" s="460" t="s">
        <v>2</v>
      </c>
      <c r="Y12" s="315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0"/>
      <c r="AM12" s="620"/>
      <c r="AN12" s="207"/>
      <c r="AO12" s="210"/>
      <c r="AP12" s="211"/>
      <c r="AQ12" s="209"/>
    </row>
    <row r="13" spans="1:54" ht="14.25" customHeight="1" x14ac:dyDescent="0.4">
      <c r="A13" s="202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597"/>
      <c r="P13" s="598"/>
      <c r="Q13" s="598"/>
      <c r="R13" s="478"/>
      <c r="S13" s="600"/>
      <c r="T13" s="600"/>
      <c r="U13" s="478"/>
      <c r="V13" s="598"/>
      <c r="W13" s="598"/>
      <c r="X13" s="461"/>
      <c r="Y13" s="315"/>
      <c r="Z13" s="620"/>
      <c r="AA13" s="620"/>
      <c r="AB13" s="620"/>
      <c r="AC13" s="620"/>
      <c r="AD13" s="620"/>
      <c r="AE13" s="620"/>
      <c r="AF13" s="620"/>
      <c r="AG13" s="620"/>
      <c r="AH13" s="620"/>
      <c r="AI13" s="620"/>
      <c r="AJ13" s="620"/>
      <c r="AK13" s="620"/>
      <c r="AL13" s="620"/>
      <c r="AM13" s="620"/>
      <c r="AN13" s="207"/>
      <c r="AO13" s="210"/>
      <c r="AP13" s="212" t="str">
        <f>IFERROR(DATEVALUE(AP12),"")</f>
        <v/>
      </c>
      <c r="AQ13" s="209"/>
    </row>
    <row r="14" spans="1:54" x14ac:dyDescent="0.4">
      <c r="A14" s="202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5"/>
      <c r="S14" s="205"/>
      <c r="T14" s="205"/>
      <c r="U14" s="205"/>
      <c r="V14" s="205"/>
      <c r="W14" s="205"/>
      <c r="X14" s="205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310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2"/>
      <c r="B15" s="206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481" t="s">
        <v>17</v>
      </c>
      <c r="S15" s="506"/>
      <c r="T15" s="506"/>
      <c r="U15" s="506"/>
      <c r="V15" s="506"/>
      <c r="W15" s="506"/>
      <c r="X15" s="507"/>
      <c r="Y15" s="213"/>
      <c r="Z15" s="646" t="s">
        <v>116</v>
      </c>
      <c r="AA15" s="620"/>
      <c r="AB15" s="620"/>
      <c r="AC15" s="620"/>
      <c r="AD15" s="620"/>
      <c r="AE15" s="620"/>
      <c r="AF15" s="620"/>
      <c r="AG15" s="620"/>
      <c r="AH15" s="620"/>
      <c r="AI15" s="620"/>
      <c r="AJ15" s="620"/>
      <c r="AK15" s="620"/>
      <c r="AL15" s="620"/>
      <c r="AM15" s="620"/>
      <c r="AN15" s="207"/>
      <c r="AO15" s="213"/>
      <c r="AP15" s="213"/>
      <c r="AQ15" s="214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2"/>
      <c r="B16" s="206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647" t="s">
        <v>15</v>
      </c>
      <c r="S16" s="648"/>
      <c r="T16" s="651"/>
      <c r="U16" s="527" t="s">
        <v>11</v>
      </c>
      <c r="V16" s="613"/>
      <c r="W16" s="613"/>
      <c r="X16" s="529" t="s">
        <v>12</v>
      </c>
      <c r="Y16" s="213"/>
      <c r="Z16" s="620"/>
      <c r="AA16" s="620"/>
      <c r="AB16" s="620"/>
      <c r="AC16" s="620"/>
      <c r="AD16" s="620"/>
      <c r="AE16" s="620"/>
      <c r="AF16" s="620"/>
      <c r="AG16" s="620"/>
      <c r="AH16" s="620"/>
      <c r="AI16" s="620"/>
      <c r="AJ16" s="620"/>
      <c r="AK16" s="620"/>
      <c r="AL16" s="620"/>
      <c r="AM16" s="620"/>
      <c r="AN16" s="207"/>
      <c r="AO16" s="213"/>
      <c r="AP16" s="213"/>
      <c r="AQ16" s="214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2"/>
      <c r="B17" s="206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649"/>
      <c r="S17" s="650"/>
      <c r="T17" s="615"/>
      <c r="U17" s="528"/>
      <c r="V17" s="615"/>
      <c r="W17" s="615"/>
      <c r="X17" s="530"/>
      <c r="Y17" s="213"/>
      <c r="Z17" s="620"/>
      <c r="AA17" s="620"/>
      <c r="AB17" s="620"/>
      <c r="AC17" s="620"/>
      <c r="AD17" s="620"/>
      <c r="AE17" s="620"/>
      <c r="AF17" s="620"/>
      <c r="AG17" s="620"/>
      <c r="AH17" s="620"/>
      <c r="AI17" s="620"/>
      <c r="AJ17" s="620"/>
      <c r="AK17" s="620"/>
      <c r="AL17" s="620"/>
      <c r="AM17" s="620"/>
      <c r="AN17" s="207"/>
      <c r="AO17" s="213"/>
      <c r="AP17" s="213"/>
      <c r="AQ17" s="214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2"/>
      <c r="B18" s="206"/>
      <c r="C18" s="215"/>
      <c r="D18" s="215"/>
      <c r="E18" s="215"/>
      <c r="F18" s="215"/>
      <c r="G18" s="215"/>
      <c r="H18" s="215"/>
      <c r="I18" s="215"/>
      <c r="J18" s="215"/>
      <c r="K18" s="213"/>
      <c r="L18" s="207"/>
      <c r="M18" s="216"/>
      <c r="N18" s="217"/>
      <c r="O18" s="217"/>
      <c r="P18" s="217"/>
      <c r="Q18" s="217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218"/>
      <c r="AI18" s="218"/>
      <c r="AJ18" s="207"/>
      <c r="AK18" s="207"/>
      <c r="AL18" s="207"/>
      <c r="AM18" s="207"/>
      <c r="AN18" s="207"/>
      <c r="AO18" s="213"/>
      <c r="AP18" s="213"/>
      <c r="AQ18" s="214"/>
      <c r="AR18" s="5"/>
      <c r="AS18" s="1"/>
      <c r="AT18" s="1"/>
      <c r="AU18" s="1"/>
      <c r="AV18" s="1"/>
      <c r="AW18" s="1"/>
    </row>
    <row r="19" spans="1:49" ht="14.25" customHeight="1" x14ac:dyDescent="0.4">
      <c r="A19" s="202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19"/>
      <c r="Q19" s="219"/>
      <c r="R19" s="219"/>
      <c r="S19" s="219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9"/>
      <c r="AR19" s="5"/>
    </row>
    <row r="20" spans="1:49" ht="14.25" customHeight="1" x14ac:dyDescent="0.4">
      <c r="A20" s="202"/>
      <c r="B20" s="206"/>
      <c r="C20" s="207"/>
      <c r="D20" s="481" t="s">
        <v>21</v>
      </c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7"/>
      <c r="Q20" s="207"/>
      <c r="R20" s="207"/>
      <c r="S20" s="509" t="s">
        <v>62</v>
      </c>
      <c r="T20" s="510"/>
      <c r="U20" s="510"/>
      <c r="V20" s="510"/>
      <c r="W20" s="511"/>
      <c r="X20" s="207"/>
      <c r="Y20" s="207"/>
      <c r="Z20" s="625" t="s">
        <v>27</v>
      </c>
      <c r="AA20" s="623"/>
      <c r="AB20" s="623"/>
      <c r="AC20" s="623"/>
      <c r="AD20" s="623"/>
      <c r="AE20" s="623"/>
      <c r="AF20" s="623"/>
      <c r="AG20" s="623"/>
      <c r="AH20" s="623"/>
      <c r="AI20" s="623"/>
      <c r="AJ20" s="623"/>
      <c r="AK20" s="623"/>
      <c r="AL20" s="624"/>
      <c r="AM20" s="207"/>
      <c r="AN20" s="207"/>
      <c r="AO20" s="207"/>
      <c r="AP20" s="207"/>
      <c r="AQ20" s="209"/>
    </row>
    <row r="21" spans="1:49" ht="14.25" customHeight="1" x14ac:dyDescent="0.4">
      <c r="A21" s="202"/>
      <c r="B21" s="206"/>
      <c r="C21" s="207"/>
      <c r="D21" s="524" t="s">
        <v>8</v>
      </c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484" t="s">
        <v>0</v>
      </c>
      <c r="P21" s="485"/>
      <c r="Q21" s="628" t="s">
        <v>5</v>
      </c>
      <c r="R21" s="628"/>
      <c r="S21" s="503" t="s">
        <v>6</v>
      </c>
      <c r="T21" s="635"/>
      <c r="U21" s="635"/>
      <c r="V21" s="516" t="s">
        <v>2</v>
      </c>
      <c r="W21" s="517"/>
      <c r="X21" s="610" t="s">
        <v>1</v>
      </c>
      <c r="Y21" s="610"/>
      <c r="Z21" s="503" t="s">
        <v>7</v>
      </c>
      <c r="AA21" s="652" t="str">
        <f>IFERROR(ROUNDUP(E21/T21,0),"")</f>
        <v/>
      </c>
      <c r="AB21" s="652"/>
      <c r="AC21" s="652"/>
      <c r="AD21" s="652"/>
      <c r="AE21" s="652"/>
      <c r="AF21" s="652"/>
      <c r="AG21" s="652"/>
      <c r="AH21" s="652"/>
      <c r="AI21" s="652"/>
      <c r="AJ21" s="652"/>
      <c r="AK21" s="637" t="s">
        <v>0</v>
      </c>
      <c r="AL21" s="638"/>
      <c r="AM21" s="207"/>
      <c r="AN21" s="207"/>
      <c r="AO21" s="207"/>
      <c r="AP21" s="207"/>
      <c r="AQ21" s="209"/>
    </row>
    <row r="22" spans="1:49" ht="14.25" customHeight="1" x14ac:dyDescent="0.4">
      <c r="A22" s="202"/>
      <c r="B22" s="206"/>
      <c r="C22" s="207"/>
      <c r="D22" s="504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486"/>
      <c r="P22" s="487"/>
      <c r="Q22" s="628"/>
      <c r="R22" s="628"/>
      <c r="S22" s="504"/>
      <c r="T22" s="636"/>
      <c r="U22" s="636"/>
      <c r="V22" s="518"/>
      <c r="W22" s="519"/>
      <c r="X22" s="610"/>
      <c r="Y22" s="610"/>
      <c r="Z22" s="504"/>
      <c r="AA22" s="653"/>
      <c r="AB22" s="653"/>
      <c r="AC22" s="653"/>
      <c r="AD22" s="653"/>
      <c r="AE22" s="653"/>
      <c r="AF22" s="653"/>
      <c r="AG22" s="653"/>
      <c r="AH22" s="653"/>
      <c r="AI22" s="653"/>
      <c r="AJ22" s="653"/>
      <c r="AK22" s="486"/>
      <c r="AL22" s="487"/>
      <c r="AM22" s="207"/>
      <c r="AN22" s="207"/>
      <c r="AO22" s="207"/>
      <c r="AP22" s="207"/>
      <c r="AQ22" s="209"/>
    </row>
    <row r="23" spans="1:49" ht="14.25" customHeight="1" x14ac:dyDescent="0.4">
      <c r="A23" s="202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20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572" t="s">
        <v>41</v>
      </c>
      <c r="AF23" s="573"/>
      <c r="AG23" s="573"/>
      <c r="AH23" s="573"/>
      <c r="AI23" s="573"/>
      <c r="AJ23" s="573"/>
      <c r="AK23" s="573"/>
      <c r="AL23" s="207"/>
      <c r="AM23" s="207"/>
      <c r="AN23" s="207"/>
      <c r="AO23" s="207"/>
      <c r="AP23" s="207"/>
      <c r="AQ23" s="209"/>
    </row>
    <row r="24" spans="1:49" ht="14.25" customHeight="1" x14ac:dyDescent="0.4">
      <c r="A24" s="202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9"/>
    </row>
    <row r="25" spans="1:49" ht="14.25" customHeight="1" x14ac:dyDescent="0.4">
      <c r="A25" s="202"/>
      <c r="B25" s="206"/>
      <c r="C25" s="207"/>
      <c r="D25" s="642" t="s">
        <v>98</v>
      </c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  <c r="P25" s="511"/>
      <c r="Q25" s="207"/>
      <c r="R25" s="207"/>
      <c r="S25" s="643" t="s">
        <v>86</v>
      </c>
      <c r="T25" s="644"/>
      <c r="U25" s="644"/>
      <c r="V25" s="644"/>
      <c r="W25" s="645"/>
      <c r="X25" s="207"/>
      <c r="Y25" s="207"/>
      <c r="Z25" s="642" t="s">
        <v>99</v>
      </c>
      <c r="AA25" s="510"/>
      <c r="AB25" s="510"/>
      <c r="AC25" s="510"/>
      <c r="AD25" s="510"/>
      <c r="AE25" s="510"/>
      <c r="AF25" s="510"/>
      <c r="AG25" s="510"/>
      <c r="AH25" s="510"/>
      <c r="AI25" s="510"/>
      <c r="AJ25" s="510"/>
      <c r="AK25" s="510"/>
      <c r="AL25" s="511"/>
      <c r="AM25" s="208"/>
      <c r="AN25" s="208"/>
      <c r="AO25" s="208"/>
      <c r="AP25" s="208"/>
      <c r="AQ25" s="221"/>
    </row>
    <row r="26" spans="1:49" ht="14.25" customHeight="1" x14ac:dyDescent="0.2">
      <c r="A26" s="202"/>
      <c r="B26" s="206"/>
      <c r="C26" s="207"/>
      <c r="D26" s="524" t="s">
        <v>4</v>
      </c>
      <c r="E26" s="639"/>
      <c r="F26" s="639"/>
      <c r="G26" s="639"/>
      <c r="H26" s="639"/>
      <c r="I26" s="639"/>
      <c r="J26" s="639"/>
      <c r="K26" s="639"/>
      <c r="L26" s="639"/>
      <c r="M26" s="639"/>
      <c r="N26" s="639"/>
      <c r="O26" s="484" t="s">
        <v>0</v>
      </c>
      <c r="P26" s="485"/>
      <c r="Q26" s="628" t="s">
        <v>5</v>
      </c>
      <c r="R26" s="628"/>
      <c r="S26" s="503" t="s">
        <v>44</v>
      </c>
      <c r="T26" s="641">
        <v>28</v>
      </c>
      <c r="U26" s="641"/>
      <c r="V26" s="516" t="s">
        <v>2</v>
      </c>
      <c r="W26" s="517"/>
      <c r="X26" s="610" t="s">
        <v>1</v>
      </c>
      <c r="Y26" s="610"/>
      <c r="Z26" s="503" t="s">
        <v>45</v>
      </c>
      <c r="AA26" s="635">
        <f>IFERROR(ROUNDUP(E26/T26,0),"")</f>
        <v>0</v>
      </c>
      <c r="AB26" s="635"/>
      <c r="AC26" s="635"/>
      <c r="AD26" s="635"/>
      <c r="AE26" s="635"/>
      <c r="AF26" s="635"/>
      <c r="AG26" s="635"/>
      <c r="AH26" s="635"/>
      <c r="AI26" s="635"/>
      <c r="AJ26" s="635"/>
      <c r="AK26" s="637" t="s">
        <v>0</v>
      </c>
      <c r="AL26" s="638"/>
      <c r="AM26" s="222"/>
      <c r="AN26" s="222"/>
      <c r="AO26" s="222"/>
      <c r="AP26" s="223"/>
      <c r="AQ26" s="224"/>
    </row>
    <row r="27" spans="1:49" ht="14.25" customHeight="1" x14ac:dyDescent="0.2">
      <c r="A27" s="202"/>
      <c r="B27" s="206"/>
      <c r="C27" s="207"/>
      <c r="D27" s="504"/>
      <c r="E27" s="640"/>
      <c r="F27" s="640"/>
      <c r="G27" s="640"/>
      <c r="H27" s="640"/>
      <c r="I27" s="640"/>
      <c r="J27" s="640"/>
      <c r="K27" s="640"/>
      <c r="L27" s="640"/>
      <c r="M27" s="640"/>
      <c r="N27" s="640"/>
      <c r="O27" s="486"/>
      <c r="P27" s="487"/>
      <c r="Q27" s="628"/>
      <c r="R27" s="628"/>
      <c r="S27" s="504"/>
      <c r="T27" s="518"/>
      <c r="U27" s="518"/>
      <c r="V27" s="518"/>
      <c r="W27" s="519"/>
      <c r="X27" s="610"/>
      <c r="Y27" s="610"/>
      <c r="Z27" s="504"/>
      <c r="AA27" s="636"/>
      <c r="AB27" s="636"/>
      <c r="AC27" s="636"/>
      <c r="AD27" s="636"/>
      <c r="AE27" s="636"/>
      <c r="AF27" s="636"/>
      <c r="AG27" s="636"/>
      <c r="AH27" s="636"/>
      <c r="AI27" s="636"/>
      <c r="AJ27" s="636"/>
      <c r="AK27" s="486"/>
      <c r="AL27" s="487"/>
      <c r="AM27" s="222"/>
      <c r="AN27" s="222"/>
      <c r="AO27" s="222"/>
      <c r="AP27" s="223"/>
      <c r="AQ27" s="224"/>
    </row>
    <row r="28" spans="1:49" ht="14.25" customHeight="1" x14ac:dyDescent="0.4">
      <c r="A28" s="202"/>
      <c r="B28" s="206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20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572" t="s">
        <v>41</v>
      </c>
      <c r="AF28" s="573"/>
      <c r="AG28" s="573"/>
      <c r="AH28" s="573"/>
      <c r="AI28" s="573"/>
      <c r="AJ28" s="573"/>
      <c r="AK28" s="573"/>
      <c r="AL28" s="207"/>
      <c r="AM28" s="207"/>
      <c r="AN28" s="207"/>
      <c r="AO28" s="207"/>
      <c r="AP28" s="207"/>
      <c r="AQ28" s="209"/>
    </row>
    <row r="29" spans="1:49" ht="14.25" customHeight="1" x14ac:dyDescent="0.4">
      <c r="A29" s="202"/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25"/>
      <c r="AQ29" s="209"/>
    </row>
    <row r="30" spans="1:49" ht="14.25" customHeight="1" x14ac:dyDescent="0.4">
      <c r="A30" s="202"/>
      <c r="B30" s="206"/>
      <c r="C30" s="625" t="s">
        <v>27</v>
      </c>
      <c r="D30" s="623"/>
      <c r="E30" s="623"/>
      <c r="F30" s="623"/>
      <c r="G30" s="623"/>
      <c r="H30" s="623"/>
      <c r="I30" s="623"/>
      <c r="J30" s="623"/>
      <c r="K30" s="623"/>
      <c r="L30" s="623"/>
      <c r="M30" s="624"/>
      <c r="N30" s="208"/>
      <c r="O30" s="207"/>
      <c r="P30" s="625" t="s">
        <v>88</v>
      </c>
      <c r="Q30" s="623"/>
      <c r="R30" s="623"/>
      <c r="S30" s="623"/>
      <c r="T30" s="623"/>
      <c r="U30" s="623"/>
      <c r="V30" s="623"/>
      <c r="W30" s="623"/>
      <c r="X30" s="623"/>
      <c r="Y30" s="623"/>
      <c r="Z30" s="624"/>
      <c r="AA30" s="207"/>
      <c r="AB30" s="226"/>
      <c r="AC30" s="207"/>
      <c r="AD30" s="207"/>
      <c r="AE30" s="207"/>
      <c r="AF30" s="207"/>
      <c r="AG30" s="208"/>
      <c r="AH30" s="625" t="s">
        <v>49</v>
      </c>
      <c r="AI30" s="623"/>
      <c r="AJ30" s="623"/>
      <c r="AK30" s="623"/>
      <c r="AL30" s="623"/>
      <c r="AM30" s="623"/>
      <c r="AN30" s="623"/>
      <c r="AO30" s="623"/>
      <c r="AP30" s="624"/>
      <c r="AQ30" s="209"/>
    </row>
    <row r="31" spans="1:49" ht="14.25" customHeight="1" x14ac:dyDescent="0.4">
      <c r="A31" s="202"/>
      <c r="B31" s="206"/>
      <c r="C31" s="503" t="s">
        <v>7</v>
      </c>
      <c r="D31" s="634" t="str">
        <f>AA21</f>
        <v/>
      </c>
      <c r="E31" s="634"/>
      <c r="F31" s="634"/>
      <c r="G31" s="634"/>
      <c r="H31" s="634"/>
      <c r="I31" s="634"/>
      <c r="J31" s="634"/>
      <c r="K31" s="634"/>
      <c r="L31" s="484" t="s">
        <v>0</v>
      </c>
      <c r="M31" s="485"/>
      <c r="N31" s="628" t="s">
        <v>10</v>
      </c>
      <c r="O31" s="628"/>
      <c r="P31" s="503" t="s">
        <v>45</v>
      </c>
      <c r="Q31" s="634">
        <f>AA26</f>
        <v>0</v>
      </c>
      <c r="R31" s="634"/>
      <c r="S31" s="634"/>
      <c r="T31" s="634"/>
      <c r="U31" s="634"/>
      <c r="V31" s="634"/>
      <c r="W31" s="634"/>
      <c r="X31" s="634"/>
      <c r="Y31" s="484" t="s">
        <v>0</v>
      </c>
      <c r="Z31" s="485"/>
      <c r="AA31" s="629" t="s">
        <v>3</v>
      </c>
      <c r="AB31" s="629"/>
      <c r="AC31" s="628">
        <v>0.4</v>
      </c>
      <c r="AD31" s="628"/>
      <c r="AE31" s="628"/>
      <c r="AF31" s="610" t="s">
        <v>1</v>
      </c>
      <c r="AG31" s="630"/>
      <c r="AH31" s="616" t="str">
        <f>IF(E21="","",IFERROR(ROUNDUP((D31-Q31)*AC31,0),""))</f>
        <v/>
      </c>
      <c r="AI31" s="631"/>
      <c r="AJ31" s="631"/>
      <c r="AK31" s="631"/>
      <c r="AL31" s="631"/>
      <c r="AM31" s="631"/>
      <c r="AN31" s="631"/>
      <c r="AO31" s="484" t="s">
        <v>0</v>
      </c>
      <c r="AP31" s="485"/>
      <c r="AQ31" s="209"/>
    </row>
    <row r="32" spans="1:49" ht="14.25" customHeight="1" x14ac:dyDescent="0.4">
      <c r="A32" s="202"/>
      <c r="B32" s="206"/>
      <c r="C32" s="504"/>
      <c r="D32" s="619"/>
      <c r="E32" s="619"/>
      <c r="F32" s="619"/>
      <c r="G32" s="619"/>
      <c r="H32" s="619"/>
      <c r="I32" s="619"/>
      <c r="J32" s="619"/>
      <c r="K32" s="619"/>
      <c r="L32" s="486"/>
      <c r="M32" s="487"/>
      <c r="N32" s="628"/>
      <c r="O32" s="628"/>
      <c r="P32" s="504"/>
      <c r="Q32" s="619"/>
      <c r="R32" s="619"/>
      <c r="S32" s="619"/>
      <c r="T32" s="619"/>
      <c r="U32" s="619"/>
      <c r="V32" s="619"/>
      <c r="W32" s="619"/>
      <c r="X32" s="619"/>
      <c r="Y32" s="486"/>
      <c r="Z32" s="487"/>
      <c r="AA32" s="629"/>
      <c r="AB32" s="629"/>
      <c r="AC32" s="628"/>
      <c r="AD32" s="628"/>
      <c r="AE32" s="628"/>
      <c r="AF32" s="630"/>
      <c r="AG32" s="630"/>
      <c r="AH32" s="632"/>
      <c r="AI32" s="633"/>
      <c r="AJ32" s="633"/>
      <c r="AK32" s="633"/>
      <c r="AL32" s="633"/>
      <c r="AM32" s="633"/>
      <c r="AN32" s="633"/>
      <c r="AO32" s="486"/>
      <c r="AP32" s="487"/>
      <c r="AQ32" s="209"/>
    </row>
    <row r="33" spans="1:44" s="32" customFormat="1" ht="14.25" customHeight="1" x14ac:dyDescent="0.2">
      <c r="A33" s="202"/>
      <c r="B33" s="206"/>
      <c r="C33" s="227"/>
      <c r="D33" s="228"/>
      <c r="E33" s="228"/>
      <c r="F33" s="228"/>
      <c r="G33" s="228"/>
      <c r="H33" s="228"/>
      <c r="I33" s="228"/>
      <c r="J33" s="228"/>
      <c r="K33" s="228"/>
      <c r="L33" s="229"/>
      <c r="M33" s="229"/>
      <c r="N33" s="311"/>
      <c r="O33" s="311"/>
      <c r="P33" s="227"/>
      <c r="Q33" s="228"/>
      <c r="R33" s="228"/>
      <c r="S33" s="228"/>
      <c r="T33" s="228"/>
      <c r="U33" s="228"/>
      <c r="V33" s="228"/>
      <c r="W33" s="229"/>
      <c r="X33" s="229"/>
      <c r="Y33" s="319"/>
      <c r="Z33" s="319"/>
      <c r="AA33" s="311"/>
      <c r="AB33" s="311"/>
      <c r="AC33" s="311"/>
      <c r="AD33" s="312"/>
      <c r="AE33" s="312"/>
      <c r="AF33" s="312"/>
      <c r="AG33" s="312"/>
      <c r="AH33" s="227"/>
      <c r="AI33" s="550" t="s">
        <v>55</v>
      </c>
      <c r="AJ33" s="620"/>
      <c r="AK33" s="620"/>
      <c r="AL33" s="620"/>
      <c r="AM33" s="620"/>
      <c r="AN33" s="620"/>
      <c r="AO33" s="620"/>
      <c r="AP33" s="620"/>
      <c r="AQ33" s="621"/>
      <c r="AR33" s="38"/>
    </row>
    <row r="34" spans="1:44" ht="14.25" customHeight="1" x14ac:dyDescent="0.4">
      <c r="A34" s="202"/>
      <c r="B34" s="206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620"/>
      <c r="AJ34" s="620"/>
      <c r="AK34" s="620"/>
      <c r="AL34" s="620"/>
      <c r="AM34" s="620"/>
      <c r="AN34" s="620"/>
      <c r="AO34" s="620"/>
      <c r="AP34" s="620"/>
      <c r="AQ34" s="621"/>
      <c r="AR34" s="38"/>
    </row>
    <row r="35" spans="1:44" ht="14.25" customHeight="1" x14ac:dyDescent="0.4">
      <c r="A35" s="202"/>
      <c r="B35" s="206"/>
      <c r="C35" s="207"/>
      <c r="D35" s="207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622" t="s">
        <v>50</v>
      </c>
      <c r="AI35" s="623"/>
      <c r="AJ35" s="623"/>
      <c r="AK35" s="623"/>
      <c r="AL35" s="623"/>
      <c r="AM35" s="623"/>
      <c r="AN35" s="623"/>
      <c r="AO35" s="623"/>
      <c r="AP35" s="624"/>
      <c r="AQ35" s="209"/>
    </row>
    <row r="36" spans="1:44" ht="14.25" customHeight="1" x14ac:dyDescent="0.4">
      <c r="A36" s="202"/>
      <c r="B36" s="206"/>
      <c r="C36" s="207"/>
      <c r="D36" s="207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616" t="str">
        <f>IFERROR(IF(AH31&lt;=0,"ERROR",MIN(ROUNDUP(AH31,-4),200000)),"")</f>
        <v/>
      </c>
      <c r="AI36" s="617"/>
      <c r="AJ36" s="617"/>
      <c r="AK36" s="617"/>
      <c r="AL36" s="617"/>
      <c r="AM36" s="617"/>
      <c r="AN36" s="617"/>
      <c r="AO36" s="484" t="s">
        <v>0</v>
      </c>
      <c r="AP36" s="485"/>
      <c r="AQ36" s="209"/>
    </row>
    <row r="37" spans="1:44" ht="14.25" customHeight="1" x14ac:dyDescent="0.4">
      <c r="A37" s="202"/>
      <c r="B37" s="206"/>
      <c r="C37" s="207"/>
      <c r="D37" s="207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618"/>
      <c r="AI37" s="619"/>
      <c r="AJ37" s="619"/>
      <c r="AK37" s="619"/>
      <c r="AL37" s="619"/>
      <c r="AM37" s="619"/>
      <c r="AN37" s="619"/>
      <c r="AO37" s="486"/>
      <c r="AP37" s="487"/>
      <c r="AQ37" s="209"/>
    </row>
    <row r="38" spans="1:44" ht="14.25" customHeight="1" x14ac:dyDescent="0.2">
      <c r="A38" s="202"/>
      <c r="B38" s="206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308"/>
      <c r="W38" s="308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27"/>
      <c r="AI38" s="228"/>
      <c r="AJ38" s="228"/>
      <c r="AK38" s="228"/>
      <c r="AL38" s="228"/>
      <c r="AM38" s="228"/>
      <c r="AN38" s="228"/>
      <c r="AO38" s="229"/>
      <c r="AP38" s="229"/>
      <c r="AQ38" s="209"/>
    </row>
    <row r="39" spans="1:44" ht="14.25" customHeight="1" x14ac:dyDescent="0.4">
      <c r="A39" s="202"/>
      <c r="B39" s="206"/>
      <c r="C39" s="625" t="s">
        <v>27</v>
      </c>
      <c r="D39" s="623"/>
      <c r="E39" s="623"/>
      <c r="F39" s="623"/>
      <c r="G39" s="623"/>
      <c r="H39" s="623"/>
      <c r="I39" s="623"/>
      <c r="J39" s="623"/>
      <c r="K39" s="623"/>
      <c r="L39" s="623"/>
      <c r="M39" s="624"/>
      <c r="N39" s="207"/>
      <c r="O39" s="207"/>
      <c r="P39" s="207"/>
      <c r="Q39" s="207"/>
      <c r="R39" s="207"/>
      <c r="S39" s="207"/>
      <c r="T39" s="207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02"/>
      <c r="AG39" s="207"/>
      <c r="AH39" s="622" t="s">
        <v>51</v>
      </c>
      <c r="AI39" s="623"/>
      <c r="AJ39" s="623"/>
      <c r="AK39" s="623"/>
      <c r="AL39" s="623"/>
      <c r="AM39" s="623"/>
      <c r="AN39" s="623"/>
      <c r="AO39" s="623"/>
      <c r="AP39" s="624"/>
      <c r="AQ39" s="209"/>
    </row>
    <row r="40" spans="1:44" ht="14.25" customHeight="1" x14ac:dyDescent="0.4">
      <c r="A40" s="202"/>
      <c r="B40" s="206"/>
      <c r="C40" s="503" t="s">
        <v>7</v>
      </c>
      <c r="D40" s="626" t="str">
        <f>AA21</f>
        <v/>
      </c>
      <c r="E40" s="626"/>
      <c r="F40" s="626"/>
      <c r="G40" s="626"/>
      <c r="H40" s="626"/>
      <c r="I40" s="626"/>
      <c r="J40" s="626"/>
      <c r="K40" s="626"/>
      <c r="L40" s="484" t="s">
        <v>0</v>
      </c>
      <c r="M40" s="485"/>
      <c r="N40" s="628" t="s">
        <v>3</v>
      </c>
      <c r="O40" s="628"/>
      <c r="P40" s="628">
        <v>0.3</v>
      </c>
      <c r="Q40" s="628"/>
      <c r="R40" s="628"/>
      <c r="S40" s="610" t="s">
        <v>1</v>
      </c>
      <c r="T40" s="611"/>
      <c r="U40" s="612" t="str">
        <f>IF(E21="","",IFERROR(IF(T21="","",ROUNDUP(D40*P40,0)),""))</f>
        <v/>
      </c>
      <c r="V40" s="613"/>
      <c r="W40" s="613"/>
      <c r="X40" s="613"/>
      <c r="Y40" s="613"/>
      <c r="Z40" s="613"/>
      <c r="AA40" s="613"/>
      <c r="AB40" s="613"/>
      <c r="AC40" s="613"/>
      <c r="AD40" s="484" t="s">
        <v>0</v>
      </c>
      <c r="AE40" s="485"/>
      <c r="AF40" s="202"/>
      <c r="AG40" s="207"/>
      <c r="AH40" s="616" t="str">
        <f>IFERROR((MIN(ROUNDUP(U40,-3),200000)),"")</f>
        <v/>
      </c>
      <c r="AI40" s="617"/>
      <c r="AJ40" s="617"/>
      <c r="AK40" s="617"/>
      <c r="AL40" s="617"/>
      <c r="AM40" s="617"/>
      <c r="AN40" s="617"/>
      <c r="AO40" s="484" t="s">
        <v>0</v>
      </c>
      <c r="AP40" s="485"/>
      <c r="AQ40" s="209"/>
    </row>
    <row r="41" spans="1:44" ht="14.25" customHeight="1" x14ac:dyDescent="0.4">
      <c r="A41" s="202"/>
      <c r="B41" s="206"/>
      <c r="C41" s="504"/>
      <c r="D41" s="627"/>
      <c r="E41" s="627"/>
      <c r="F41" s="627"/>
      <c r="G41" s="627"/>
      <c r="H41" s="627"/>
      <c r="I41" s="627"/>
      <c r="J41" s="627"/>
      <c r="K41" s="627"/>
      <c r="L41" s="486"/>
      <c r="M41" s="487"/>
      <c r="N41" s="628"/>
      <c r="O41" s="628"/>
      <c r="P41" s="628"/>
      <c r="Q41" s="628"/>
      <c r="R41" s="628"/>
      <c r="S41" s="610"/>
      <c r="T41" s="611"/>
      <c r="U41" s="614"/>
      <c r="V41" s="615"/>
      <c r="W41" s="615"/>
      <c r="X41" s="615"/>
      <c r="Y41" s="615"/>
      <c r="Z41" s="615"/>
      <c r="AA41" s="615"/>
      <c r="AB41" s="615"/>
      <c r="AC41" s="615"/>
      <c r="AD41" s="486"/>
      <c r="AE41" s="487"/>
      <c r="AF41" s="202"/>
      <c r="AG41" s="207"/>
      <c r="AH41" s="618"/>
      <c r="AI41" s="619"/>
      <c r="AJ41" s="619"/>
      <c r="AK41" s="619"/>
      <c r="AL41" s="619"/>
      <c r="AM41" s="619"/>
      <c r="AN41" s="619"/>
      <c r="AO41" s="486"/>
      <c r="AP41" s="487"/>
      <c r="AQ41" s="209"/>
    </row>
    <row r="42" spans="1:44" ht="14.25" customHeight="1" x14ac:dyDescent="0.4">
      <c r="A42" s="202"/>
      <c r="B42" s="206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308"/>
      <c r="W42" s="308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550" t="s">
        <v>54</v>
      </c>
      <c r="AJ42" s="620"/>
      <c r="AK42" s="620"/>
      <c r="AL42" s="620"/>
      <c r="AM42" s="620"/>
      <c r="AN42" s="620"/>
      <c r="AO42" s="620"/>
      <c r="AP42" s="620"/>
      <c r="AQ42" s="621"/>
    </row>
    <row r="43" spans="1:44" ht="14.25" customHeight="1" x14ac:dyDescent="0.4">
      <c r="A43" s="202"/>
      <c r="B43" s="20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308"/>
      <c r="W43" s="308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620"/>
      <c r="AJ43" s="620"/>
      <c r="AK43" s="620"/>
      <c r="AL43" s="620"/>
      <c r="AM43" s="620"/>
      <c r="AN43" s="620"/>
      <c r="AO43" s="620"/>
      <c r="AP43" s="620"/>
      <c r="AQ43" s="621"/>
    </row>
    <row r="44" spans="1:44" ht="14.25" customHeight="1" x14ac:dyDescent="0.4">
      <c r="A44" s="202"/>
      <c r="B44" s="206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308"/>
      <c r="W44" s="308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320"/>
      <c r="AJ44" s="320"/>
      <c r="AK44" s="320"/>
      <c r="AL44" s="320"/>
      <c r="AM44" s="320"/>
      <c r="AN44" s="320"/>
      <c r="AO44" s="320"/>
      <c r="AP44" s="320"/>
      <c r="AQ44" s="321"/>
    </row>
    <row r="45" spans="1:44" ht="14.25" customHeight="1" thickBot="1" x14ac:dyDescent="0.45">
      <c r="A45" s="202"/>
      <c r="B45" s="206"/>
      <c r="C45" s="232" t="s">
        <v>56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308"/>
      <c r="W45" s="202"/>
      <c r="X45" s="601"/>
      <c r="Y45" s="601"/>
      <c r="Z45" s="601"/>
      <c r="AA45" s="601"/>
      <c r="AB45" s="601"/>
      <c r="AC45" s="601"/>
      <c r="AD45" s="601"/>
      <c r="AE45" s="601"/>
      <c r="AF45" s="601"/>
      <c r="AG45" s="601"/>
      <c r="AH45" s="601"/>
      <c r="AI45" s="601"/>
      <c r="AJ45" s="601"/>
      <c r="AK45" s="601"/>
      <c r="AL45" s="601"/>
      <c r="AM45" s="601"/>
      <c r="AN45" s="601"/>
      <c r="AO45" s="601"/>
      <c r="AP45" s="601"/>
      <c r="AQ45" s="209"/>
      <c r="AR45" s="37">
        <f>MIN(AH36,AH40)</f>
        <v>0</v>
      </c>
    </row>
    <row r="46" spans="1:44" ht="14.25" customHeight="1" x14ac:dyDescent="0.4">
      <c r="A46" s="202"/>
      <c r="B46" s="206"/>
      <c r="C46" s="552" t="s">
        <v>92</v>
      </c>
      <c r="D46" s="553"/>
      <c r="E46" s="553"/>
      <c r="F46" s="553"/>
      <c r="G46" s="553"/>
      <c r="H46" s="553"/>
      <c r="I46" s="553"/>
      <c r="J46" s="553"/>
      <c r="K46" s="553"/>
      <c r="L46" s="553"/>
      <c r="M46" s="556" t="str">
        <f>IF(COUNT(AH36,AH40)=0,"",MIN(AH36,AH40))</f>
        <v/>
      </c>
      <c r="N46" s="556"/>
      <c r="O46" s="556"/>
      <c r="P46" s="556"/>
      <c r="Q46" s="556"/>
      <c r="R46" s="556"/>
      <c r="S46" s="556"/>
      <c r="T46" s="556"/>
      <c r="U46" s="558" t="s">
        <v>0</v>
      </c>
      <c r="V46" s="559"/>
      <c r="W46" s="202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1"/>
      <c r="AM46" s="601"/>
      <c r="AN46" s="601"/>
      <c r="AO46" s="601"/>
      <c r="AP46" s="601"/>
      <c r="AQ46" s="209"/>
    </row>
    <row r="47" spans="1:44" ht="14.25" customHeight="1" thickBot="1" x14ac:dyDescent="0.45">
      <c r="A47" s="202"/>
      <c r="B47" s="206"/>
      <c r="C47" s="554"/>
      <c r="D47" s="555"/>
      <c r="E47" s="555"/>
      <c r="F47" s="555"/>
      <c r="G47" s="555"/>
      <c r="H47" s="555"/>
      <c r="I47" s="555"/>
      <c r="J47" s="555"/>
      <c r="K47" s="555"/>
      <c r="L47" s="555"/>
      <c r="M47" s="557"/>
      <c r="N47" s="557"/>
      <c r="O47" s="557"/>
      <c r="P47" s="557"/>
      <c r="Q47" s="557"/>
      <c r="R47" s="557"/>
      <c r="S47" s="557"/>
      <c r="T47" s="557"/>
      <c r="U47" s="560"/>
      <c r="V47" s="561"/>
      <c r="W47" s="233"/>
      <c r="X47" s="601"/>
      <c r="Y47" s="601"/>
      <c r="Z47" s="601"/>
      <c r="AA47" s="601"/>
      <c r="AB47" s="601"/>
      <c r="AC47" s="601"/>
      <c r="AD47" s="601"/>
      <c r="AE47" s="601"/>
      <c r="AF47" s="601"/>
      <c r="AG47" s="601"/>
      <c r="AH47" s="601"/>
      <c r="AI47" s="601"/>
      <c r="AJ47" s="601"/>
      <c r="AK47" s="601"/>
      <c r="AL47" s="601"/>
      <c r="AM47" s="601"/>
      <c r="AN47" s="601"/>
      <c r="AO47" s="601"/>
      <c r="AP47" s="601"/>
      <c r="AQ47" s="209"/>
    </row>
    <row r="48" spans="1:44" ht="17.25" x14ac:dyDescent="0.4">
      <c r="A48" s="202"/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34"/>
      <c r="AL48" s="234"/>
      <c r="AM48" s="234"/>
      <c r="AN48" s="234"/>
      <c r="AO48" s="234"/>
      <c r="AP48" s="234"/>
      <c r="AQ48" s="235"/>
    </row>
    <row r="49" spans="1:44" ht="14.25" customHeight="1" x14ac:dyDescent="0.4">
      <c r="A49" s="202"/>
      <c r="B49" s="391" t="s">
        <v>87</v>
      </c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02"/>
      <c r="T49" s="602"/>
      <c r="U49" s="602"/>
      <c r="V49" s="602"/>
      <c r="W49" s="602"/>
      <c r="X49" s="602"/>
      <c r="Y49" s="602"/>
      <c r="Z49" s="602"/>
      <c r="AA49" s="602"/>
      <c r="AB49" s="602"/>
      <c r="AC49" s="602"/>
      <c r="AD49" s="602"/>
      <c r="AE49" s="602"/>
      <c r="AF49" s="602"/>
      <c r="AG49" s="602"/>
      <c r="AH49" s="602"/>
      <c r="AI49" s="602"/>
      <c r="AJ49" s="602"/>
      <c r="AK49" s="602"/>
      <c r="AL49" s="602"/>
      <c r="AM49" s="602"/>
      <c r="AN49" s="602"/>
      <c r="AO49" s="602"/>
      <c r="AP49" s="602"/>
      <c r="AQ49" s="603"/>
    </row>
    <row r="50" spans="1:44" ht="14.25" customHeight="1" x14ac:dyDescent="0.4">
      <c r="A50" s="202"/>
      <c r="B50" s="604"/>
      <c r="C50" s="602"/>
      <c r="D50" s="602"/>
      <c r="E50" s="602"/>
      <c r="F50" s="602"/>
      <c r="G50" s="602"/>
      <c r="H50" s="602"/>
      <c r="I50" s="602"/>
      <c r="J50" s="602"/>
      <c r="K50" s="602"/>
      <c r="L50" s="602"/>
      <c r="M50" s="602"/>
      <c r="N50" s="602"/>
      <c r="O50" s="602"/>
      <c r="P50" s="602"/>
      <c r="Q50" s="602"/>
      <c r="R50" s="602"/>
      <c r="S50" s="602"/>
      <c r="T50" s="602"/>
      <c r="U50" s="602"/>
      <c r="V50" s="602"/>
      <c r="W50" s="602"/>
      <c r="X50" s="602"/>
      <c r="Y50" s="602"/>
      <c r="Z50" s="602"/>
      <c r="AA50" s="602"/>
      <c r="AB50" s="602"/>
      <c r="AC50" s="602"/>
      <c r="AD50" s="602"/>
      <c r="AE50" s="602"/>
      <c r="AF50" s="602"/>
      <c r="AG50" s="602"/>
      <c r="AH50" s="602"/>
      <c r="AI50" s="602"/>
      <c r="AJ50" s="602"/>
      <c r="AK50" s="602"/>
      <c r="AL50" s="602"/>
      <c r="AM50" s="602"/>
      <c r="AN50" s="602"/>
      <c r="AO50" s="602"/>
      <c r="AP50" s="602"/>
      <c r="AQ50" s="603"/>
    </row>
    <row r="51" spans="1:44" ht="14.25" customHeight="1" x14ac:dyDescent="0.4">
      <c r="A51" s="202"/>
      <c r="B51" s="604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602"/>
      <c r="P51" s="602"/>
      <c r="Q51" s="602"/>
      <c r="R51" s="602"/>
      <c r="S51" s="602"/>
      <c r="T51" s="602"/>
      <c r="U51" s="602"/>
      <c r="V51" s="602"/>
      <c r="W51" s="602"/>
      <c r="X51" s="602"/>
      <c r="Y51" s="602"/>
      <c r="Z51" s="602"/>
      <c r="AA51" s="602"/>
      <c r="AB51" s="602"/>
      <c r="AC51" s="602"/>
      <c r="AD51" s="602"/>
      <c r="AE51" s="602"/>
      <c r="AF51" s="602"/>
      <c r="AG51" s="602"/>
      <c r="AH51" s="602"/>
      <c r="AI51" s="602"/>
      <c r="AJ51" s="602"/>
      <c r="AK51" s="602"/>
      <c r="AL51" s="602"/>
      <c r="AM51" s="602"/>
      <c r="AN51" s="602"/>
      <c r="AO51" s="602"/>
      <c r="AP51" s="602"/>
      <c r="AQ51" s="603"/>
    </row>
    <row r="52" spans="1:44" ht="17.25" customHeight="1" thickBot="1" x14ac:dyDescent="0.45">
      <c r="A52" s="202"/>
      <c r="B52" s="605"/>
      <c r="C52" s="606"/>
      <c r="D52" s="606"/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06"/>
      <c r="T52" s="606"/>
      <c r="U52" s="606"/>
      <c r="V52" s="606"/>
      <c r="W52" s="606"/>
      <c r="X52" s="606"/>
      <c r="Y52" s="606"/>
      <c r="Z52" s="606"/>
      <c r="AA52" s="606"/>
      <c r="AB52" s="606"/>
      <c r="AC52" s="606"/>
      <c r="AD52" s="606"/>
      <c r="AE52" s="606"/>
      <c r="AF52" s="606"/>
      <c r="AG52" s="606"/>
      <c r="AH52" s="606"/>
      <c r="AI52" s="606"/>
      <c r="AJ52" s="606"/>
      <c r="AK52" s="606"/>
      <c r="AL52" s="606"/>
      <c r="AM52" s="606"/>
      <c r="AN52" s="606"/>
      <c r="AO52" s="606"/>
      <c r="AP52" s="606"/>
      <c r="AQ52" s="607"/>
      <c r="AR52" s="33"/>
    </row>
    <row r="53" spans="1:44" ht="15" customHeight="1" x14ac:dyDescent="0.4">
      <c r="A53" s="202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36"/>
      <c r="Q53" s="237"/>
      <c r="R53" s="237"/>
      <c r="S53" s="237"/>
      <c r="T53" s="237"/>
      <c r="U53" s="237"/>
      <c r="V53" s="237"/>
      <c r="W53" s="237"/>
      <c r="X53" s="238"/>
      <c r="Y53" s="237"/>
      <c r="Z53" s="237"/>
      <c r="AA53" s="237"/>
      <c r="AB53" s="237"/>
      <c r="AC53" s="237"/>
      <c r="AD53" s="207"/>
      <c r="AE53" s="207"/>
      <c r="AF53" s="207"/>
      <c r="AG53" s="207"/>
      <c r="AH53" s="207"/>
      <c r="AI53" s="207"/>
      <c r="AJ53" s="207"/>
      <c r="AK53" s="207"/>
      <c r="AL53" s="207"/>
      <c r="AM53" s="216"/>
      <c r="AN53" s="202"/>
      <c r="AO53" s="202"/>
      <c r="AP53" s="202"/>
      <c r="AQ53" s="202"/>
    </row>
    <row r="54" spans="1:44" ht="15" customHeight="1" x14ac:dyDescent="0.4">
      <c r="A54" s="202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36"/>
      <c r="Q54" s="237"/>
      <c r="R54" s="237"/>
      <c r="S54" s="237"/>
      <c r="T54" s="237"/>
      <c r="U54" s="237"/>
      <c r="V54" s="237"/>
      <c r="W54" s="237"/>
      <c r="X54" s="238"/>
      <c r="Y54" s="237"/>
      <c r="Z54" s="237"/>
      <c r="AA54" s="237"/>
      <c r="AB54" s="237"/>
      <c r="AC54" s="237"/>
      <c r="AD54" s="207"/>
      <c r="AE54" s="207"/>
      <c r="AF54" s="207"/>
      <c r="AG54" s="207"/>
      <c r="AH54" s="207"/>
      <c r="AI54" s="207"/>
      <c r="AJ54" s="207"/>
      <c r="AK54" s="207"/>
      <c r="AL54" s="207"/>
      <c r="AM54" s="216"/>
      <c r="AN54" s="202"/>
      <c r="AO54" s="202"/>
      <c r="AP54" s="202"/>
      <c r="AQ54" s="202"/>
    </row>
    <row r="55" spans="1:44" ht="15" customHeight="1" x14ac:dyDescent="0.4">
      <c r="A55" s="202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36"/>
      <c r="Q55" s="237"/>
      <c r="R55" s="237"/>
      <c r="S55" s="237"/>
      <c r="T55" s="237"/>
      <c r="U55" s="237"/>
      <c r="V55" s="237"/>
      <c r="W55" s="237"/>
      <c r="X55" s="238"/>
      <c r="Y55" s="237"/>
      <c r="Z55" s="237"/>
      <c r="AA55" s="237"/>
      <c r="AB55" s="237"/>
      <c r="AC55" s="237"/>
      <c r="AD55" s="207"/>
      <c r="AE55" s="207"/>
      <c r="AF55" s="207"/>
      <c r="AG55" s="207"/>
      <c r="AH55" s="207"/>
      <c r="AI55" s="207"/>
      <c r="AJ55" s="207"/>
      <c r="AK55" s="207"/>
      <c r="AL55" s="207"/>
      <c r="AM55" s="216"/>
      <c r="AN55" s="202"/>
      <c r="AO55" s="202"/>
      <c r="AP55" s="202"/>
      <c r="AQ55" s="202"/>
    </row>
    <row r="56" spans="1:44" ht="15.75" customHeight="1" x14ac:dyDescent="0.4">
      <c r="A56" s="202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2"/>
      <c r="AO56" s="202"/>
      <c r="AP56" s="202"/>
      <c r="AQ56" s="202"/>
    </row>
    <row r="57" spans="1:44" ht="15.75" customHeight="1" x14ac:dyDescent="0.4">
      <c r="A57" s="202"/>
      <c r="B57" s="608" t="s">
        <v>61</v>
      </c>
      <c r="C57" s="609"/>
      <c r="D57" s="609"/>
      <c r="E57" s="609"/>
      <c r="F57" s="609"/>
      <c r="G57" s="609"/>
      <c r="H57" s="609"/>
      <c r="I57" s="609"/>
      <c r="J57" s="609"/>
      <c r="K57" s="609"/>
      <c r="L57" s="609"/>
      <c r="M57" s="609"/>
      <c r="N57" s="609"/>
      <c r="O57" s="609"/>
      <c r="P57" s="609"/>
      <c r="Q57" s="609"/>
      <c r="R57" s="609"/>
      <c r="S57" s="609"/>
      <c r="T57" s="609"/>
      <c r="U57" s="609"/>
      <c r="V57" s="609"/>
      <c r="W57" s="609"/>
      <c r="X57" s="609"/>
      <c r="Y57" s="609"/>
      <c r="Z57" s="609"/>
      <c r="AA57" s="609"/>
      <c r="AB57" s="609"/>
      <c r="AC57" s="609"/>
      <c r="AD57" s="609"/>
      <c r="AE57" s="609"/>
      <c r="AF57" s="609"/>
      <c r="AG57" s="609"/>
      <c r="AH57" s="609"/>
      <c r="AI57" s="609"/>
      <c r="AJ57" s="609"/>
      <c r="AK57" s="609"/>
      <c r="AL57" s="609"/>
      <c r="AM57" s="609"/>
      <c r="AN57" s="609"/>
      <c r="AO57" s="609"/>
      <c r="AP57" s="609"/>
      <c r="AQ57" s="202"/>
    </row>
    <row r="58" spans="1:44" ht="15.75" customHeight="1" x14ac:dyDescent="0.4">
      <c r="A58" s="202"/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  <c r="AC58" s="609"/>
      <c r="AD58" s="609"/>
      <c r="AE58" s="609"/>
      <c r="AF58" s="609"/>
      <c r="AG58" s="609"/>
      <c r="AH58" s="609"/>
      <c r="AI58" s="609"/>
      <c r="AJ58" s="609"/>
      <c r="AK58" s="609"/>
      <c r="AL58" s="609"/>
      <c r="AM58" s="609"/>
      <c r="AN58" s="609"/>
      <c r="AO58" s="609"/>
      <c r="AP58" s="609"/>
      <c r="AQ58" s="202"/>
    </row>
    <row r="59" spans="1:44" ht="15.75" customHeight="1" x14ac:dyDescent="0.4">
      <c r="A59" s="202"/>
      <c r="B59" s="202" t="s">
        <v>42</v>
      </c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317"/>
      <c r="AN59" s="317"/>
      <c r="AO59" s="317"/>
      <c r="AP59" s="317"/>
      <c r="AQ59" s="202"/>
    </row>
    <row r="60" spans="1:44" ht="18.75" customHeight="1" x14ac:dyDescent="0.15">
      <c r="A60" s="202"/>
      <c r="B60" s="591" t="s">
        <v>103</v>
      </c>
      <c r="C60" s="591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240"/>
      <c r="AL60" s="240"/>
      <c r="AM60" s="240"/>
      <c r="AN60" s="240"/>
      <c r="AO60" s="240"/>
      <c r="AP60" s="241"/>
      <c r="AQ60" s="202"/>
    </row>
    <row r="61" spans="1:44" ht="15.75" customHeight="1" x14ac:dyDescent="0.4">
      <c r="A61" s="202"/>
      <c r="B61" s="317"/>
      <c r="C61" s="242" t="s">
        <v>70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202"/>
    </row>
    <row r="62" spans="1:44" ht="15.75" customHeight="1" x14ac:dyDescent="0.4">
      <c r="A62" s="202"/>
      <c r="B62" s="317"/>
      <c r="C62" s="592" t="s">
        <v>106</v>
      </c>
      <c r="D62" s="593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  <c r="W62" s="593"/>
      <c r="X62" s="593"/>
      <c r="Y62" s="593"/>
      <c r="Z62" s="593"/>
      <c r="AA62" s="593"/>
      <c r="AB62" s="593"/>
      <c r="AC62" s="593"/>
      <c r="AD62" s="593"/>
      <c r="AE62" s="593"/>
      <c r="AF62" s="593"/>
      <c r="AG62" s="593"/>
      <c r="AH62" s="593"/>
      <c r="AI62" s="593"/>
      <c r="AJ62" s="593"/>
      <c r="AK62" s="593"/>
      <c r="AL62" s="593"/>
      <c r="AM62" s="593"/>
      <c r="AN62" s="317"/>
      <c r="AO62" s="317"/>
      <c r="AP62" s="317"/>
      <c r="AQ62" s="202"/>
    </row>
    <row r="63" spans="1:44" ht="15.75" customHeight="1" x14ac:dyDescent="0.4">
      <c r="A63" s="202"/>
      <c r="B63" s="317"/>
      <c r="C63" s="593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317"/>
      <c r="AO63" s="317"/>
      <c r="AP63" s="317"/>
      <c r="AQ63" s="202"/>
    </row>
    <row r="64" spans="1:44" ht="15.75" customHeight="1" x14ac:dyDescent="0.4">
      <c r="A64" s="202"/>
      <c r="B64" s="317"/>
      <c r="C64" s="594"/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4"/>
      <c r="AH64" s="594"/>
      <c r="AI64" s="594"/>
      <c r="AJ64" s="594"/>
      <c r="AK64" s="594"/>
      <c r="AL64" s="594"/>
      <c r="AM64" s="594"/>
      <c r="AN64" s="317"/>
      <c r="AO64" s="317"/>
      <c r="AP64" s="317"/>
      <c r="AQ64" s="202"/>
    </row>
    <row r="65" spans="1:71" ht="14.25" customHeight="1" x14ac:dyDescent="0.15">
      <c r="A65" s="202"/>
      <c r="B65" s="202"/>
      <c r="C65" s="594"/>
      <c r="D65" s="594"/>
      <c r="E65" s="594"/>
      <c r="F65" s="594"/>
      <c r="G65" s="594"/>
      <c r="H65" s="594"/>
      <c r="I65" s="594"/>
      <c r="J65" s="594"/>
      <c r="K65" s="594"/>
      <c r="L65" s="594"/>
      <c r="M65" s="594"/>
      <c r="N65" s="594"/>
      <c r="O65" s="594"/>
      <c r="P65" s="594"/>
      <c r="Q65" s="594"/>
      <c r="R65" s="594"/>
      <c r="S65" s="594"/>
      <c r="T65" s="594"/>
      <c r="U65" s="594"/>
      <c r="V65" s="594"/>
      <c r="W65" s="594"/>
      <c r="X65" s="594"/>
      <c r="Y65" s="594"/>
      <c r="Z65" s="594"/>
      <c r="AA65" s="594"/>
      <c r="AB65" s="594"/>
      <c r="AC65" s="594"/>
      <c r="AD65" s="594"/>
      <c r="AE65" s="594"/>
      <c r="AF65" s="594"/>
      <c r="AG65" s="594"/>
      <c r="AH65" s="594"/>
      <c r="AI65" s="594"/>
      <c r="AJ65" s="594"/>
      <c r="AK65" s="594"/>
      <c r="AL65" s="594"/>
      <c r="AM65" s="594"/>
      <c r="AN65" s="240"/>
      <c r="AO65" s="240"/>
      <c r="AP65" s="240"/>
      <c r="AQ65" s="202"/>
    </row>
    <row r="66" spans="1:71" x14ac:dyDescent="0.15">
      <c r="A66" s="202"/>
      <c r="B66" s="202" t="s">
        <v>117</v>
      </c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240"/>
      <c r="AM66" s="240"/>
      <c r="AN66" s="240"/>
      <c r="AO66" s="240"/>
      <c r="AP66" s="240"/>
      <c r="AQ66" s="202"/>
    </row>
    <row r="67" spans="1:71" x14ac:dyDescent="0.15">
      <c r="A67" s="202"/>
      <c r="B67" s="202" t="s">
        <v>113</v>
      </c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240"/>
      <c r="AM67" s="240"/>
      <c r="AN67" s="240"/>
      <c r="AO67" s="240"/>
      <c r="AP67" s="240"/>
      <c r="AQ67" s="202"/>
    </row>
    <row r="68" spans="1:71" ht="14.25" customHeight="1" x14ac:dyDescent="0.4">
      <c r="A68" s="202"/>
      <c r="B68" s="202"/>
      <c r="C68" s="207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481" t="s">
        <v>16</v>
      </c>
      <c r="Q68" s="482"/>
      <c r="R68" s="482"/>
      <c r="S68" s="482"/>
      <c r="T68" s="482"/>
      <c r="U68" s="482"/>
      <c r="V68" s="482"/>
      <c r="W68" s="482"/>
      <c r="X68" s="482"/>
      <c r="Y68" s="483"/>
      <c r="Z68" s="208"/>
      <c r="AA68" s="207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7"/>
      <c r="AN68" s="207"/>
      <c r="AO68" s="202"/>
      <c r="AP68" s="202"/>
      <c r="AQ68" s="202"/>
    </row>
    <row r="69" spans="1:71" ht="14.25" customHeight="1" x14ac:dyDescent="0.4">
      <c r="A69" s="202"/>
      <c r="B69" s="202"/>
      <c r="C69" s="207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595" t="s">
        <v>15</v>
      </c>
      <c r="Q69" s="596"/>
      <c r="R69" s="596"/>
      <c r="S69" s="477" t="s">
        <v>11</v>
      </c>
      <c r="T69" s="596"/>
      <c r="U69" s="599"/>
      <c r="V69" s="477" t="s">
        <v>12</v>
      </c>
      <c r="W69" s="596"/>
      <c r="X69" s="596"/>
      <c r="Y69" s="460" t="s">
        <v>2</v>
      </c>
      <c r="Z69" s="586" t="s">
        <v>18</v>
      </c>
      <c r="AA69" s="587"/>
      <c r="AB69" s="587"/>
      <c r="AC69" s="587"/>
      <c r="AD69" s="587"/>
      <c r="AE69" s="588" t="s">
        <v>75</v>
      </c>
      <c r="AF69" s="588"/>
      <c r="AG69" s="588"/>
      <c r="AH69" s="588"/>
      <c r="AI69" s="588"/>
      <c r="AJ69" s="588"/>
      <c r="AK69" s="588"/>
      <c r="AL69" s="588"/>
      <c r="AM69" s="588"/>
      <c r="AN69" s="207"/>
      <c r="AO69" s="202"/>
      <c r="AP69" s="202"/>
      <c r="AQ69" s="202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2"/>
      <c r="B70" s="202"/>
      <c r="C70" s="207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597"/>
      <c r="Q70" s="598"/>
      <c r="R70" s="598"/>
      <c r="S70" s="478"/>
      <c r="T70" s="600"/>
      <c r="U70" s="600"/>
      <c r="V70" s="478"/>
      <c r="W70" s="598"/>
      <c r="X70" s="598"/>
      <c r="Y70" s="461"/>
      <c r="Z70" s="586"/>
      <c r="AA70" s="587"/>
      <c r="AB70" s="587"/>
      <c r="AC70" s="587"/>
      <c r="AD70" s="587"/>
      <c r="AE70" s="588"/>
      <c r="AF70" s="588"/>
      <c r="AG70" s="588"/>
      <c r="AH70" s="588"/>
      <c r="AI70" s="588"/>
      <c r="AJ70" s="588"/>
      <c r="AK70" s="588"/>
      <c r="AL70" s="588"/>
      <c r="AM70" s="588"/>
      <c r="AN70" s="207"/>
      <c r="AO70" s="202"/>
      <c r="AP70" s="202"/>
      <c r="AQ70" s="202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2"/>
      <c r="B71" s="202"/>
      <c r="C71" s="202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243"/>
      <c r="AB71" s="244"/>
      <c r="AC71" s="244"/>
      <c r="AD71" s="244"/>
      <c r="AE71" s="244"/>
      <c r="AF71" s="244"/>
      <c r="AG71" s="244"/>
      <c r="AH71" s="204"/>
      <c r="AI71" s="204"/>
      <c r="AJ71" s="245"/>
      <c r="AK71" s="245"/>
      <c r="AL71" s="245"/>
      <c r="AM71" s="245"/>
      <c r="AN71" s="245"/>
      <c r="AO71" s="245"/>
      <c r="AP71" s="245"/>
      <c r="AQ71" s="202"/>
      <c r="AS71" s="25" t="str">
        <f>IFERROR((DATE(2022,1,31)-AT70+1),"")</f>
        <v/>
      </c>
      <c r="AT71" s="7"/>
    </row>
    <row r="72" spans="1:71" x14ac:dyDescent="0.15">
      <c r="A72" s="202"/>
      <c r="B72" s="202"/>
      <c r="C72" s="218" t="s">
        <v>32</v>
      </c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243"/>
      <c r="AB72" s="244"/>
      <c r="AC72" s="244"/>
      <c r="AD72" s="244"/>
      <c r="AE72" s="244"/>
      <c r="AF72" s="244"/>
      <c r="AG72" s="244"/>
      <c r="AH72" s="204"/>
      <c r="AI72" s="204"/>
      <c r="AJ72" s="245"/>
      <c r="AK72" s="245"/>
      <c r="AL72" s="245"/>
      <c r="AM72" s="245"/>
      <c r="AN72" s="245"/>
      <c r="AO72" s="245"/>
      <c r="AP72" s="245"/>
      <c r="AQ72" s="202"/>
      <c r="AS72" s="7"/>
      <c r="AT72" s="7"/>
    </row>
    <row r="73" spans="1:71" s="26" customFormat="1" ht="18.75" customHeight="1" x14ac:dyDescent="0.15">
      <c r="A73" s="246"/>
      <c r="B73" s="246"/>
      <c r="C73" s="202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8"/>
      <c r="O73" s="249"/>
      <c r="P73" s="580"/>
      <c r="Q73" s="581"/>
      <c r="R73" s="581"/>
      <c r="S73" s="581"/>
      <c r="T73" s="581"/>
      <c r="U73" s="581"/>
      <c r="V73" s="581"/>
      <c r="W73" s="469" t="s">
        <v>0</v>
      </c>
      <c r="X73" s="470"/>
      <c r="Y73" s="250" t="s">
        <v>5</v>
      </c>
      <c r="Z73" s="250"/>
      <c r="AA73" s="589" t="str">
        <f>AS71</f>
        <v/>
      </c>
      <c r="AB73" s="590"/>
      <c r="AC73" s="590"/>
      <c r="AD73" s="577" t="s">
        <v>2</v>
      </c>
      <c r="AE73" s="578"/>
      <c r="AF73" s="250"/>
      <c r="AG73" s="251" t="s">
        <v>1</v>
      </c>
      <c r="AH73" s="584" t="str">
        <f>IF(AA73="","",ROUNDUP(P73/AA73,0))</f>
        <v/>
      </c>
      <c r="AI73" s="585"/>
      <c r="AJ73" s="585"/>
      <c r="AK73" s="585"/>
      <c r="AL73" s="585"/>
      <c r="AM73" s="585"/>
      <c r="AN73" s="577" t="s">
        <v>0</v>
      </c>
      <c r="AO73" s="578"/>
      <c r="AP73" s="252"/>
      <c r="AQ73" s="252"/>
      <c r="AS73" s="7"/>
      <c r="AT73" s="7"/>
      <c r="AU73" s="7"/>
      <c r="AW73" s="27"/>
    </row>
    <row r="74" spans="1:71" s="26" customFormat="1" ht="18.75" customHeight="1" x14ac:dyDescent="0.15">
      <c r="A74" s="246"/>
      <c r="B74" s="246"/>
      <c r="C74" s="246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3" t="s">
        <v>28</v>
      </c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4"/>
      <c r="AB74" s="254"/>
      <c r="AC74" s="254"/>
      <c r="AD74" s="254"/>
      <c r="AE74" s="254"/>
      <c r="AF74" s="254"/>
      <c r="AG74" s="254"/>
      <c r="AH74" s="252"/>
      <c r="AI74" s="579" t="s">
        <v>23</v>
      </c>
      <c r="AJ74" s="579"/>
      <c r="AK74" s="579"/>
      <c r="AL74" s="579"/>
      <c r="AM74" s="579"/>
      <c r="AN74" s="579"/>
      <c r="AO74" s="579"/>
      <c r="AP74" s="255"/>
      <c r="AQ74" s="255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6"/>
      <c r="B75" s="256"/>
      <c r="C75" s="218" t="s">
        <v>88</v>
      </c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8" t="s">
        <v>35</v>
      </c>
      <c r="P75" s="256" t="s">
        <v>89</v>
      </c>
      <c r="Q75" s="259"/>
      <c r="R75" s="259"/>
      <c r="S75" s="259"/>
      <c r="T75" s="259"/>
      <c r="U75" s="259"/>
      <c r="V75" s="259"/>
      <c r="W75" s="259"/>
      <c r="X75" s="259"/>
      <c r="Y75" s="259"/>
      <c r="Z75" s="260"/>
      <c r="AA75" s="261"/>
      <c r="AB75" s="261"/>
      <c r="AC75" s="218"/>
      <c r="AD75" s="256"/>
      <c r="AE75" s="218"/>
      <c r="AF75" s="262"/>
      <c r="AG75" s="262"/>
      <c r="AH75" s="262"/>
      <c r="AI75" s="256"/>
      <c r="AJ75" s="263"/>
      <c r="AK75" s="263"/>
      <c r="AL75" s="263"/>
      <c r="AM75" s="263"/>
      <c r="AN75" s="263"/>
      <c r="AO75" s="256"/>
      <c r="AP75" s="256"/>
      <c r="AQ75" s="256"/>
    </row>
    <row r="76" spans="1:71" s="5" customFormat="1" ht="18.75" customHeight="1" x14ac:dyDescent="0.15">
      <c r="A76" s="256"/>
      <c r="B76" s="256"/>
      <c r="C76" s="256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580"/>
      <c r="Q76" s="581"/>
      <c r="R76" s="581"/>
      <c r="S76" s="581"/>
      <c r="T76" s="581"/>
      <c r="U76" s="581"/>
      <c r="V76" s="581"/>
      <c r="W76" s="469" t="s">
        <v>0</v>
      </c>
      <c r="X76" s="470"/>
      <c r="Y76" s="204" t="s">
        <v>5</v>
      </c>
      <c r="Z76" s="218"/>
      <c r="AA76" s="582">
        <v>28</v>
      </c>
      <c r="AB76" s="583"/>
      <c r="AC76" s="583"/>
      <c r="AD76" s="469" t="s">
        <v>2</v>
      </c>
      <c r="AE76" s="470"/>
      <c r="AF76" s="204"/>
      <c r="AG76" s="318" t="s">
        <v>1</v>
      </c>
      <c r="AH76" s="584">
        <f>IF(AA76="","",ROUNDUP(P76/AA76,0))</f>
        <v>0</v>
      </c>
      <c r="AI76" s="585"/>
      <c r="AJ76" s="585"/>
      <c r="AK76" s="585"/>
      <c r="AL76" s="585"/>
      <c r="AM76" s="585"/>
      <c r="AN76" s="469" t="s">
        <v>0</v>
      </c>
      <c r="AO76" s="470"/>
      <c r="AP76" s="256"/>
      <c r="AQ76" s="261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6"/>
      <c r="B77" s="256"/>
      <c r="C77" s="256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53" t="s">
        <v>28</v>
      </c>
      <c r="R77" s="264"/>
      <c r="S77" s="264"/>
      <c r="T77" s="264"/>
      <c r="U77" s="264"/>
      <c r="V77" s="264"/>
      <c r="W77" s="264"/>
      <c r="X77" s="204"/>
      <c r="Y77" s="204"/>
      <c r="Z77" s="218"/>
      <c r="AA77" s="265"/>
      <c r="AB77" s="266"/>
      <c r="AC77" s="266"/>
      <c r="AD77" s="204"/>
      <c r="AE77" s="204"/>
      <c r="AF77" s="243"/>
      <c r="AG77" s="243"/>
      <c r="AH77" s="218"/>
      <c r="AI77" s="572" t="s">
        <v>23</v>
      </c>
      <c r="AJ77" s="573"/>
      <c r="AK77" s="573"/>
      <c r="AL77" s="573"/>
      <c r="AM77" s="573"/>
      <c r="AN77" s="573"/>
      <c r="AO77" s="573"/>
      <c r="AP77" s="314"/>
      <c r="AQ77" s="261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6"/>
      <c r="B78" s="256"/>
      <c r="C78" s="574" t="s">
        <v>100</v>
      </c>
      <c r="D78" s="574"/>
      <c r="E78" s="574"/>
      <c r="F78" s="574"/>
      <c r="G78" s="574"/>
      <c r="H78" s="574"/>
      <c r="I78" s="574"/>
      <c r="J78" s="574"/>
      <c r="K78" s="574"/>
      <c r="L78" s="574"/>
      <c r="M78" s="574"/>
      <c r="N78" s="574"/>
      <c r="O78" s="574"/>
      <c r="P78" s="574"/>
      <c r="Q78" s="574"/>
      <c r="R78" s="574"/>
      <c r="S78" s="574"/>
      <c r="T78" s="574"/>
      <c r="U78" s="574"/>
      <c r="V78" s="574"/>
      <c r="W78" s="574"/>
      <c r="X78" s="575"/>
      <c r="Y78" s="570" t="str">
        <f>IF(O73="","",IFERROR(IF(Y76="","",ROUNDUP((AF73-AF76)*0.4,0)),""))</f>
        <v/>
      </c>
      <c r="Z78" s="571"/>
      <c r="AA78" s="571"/>
      <c r="AB78" s="571"/>
      <c r="AC78" s="571"/>
      <c r="AD78" s="571"/>
      <c r="AE78" s="566" t="s">
        <v>0</v>
      </c>
      <c r="AF78" s="567"/>
      <c r="AG78" s="267"/>
      <c r="AH78" s="568" t="s">
        <v>52</v>
      </c>
      <c r="AI78" s="576"/>
      <c r="AJ78" s="570" t="str">
        <f>IFERROR(IF(Y78&lt;=0,"ERROR",MIN(ROUNDUP(Y78,-4),200000)),"")</f>
        <v/>
      </c>
      <c r="AK78" s="571"/>
      <c r="AL78" s="571"/>
      <c r="AM78" s="571"/>
      <c r="AN78" s="571"/>
      <c r="AO78" s="571"/>
      <c r="AP78" s="455" t="s">
        <v>0</v>
      </c>
      <c r="AQ78" s="456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6"/>
      <c r="B79" s="256"/>
      <c r="C79" s="256"/>
      <c r="D79" s="256"/>
      <c r="E79" s="256"/>
      <c r="F79" s="256"/>
      <c r="G79" s="256"/>
      <c r="H79" s="268"/>
      <c r="I79" s="256"/>
      <c r="J79" s="256"/>
      <c r="K79" s="256"/>
      <c r="L79" s="256"/>
      <c r="M79" s="269"/>
      <c r="N79" s="270"/>
      <c r="O79" s="270"/>
      <c r="P79" s="270"/>
      <c r="Q79" s="256"/>
      <c r="R79" s="256"/>
      <c r="S79" s="256"/>
      <c r="T79" s="256"/>
      <c r="U79" s="256"/>
      <c r="V79" s="256"/>
      <c r="W79" s="256"/>
      <c r="X79" s="256"/>
      <c r="Y79" s="256"/>
      <c r="Z79" s="270"/>
      <c r="AA79" s="270"/>
      <c r="AB79" s="270"/>
      <c r="AC79" s="256"/>
      <c r="AD79" s="271"/>
      <c r="AE79" s="271"/>
      <c r="AF79" s="271"/>
      <c r="AG79" s="256"/>
      <c r="AH79" s="271"/>
      <c r="AI79" s="550" t="s">
        <v>54</v>
      </c>
      <c r="AJ79" s="550"/>
      <c r="AK79" s="550"/>
      <c r="AL79" s="550"/>
      <c r="AM79" s="550"/>
      <c r="AN79" s="550"/>
      <c r="AO79" s="550"/>
      <c r="AP79" s="256"/>
      <c r="AQ79" s="256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6"/>
      <c r="B80" s="256"/>
      <c r="C80" s="256"/>
      <c r="D80" s="256"/>
      <c r="E80" s="256"/>
      <c r="F80" s="256"/>
      <c r="G80" s="256"/>
      <c r="H80" s="268"/>
      <c r="I80" s="256"/>
      <c r="J80" s="256"/>
      <c r="K80" s="256"/>
      <c r="L80" s="256"/>
      <c r="M80" s="269"/>
      <c r="N80" s="270"/>
      <c r="O80" s="270"/>
      <c r="P80" s="270"/>
      <c r="Q80" s="256"/>
      <c r="R80" s="256"/>
      <c r="S80" s="256"/>
      <c r="T80" s="256"/>
      <c r="U80" s="256"/>
      <c r="V80" s="256"/>
      <c r="W80" s="256"/>
      <c r="X80" s="256"/>
      <c r="Y80" s="256"/>
      <c r="Z80" s="270"/>
      <c r="AA80" s="270"/>
      <c r="AB80" s="270"/>
      <c r="AC80" s="271"/>
      <c r="AD80" s="271"/>
      <c r="AE80" s="271"/>
      <c r="AF80" s="271"/>
      <c r="AG80" s="271"/>
      <c r="AH80" s="271"/>
      <c r="AI80" s="550"/>
      <c r="AJ80" s="550"/>
      <c r="AK80" s="550"/>
      <c r="AL80" s="550"/>
      <c r="AM80" s="550"/>
      <c r="AN80" s="550"/>
      <c r="AO80" s="550"/>
      <c r="AP80" s="256"/>
      <c r="AQ80" s="256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6"/>
      <c r="B81" s="256"/>
      <c r="C81" s="562" t="s">
        <v>47</v>
      </c>
      <c r="D81" s="562"/>
      <c r="E81" s="562"/>
      <c r="F81" s="562"/>
      <c r="G81" s="562"/>
      <c r="H81" s="562"/>
      <c r="I81" s="562"/>
      <c r="J81" s="562"/>
      <c r="K81" s="562"/>
      <c r="L81" s="562"/>
      <c r="M81" s="562"/>
      <c r="N81" s="562"/>
      <c r="O81" s="562"/>
      <c r="P81" s="562"/>
      <c r="Q81" s="562"/>
      <c r="R81" s="562"/>
      <c r="S81" s="562"/>
      <c r="T81" s="562"/>
      <c r="U81" s="562"/>
      <c r="V81" s="562"/>
      <c r="W81" s="562"/>
      <c r="X81" s="563"/>
      <c r="Y81" s="564" t="str">
        <f>IF(O73="","",IFERROR(IF(Y73="","",ROUNDUP(BB81*0.3,0)),""))</f>
        <v/>
      </c>
      <c r="Z81" s="565"/>
      <c r="AA81" s="565"/>
      <c r="AB81" s="565"/>
      <c r="AC81" s="565"/>
      <c r="AD81" s="565"/>
      <c r="AE81" s="566" t="s">
        <v>0</v>
      </c>
      <c r="AF81" s="567"/>
      <c r="AG81" s="267"/>
      <c r="AH81" s="568" t="s">
        <v>53</v>
      </c>
      <c r="AI81" s="569"/>
      <c r="AJ81" s="570" t="str">
        <f>IFERROR(IF(Y81&lt;=0,"ERROR",MIN(ROUNDUP(Y81,-3),200000)),"")</f>
        <v/>
      </c>
      <c r="AK81" s="571"/>
      <c r="AL81" s="571"/>
      <c r="AM81" s="571"/>
      <c r="AN81" s="571"/>
      <c r="AO81" s="571"/>
      <c r="AP81" s="455" t="s">
        <v>0</v>
      </c>
      <c r="AQ81" s="456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71"/>
      <c r="AE82" s="271"/>
      <c r="AF82" s="271"/>
      <c r="AG82" s="202"/>
      <c r="AH82" s="271"/>
      <c r="AI82" s="550" t="s">
        <v>54</v>
      </c>
      <c r="AJ82" s="550"/>
      <c r="AK82" s="550"/>
      <c r="AL82" s="550"/>
      <c r="AM82" s="550"/>
      <c r="AN82" s="550"/>
      <c r="AO82" s="550"/>
      <c r="AP82" s="202"/>
      <c r="AQ82" s="202"/>
    </row>
    <row r="83" spans="1:78" s="5" customFormat="1" x14ac:dyDescent="0.4">
      <c r="A83" s="256"/>
      <c r="B83" s="256"/>
      <c r="C83" s="256"/>
      <c r="D83" s="256"/>
      <c r="E83" s="256"/>
      <c r="F83" s="256"/>
      <c r="G83" s="256"/>
      <c r="H83" s="256"/>
      <c r="I83" s="268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71"/>
      <c r="AD83" s="271"/>
      <c r="AE83" s="271"/>
      <c r="AF83" s="271"/>
      <c r="AG83" s="271"/>
      <c r="AH83" s="271"/>
      <c r="AI83" s="550"/>
      <c r="AJ83" s="550"/>
      <c r="AK83" s="550"/>
      <c r="AL83" s="550"/>
      <c r="AM83" s="550"/>
      <c r="AN83" s="550"/>
      <c r="AO83" s="550"/>
      <c r="AP83" s="272"/>
      <c r="AQ83" s="256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2"/>
      <c r="B84" s="202"/>
      <c r="C84" s="232" t="s">
        <v>56</v>
      </c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308"/>
      <c r="W84" s="202"/>
      <c r="X84" s="551" t="str">
        <f>IF(Y78&lt;=0,"１日当たりの支給額は０円（若しくは０円以下）です。"&amp;CHAR(10)&amp;"申請頂くことができません。","")</f>
        <v/>
      </c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1"/>
      <c r="AQ84" s="202"/>
      <c r="AR84" s="1" t="str">
        <f>IF(COUNT(AJ78,AJ81)=0,"",MIN(AJ78,AJ81))</f>
        <v/>
      </c>
    </row>
    <row r="85" spans="1:78" ht="14.25" customHeight="1" x14ac:dyDescent="0.4">
      <c r="A85" s="202"/>
      <c r="B85" s="202"/>
      <c r="C85" s="552" t="s">
        <v>92</v>
      </c>
      <c r="D85" s="553"/>
      <c r="E85" s="553"/>
      <c r="F85" s="553"/>
      <c r="G85" s="553"/>
      <c r="H85" s="553"/>
      <c r="I85" s="553"/>
      <c r="J85" s="553"/>
      <c r="K85" s="553"/>
      <c r="L85" s="553"/>
      <c r="M85" s="556" t="str">
        <f>IF(COUNT(AJ78,AJ81)=0,"",MIN(AJ78,AJ81))</f>
        <v/>
      </c>
      <c r="N85" s="556"/>
      <c r="O85" s="556"/>
      <c r="P85" s="556"/>
      <c r="Q85" s="556"/>
      <c r="R85" s="556"/>
      <c r="S85" s="556"/>
      <c r="T85" s="556"/>
      <c r="U85" s="558" t="s">
        <v>0</v>
      </c>
      <c r="V85" s="559"/>
      <c r="W85" s="202"/>
      <c r="X85" s="551"/>
      <c r="Y85" s="551"/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51"/>
      <c r="AN85" s="551"/>
      <c r="AO85" s="551"/>
      <c r="AP85" s="551"/>
      <c r="AQ85" s="202"/>
    </row>
    <row r="86" spans="1:78" ht="14.25" customHeight="1" thickBot="1" x14ac:dyDescent="0.45">
      <c r="A86" s="202"/>
      <c r="B86" s="202"/>
      <c r="C86" s="554"/>
      <c r="D86" s="555"/>
      <c r="E86" s="555"/>
      <c r="F86" s="555"/>
      <c r="G86" s="555"/>
      <c r="H86" s="555"/>
      <c r="I86" s="555"/>
      <c r="J86" s="555"/>
      <c r="K86" s="555"/>
      <c r="L86" s="555"/>
      <c r="M86" s="557"/>
      <c r="N86" s="557"/>
      <c r="O86" s="557"/>
      <c r="P86" s="557"/>
      <c r="Q86" s="557"/>
      <c r="R86" s="557"/>
      <c r="S86" s="557"/>
      <c r="T86" s="557"/>
      <c r="U86" s="560"/>
      <c r="V86" s="561"/>
      <c r="W86" s="202"/>
      <c r="X86" s="551"/>
      <c r="Y86" s="551"/>
      <c r="Z86" s="551"/>
      <c r="AA86" s="551"/>
      <c r="AB86" s="551"/>
      <c r="AC86" s="551"/>
      <c r="AD86" s="551"/>
      <c r="AE86" s="551"/>
      <c r="AF86" s="551"/>
      <c r="AG86" s="551"/>
      <c r="AH86" s="551"/>
      <c r="AI86" s="551"/>
      <c r="AJ86" s="551"/>
      <c r="AK86" s="551"/>
      <c r="AL86" s="551"/>
      <c r="AM86" s="551"/>
      <c r="AN86" s="551"/>
      <c r="AO86" s="551"/>
      <c r="AP86" s="551"/>
      <c r="AQ86" s="202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7" tint="0.79998168889431442"/>
    <pageSetUpPr fitToPage="1"/>
  </sheetPr>
  <dimension ref="A1:BO59"/>
  <sheetViews>
    <sheetView showZeros="0" tabSelected="1" view="pageBreakPreview" zoomScaleNormal="100" zoomScaleSheetLayoutView="100" workbookViewId="0">
      <selection activeCell="W54" sqref="W5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1" width="3.625" style="1" customWidth="1"/>
    <col min="42" max="43" width="15.625" style="1" hidden="1" customWidth="1"/>
    <col min="44" max="59" width="3.625" style="1" customWidth="1"/>
    <col min="60" max="16384" width="8.625" style="1"/>
  </cols>
  <sheetData>
    <row r="1" spans="1:43" ht="45" customHeight="1" x14ac:dyDescent="0.4">
      <c r="A1" s="685" t="s">
        <v>128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40"/>
      <c r="AH1" s="440"/>
      <c r="AI1" s="440"/>
      <c r="AJ1" s="440"/>
      <c r="AK1" s="440"/>
      <c r="AL1" s="440"/>
      <c r="AM1" s="441"/>
      <c r="AP1" s="30"/>
      <c r="AQ1" s="30"/>
    </row>
    <row r="2" spans="1:43" ht="35.1" customHeight="1" thickBot="1" x14ac:dyDescent="0.45">
      <c r="A2" s="686" t="s">
        <v>129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4"/>
      <c r="AH2" s="444"/>
      <c r="AI2" s="444"/>
      <c r="AJ2" s="444"/>
      <c r="AK2" s="444"/>
      <c r="AL2" s="444"/>
      <c r="AM2" s="445"/>
      <c r="AP2" s="30"/>
      <c r="AQ2" s="30"/>
    </row>
    <row r="3" spans="1:43" ht="75" customHeight="1" x14ac:dyDescent="0.4">
      <c r="A3" s="688"/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P3" s="30"/>
      <c r="AQ3" s="30"/>
    </row>
    <row r="4" spans="1:43" ht="24.75" customHeight="1" x14ac:dyDescent="0.4">
      <c r="A4" s="43"/>
      <c r="B4" s="447" t="s">
        <v>77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</row>
    <row r="5" spans="1:43" ht="24.75" customHeight="1" x14ac:dyDescent="0.4">
      <c r="A5" s="43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</row>
    <row r="6" spans="1:43" ht="24.75" customHeight="1" x14ac:dyDescent="0.4">
      <c r="A6" s="43"/>
      <c r="B6" s="433" t="s">
        <v>19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687" t="s">
        <v>20</v>
      </c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7"/>
      <c r="AB6" s="687"/>
      <c r="AC6" s="687"/>
      <c r="AD6" s="687"/>
      <c r="AE6" s="687"/>
      <c r="AF6" s="687"/>
      <c r="AG6" s="687"/>
      <c r="AH6" s="687"/>
      <c r="AI6" s="687"/>
      <c r="AJ6" s="687"/>
      <c r="AK6" s="687"/>
      <c r="AL6" s="687"/>
      <c r="AM6" s="687"/>
      <c r="AP6" s="30"/>
      <c r="AQ6" s="30"/>
    </row>
    <row r="7" spans="1:43" ht="15" customHeight="1" x14ac:dyDescent="0.4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P7" s="30"/>
      <c r="AQ7" s="30"/>
    </row>
    <row r="8" spans="1:43" s="35" customFormat="1" ht="30" customHeight="1" thickBot="1" x14ac:dyDescent="0.45">
      <c r="A8" s="45"/>
      <c r="B8" s="421" t="s">
        <v>134</v>
      </c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532" t="s">
        <v>67</v>
      </c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</row>
    <row r="9" spans="1:43" s="4" customFormat="1" ht="26.25" customHeight="1" x14ac:dyDescent="0.4">
      <c r="A9" s="43"/>
      <c r="B9" s="423" t="s">
        <v>130</v>
      </c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5"/>
    </row>
    <row r="10" spans="1:43" s="3" customFormat="1" ht="6" customHeight="1" x14ac:dyDescent="0.4">
      <c r="A10" s="4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8"/>
    </row>
    <row r="11" spans="1:43" s="3" customFormat="1" ht="14.25" customHeight="1" x14ac:dyDescent="0.4">
      <c r="A11" s="43"/>
      <c r="B11" s="49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0"/>
      <c r="N11" s="50"/>
      <c r="O11" s="50"/>
      <c r="P11" s="677" t="s">
        <v>24</v>
      </c>
      <c r="Q11" s="677"/>
      <c r="R11" s="677"/>
      <c r="S11" s="677"/>
      <c r="T11" s="677"/>
      <c r="U11" s="677"/>
      <c r="V11" s="677"/>
      <c r="W11" s="678"/>
      <c r="X11" s="678"/>
      <c r="Y11" s="50"/>
      <c r="Z11" s="427" t="s">
        <v>66</v>
      </c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8"/>
      <c r="AP11" s="3" t="s">
        <v>135</v>
      </c>
      <c r="AQ11" s="3">
        <v>28</v>
      </c>
    </row>
    <row r="12" spans="1:43" s="3" customFormat="1" ht="14.25" customHeight="1" x14ac:dyDescent="0.4">
      <c r="A12" s="43"/>
      <c r="B12" s="49"/>
      <c r="C12" s="50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0"/>
      <c r="O12" s="50"/>
      <c r="P12" s="524" t="s">
        <v>9</v>
      </c>
      <c r="Q12" s="679"/>
      <c r="R12" s="679"/>
      <c r="S12" s="679"/>
      <c r="T12" s="679"/>
      <c r="U12" s="679"/>
      <c r="V12" s="679"/>
      <c r="W12" s="681" t="s">
        <v>11</v>
      </c>
      <c r="X12" s="682"/>
      <c r="Y12" s="50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27"/>
      <c r="AK12" s="427"/>
      <c r="AL12" s="427"/>
      <c r="AM12" s="428"/>
      <c r="AP12" s="3" t="s">
        <v>136</v>
      </c>
      <c r="AQ12" s="3">
        <v>29</v>
      </c>
    </row>
    <row r="13" spans="1:43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0"/>
      <c r="O13" s="52"/>
      <c r="P13" s="504"/>
      <c r="Q13" s="680"/>
      <c r="R13" s="680"/>
      <c r="S13" s="680"/>
      <c r="T13" s="680"/>
      <c r="U13" s="680"/>
      <c r="V13" s="680"/>
      <c r="W13" s="683"/>
      <c r="X13" s="684"/>
      <c r="Y13" s="50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7"/>
      <c r="AM13" s="428"/>
      <c r="AP13" s="3" t="s">
        <v>137</v>
      </c>
      <c r="AQ13" s="3">
        <v>28</v>
      </c>
    </row>
    <row r="14" spans="1:43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2"/>
      <c r="P14" s="50"/>
      <c r="Q14" s="50"/>
      <c r="R14" s="50"/>
      <c r="S14" s="50"/>
      <c r="T14" s="50"/>
      <c r="U14" s="50"/>
      <c r="V14" s="50"/>
      <c r="W14" s="57"/>
      <c r="X14" s="57"/>
      <c r="Y14" s="50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54"/>
      <c r="AP14" s="3" t="s">
        <v>138</v>
      </c>
      <c r="AQ14" s="3">
        <v>28</v>
      </c>
    </row>
    <row r="15" spans="1:43" s="3" customFormat="1" ht="14.25" customHeight="1" x14ac:dyDescent="0.4">
      <c r="A15" s="43"/>
      <c r="B15" s="49"/>
      <c r="C15" s="50"/>
      <c r="D15" s="50"/>
      <c r="E15" s="53"/>
      <c r="F15" s="53"/>
      <c r="G15" s="53"/>
      <c r="H15" s="53"/>
      <c r="I15" s="53"/>
      <c r="J15" s="53"/>
      <c r="K15" s="53"/>
      <c r="L15" s="53"/>
      <c r="M15" s="51"/>
      <c r="N15" s="50"/>
      <c r="O15" s="52"/>
      <c r="P15" s="58"/>
      <c r="Q15" s="59"/>
      <c r="R15" s="58"/>
      <c r="S15" s="58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/>
      <c r="AH15" s="56"/>
      <c r="AI15" s="50"/>
      <c r="AJ15" s="50"/>
      <c r="AK15" s="50"/>
      <c r="AL15" s="50"/>
      <c r="AM15" s="54"/>
      <c r="AP15" s="3" t="s">
        <v>139</v>
      </c>
      <c r="AQ15" s="3">
        <v>28</v>
      </c>
    </row>
    <row r="16" spans="1:43" ht="17.25" customHeight="1" x14ac:dyDescent="0.4">
      <c r="A16" s="43"/>
      <c r="B16" s="49"/>
      <c r="C16" s="50"/>
      <c r="D16" s="50"/>
      <c r="E16" s="508" t="s">
        <v>63</v>
      </c>
      <c r="F16" s="506"/>
      <c r="G16" s="506"/>
      <c r="H16" s="506"/>
      <c r="I16" s="506"/>
      <c r="J16" s="506"/>
      <c r="K16" s="506"/>
      <c r="L16" s="506"/>
      <c r="M16" s="506"/>
      <c r="N16" s="507"/>
      <c r="O16" s="64"/>
      <c r="P16" s="50"/>
      <c r="Q16" s="509" t="s">
        <v>68</v>
      </c>
      <c r="R16" s="510"/>
      <c r="S16" s="510"/>
      <c r="T16" s="510"/>
      <c r="U16" s="511"/>
      <c r="V16" s="50"/>
      <c r="W16" s="50"/>
      <c r="X16" s="481" t="s">
        <v>40</v>
      </c>
      <c r="Y16" s="506"/>
      <c r="Z16" s="506"/>
      <c r="AA16" s="506"/>
      <c r="AB16" s="506"/>
      <c r="AC16" s="506"/>
      <c r="AD16" s="506"/>
      <c r="AE16" s="506"/>
      <c r="AF16" s="506"/>
      <c r="AG16" s="506"/>
      <c r="AH16" s="507"/>
      <c r="AI16" s="62"/>
      <c r="AJ16" s="62"/>
      <c r="AK16" s="62"/>
      <c r="AL16" s="62"/>
      <c r="AM16" s="54"/>
    </row>
    <row r="17" spans="1:39" ht="9.9499999999999993" customHeight="1" x14ac:dyDescent="0.4">
      <c r="A17" s="43"/>
      <c r="B17" s="49"/>
      <c r="C17" s="50"/>
      <c r="D17" s="50"/>
      <c r="E17" s="503" t="s">
        <v>8</v>
      </c>
      <c r="F17" s="690"/>
      <c r="G17" s="690"/>
      <c r="H17" s="690"/>
      <c r="I17" s="690"/>
      <c r="J17" s="690"/>
      <c r="K17" s="690"/>
      <c r="L17" s="690"/>
      <c r="M17" s="484" t="s">
        <v>0</v>
      </c>
      <c r="N17" s="485"/>
      <c r="O17" s="377" t="s">
        <v>5</v>
      </c>
      <c r="P17" s="377"/>
      <c r="Q17" s="524" t="s">
        <v>6</v>
      </c>
      <c r="R17" s="697" t="str">
        <f>IFERROR(VLOOKUP(Q12,$AP$11:$AQ$15,2,FALSE),"")</f>
        <v/>
      </c>
      <c r="S17" s="698"/>
      <c r="T17" s="641" t="s">
        <v>2</v>
      </c>
      <c r="U17" s="693"/>
      <c r="V17" s="378" t="s">
        <v>1</v>
      </c>
      <c r="W17" s="378"/>
      <c r="X17" s="503" t="s">
        <v>7</v>
      </c>
      <c r="Y17" s="694" t="str">
        <f>IFERROR(ROUNDUP(F17/R17,0),"")</f>
        <v/>
      </c>
      <c r="Z17" s="694"/>
      <c r="AA17" s="694"/>
      <c r="AB17" s="694"/>
      <c r="AC17" s="694"/>
      <c r="AD17" s="694"/>
      <c r="AE17" s="694"/>
      <c r="AF17" s="694"/>
      <c r="AG17" s="484" t="s">
        <v>0</v>
      </c>
      <c r="AH17" s="485"/>
      <c r="AI17" s="63"/>
      <c r="AJ17" s="63"/>
      <c r="AK17" s="63"/>
      <c r="AL17" s="63"/>
      <c r="AM17" s="54"/>
    </row>
    <row r="18" spans="1:39" ht="9.9499999999999993" customHeight="1" x14ac:dyDescent="0.4">
      <c r="A18" s="43"/>
      <c r="B18" s="49"/>
      <c r="C18" s="50"/>
      <c r="D18" s="50"/>
      <c r="E18" s="503"/>
      <c r="F18" s="691"/>
      <c r="G18" s="691"/>
      <c r="H18" s="691"/>
      <c r="I18" s="691"/>
      <c r="J18" s="691"/>
      <c r="K18" s="691"/>
      <c r="L18" s="691"/>
      <c r="M18" s="484"/>
      <c r="N18" s="485"/>
      <c r="O18" s="377"/>
      <c r="P18" s="377"/>
      <c r="Q18" s="503"/>
      <c r="R18" s="699"/>
      <c r="S18" s="700"/>
      <c r="T18" s="516"/>
      <c r="U18" s="517"/>
      <c r="V18" s="378"/>
      <c r="W18" s="378"/>
      <c r="X18" s="503"/>
      <c r="Y18" s="695"/>
      <c r="Z18" s="695"/>
      <c r="AA18" s="695"/>
      <c r="AB18" s="695"/>
      <c r="AC18" s="695"/>
      <c r="AD18" s="695"/>
      <c r="AE18" s="695"/>
      <c r="AF18" s="695"/>
      <c r="AG18" s="484"/>
      <c r="AH18" s="485"/>
      <c r="AI18" s="63"/>
      <c r="AJ18" s="63"/>
      <c r="AK18" s="63"/>
      <c r="AL18" s="63"/>
      <c r="AM18" s="54"/>
    </row>
    <row r="19" spans="1:39" ht="9.9499999999999993" customHeight="1" x14ac:dyDescent="0.4">
      <c r="A19" s="43"/>
      <c r="B19" s="49"/>
      <c r="C19" s="50"/>
      <c r="D19" s="50"/>
      <c r="E19" s="503"/>
      <c r="F19" s="691"/>
      <c r="G19" s="691"/>
      <c r="H19" s="691"/>
      <c r="I19" s="691"/>
      <c r="J19" s="691"/>
      <c r="K19" s="691"/>
      <c r="L19" s="691"/>
      <c r="M19" s="484"/>
      <c r="N19" s="485"/>
      <c r="O19" s="377"/>
      <c r="P19" s="377"/>
      <c r="Q19" s="503"/>
      <c r="R19" s="699"/>
      <c r="S19" s="700"/>
      <c r="T19" s="516"/>
      <c r="U19" s="517"/>
      <c r="V19" s="378"/>
      <c r="W19" s="378"/>
      <c r="X19" s="503"/>
      <c r="Y19" s="695"/>
      <c r="Z19" s="695"/>
      <c r="AA19" s="695"/>
      <c r="AB19" s="695"/>
      <c r="AC19" s="695"/>
      <c r="AD19" s="695"/>
      <c r="AE19" s="695"/>
      <c r="AF19" s="695"/>
      <c r="AG19" s="484"/>
      <c r="AH19" s="485"/>
      <c r="AI19" s="63"/>
      <c r="AJ19" s="63"/>
      <c r="AK19" s="63"/>
      <c r="AL19" s="63"/>
      <c r="AM19" s="54"/>
    </row>
    <row r="20" spans="1:39" ht="9.9499999999999993" customHeight="1" x14ac:dyDescent="0.4">
      <c r="A20" s="43"/>
      <c r="B20" s="49"/>
      <c r="C20" s="50"/>
      <c r="D20" s="50"/>
      <c r="E20" s="504"/>
      <c r="F20" s="692"/>
      <c r="G20" s="692"/>
      <c r="H20" s="692"/>
      <c r="I20" s="692"/>
      <c r="J20" s="692"/>
      <c r="K20" s="692"/>
      <c r="L20" s="692"/>
      <c r="M20" s="486"/>
      <c r="N20" s="487"/>
      <c r="O20" s="377"/>
      <c r="P20" s="377"/>
      <c r="Q20" s="504"/>
      <c r="R20" s="701"/>
      <c r="S20" s="702"/>
      <c r="T20" s="518"/>
      <c r="U20" s="519"/>
      <c r="V20" s="378"/>
      <c r="W20" s="378"/>
      <c r="X20" s="504"/>
      <c r="Y20" s="696"/>
      <c r="Z20" s="696"/>
      <c r="AA20" s="696"/>
      <c r="AB20" s="696"/>
      <c r="AC20" s="696"/>
      <c r="AD20" s="696"/>
      <c r="AE20" s="696"/>
      <c r="AF20" s="696"/>
      <c r="AG20" s="486"/>
      <c r="AH20" s="487"/>
      <c r="AI20" s="63"/>
      <c r="AJ20" s="63"/>
      <c r="AK20" s="63"/>
      <c r="AL20" s="63"/>
      <c r="AM20" s="54"/>
    </row>
    <row r="21" spans="1:39" ht="14.25" customHeight="1" x14ac:dyDescent="0.4">
      <c r="A21" s="43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6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399" t="s">
        <v>41</v>
      </c>
      <c r="AC21" s="399"/>
      <c r="AD21" s="399"/>
      <c r="AE21" s="399"/>
      <c r="AF21" s="399"/>
      <c r="AG21" s="399"/>
      <c r="AH21" s="399"/>
      <c r="AI21" s="61"/>
      <c r="AJ21" s="61"/>
      <c r="AK21" s="61"/>
      <c r="AL21" s="61"/>
      <c r="AM21" s="54"/>
    </row>
    <row r="22" spans="1:39" ht="18.75" customHeight="1" x14ac:dyDescent="0.4">
      <c r="A22" s="43"/>
      <c r="B22" s="49"/>
      <c r="C22" s="50"/>
      <c r="D22" s="50"/>
      <c r="E22" s="481" t="s">
        <v>40</v>
      </c>
      <c r="F22" s="506"/>
      <c r="G22" s="506"/>
      <c r="H22" s="506"/>
      <c r="I22" s="506"/>
      <c r="J22" s="506"/>
      <c r="K22" s="506"/>
      <c r="L22" s="506"/>
      <c r="M22" s="506"/>
      <c r="N22" s="506"/>
      <c r="O22" s="507"/>
      <c r="P22" s="50"/>
      <c r="Q22" s="50"/>
      <c r="R22" s="50"/>
      <c r="S22" s="50"/>
      <c r="T22" s="50"/>
      <c r="U22" s="50"/>
      <c r="V22" s="50"/>
      <c r="W22" s="50"/>
      <c r="X22" s="481" t="s">
        <v>31</v>
      </c>
      <c r="Y22" s="506"/>
      <c r="Z22" s="506"/>
      <c r="AA22" s="506"/>
      <c r="AB22" s="506"/>
      <c r="AC22" s="506"/>
      <c r="AD22" s="506"/>
      <c r="AE22" s="506"/>
      <c r="AF22" s="506"/>
      <c r="AG22" s="506"/>
      <c r="AH22" s="507"/>
      <c r="AI22" s="62"/>
      <c r="AJ22" s="62"/>
      <c r="AK22" s="62"/>
      <c r="AL22" s="62"/>
      <c r="AM22" s="54"/>
    </row>
    <row r="23" spans="1:39" ht="14.25" customHeight="1" x14ac:dyDescent="0.4">
      <c r="A23" s="43"/>
      <c r="B23" s="49"/>
      <c r="C23" s="50"/>
      <c r="D23" s="50"/>
      <c r="E23" s="503" t="s">
        <v>7</v>
      </c>
      <c r="F23" s="704" t="str">
        <f>Y17</f>
        <v/>
      </c>
      <c r="G23" s="704"/>
      <c r="H23" s="704"/>
      <c r="I23" s="704"/>
      <c r="J23" s="704"/>
      <c r="K23" s="704"/>
      <c r="L23" s="704"/>
      <c r="M23" s="704"/>
      <c r="N23" s="484" t="s">
        <v>0</v>
      </c>
      <c r="O23" s="485"/>
      <c r="P23" s="377" t="s">
        <v>3</v>
      </c>
      <c r="Q23" s="377"/>
      <c r="R23" s="323"/>
      <c r="S23" s="377">
        <v>0.4</v>
      </c>
      <c r="T23" s="377"/>
      <c r="U23" s="377"/>
      <c r="V23" s="378" t="s">
        <v>1</v>
      </c>
      <c r="W23" s="378"/>
      <c r="X23" s="706" t="str">
        <f>IFERROR(ROUNDUP(F23*S23,0),"")</f>
        <v/>
      </c>
      <c r="Y23" s="641"/>
      <c r="Z23" s="641"/>
      <c r="AA23" s="641"/>
      <c r="AB23" s="641"/>
      <c r="AC23" s="641"/>
      <c r="AD23" s="641"/>
      <c r="AE23" s="641"/>
      <c r="AF23" s="641"/>
      <c r="AG23" s="484" t="s">
        <v>0</v>
      </c>
      <c r="AH23" s="485"/>
      <c r="AI23" s="63"/>
      <c r="AJ23" s="63"/>
      <c r="AK23" s="63"/>
      <c r="AL23" s="63"/>
      <c r="AM23" s="54"/>
    </row>
    <row r="24" spans="1:39" ht="14.25" customHeight="1" x14ac:dyDescent="0.4">
      <c r="A24" s="43"/>
      <c r="B24" s="49"/>
      <c r="C24" s="50"/>
      <c r="D24" s="50"/>
      <c r="E24" s="504"/>
      <c r="F24" s="705"/>
      <c r="G24" s="705"/>
      <c r="H24" s="705"/>
      <c r="I24" s="705"/>
      <c r="J24" s="705"/>
      <c r="K24" s="705"/>
      <c r="L24" s="705"/>
      <c r="M24" s="705"/>
      <c r="N24" s="486"/>
      <c r="O24" s="487"/>
      <c r="P24" s="377"/>
      <c r="Q24" s="377"/>
      <c r="R24" s="323"/>
      <c r="S24" s="377"/>
      <c r="T24" s="377"/>
      <c r="U24" s="377"/>
      <c r="V24" s="378"/>
      <c r="W24" s="378"/>
      <c r="X24" s="707"/>
      <c r="Y24" s="518"/>
      <c r="Z24" s="518"/>
      <c r="AA24" s="518"/>
      <c r="AB24" s="518"/>
      <c r="AC24" s="518"/>
      <c r="AD24" s="518"/>
      <c r="AE24" s="518"/>
      <c r="AF24" s="518"/>
      <c r="AG24" s="486"/>
      <c r="AH24" s="487"/>
      <c r="AI24" s="63"/>
      <c r="AJ24" s="63"/>
      <c r="AK24" s="63"/>
      <c r="AL24" s="63"/>
      <c r="AM24" s="54"/>
    </row>
    <row r="25" spans="1:39" ht="14.25" customHeight="1" x14ac:dyDescent="0.4">
      <c r="A25" s="43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335" t="s">
        <v>102</v>
      </c>
      <c r="AC25" s="335"/>
      <c r="AD25" s="335"/>
      <c r="AE25" s="335"/>
      <c r="AF25" s="335"/>
      <c r="AG25" s="335"/>
      <c r="AH25" s="335"/>
      <c r="AI25" s="379"/>
      <c r="AJ25" s="379"/>
      <c r="AK25" s="379"/>
      <c r="AL25" s="379"/>
      <c r="AM25" s="54"/>
    </row>
    <row r="26" spans="1:39" ht="14.25" customHeight="1" thickBot="1" x14ac:dyDescent="0.45">
      <c r="A26" s="43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380"/>
      <c r="AC26" s="380"/>
      <c r="AD26" s="380"/>
      <c r="AE26" s="380"/>
      <c r="AF26" s="380"/>
      <c r="AG26" s="380"/>
      <c r="AH26" s="380"/>
      <c r="AI26" s="379"/>
      <c r="AJ26" s="379"/>
      <c r="AK26" s="379"/>
      <c r="AL26" s="379"/>
      <c r="AM26" s="54"/>
    </row>
    <row r="27" spans="1:39" ht="14.25" customHeight="1" thickTop="1" x14ac:dyDescent="0.4">
      <c r="A27" s="43"/>
      <c r="B27" s="49"/>
      <c r="C27" s="50"/>
      <c r="D27" s="50"/>
      <c r="E27" s="712" t="str">
        <f>IF(X23&lt;=30000,"１日当たりの支給額は一律３万円となります。"&amp;CHAR(10)&amp;"よって算定シートの提出は不要です。","")</f>
        <v/>
      </c>
      <c r="F27" s="712"/>
      <c r="G27" s="712"/>
      <c r="H27" s="712"/>
      <c r="I27" s="71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50"/>
      <c r="X27" s="490" t="s">
        <v>25</v>
      </c>
      <c r="Y27" s="491"/>
      <c r="Z27" s="491"/>
      <c r="AA27" s="491"/>
      <c r="AB27" s="491"/>
      <c r="AC27" s="491"/>
      <c r="AD27" s="491"/>
      <c r="AE27" s="491"/>
      <c r="AF27" s="491"/>
      <c r="AG27" s="491"/>
      <c r="AH27" s="492"/>
      <c r="AI27" s="66"/>
      <c r="AJ27" s="50"/>
      <c r="AK27" s="50"/>
      <c r="AL27" s="50"/>
      <c r="AM27" s="54"/>
    </row>
    <row r="28" spans="1:39" ht="14.25" customHeight="1" x14ac:dyDescent="0.4">
      <c r="A28" s="43"/>
      <c r="B28" s="49"/>
      <c r="C28" s="50"/>
      <c r="D28" s="50"/>
      <c r="E28" s="712"/>
      <c r="F28" s="712"/>
      <c r="G28" s="712"/>
      <c r="H28" s="712"/>
      <c r="I28" s="712"/>
      <c r="J28" s="712"/>
      <c r="K28" s="712"/>
      <c r="L28" s="712"/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50"/>
      <c r="X28" s="708" t="str">
        <f>IFERROR(IF(X23&lt;=30000,"シート不要",MIN(ROUNDUP(X23,-3),100000)),"")</f>
        <v/>
      </c>
      <c r="Y28" s="709"/>
      <c r="Z28" s="709"/>
      <c r="AA28" s="709"/>
      <c r="AB28" s="709"/>
      <c r="AC28" s="709"/>
      <c r="AD28" s="709"/>
      <c r="AE28" s="709"/>
      <c r="AF28" s="709"/>
      <c r="AG28" s="484" t="s">
        <v>0</v>
      </c>
      <c r="AH28" s="493"/>
      <c r="AI28" s="66"/>
      <c r="AJ28" s="50"/>
      <c r="AK28" s="50"/>
      <c r="AL28" s="50"/>
      <c r="AM28" s="54"/>
    </row>
    <row r="29" spans="1:39" ht="15" customHeight="1" thickBot="1" x14ac:dyDescent="0.45">
      <c r="A29" s="43"/>
      <c r="B29" s="49"/>
      <c r="C29" s="50"/>
      <c r="D29" s="50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2"/>
      <c r="P29" s="712"/>
      <c r="Q29" s="712"/>
      <c r="R29" s="712"/>
      <c r="S29" s="712"/>
      <c r="T29" s="712"/>
      <c r="U29" s="712"/>
      <c r="V29" s="712"/>
      <c r="W29" s="50"/>
      <c r="X29" s="710"/>
      <c r="Y29" s="711"/>
      <c r="Z29" s="711"/>
      <c r="AA29" s="711"/>
      <c r="AB29" s="711"/>
      <c r="AC29" s="711"/>
      <c r="AD29" s="711"/>
      <c r="AE29" s="711"/>
      <c r="AF29" s="711"/>
      <c r="AG29" s="494"/>
      <c r="AH29" s="495"/>
      <c r="AI29" s="66"/>
      <c r="AJ29" s="50"/>
      <c r="AK29" s="50"/>
      <c r="AL29" s="50"/>
      <c r="AM29" s="54"/>
    </row>
    <row r="30" spans="1:39" ht="18" thickTop="1" x14ac:dyDescent="0.4">
      <c r="A30" s="43"/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322" t="s">
        <v>72</v>
      </c>
      <c r="AD30" s="322"/>
      <c r="AE30" s="322"/>
      <c r="AF30" s="322"/>
      <c r="AG30" s="322"/>
      <c r="AH30" s="322"/>
      <c r="AI30" s="322"/>
      <c r="AJ30" s="50"/>
      <c r="AK30" s="50"/>
      <c r="AL30" s="50"/>
      <c r="AM30" s="54"/>
    </row>
    <row r="31" spans="1:39" x14ac:dyDescent="0.4">
      <c r="A31" s="43"/>
      <c r="B31" s="391" t="s">
        <v>131</v>
      </c>
      <c r="C31" s="703"/>
      <c r="D31" s="703"/>
      <c r="E31" s="703"/>
      <c r="F31" s="703"/>
      <c r="G31" s="703"/>
      <c r="H31" s="703"/>
      <c r="I31" s="703"/>
      <c r="J31" s="703"/>
      <c r="K31" s="703"/>
      <c r="L31" s="703"/>
      <c r="M31" s="703"/>
      <c r="N31" s="703"/>
      <c r="O31" s="703"/>
      <c r="P31" s="703"/>
      <c r="Q31" s="703"/>
      <c r="R31" s="703"/>
      <c r="S31" s="703"/>
      <c r="T31" s="703"/>
      <c r="U31" s="703"/>
      <c r="V31" s="703"/>
      <c r="W31" s="703"/>
      <c r="X31" s="703"/>
      <c r="Y31" s="703"/>
      <c r="Z31" s="703"/>
      <c r="AA31" s="703"/>
      <c r="AB31" s="703"/>
      <c r="AC31" s="703"/>
      <c r="AD31" s="703"/>
      <c r="AE31" s="703"/>
      <c r="AF31" s="703"/>
      <c r="AG31" s="703"/>
      <c r="AH31" s="703"/>
      <c r="AI31" s="703"/>
      <c r="AJ31" s="703"/>
      <c r="AK31" s="703"/>
      <c r="AL31" s="703"/>
      <c r="AM31" s="393"/>
    </row>
    <row r="32" spans="1:39" x14ac:dyDescent="0.4">
      <c r="A32" s="43"/>
      <c r="B32" s="394"/>
      <c r="C32" s="703"/>
      <c r="D32" s="703"/>
      <c r="E32" s="703"/>
      <c r="F32" s="703"/>
      <c r="G32" s="703"/>
      <c r="H32" s="703"/>
      <c r="I32" s="703"/>
      <c r="J32" s="703"/>
      <c r="K32" s="703"/>
      <c r="L32" s="703"/>
      <c r="M32" s="703"/>
      <c r="N32" s="703"/>
      <c r="O32" s="703"/>
      <c r="P32" s="703"/>
      <c r="Q32" s="703"/>
      <c r="R32" s="703"/>
      <c r="S32" s="703"/>
      <c r="T32" s="703"/>
      <c r="U32" s="703"/>
      <c r="V32" s="703"/>
      <c r="W32" s="703"/>
      <c r="X32" s="703"/>
      <c r="Y32" s="703"/>
      <c r="Z32" s="703"/>
      <c r="AA32" s="703"/>
      <c r="AB32" s="703"/>
      <c r="AC32" s="703"/>
      <c r="AD32" s="703"/>
      <c r="AE32" s="703"/>
      <c r="AF32" s="703"/>
      <c r="AG32" s="703"/>
      <c r="AH32" s="703"/>
      <c r="AI32" s="703"/>
      <c r="AJ32" s="703"/>
      <c r="AK32" s="703"/>
      <c r="AL32" s="703"/>
      <c r="AM32" s="393"/>
    </row>
    <row r="33" spans="1:43" x14ac:dyDescent="0.4">
      <c r="A33" s="43"/>
      <c r="B33" s="395"/>
      <c r="C33" s="703"/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  <c r="Q33" s="703"/>
      <c r="R33" s="703"/>
      <c r="S33" s="703"/>
      <c r="T33" s="703"/>
      <c r="U33" s="703"/>
      <c r="V33" s="703"/>
      <c r="W33" s="703"/>
      <c r="X33" s="703"/>
      <c r="Y33" s="703"/>
      <c r="Z33" s="703"/>
      <c r="AA33" s="703"/>
      <c r="AB33" s="703"/>
      <c r="AC33" s="703"/>
      <c r="AD33" s="703"/>
      <c r="AE33" s="703"/>
      <c r="AF33" s="703"/>
      <c r="AG33" s="703"/>
      <c r="AH33" s="703"/>
      <c r="AI33" s="703"/>
      <c r="AJ33" s="703"/>
      <c r="AK33" s="703"/>
      <c r="AL33" s="703"/>
      <c r="AM33" s="393"/>
    </row>
    <row r="34" spans="1:43" ht="15" customHeight="1" thickBot="1" x14ac:dyDescent="0.45">
      <c r="A34" s="43"/>
      <c r="B34" s="396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8"/>
    </row>
    <row r="35" spans="1:43" ht="15" customHeight="1" x14ac:dyDescent="0.4">
      <c r="A35" s="43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67"/>
      <c r="Q35" s="68"/>
      <c r="R35" s="68"/>
      <c r="S35" s="68"/>
      <c r="T35" s="68"/>
      <c r="U35" s="68"/>
      <c r="V35" s="68"/>
      <c r="W35" s="68"/>
      <c r="X35" s="69"/>
      <c r="Y35" s="68"/>
      <c r="Z35" s="68"/>
      <c r="AA35" s="68"/>
      <c r="AB35" s="68"/>
      <c r="AC35" s="68"/>
      <c r="AD35" s="50"/>
      <c r="AE35" s="50"/>
      <c r="AF35" s="50"/>
      <c r="AG35" s="50"/>
      <c r="AH35" s="50"/>
      <c r="AI35" s="50"/>
      <c r="AJ35" s="50"/>
      <c r="AK35" s="50"/>
      <c r="AL35" s="50"/>
      <c r="AM35" s="52"/>
    </row>
    <row r="36" spans="1:43" ht="15.75" customHeight="1" x14ac:dyDescent="0.4">
      <c r="A36" s="43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43" ht="15.7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43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3" ht="15.75" customHeight="1" x14ac:dyDescent="0.4">
      <c r="A39" s="43"/>
      <c r="B39" s="365" t="s">
        <v>59</v>
      </c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70"/>
    </row>
    <row r="40" spans="1:43" ht="15.75" customHeight="1" x14ac:dyDescent="0.4">
      <c r="A40" s="43"/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70"/>
    </row>
    <row r="41" spans="1:43" ht="15.75" customHeight="1" x14ac:dyDescent="0.4">
      <c r="A41" s="43"/>
      <c r="B41" s="43" t="s">
        <v>42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0"/>
    </row>
    <row r="42" spans="1:43" ht="18.75" customHeight="1" x14ac:dyDescent="0.15">
      <c r="A42" s="43"/>
      <c r="B42" s="342" t="s">
        <v>103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72"/>
      <c r="AL42" s="72"/>
      <c r="AM42" s="72"/>
    </row>
    <row r="43" spans="1:43" ht="15.75" customHeight="1" x14ac:dyDescent="0.4">
      <c r="A43" s="43"/>
      <c r="B43" s="70"/>
      <c r="C43" s="73" t="s">
        <v>70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</row>
    <row r="44" spans="1:43" ht="15.75" customHeight="1" x14ac:dyDescent="0.4">
      <c r="A44" s="43"/>
      <c r="B44" s="70"/>
      <c r="C44" s="718"/>
      <c r="D44" s="718"/>
      <c r="E44" s="718"/>
      <c r="F44" s="718"/>
      <c r="G44" s="718"/>
      <c r="H44" s="718"/>
      <c r="I44" s="718"/>
      <c r="J44" s="718"/>
      <c r="K44" s="718"/>
      <c r="L44" s="718"/>
      <c r="M44" s="718"/>
      <c r="N44" s="718"/>
      <c r="O44" s="718"/>
      <c r="P44" s="718"/>
      <c r="Q44" s="718"/>
      <c r="R44" s="718"/>
      <c r="S44" s="718"/>
      <c r="T44" s="718"/>
      <c r="U44" s="718"/>
      <c r="V44" s="718"/>
      <c r="W44" s="718"/>
      <c r="X44" s="718"/>
      <c r="Y44" s="718"/>
      <c r="Z44" s="718"/>
      <c r="AA44" s="718"/>
      <c r="AB44" s="718"/>
      <c r="AC44" s="718"/>
      <c r="AD44" s="718"/>
      <c r="AE44" s="718"/>
      <c r="AF44" s="718"/>
      <c r="AG44" s="718"/>
      <c r="AH44" s="718"/>
      <c r="AI44" s="718"/>
      <c r="AJ44" s="718"/>
      <c r="AK44" s="718"/>
      <c r="AL44" s="718"/>
      <c r="AM44" s="70"/>
      <c r="AP44" s="3" t="s">
        <v>135</v>
      </c>
      <c r="AQ44" s="3">
        <v>365</v>
      </c>
    </row>
    <row r="45" spans="1:43" x14ac:dyDescent="0.15">
      <c r="A45" s="43"/>
      <c r="B45" s="43"/>
      <c r="C45" s="718"/>
      <c r="D45" s="718"/>
      <c r="E45" s="718"/>
      <c r="F45" s="718"/>
      <c r="G45" s="718"/>
      <c r="H45" s="718"/>
      <c r="I45" s="718"/>
      <c r="J45" s="718"/>
      <c r="K45" s="718"/>
      <c r="L45" s="718"/>
      <c r="M45" s="718"/>
      <c r="N45" s="718"/>
      <c r="O45" s="718"/>
      <c r="P45" s="718"/>
      <c r="Q45" s="718"/>
      <c r="R45" s="718"/>
      <c r="S45" s="718"/>
      <c r="T45" s="718"/>
      <c r="U45" s="718"/>
      <c r="V45" s="718"/>
      <c r="W45" s="718"/>
      <c r="X45" s="718"/>
      <c r="Y45" s="718"/>
      <c r="Z45" s="718"/>
      <c r="AA45" s="718"/>
      <c r="AB45" s="718"/>
      <c r="AC45" s="718"/>
      <c r="AD45" s="718"/>
      <c r="AE45" s="718"/>
      <c r="AF45" s="718"/>
      <c r="AG45" s="718"/>
      <c r="AH45" s="718"/>
      <c r="AI45" s="718"/>
      <c r="AJ45" s="718"/>
      <c r="AK45" s="718"/>
      <c r="AL45" s="718"/>
      <c r="AM45" s="72"/>
      <c r="AP45" s="3" t="s">
        <v>136</v>
      </c>
      <c r="AQ45" s="3">
        <v>366</v>
      </c>
    </row>
    <row r="46" spans="1:43" x14ac:dyDescent="0.15">
      <c r="A46" s="43"/>
      <c r="B46" s="43" t="s">
        <v>117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2"/>
      <c r="AM46" s="72"/>
      <c r="AP46" s="3" t="s">
        <v>137</v>
      </c>
      <c r="AQ46" s="3">
        <v>365</v>
      </c>
    </row>
    <row r="47" spans="1:43" x14ac:dyDescent="0.15">
      <c r="A47" s="43"/>
      <c r="B47" s="43" t="s">
        <v>113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2"/>
      <c r="AM47" s="72"/>
      <c r="AP47" s="3" t="s">
        <v>138</v>
      </c>
      <c r="AQ47" s="3">
        <v>365</v>
      </c>
    </row>
    <row r="48" spans="1:43" s="3" customFormat="1" ht="14.25" customHeight="1" x14ac:dyDescent="0.4">
      <c r="A48" s="43"/>
      <c r="B48" s="50"/>
      <c r="C48" s="51"/>
      <c r="D48" s="51"/>
      <c r="E48" s="51"/>
      <c r="F48" s="51"/>
      <c r="G48" s="51"/>
      <c r="H48" s="51"/>
      <c r="I48" s="51"/>
      <c r="J48" s="50"/>
      <c r="K48" s="50"/>
      <c r="L48" s="50"/>
      <c r="M48" s="678" t="s">
        <v>29</v>
      </c>
      <c r="N48" s="678"/>
      <c r="O48" s="678"/>
      <c r="P48" s="678"/>
      <c r="Q48" s="678"/>
      <c r="R48" s="678"/>
      <c r="S48" s="678"/>
      <c r="T48" s="678"/>
      <c r="U48" s="678"/>
      <c r="V48" s="347" t="s">
        <v>73</v>
      </c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43"/>
      <c r="AP48" s="3" t="s">
        <v>139</v>
      </c>
      <c r="AQ48" s="3">
        <v>365</v>
      </c>
    </row>
    <row r="49" spans="1:67" s="3" customFormat="1" ht="14.25" customHeight="1" x14ac:dyDescent="0.4">
      <c r="A49" s="43"/>
      <c r="B49" s="50"/>
      <c r="C49" s="51"/>
      <c r="D49" s="51"/>
      <c r="E49" s="51"/>
      <c r="F49" s="51"/>
      <c r="G49" s="51"/>
      <c r="H49" s="51"/>
      <c r="I49" s="51"/>
      <c r="J49" s="50"/>
      <c r="K49" s="52"/>
      <c r="L49" s="52"/>
      <c r="M49" s="714" t="s">
        <v>135</v>
      </c>
      <c r="N49" s="690"/>
      <c r="O49" s="679"/>
      <c r="P49" s="679"/>
      <c r="Q49" s="679"/>
      <c r="R49" s="679"/>
      <c r="S49" s="679"/>
      <c r="T49" s="679"/>
      <c r="U49" s="715"/>
      <c r="V49" s="347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43"/>
    </row>
    <row r="50" spans="1:67" s="3" customFormat="1" ht="14.25" customHeight="1" x14ac:dyDescent="0.4">
      <c r="A50" s="43"/>
      <c r="B50" s="50"/>
      <c r="C50" s="51"/>
      <c r="D50" s="51"/>
      <c r="E50" s="51"/>
      <c r="F50" s="51"/>
      <c r="G50" s="51"/>
      <c r="H50" s="51"/>
      <c r="I50" s="51"/>
      <c r="J50" s="50"/>
      <c r="K50" s="52"/>
      <c r="L50" s="52"/>
      <c r="M50" s="716"/>
      <c r="N50" s="692"/>
      <c r="O50" s="680"/>
      <c r="P50" s="680"/>
      <c r="Q50" s="680"/>
      <c r="R50" s="680"/>
      <c r="S50" s="680"/>
      <c r="T50" s="680"/>
      <c r="U50" s="717"/>
      <c r="V50" s="347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  <c r="AK50" s="348"/>
      <c r="AL50" s="348"/>
      <c r="AM50" s="43"/>
      <c r="AN50" s="13"/>
      <c r="AO50" s="13"/>
    </row>
    <row r="51" spans="1:67" ht="9.9499999999999993" customHeight="1" x14ac:dyDescent="0.4">
      <c r="A51" s="43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43"/>
    </row>
    <row r="52" spans="1:67" x14ac:dyDescent="0.4">
      <c r="A52" s="43"/>
      <c r="B52" s="50" t="s">
        <v>132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67" s="5" customFormat="1" ht="18.75" customHeight="1" x14ac:dyDescent="0.15">
      <c r="A53" s="75"/>
      <c r="B53" s="5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357"/>
      <c r="N53" s="358"/>
      <c r="O53" s="358"/>
      <c r="P53" s="358"/>
      <c r="Q53" s="358"/>
      <c r="R53" s="358"/>
      <c r="S53" s="358"/>
      <c r="T53" s="469" t="s">
        <v>0</v>
      </c>
      <c r="U53" s="470"/>
      <c r="V53" s="88" t="s">
        <v>5</v>
      </c>
      <c r="W53" s="582">
        <f>VLOOKUP(M49,$AP$44:$AQ$48,2,FALSE)</f>
        <v>365</v>
      </c>
      <c r="X53" s="583"/>
      <c r="Y53" s="583"/>
      <c r="Z53" s="469" t="s">
        <v>2</v>
      </c>
      <c r="AA53" s="470"/>
      <c r="AB53" s="88" t="s">
        <v>1</v>
      </c>
      <c r="AC53" s="57"/>
      <c r="AD53" s="721">
        <f>IF(W53="","",ROUNDUP(M53/W53,0))</f>
        <v>0</v>
      </c>
      <c r="AE53" s="722"/>
      <c r="AF53" s="722"/>
      <c r="AG53" s="722"/>
      <c r="AH53" s="722"/>
      <c r="AI53" s="722"/>
      <c r="AJ53" s="723" t="s">
        <v>0</v>
      </c>
      <c r="AK53" s="724"/>
      <c r="AL53" s="56"/>
      <c r="AM53" s="56"/>
      <c r="AN53" s="7"/>
      <c r="AO53" s="7"/>
      <c r="AP53" s="7"/>
      <c r="AR53" s="11"/>
    </row>
    <row r="54" spans="1:67" s="5" customFormat="1" ht="18.75" customHeight="1" thickBot="1" x14ac:dyDescent="0.2">
      <c r="A54" s="75"/>
      <c r="B54" s="7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78" t="s">
        <v>28</v>
      </c>
      <c r="N54" s="56"/>
      <c r="O54" s="56"/>
      <c r="P54" s="56"/>
      <c r="Q54" s="56"/>
      <c r="R54" s="56"/>
      <c r="S54" s="56"/>
      <c r="T54" s="56"/>
      <c r="U54" s="56"/>
      <c r="V54" s="56"/>
      <c r="W54" s="79" t="s">
        <v>34</v>
      </c>
      <c r="X54" s="80"/>
      <c r="Y54" s="80"/>
      <c r="Z54" s="80"/>
      <c r="AA54" s="80"/>
      <c r="AB54" s="80"/>
      <c r="AC54" s="80"/>
      <c r="AD54" s="86"/>
      <c r="AE54" s="327" t="s">
        <v>41</v>
      </c>
      <c r="AF54" s="327"/>
      <c r="AG54" s="327"/>
      <c r="AH54" s="327"/>
      <c r="AI54" s="327"/>
      <c r="AJ54" s="327"/>
      <c r="AK54" s="327"/>
      <c r="AL54" s="84"/>
      <c r="AM54" s="84"/>
      <c r="AN54" s="14"/>
      <c r="AO54" s="14"/>
      <c r="AP54" s="7"/>
      <c r="AQ54" s="7"/>
      <c r="AR54" s="7"/>
      <c r="AT54" s="11"/>
      <c r="AU54" s="11"/>
      <c r="AV54" s="11"/>
      <c r="AW54" s="11"/>
      <c r="AX54" s="11"/>
    </row>
    <row r="55" spans="1:67" s="5" customFormat="1" ht="21.75" thickBot="1" x14ac:dyDescent="0.45">
      <c r="A55" s="75"/>
      <c r="B55" s="75"/>
      <c r="C55" s="75"/>
      <c r="D55" s="75"/>
      <c r="E55" s="77" t="s">
        <v>93</v>
      </c>
      <c r="F55" s="75"/>
      <c r="G55" s="75"/>
      <c r="H55" s="75"/>
      <c r="I55" s="77"/>
      <c r="J55" s="75"/>
      <c r="K55" s="75"/>
      <c r="L55" s="75"/>
      <c r="M55" s="75"/>
      <c r="N55" s="329" t="s">
        <v>133</v>
      </c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30"/>
      <c r="AD55" s="719" t="str">
        <f>IF(M53="","",IFERROR(IF(W53="","",ROUNDUP(AD53*0.4,0)),""))</f>
        <v/>
      </c>
      <c r="AE55" s="720"/>
      <c r="AF55" s="720"/>
      <c r="AG55" s="720"/>
      <c r="AH55" s="720"/>
      <c r="AI55" s="720"/>
      <c r="AJ55" s="455" t="s">
        <v>0</v>
      </c>
      <c r="AK55" s="456"/>
      <c r="AL55" s="85"/>
      <c r="AM55" s="85"/>
      <c r="AQ55" s="11"/>
      <c r="AR55" s="11"/>
      <c r="AS55" s="11"/>
      <c r="AT55" s="11"/>
      <c r="AU55" s="11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s="5" customFormat="1" ht="17.25" customHeight="1" x14ac:dyDescent="0.4">
      <c r="A56" s="75"/>
      <c r="B56" s="75"/>
      <c r="C56" s="75"/>
      <c r="D56" s="75"/>
      <c r="E56" s="75"/>
      <c r="F56" s="75"/>
      <c r="G56" s="75"/>
      <c r="H56" s="75"/>
      <c r="I56" s="77"/>
      <c r="J56" s="75"/>
      <c r="K56" s="75"/>
      <c r="L56" s="75"/>
      <c r="M56" s="75"/>
      <c r="N56" s="81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3"/>
      <c r="AD56" s="87"/>
      <c r="AE56" s="335" t="s">
        <v>102</v>
      </c>
      <c r="AF56" s="336"/>
      <c r="AG56" s="336"/>
      <c r="AH56" s="336"/>
      <c r="AI56" s="336"/>
      <c r="AJ56" s="336"/>
      <c r="AK56" s="336"/>
      <c r="AL56" s="336"/>
      <c r="AM56" s="337"/>
      <c r="AQ56" s="11"/>
      <c r="AR56" s="11"/>
      <c r="AS56" s="11"/>
      <c r="AT56" s="11"/>
      <c r="AU56" s="11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s="5" customFormat="1" ht="9.9499999999999993" customHeight="1" thickBot="1" x14ac:dyDescent="0.45">
      <c r="A57" s="75"/>
      <c r="B57" s="75"/>
      <c r="C57" s="75"/>
      <c r="D57" s="75"/>
      <c r="E57" s="725" t="str">
        <f>IF(AD55&lt;=30000,"１日当たりの支給額は一律3万円となります。"&amp;CHAR(10)&amp;"よって算定シートの提出は不要です。","")</f>
        <v/>
      </c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325"/>
      <c r="W57" s="325"/>
      <c r="X57" s="325"/>
      <c r="Y57" s="325"/>
      <c r="Z57" s="325"/>
      <c r="AA57" s="325"/>
      <c r="AB57" s="325"/>
      <c r="AC57" s="83"/>
      <c r="AD57" s="87"/>
      <c r="AE57" s="336"/>
      <c r="AF57" s="336"/>
      <c r="AG57" s="336"/>
      <c r="AH57" s="336"/>
      <c r="AI57" s="336"/>
      <c r="AJ57" s="336"/>
      <c r="AK57" s="336"/>
      <c r="AL57" s="336"/>
      <c r="AM57" s="337"/>
      <c r="AQ57" s="11"/>
      <c r="AR57" s="11"/>
      <c r="AS57" s="11"/>
      <c r="AT57" s="11"/>
      <c r="AU57" s="11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</row>
    <row r="58" spans="1:67" s="5" customFormat="1" ht="18.75" customHeight="1" thickBot="1" x14ac:dyDescent="0.2">
      <c r="A58" s="75"/>
      <c r="B58" s="75"/>
      <c r="C58" s="56"/>
      <c r="D58" s="56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55" t="s">
        <v>91</v>
      </c>
      <c r="W58" s="80"/>
      <c r="X58" s="80"/>
      <c r="Y58" s="80"/>
      <c r="Z58" s="80"/>
      <c r="AA58" s="80"/>
      <c r="AB58" s="80"/>
      <c r="AC58" s="80"/>
      <c r="AD58" s="726" t="str">
        <f>IFERROR(IF(AD55&lt;=30000,"シート不要",MIN(ROUNDUP(AD55,-3),100000)),"")</f>
        <v/>
      </c>
      <c r="AE58" s="727"/>
      <c r="AF58" s="727"/>
      <c r="AG58" s="727"/>
      <c r="AH58" s="727"/>
      <c r="AI58" s="727"/>
      <c r="AJ58" s="455" t="s">
        <v>0</v>
      </c>
      <c r="AK58" s="456"/>
      <c r="AL58" s="84"/>
      <c r="AM58" s="84"/>
      <c r="AN58" s="14"/>
      <c r="AO58" s="14"/>
      <c r="AP58" s="7"/>
      <c r="AQ58" s="7"/>
      <c r="AR58" s="7"/>
      <c r="AT58" s="11"/>
      <c r="AU58" s="11"/>
      <c r="AV58" s="11"/>
      <c r="AW58" s="11"/>
      <c r="AX58" s="11"/>
    </row>
    <row r="59" spans="1:67" ht="17.25" x14ac:dyDescent="0.4">
      <c r="A59" s="43"/>
      <c r="B59" s="50"/>
      <c r="C59" s="50"/>
      <c r="D59" s="50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50"/>
      <c r="W59" s="50"/>
      <c r="X59" s="50"/>
      <c r="Y59" s="50"/>
      <c r="Z59" s="50"/>
      <c r="AA59" s="50"/>
      <c r="AB59" s="50"/>
      <c r="AC59" s="50"/>
      <c r="AD59" s="50"/>
      <c r="AE59" s="713" t="s">
        <v>72</v>
      </c>
      <c r="AF59" s="713"/>
      <c r="AG59" s="713"/>
      <c r="AH59" s="713"/>
      <c r="AI59" s="713"/>
      <c r="AJ59" s="713"/>
      <c r="AK59" s="713"/>
      <c r="AL59" s="50"/>
      <c r="AM59" s="43"/>
    </row>
  </sheetData>
  <sheetProtection algorithmName="SHA-512" hashValue="5OBZTIk1aexLHmXqnKEV7OJxG9DUtrr5dgAyHmJMpZWR2Ug8c86u9qMAaIrdKMfgqwydoeljuo0NiP2bz3RP9w==" saltValue="AU+fWz2NUbUKdMecLzmHWw==" spinCount="100000" sheet="1" objects="1" scenarios="1"/>
  <mergeCells count="66">
    <mergeCell ref="AJ53:AK53"/>
    <mergeCell ref="AE56:AM57"/>
    <mergeCell ref="E57:U58"/>
    <mergeCell ref="AD58:AI58"/>
    <mergeCell ref="AJ58:AK58"/>
    <mergeCell ref="AE59:AK59"/>
    <mergeCell ref="B39:AL40"/>
    <mergeCell ref="B42:AJ42"/>
    <mergeCell ref="M48:U48"/>
    <mergeCell ref="V48:AL50"/>
    <mergeCell ref="M49:U50"/>
    <mergeCell ref="C44:AL45"/>
    <mergeCell ref="AE54:AK54"/>
    <mergeCell ref="N55:AC55"/>
    <mergeCell ref="AD55:AI55"/>
    <mergeCell ref="AJ55:AK55"/>
    <mergeCell ref="M53:S53"/>
    <mergeCell ref="T53:U53"/>
    <mergeCell ref="W53:Y53"/>
    <mergeCell ref="Z53:AA53"/>
    <mergeCell ref="AD53:AI53"/>
    <mergeCell ref="B31:AM34"/>
    <mergeCell ref="E22:O22"/>
    <mergeCell ref="X22:AH22"/>
    <mergeCell ref="E23:E24"/>
    <mergeCell ref="F23:M24"/>
    <mergeCell ref="N23:O24"/>
    <mergeCell ref="P23:Q24"/>
    <mergeCell ref="S23:U24"/>
    <mergeCell ref="V23:W24"/>
    <mergeCell ref="X23:AF24"/>
    <mergeCell ref="AG23:AH24"/>
    <mergeCell ref="AB25:AL26"/>
    <mergeCell ref="X27:AH27"/>
    <mergeCell ref="X28:AF29"/>
    <mergeCell ref="AG28:AH29"/>
    <mergeCell ref="E27:V29"/>
    <mergeCell ref="AB21:AH21"/>
    <mergeCell ref="E16:N16"/>
    <mergeCell ref="Q16:U16"/>
    <mergeCell ref="X16:AH16"/>
    <mergeCell ref="E17:E20"/>
    <mergeCell ref="F17:L20"/>
    <mergeCell ref="M17:N20"/>
    <mergeCell ref="O17:P20"/>
    <mergeCell ref="Q17:Q20"/>
    <mergeCell ref="T17:U20"/>
    <mergeCell ref="V17:W20"/>
    <mergeCell ref="X17:X20"/>
    <mergeCell ref="Y17:AF20"/>
    <mergeCell ref="AG17:AH20"/>
    <mergeCell ref="R17:S20"/>
    <mergeCell ref="A1:AM1"/>
    <mergeCell ref="A2:AM2"/>
    <mergeCell ref="B4:AM5"/>
    <mergeCell ref="B6:N6"/>
    <mergeCell ref="O6:AM6"/>
    <mergeCell ref="A3:AM3"/>
    <mergeCell ref="B8:W8"/>
    <mergeCell ref="X8:AM8"/>
    <mergeCell ref="B9:AM9"/>
    <mergeCell ref="P11:X11"/>
    <mergeCell ref="P12:P13"/>
    <mergeCell ref="Q12:V13"/>
    <mergeCell ref="W12:X13"/>
    <mergeCell ref="Z11:AM13"/>
  </mergeCells>
  <phoneticPr fontId="3"/>
  <dataValidations count="2">
    <dataValidation type="list" allowBlank="1" showInputMessage="1" showErrorMessage="1" sqref="Q12:V13">
      <formula1>$AP$11:$AP$15</formula1>
    </dataValidation>
    <dataValidation type="list" allowBlank="1" showInputMessage="1" showErrorMessage="1" sqref="M49:U50">
      <formula1>$AP$44:$AP$48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1" manualBreakCount="1">
    <brk id="16" max="38" man="1"/>
  </rowBreaks>
  <colBreaks count="1" manualBreakCount="1">
    <brk id="17" max="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161925</xdr:rowOff>
                  </from>
                  <to>
                    <xdr:col>12</xdr:col>
                    <xdr:colOff>95250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11</xdr:col>
                    <xdr:colOff>85725</xdr:colOff>
                    <xdr:row>2</xdr:row>
                    <xdr:rowOff>647700</xdr:rowOff>
                  </from>
                  <to>
                    <xdr:col>12</xdr:col>
                    <xdr:colOff>76200</xdr:colOff>
                    <xdr:row>2</xdr:row>
                    <xdr:rowOff>800100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35"/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7"/>
      <c r="AH1" s="437"/>
      <c r="AI1" s="437"/>
      <c r="AJ1" s="437"/>
      <c r="AK1" s="437"/>
      <c r="AL1" s="437"/>
      <c r="AM1" s="437"/>
      <c r="AN1" s="32"/>
      <c r="AO1" s="32"/>
      <c r="AR1" s="30"/>
      <c r="AS1" s="30"/>
    </row>
    <row r="2" spans="1:45" ht="32.25" x14ac:dyDescent="0.4">
      <c r="A2" s="438" t="s">
        <v>120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7"/>
      <c r="AC2" s="737"/>
      <c r="AD2" s="737"/>
      <c r="AE2" s="737"/>
      <c r="AF2" s="737"/>
      <c r="AG2" s="738"/>
      <c r="AH2" s="738"/>
      <c r="AI2" s="738"/>
      <c r="AJ2" s="738"/>
      <c r="AK2" s="738"/>
      <c r="AL2" s="738"/>
      <c r="AM2" s="739"/>
      <c r="AN2" s="32"/>
      <c r="AO2" s="32"/>
      <c r="AR2" s="30"/>
      <c r="AS2" s="30"/>
    </row>
    <row r="3" spans="1:45" ht="55.5" customHeight="1" thickBot="1" x14ac:dyDescent="0.45">
      <c r="A3" s="442" t="s">
        <v>124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4"/>
      <c r="AH3" s="444"/>
      <c r="AI3" s="444"/>
      <c r="AJ3" s="444"/>
      <c r="AK3" s="444"/>
      <c r="AL3" s="444"/>
      <c r="AM3" s="445"/>
      <c r="AN3" s="32"/>
      <c r="AO3" s="32"/>
      <c r="AR3" s="30"/>
      <c r="AS3" s="30"/>
    </row>
    <row r="4" spans="1:45" ht="25.5" customHeight="1" x14ac:dyDescent="0.4">
      <c r="A4" s="446" t="s">
        <v>108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32"/>
      <c r="AO4" s="32"/>
      <c r="AR4" s="30"/>
      <c r="AS4" s="30"/>
    </row>
    <row r="5" spans="1:45" ht="36.75" customHeight="1" x14ac:dyDescent="0.4">
      <c r="A5" s="688" t="s">
        <v>123</v>
      </c>
      <c r="B5" s="689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89"/>
      <c r="AF5" s="689"/>
      <c r="AG5" s="689"/>
      <c r="AH5" s="689"/>
      <c r="AI5" s="689"/>
      <c r="AJ5" s="689"/>
      <c r="AK5" s="689"/>
      <c r="AL5" s="689"/>
      <c r="AM5" s="689"/>
      <c r="AN5" s="32"/>
      <c r="AO5" s="32"/>
      <c r="AR5" s="30"/>
      <c r="AS5" s="30"/>
    </row>
    <row r="6" spans="1:45" ht="24.75" customHeight="1" x14ac:dyDescent="0.4">
      <c r="A6" s="43"/>
      <c r="B6" s="447" t="s">
        <v>77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32"/>
      <c r="AO6" s="32"/>
    </row>
    <row r="7" spans="1:45" ht="24.75" customHeight="1" x14ac:dyDescent="0.4">
      <c r="A7" s="43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32"/>
      <c r="AO7" s="32"/>
    </row>
    <row r="8" spans="1:45" ht="24.75" customHeight="1" x14ac:dyDescent="0.4">
      <c r="A8" s="43"/>
      <c r="B8" s="433" t="s">
        <v>19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736" t="s">
        <v>20</v>
      </c>
      <c r="P8" s="736"/>
      <c r="Q8" s="736"/>
      <c r="R8" s="736"/>
      <c r="S8" s="736"/>
      <c r="T8" s="736"/>
      <c r="U8" s="736"/>
      <c r="V8" s="736"/>
      <c r="W8" s="736"/>
      <c r="X8" s="736"/>
      <c r="Y8" s="736"/>
      <c r="Z8" s="736"/>
      <c r="AA8" s="736"/>
      <c r="AB8" s="736"/>
      <c r="AC8" s="736"/>
      <c r="AD8" s="736"/>
      <c r="AE8" s="736"/>
      <c r="AF8" s="736"/>
      <c r="AG8" s="736"/>
      <c r="AH8" s="736"/>
      <c r="AI8" s="736"/>
      <c r="AJ8" s="736"/>
      <c r="AK8" s="736"/>
      <c r="AL8" s="736"/>
      <c r="AM8" s="736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421" t="s">
        <v>71</v>
      </c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532" t="s">
        <v>67</v>
      </c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90"/>
      <c r="AO10" s="90"/>
    </row>
    <row r="11" spans="1:45" s="4" customFormat="1" ht="26.25" customHeight="1" x14ac:dyDescent="0.4">
      <c r="A11" s="43"/>
      <c r="B11" s="423" t="s">
        <v>26</v>
      </c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424"/>
      <c r="AD11" s="424"/>
      <c r="AE11" s="424"/>
      <c r="AF11" s="424"/>
      <c r="AG11" s="424"/>
      <c r="AH11" s="424"/>
      <c r="AI11" s="424"/>
      <c r="AJ11" s="424"/>
      <c r="AK11" s="424"/>
      <c r="AL11" s="424"/>
      <c r="AM11" s="425"/>
      <c r="AN11" s="32"/>
      <c r="AO11" s="92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677" t="s">
        <v>24</v>
      </c>
      <c r="Q13" s="677"/>
      <c r="R13" s="677"/>
      <c r="S13" s="677"/>
      <c r="T13" s="677"/>
      <c r="U13" s="677"/>
      <c r="V13" s="677"/>
      <c r="W13" s="678"/>
      <c r="X13" s="678"/>
      <c r="Y13" s="50"/>
      <c r="Z13" s="427" t="s">
        <v>66</v>
      </c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7"/>
      <c r="AM13" s="427"/>
      <c r="AN13" s="427"/>
      <c r="AO13" s="428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524" t="s">
        <v>9</v>
      </c>
      <c r="Q14" s="351"/>
      <c r="R14" s="351"/>
      <c r="S14" s="351"/>
      <c r="T14" s="351"/>
      <c r="U14" s="351"/>
      <c r="V14" s="351"/>
      <c r="W14" s="681" t="s">
        <v>11</v>
      </c>
      <c r="X14" s="682"/>
      <c r="Y14" s="50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8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504"/>
      <c r="Q15" s="355"/>
      <c r="R15" s="355"/>
      <c r="S15" s="355"/>
      <c r="T15" s="355"/>
      <c r="U15" s="355"/>
      <c r="V15" s="355"/>
      <c r="W15" s="683"/>
      <c r="X15" s="684"/>
      <c r="Y15" s="50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8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508" t="s">
        <v>63</v>
      </c>
      <c r="F18" s="506"/>
      <c r="G18" s="506"/>
      <c r="H18" s="506"/>
      <c r="I18" s="506"/>
      <c r="J18" s="506"/>
      <c r="K18" s="506"/>
      <c r="L18" s="506"/>
      <c r="M18" s="506"/>
      <c r="N18" s="507"/>
      <c r="O18" s="64"/>
      <c r="P18" s="50"/>
      <c r="Q18" s="509" t="s">
        <v>68</v>
      </c>
      <c r="R18" s="510"/>
      <c r="S18" s="510"/>
      <c r="T18" s="510"/>
      <c r="U18" s="511"/>
      <c r="V18" s="50"/>
      <c r="W18" s="50"/>
      <c r="X18" s="481" t="s">
        <v>40</v>
      </c>
      <c r="Y18" s="506"/>
      <c r="Z18" s="506"/>
      <c r="AA18" s="506"/>
      <c r="AB18" s="506"/>
      <c r="AC18" s="506"/>
      <c r="AD18" s="506"/>
      <c r="AE18" s="506"/>
      <c r="AF18" s="506"/>
      <c r="AG18" s="506"/>
      <c r="AH18" s="507"/>
      <c r="AI18" s="62"/>
      <c r="AJ18" s="62"/>
      <c r="AK18" s="62"/>
      <c r="AL18" s="62"/>
      <c r="AM18" s="54"/>
      <c r="AN18" s="32"/>
      <c r="AO18" s="95"/>
    </row>
    <row r="19" spans="1:42" ht="9.9499999999999993" customHeight="1" x14ac:dyDescent="0.4">
      <c r="A19" s="43"/>
      <c r="B19" s="49"/>
      <c r="C19" s="50"/>
      <c r="D19" s="50"/>
      <c r="E19" s="503" t="s">
        <v>8</v>
      </c>
      <c r="F19" s="350"/>
      <c r="G19" s="350"/>
      <c r="H19" s="350"/>
      <c r="I19" s="350"/>
      <c r="J19" s="350"/>
      <c r="K19" s="350"/>
      <c r="L19" s="350"/>
      <c r="M19" s="484" t="s">
        <v>0</v>
      </c>
      <c r="N19" s="485"/>
      <c r="O19" s="377" t="s">
        <v>5</v>
      </c>
      <c r="P19" s="377"/>
      <c r="Q19" s="524" t="s">
        <v>6</v>
      </c>
      <c r="R19" s="406">
        <v>28</v>
      </c>
      <c r="S19" s="407"/>
      <c r="T19" s="641" t="s">
        <v>2</v>
      </c>
      <c r="U19" s="693"/>
      <c r="V19" s="378" t="s">
        <v>1</v>
      </c>
      <c r="W19" s="378"/>
      <c r="X19" s="503" t="s">
        <v>7</v>
      </c>
      <c r="Y19" s="416"/>
      <c r="Z19" s="416"/>
      <c r="AA19" s="416"/>
      <c r="AB19" s="416"/>
      <c r="AC19" s="416"/>
      <c r="AD19" s="416"/>
      <c r="AE19" s="416"/>
      <c r="AF19" s="416"/>
      <c r="AG19" s="484" t="s">
        <v>0</v>
      </c>
      <c r="AH19" s="485"/>
      <c r="AI19" s="63"/>
      <c r="AJ19" s="63"/>
      <c r="AK19" s="63"/>
      <c r="AL19" s="63"/>
      <c r="AM19" s="54"/>
      <c r="AN19" s="32"/>
      <c r="AO19" s="103"/>
      <c r="AP19" s="30"/>
    </row>
    <row r="20" spans="1:42" ht="9.9499999999999993" customHeight="1" x14ac:dyDescent="0.4">
      <c r="A20" s="43"/>
      <c r="B20" s="49"/>
      <c r="C20" s="50"/>
      <c r="D20" s="50"/>
      <c r="E20" s="503"/>
      <c r="F20" s="404"/>
      <c r="G20" s="404"/>
      <c r="H20" s="404"/>
      <c r="I20" s="404"/>
      <c r="J20" s="404"/>
      <c r="K20" s="404"/>
      <c r="L20" s="404"/>
      <c r="M20" s="484"/>
      <c r="N20" s="485"/>
      <c r="O20" s="377"/>
      <c r="P20" s="377"/>
      <c r="Q20" s="503"/>
      <c r="R20" s="408"/>
      <c r="S20" s="409"/>
      <c r="T20" s="516"/>
      <c r="U20" s="517"/>
      <c r="V20" s="378"/>
      <c r="W20" s="378"/>
      <c r="X20" s="503"/>
      <c r="Y20" s="417"/>
      <c r="Z20" s="417"/>
      <c r="AA20" s="417"/>
      <c r="AB20" s="417"/>
      <c r="AC20" s="417"/>
      <c r="AD20" s="417"/>
      <c r="AE20" s="417"/>
      <c r="AF20" s="417"/>
      <c r="AG20" s="484"/>
      <c r="AH20" s="485"/>
      <c r="AI20" s="63"/>
      <c r="AJ20" s="63"/>
      <c r="AK20" s="63"/>
      <c r="AL20" s="63"/>
      <c r="AM20" s="54"/>
      <c r="AN20" s="32"/>
      <c r="AO20" s="103"/>
      <c r="AP20" s="30"/>
    </row>
    <row r="21" spans="1:42" ht="9.9499999999999993" customHeight="1" x14ac:dyDescent="0.4">
      <c r="A21" s="43"/>
      <c r="B21" s="49"/>
      <c r="C21" s="50"/>
      <c r="D21" s="50"/>
      <c r="E21" s="503"/>
      <c r="F21" s="404"/>
      <c r="G21" s="404"/>
      <c r="H21" s="404"/>
      <c r="I21" s="404"/>
      <c r="J21" s="404"/>
      <c r="K21" s="404"/>
      <c r="L21" s="404"/>
      <c r="M21" s="484"/>
      <c r="N21" s="485"/>
      <c r="O21" s="377"/>
      <c r="P21" s="377"/>
      <c r="Q21" s="503"/>
      <c r="R21" s="406">
        <v>29</v>
      </c>
      <c r="S21" s="407"/>
      <c r="T21" s="516"/>
      <c r="U21" s="517"/>
      <c r="V21" s="378"/>
      <c r="W21" s="378"/>
      <c r="X21" s="503"/>
      <c r="Y21" s="417"/>
      <c r="Z21" s="417"/>
      <c r="AA21" s="417"/>
      <c r="AB21" s="417"/>
      <c r="AC21" s="417"/>
      <c r="AD21" s="417"/>
      <c r="AE21" s="417"/>
      <c r="AF21" s="417"/>
      <c r="AG21" s="484"/>
      <c r="AH21" s="485"/>
      <c r="AI21" s="63"/>
      <c r="AJ21" s="63"/>
      <c r="AK21" s="63"/>
      <c r="AL21" s="63"/>
      <c r="AM21" s="54"/>
      <c r="AN21" s="32"/>
      <c r="AO21" s="103"/>
      <c r="AP21" s="30"/>
    </row>
    <row r="22" spans="1:42" ht="9.9499999999999993" customHeight="1" x14ac:dyDescent="0.4">
      <c r="A22" s="43"/>
      <c r="B22" s="49"/>
      <c r="C22" s="50"/>
      <c r="D22" s="50"/>
      <c r="E22" s="504"/>
      <c r="F22" s="354"/>
      <c r="G22" s="354"/>
      <c r="H22" s="354"/>
      <c r="I22" s="354"/>
      <c r="J22" s="354"/>
      <c r="K22" s="354"/>
      <c r="L22" s="354"/>
      <c r="M22" s="486"/>
      <c r="N22" s="487"/>
      <c r="O22" s="377"/>
      <c r="P22" s="377"/>
      <c r="Q22" s="504"/>
      <c r="R22" s="419"/>
      <c r="S22" s="420"/>
      <c r="T22" s="518"/>
      <c r="U22" s="519"/>
      <c r="V22" s="378"/>
      <c r="W22" s="378"/>
      <c r="X22" s="504"/>
      <c r="Y22" s="418"/>
      <c r="Z22" s="418"/>
      <c r="AA22" s="418"/>
      <c r="AB22" s="418"/>
      <c r="AC22" s="418"/>
      <c r="AD22" s="418"/>
      <c r="AE22" s="418"/>
      <c r="AF22" s="418"/>
      <c r="AG22" s="486"/>
      <c r="AH22" s="487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99" t="s">
        <v>41</v>
      </c>
      <c r="AC23" s="399"/>
      <c r="AD23" s="399"/>
      <c r="AE23" s="399"/>
      <c r="AF23" s="399"/>
      <c r="AG23" s="399"/>
      <c r="AH23" s="399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81" t="s">
        <v>40</v>
      </c>
      <c r="F24" s="506"/>
      <c r="G24" s="506"/>
      <c r="H24" s="506"/>
      <c r="I24" s="506"/>
      <c r="J24" s="506"/>
      <c r="K24" s="506"/>
      <c r="L24" s="506"/>
      <c r="M24" s="506"/>
      <c r="N24" s="506"/>
      <c r="O24" s="507"/>
      <c r="P24" s="50"/>
      <c r="Q24" s="50"/>
      <c r="R24" s="50"/>
      <c r="S24" s="50"/>
      <c r="T24" s="50"/>
      <c r="U24" s="50"/>
      <c r="V24" s="50"/>
      <c r="W24" s="50"/>
      <c r="X24" s="481" t="s">
        <v>31</v>
      </c>
      <c r="Y24" s="506"/>
      <c r="Z24" s="506"/>
      <c r="AA24" s="506"/>
      <c r="AB24" s="506"/>
      <c r="AC24" s="506"/>
      <c r="AD24" s="506"/>
      <c r="AE24" s="506"/>
      <c r="AF24" s="506"/>
      <c r="AG24" s="506"/>
      <c r="AH24" s="507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3" t="s">
        <v>7</v>
      </c>
      <c r="F25" s="371"/>
      <c r="G25" s="371"/>
      <c r="H25" s="371"/>
      <c r="I25" s="371"/>
      <c r="J25" s="371"/>
      <c r="K25" s="371"/>
      <c r="L25" s="371"/>
      <c r="M25" s="371"/>
      <c r="N25" s="484" t="s">
        <v>0</v>
      </c>
      <c r="O25" s="485"/>
      <c r="P25" s="377" t="s">
        <v>3</v>
      </c>
      <c r="Q25" s="377"/>
      <c r="R25" s="285"/>
      <c r="S25" s="377">
        <v>0.4</v>
      </c>
      <c r="T25" s="377"/>
      <c r="U25" s="377"/>
      <c r="V25" s="378" t="s">
        <v>1</v>
      </c>
      <c r="W25" s="378"/>
      <c r="X25" s="349" t="str">
        <f>IF(F19="","",IFERROR(IF(R21="","",ROUNDUP(F25*S25,0)),""))</f>
        <v/>
      </c>
      <c r="Y25" s="351"/>
      <c r="Z25" s="351"/>
      <c r="AA25" s="351"/>
      <c r="AB25" s="351"/>
      <c r="AC25" s="351"/>
      <c r="AD25" s="351"/>
      <c r="AE25" s="351"/>
      <c r="AF25" s="351"/>
      <c r="AG25" s="484" t="s">
        <v>0</v>
      </c>
      <c r="AH25" s="485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504"/>
      <c r="F26" s="372"/>
      <c r="G26" s="372"/>
      <c r="H26" s="372"/>
      <c r="I26" s="372"/>
      <c r="J26" s="372"/>
      <c r="K26" s="372"/>
      <c r="L26" s="372"/>
      <c r="M26" s="372"/>
      <c r="N26" s="486"/>
      <c r="O26" s="487"/>
      <c r="P26" s="377"/>
      <c r="Q26" s="377"/>
      <c r="R26" s="285"/>
      <c r="S26" s="377"/>
      <c r="T26" s="377"/>
      <c r="U26" s="377"/>
      <c r="V26" s="378"/>
      <c r="W26" s="378"/>
      <c r="X26" s="353"/>
      <c r="Y26" s="355"/>
      <c r="Z26" s="355"/>
      <c r="AA26" s="355"/>
      <c r="AB26" s="355"/>
      <c r="AC26" s="355"/>
      <c r="AD26" s="355"/>
      <c r="AE26" s="355"/>
      <c r="AF26" s="355"/>
      <c r="AG26" s="486"/>
      <c r="AH26" s="487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35" t="s">
        <v>102</v>
      </c>
      <c r="AC27" s="335"/>
      <c r="AD27" s="335"/>
      <c r="AE27" s="335"/>
      <c r="AF27" s="335"/>
      <c r="AG27" s="335"/>
      <c r="AH27" s="335"/>
      <c r="AI27" s="379"/>
      <c r="AJ27" s="379"/>
      <c r="AK27" s="379"/>
      <c r="AL27" s="379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0"/>
      <c r="AC28" s="380"/>
      <c r="AD28" s="380"/>
      <c r="AE28" s="380"/>
      <c r="AF28" s="380"/>
      <c r="AG28" s="380"/>
      <c r="AH28" s="380"/>
      <c r="AI28" s="379"/>
      <c r="AJ28" s="379"/>
      <c r="AK28" s="379"/>
      <c r="AL28" s="379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90" t="s">
        <v>25</v>
      </c>
      <c r="Y29" s="491"/>
      <c r="Z29" s="491"/>
      <c r="AA29" s="491"/>
      <c r="AB29" s="491"/>
      <c r="AC29" s="491"/>
      <c r="AD29" s="491"/>
      <c r="AE29" s="491"/>
      <c r="AF29" s="491"/>
      <c r="AG29" s="491"/>
      <c r="AH29" s="492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84" t="str">
        <f>IFERROR(IF(X25&lt;=25000,"ERROR",MIN(ROUNDUP(X25,-3),75000)),"")</f>
        <v/>
      </c>
      <c r="Y30" s="385"/>
      <c r="Z30" s="385"/>
      <c r="AA30" s="385"/>
      <c r="AB30" s="385"/>
      <c r="AC30" s="385"/>
      <c r="AD30" s="385"/>
      <c r="AE30" s="385"/>
      <c r="AF30" s="385"/>
      <c r="AG30" s="484" t="s">
        <v>0</v>
      </c>
      <c r="AH30" s="493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86"/>
      <c r="Y31" s="387"/>
      <c r="Z31" s="387"/>
      <c r="AA31" s="387"/>
      <c r="AB31" s="387"/>
      <c r="AC31" s="387"/>
      <c r="AD31" s="387"/>
      <c r="AE31" s="387"/>
      <c r="AF31" s="387"/>
      <c r="AG31" s="494"/>
      <c r="AH31" s="495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0" t="s">
        <v>72</v>
      </c>
      <c r="AD32" s="280"/>
      <c r="AE32" s="280"/>
      <c r="AF32" s="280"/>
      <c r="AG32" s="280"/>
      <c r="AH32" s="280"/>
      <c r="AI32" s="280"/>
      <c r="AJ32" s="50"/>
      <c r="AK32" s="50"/>
      <c r="AL32" s="50"/>
      <c r="AM32" s="54"/>
      <c r="AN32" s="32"/>
      <c r="AO32" s="32"/>
    </row>
    <row r="33" spans="1:42" x14ac:dyDescent="0.4">
      <c r="A33" s="43"/>
      <c r="B33" s="728" t="s">
        <v>65</v>
      </c>
      <c r="C33" s="729"/>
      <c r="D33" s="729"/>
      <c r="E33" s="729"/>
      <c r="F33" s="729"/>
      <c r="G33" s="729"/>
      <c r="H33" s="729"/>
      <c r="I33" s="729"/>
      <c r="J33" s="729"/>
      <c r="K33" s="729"/>
      <c r="L33" s="729"/>
      <c r="M33" s="729"/>
      <c r="N33" s="729"/>
      <c r="O33" s="729"/>
      <c r="P33" s="729"/>
      <c r="Q33" s="729"/>
      <c r="R33" s="729"/>
      <c r="S33" s="729"/>
      <c r="T33" s="729"/>
      <c r="U33" s="729"/>
      <c r="V33" s="729"/>
      <c r="W33" s="729"/>
      <c r="X33" s="729"/>
      <c r="Y33" s="729"/>
      <c r="Z33" s="729"/>
      <c r="AA33" s="729"/>
      <c r="AB33" s="729"/>
      <c r="AC33" s="729"/>
      <c r="AD33" s="729"/>
      <c r="AE33" s="729"/>
      <c r="AF33" s="729"/>
      <c r="AG33" s="729"/>
      <c r="AH33" s="729"/>
      <c r="AI33" s="729"/>
      <c r="AJ33" s="729"/>
      <c r="AK33" s="729"/>
      <c r="AL33" s="729"/>
      <c r="AM33" s="730"/>
      <c r="AN33" s="32"/>
      <c r="AO33" s="32"/>
    </row>
    <row r="34" spans="1:42" x14ac:dyDescent="0.4">
      <c r="A34" s="43"/>
      <c r="B34" s="731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29"/>
      <c r="X34" s="729"/>
      <c r="Y34" s="729"/>
      <c r="Z34" s="729"/>
      <c r="AA34" s="729"/>
      <c r="AB34" s="729"/>
      <c r="AC34" s="729"/>
      <c r="AD34" s="729"/>
      <c r="AE34" s="729"/>
      <c r="AF34" s="729"/>
      <c r="AG34" s="729"/>
      <c r="AH34" s="729"/>
      <c r="AI34" s="729"/>
      <c r="AJ34" s="729"/>
      <c r="AK34" s="729"/>
      <c r="AL34" s="729"/>
      <c r="AM34" s="730"/>
      <c r="AN34" s="32"/>
      <c r="AO34" s="32"/>
    </row>
    <row r="35" spans="1:42" x14ac:dyDescent="0.4">
      <c r="A35" s="43"/>
      <c r="B35" s="732"/>
      <c r="C35" s="729"/>
      <c r="D35" s="729"/>
      <c r="E35" s="729"/>
      <c r="F35" s="729"/>
      <c r="G35" s="729"/>
      <c r="H35" s="729"/>
      <c r="I35" s="729"/>
      <c r="J35" s="729"/>
      <c r="K35" s="729"/>
      <c r="L35" s="729"/>
      <c r="M35" s="729"/>
      <c r="N35" s="729"/>
      <c r="O35" s="729"/>
      <c r="P35" s="729"/>
      <c r="Q35" s="729"/>
      <c r="R35" s="729"/>
      <c r="S35" s="729"/>
      <c r="T35" s="729"/>
      <c r="U35" s="729"/>
      <c r="V35" s="729"/>
      <c r="W35" s="729"/>
      <c r="X35" s="729"/>
      <c r="Y35" s="729"/>
      <c r="Z35" s="729"/>
      <c r="AA35" s="729"/>
      <c r="AB35" s="729"/>
      <c r="AC35" s="729"/>
      <c r="AD35" s="729"/>
      <c r="AE35" s="729"/>
      <c r="AF35" s="729"/>
      <c r="AG35" s="729"/>
      <c r="AH35" s="729"/>
      <c r="AI35" s="729"/>
      <c r="AJ35" s="729"/>
      <c r="AK35" s="729"/>
      <c r="AL35" s="729"/>
      <c r="AM35" s="730"/>
      <c r="AN35" s="32"/>
      <c r="AO35" s="32"/>
    </row>
    <row r="36" spans="1:42" ht="15" customHeight="1" thickBot="1" x14ac:dyDescent="0.45">
      <c r="A36" s="43"/>
      <c r="B36" s="733"/>
      <c r="C36" s="734"/>
      <c r="D36" s="734"/>
      <c r="E36" s="734"/>
      <c r="F36" s="734"/>
      <c r="G36" s="734"/>
      <c r="H36" s="734"/>
      <c r="I36" s="734"/>
      <c r="J36" s="734"/>
      <c r="K36" s="734"/>
      <c r="L36" s="734"/>
      <c r="M36" s="734"/>
      <c r="N36" s="734"/>
      <c r="O36" s="734"/>
      <c r="P36" s="734"/>
      <c r="Q36" s="734"/>
      <c r="R36" s="734"/>
      <c r="S36" s="734"/>
      <c r="T36" s="734"/>
      <c r="U36" s="734"/>
      <c r="V36" s="734"/>
      <c r="W36" s="734"/>
      <c r="X36" s="734"/>
      <c r="Y36" s="734"/>
      <c r="Z36" s="734"/>
      <c r="AA36" s="734"/>
      <c r="AB36" s="734"/>
      <c r="AC36" s="734"/>
      <c r="AD36" s="734"/>
      <c r="AE36" s="734"/>
      <c r="AF36" s="734"/>
      <c r="AG36" s="734"/>
      <c r="AH36" s="734"/>
      <c r="AI36" s="734"/>
      <c r="AJ36" s="734"/>
      <c r="AK36" s="734"/>
      <c r="AL36" s="734"/>
      <c r="AM36" s="735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65" t="s">
        <v>59</v>
      </c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70"/>
      <c r="AN41" s="96"/>
      <c r="AO41" s="96"/>
      <c r="AP41" s="40"/>
    </row>
    <row r="42" spans="1:42" ht="15.75" customHeight="1" x14ac:dyDescent="0.4">
      <c r="A42" s="43"/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70"/>
      <c r="AN42" s="96"/>
      <c r="AO42" s="96"/>
      <c r="AP42" s="40"/>
    </row>
    <row r="43" spans="1:42" ht="15.75" customHeight="1" x14ac:dyDescent="0.4">
      <c r="A43" s="43"/>
      <c r="B43" s="43" t="s">
        <v>42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70"/>
      <c r="AN43" s="96"/>
      <c r="AO43" s="96"/>
      <c r="AP43" s="40"/>
    </row>
    <row r="44" spans="1:42" ht="18.75" customHeight="1" x14ac:dyDescent="0.15">
      <c r="A44" s="43"/>
      <c r="B44" s="342" t="s">
        <v>103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72"/>
      <c r="AL44" s="72"/>
      <c r="AM44" s="72"/>
      <c r="AN44" s="97"/>
      <c r="AO44" s="97"/>
      <c r="AP44" s="7"/>
    </row>
    <row r="45" spans="1:42" ht="15.75" customHeight="1" x14ac:dyDescent="0.4">
      <c r="A45" s="43"/>
      <c r="B45" s="70"/>
      <c r="C45" s="73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6"/>
      <c r="AO45" s="96"/>
      <c r="AP45" s="40"/>
    </row>
    <row r="46" spans="1:42" ht="15.75" customHeight="1" x14ac:dyDescent="0.4">
      <c r="A46" s="43"/>
      <c r="B46" s="70"/>
      <c r="C46" s="343" t="s">
        <v>118</v>
      </c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96"/>
      <c r="AO46" s="96"/>
      <c r="AP46" s="40"/>
    </row>
    <row r="47" spans="1:42" ht="15.75" customHeight="1" x14ac:dyDescent="0.4">
      <c r="A47" s="43"/>
      <c r="B47" s="70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96"/>
      <c r="AO47" s="96"/>
      <c r="AP47" s="40"/>
    </row>
    <row r="48" spans="1:42" ht="15.75" customHeight="1" x14ac:dyDescent="0.4">
      <c r="A48" s="43"/>
      <c r="B48" s="70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  <c r="X48" s="501"/>
      <c r="Y48" s="501"/>
      <c r="Z48" s="501"/>
      <c r="AA48" s="501"/>
      <c r="AB48" s="501"/>
      <c r="AC48" s="501"/>
      <c r="AD48" s="501"/>
      <c r="AE48" s="501"/>
      <c r="AF48" s="501"/>
      <c r="AG48" s="501"/>
      <c r="AH48" s="501"/>
      <c r="AI48" s="501"/>
      <c r="AJ48" s="501"/>
      <c r="AK48" s="501"/>
      <c r="AL48" s="501"/>
      <c r="AM48" s="70"/>
      <c r="AN48" s="96"/>
      <c r="AO48" s="96"/>
      <c r="AP48" s="40"/>
    </row>
    <row r="49" spans="1:69" x14ac:dyDescent="0.15">
      <c r="A49" s="43"/>
      <c r="B49" s="43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501"/>
      <c r="AK49" s="501"/>
      <c r="AL49" s="501"/>
      <c r="AM49" s="72"/>
      <c r="AN49" s="97"/>
      <c r="AO49" s="97"/>
      <c r="AP49" s="8"/>
    </row>
    <row r="50" spans="1:69" x14ac:dyDescent="0.15">
      <c r="A50" s="43"/>
      <c r="B50" s="43" t="s">
        <v>117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72"/>
      <c r="AM50" s="72"/>
      <c r="AN50" s="97"/>
      <c r="AO50" s="97"/>
      <c r="AP50" s="8"/>
    </row>
    <row r="51" spans="1:69" x14ac:dyDescent="0.15">
      <c r="A51" s="43"/>
      <c r="B51" s="43" t="s">
        <v>113</v>
      </c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72"/>
      <c r="AM51" s="72"/>
      <c r="AN51" s="97"/>
      <c r="AO51" s="97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678" t="s">
        <v>29</v>
      </c>
      <c r="N52" s="678"/>
      <c r="O52" s="678"/>
      <c r="P52" s="678"/>
      <c r="Q52" s="678"/>
      <c r="R52" s="678"/>
      <c r="S52" s="678"/>
      <c r="T52" s="678"/>
      <c r="U52" s="678"/>
      <c r="V52" s="347" t="s">
        <v>73</v>
      </c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49"/>
      <c r="N53" s="350"/>
      <c r="O53" s="351"/>
      <c r="P53" s="351"/>
      <c r="Q53" s="351"/>
      <c r="R53" s="351"/>
      <c r="S53" s="351"/>
      <c r="T53" s="351"/>
      <c r="U53" s="352"/>
      <c r="V53" s="347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3"/>
      <c r="N54" s="354"/>
      <c r="O54" s="355"/>
      <c r="P54" s="355"/>
      <c r="Q54" s="355"/>
      <c r="R54" s="355"/>
      <c r="S54" s="355"/>
      <c r="T54" s="355"/>
      <c r="U54" s="356"/>
      <c r="V54" s="347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5"/>
      <c r="B57" s="5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57"/>
      <c r="N57" s="358"/>
      <c r="O57" s="358"/>
      <c r="P57" s="358"/>
      <c r="Q57" s="358"/>
      <c r="R57" s="358"/>
      <c r="S57" s="358"/>
      <c r="T57" s="469" t="s">
        <v>0</v>
      </c>
      <c r="U57" s="470"/>
      <c r="V57" s="88" t="s">
        <v>5</v>
      </c>
      <c r="W57" s="361"/>
      <c r="X57" s="362"/>
      <c r="Y57" s="362"/>
      <c r="Z57" s="469" t="s">
        <v>2</v>
      </c>
      <c r="AA57" s="470"/>
      <c r="AB57" s="88" t="s">
        <v>1</v>
      </c>
      <c r="AC57" s="57"/>
      <c r="AD57" s="363" t="str">
        <f>IF(W57="","",ROUNDUP(M57/W57,0))</f>
        <v/>
      </c>
      <c r="AE57" s="364"/>
      <c r="AF57" s="364"/>
      <c r="AG57" s="364"/>
      <c r="AH57" s="364"/>
      <c r="AI57" s="364"/>
      <c r="AJ57" s="723" t="s">
        <v>0</v>
      </c>
      <c r="AK57" s="724"/>
      <c r="AL57" s="56"/>
      <c r="AM57" s="56"/>
      <c r="AN57" s="95"/>
      <c r="AO57" s="98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8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9" t="s">
        <v>34</v>
      </c>
      <c r="X58" s="80"/>
      <c r="Y58" s="80"/>
      <c r="Z58" s="80"/>
      <c r="AA58" s="80"/>
      <c r="AB58" s="80"/>
      <c r="AC58" s="80"/>
      <c r="AD58" s="286"/>
      <c r="AE58" s="327" t="s">
        <v>41</v>
      </c>
      <c r="AF58" s="327"/>
      <c r="AG58" s="327"/>
      <c r="AH58" s="327"/>
      <c r="AI58" s="327"/>
      <c r="AJ58" s="327"/>
      <c r="AK58" s="327"/>
      <c r="AL58" s="84"/>
      <c r="AM58" s="84"/>
      <c r="AN58" s="99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7"/>
      <c r="J59" s="75"/>
      <c r="K59" s="75"/>
      <c r="L59" s="75"/>
      <c r="M59" s="75"/>
      <c r="N59" s="328" t="s">
        <v>69</v>
      </c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30"/>
      <c r="AD59" s="331" t="str">
        <f>IF(M57="","",IFERROR(IF(W57="","",ROUNDUP(AD57*0.4,0)),""))</f>
        <v/>
      </c>
      <c r="AE59" s="332"/>
      <c r="AF59" s="332"/>
      <c r="AG59" s="332"/>
      <c r="AH59" s="332"/>
      <c r="AI59" s="332"/>
      <c r="AJ59" s="455" t="s">
        <v>0</v>
      </c>
      <c r="AK59" s="456"/>
      <c r="AL59" s="85"/>
      <c r="AM59" s="85"/>
      <c r="AN59" s="100"/>
      <c r="AO59" s="100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81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83"/>
      <c r="AD60" s="87"/>
      <c r="AE60" s="335" t="s">
        <v>102</v>
      </c>
      <c r="AF60" s="336"/>
      <c r="AG60" s="336"/>
      <c r="AH60" s="336"/>
      <c r="AI60" s="336"/>
      <c r="AJ60" s="336"/>
      <c r="AK60" s="336"/>
      <c r="AL60" s="336"/>
      <c r="AM60" s="337"/>
      <c r="AN60" s="102"/>
      <c r="AO60" s="102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2"/>
      <c r="W61" s="282"/>
      <c r="X61" s="282"/>
      <c r="Y61" s="282"/>
      <c r="Z61" s="282"/>
      <c r="AA61" s="282"/>
      <c r="AB61" s="282"/>
      <c r="AC61" s="83"/>
      <c r="AD61" s="87"/>
      <c r="AE61" s="336"/>
      <c r="AF61" s="336"/>
      <c r="AG61" s="336"/>
      <c r="AH61" s="336"/>
      <c r="AI61" s="336"/>
      <c r="AJ61" s="336"/>
      <c r="AK61" s="336"/>
      <c r="AL61" s="336"/>
      <c r="AM61" s="337"/>
      <c r="AN61" s="102"/>
      <c r="AO61" s="102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80"/>
      <c r="X62" s="80"/>
      <c r="Y62" s="80"/>
      <c r="Z62" s="80"/>
      <c r="AA62" s="80"/>
      <c r="AB62" s="80"/>
      <c r="AC62" s="80"/>
      <c r="AD62" s="338" t="str">
        <f>IFERROR(IF(AD59&lt;=25000,"ERROR",MIN(ROUNDUP(AD59,-3),75000)),"")</f>
        <v/>
      </c>
      <c r="AE62" s="339"/>
      <c r="AF62" s="339"/>
      <c r="AG62" s="339"/>
      <c r="AH62" s="339"/>
      <c r="AI62" s="339"/>
      <c r="AJ62" s="455" t="s">
        <v>0</v>
      </c>
      <c r="AK62" s="456"/>
      <c r="AL62" s="84"/>
      <c r="AM62" s="84"/>
      <c r="AN62" s="99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713" t="s">
        <v>72</v>
      </c>
      <c r="AF63" s="713"/>
      <c r="AG63" s="713"/>
      <c r="AH63" s="713"/>
      <c r="AI63" s="713"/>
      <c r="AJ63" s="713"/>
      <c r="AK63" s="713"/>
      <c r="AL63" s="50"/>
      <c r="AM63" s="43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47"/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9"/>
      <c r="AH1" s="749"/>
      <c r="AI1" s="749"/>
      <c r="AJ1" s="749"/>
      <c r="AK1" s="749"/>
      <c r="AL1" s="749"/>
      <c r="AM1" s="749"/>
      <c r="AN1" s="32"/>
      <c r="AO1" s="32"/>
      <c r="AP1" s="32"/>
      <c r="AR1" s="30"/>
      <c r="AS1" s="30"/>
    </row>
    <row r="2" spans="1:47" ht="32.25" x14ac:dyDescent="0.4">
      <c r="A2" s="540" t="s">
        <v>120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0"/>
      <c r="AG2" s="751"/>
      <c r="AH2" s="751"/>
      <c r="AI2" s="751"/>
      <c r="AJ2" s="751"/>
      <c r="AK2" s="751"/>
      <c r="AL2" s="751"/>
      <c r="AM2" s="752"/>
      <c r="AN2" s="32"/>
      <c r="AO2" s="89"/>
      <c r="AP2" s="89"/>
    </row>
    <row r="3" spans="1:47" ht="55.5" customHeight="1" thickBot="1" x14ac:dyDescent="0.45">
      <c r="A3" s="544" t="s">
        <v>125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6"/>
      <c r="AH3" s="546"/>
      <c r="AI3" s="546"/>
      <c r="AJ3" s="546"/>
      <c r="AK3" s="546"/>
      <c r="AL3" s="546"/>
      <c r="AM3" s="547"/>
      <c r="AN3" s="32"/>
      <c r="AO3" s="89"/>
      <c r="AP3" s="89"/>
    </row>
    <row r="4" spans="1:47" ht="25.5" customHeight="1" x14ac:dyDescent="0.4">
      <c r="A4" s="548" t="s">
        <v>108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32"/>
      <c r="AO4" s="32"/>
      <c r="AP4" s="32"/>
      <c r="AR4" s="30"/>
      <c r="AS4" s="30"/>
    </row>
    <row r="5" spans="1:47" ht="36.75" customHeight="1" x14ac:dyDescent="0.4">
      <c r="A5" s="753" t="s">
        <v>123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  <c r="AI5" s="754"/>
      <c r="AJ5" s="754"/>
      <c r="AK5" s="754"/>
      <c r="AL5" s="754"/>
      <c r="AM5" s="754"/>
      <c r="AN5" s="32"/>
      <c r="AO5" s="32"/>
      <c r="AR5" s="30"/>
      <c r="AS5" s="30"/>
    </row>
    <row r="6" spans="1:47" ht="24.75" customHeight="1" x14ac:dyDescent="0.4">
      <c r="A6" s="105"/>
      <c r="B6" s="549" t="s">
        <v>78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49"/>
      <c r="AF6" s="549"/>
      <c r="AG6" s="549"/>
      <c r="AH6" s="549"/>
      <c r="AI6" s="549"/>
      <c r="AJ6" s="549"/>
      <c r="AK6" s="549"/>
      <c r="AL6" s="549"/>
      <c r="AM6" s="549"/>
      <c r="AN6" s="32"/>
      <c r="AO6" s="32"/>
      <c r="AP6" s="32"/>
    </row>
    <row r="7" spans="1:47" ht="44.25" customHeight="1" x14ac:dyDescent="0.4">
      <c r="A7" s="105"/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32"/>
      <c r="AO7" s="32"/>
      <c r="AP7" s="32"/>
    </row>
    <row r="8" spans="1:47" ht="24.75" customHeight="1" x14ac:dyDescent="0.4">
      <c r="A8" s="105"/>
      <c r="B8" s="536" t="s">
        <v>19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434" t="s">
        <v>20</v>
      </c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32"/>
      <c r="AO8" s="89"/>
      <c r="AP8" s="89"/>
    </row>
    <row r="9" spans="1:47" ht="9" customHeight="1" x14ac:dyDescent="0.4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32"/>
      <c r="AO9" s="89"/>
      <c r="AP9" s="89"/>
    </row>
    <row r="10" spans="1:47" s="35" customFormat="1" ht="30" customHeight="1" thickBot="1" x14ac:dyDescent="0.45">
      <c r="A10" s="107"/>
      <c r="B10" s="531" t="s">
        <v>71</v>
      </c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2" t="s">
        <v>74</v>
      </c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90"/>
      <c r="AO10" s="91"/>
      <c r="AP10" s="92"/>
      <c r="AQ10" s="4"/>
      <c r="AR10" s="4"/>
      <c r="AS10" s="4"/>
      <c r="AT10" s="4"/>
      <c r="AU10" s="4"/>
    </row>
    <row r="11" spans="1:47" s="4" customFormat="1" ht="26.25" customHeight="1" x14ac:dyDescent="0.4">
      <c r="A11" s="105"/>
      <c r="B11" s="533" t="s">
        <v>26</v>
      </c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5"/>
      <c r="AN11" s="92"/>
      <c r="AO11" s="91"/>
      <c r="AP11" s="92"/>
    </row>
    <row r="12" spans="1:47" s="3" customFormat="1" ht="6" customHeight="1" x14ac:dyDescent="0.4">
      <c r="A12" s="105"/>
      <c r="B12" s="108"/>
      <c r="C12" s="109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5"/>
      <c r="AN12" s="12"/>
      <c r="AO12" s="91"/>
      <c r="AP12" s="289"/>
    </row>
    <row r="13" spans="1:47" ht="14.25" customHeight="1" x14ac:dyDescent="0.4">
      <c r="A13" s="105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481" t="s">
        <v>16</v>
      </c>
      <c r="P13" s="482"/>
      <c r="Q13" s="482"/>
      <c r="R13" s="482"/>
      <c r="S13" s="482"/>
      <c r="T13" s="482"/>
      <c r="U13" s="482"/>
      <c r="V13" s="482"/>
      <c r="W13" s="482"/>
      <c r="X13" s="483"/>
      <c r="Y13" s="114"/>
      <c r="Z13" s="522" t="s">
        <v>101</v>
      </c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523"/>
      <c r="AN13" s="32"/>
      <c r="AO13" s="32"/>
      <c r="AP13" s="32"/>
    </row>
    <row r="14" spans="1:47" ht="14.25" customHeight="1" x14ac:dyDescent="0.4">
      <c r="A14" s="105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473" t="s">
        <v>15</v>
      </c>
      <c r="P14" s="474"/>
      <c r="Q14" s="474"/>
      <c r="R14" s="477" t="s">
        <v>11</v>
      </c>
      <c r="S14" s="474"/>
      <c r="T14" s="479"/>
      <c r="U14" s="477" t="s">
        <v>12</v>
      </c>
      <c r="V14" s="474"/>
      <c r="W14" s="474"/>
      <c r="X14" s="460" t="s">
        <v>2</v>
      </c>
      <c r="Y14" s="294"/>
      <c r="Z14" s="466"/>
      <c r="AA14" s="466"/>
      <c r="AB14" s="466"/>
      <c r="AC14" s="466"/>
      <c r="AD14" s="466"/>
      <c r="AE14" s="466"/>
      <c r="AF14" s="466"/>
      <c r="AG14" s="466"/>
      <c r="AH14" s="466"/>
      <c r="AI14" s="466"/>
      <c r="AJ14" s="466"/>
      <c r="AK14" s="466"/>
      <c r="AL14" s="466"/>
      <c r="AM14" s="523"/>
      <c r="AN14" s="32"/>
      <c r="AO14" s="91" t="s">
        <v>13</v>
      </c>
      <c r="AP14" s="93"/>
    </row>
    <row r="15" spans="1:47" ht="14.25" customHeight="1" x14ac:dyDescent="0.4">
      <c r="A15" s="105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475"/>
      <c r="P15" s="476"/>
      <c r="Q15" s="476"/>
      <c r="R15" s="478"/>
      <c r="S15" s="480"/>
      <c r="T15" s="480"/>
      <c r="U15" s="478"/>
      <c r="V15" s="476"/>
      <c r="W15" s="476"/>
      <c r="X15" s="461"/>
      <c r="Y15" s="294"/>
      <c r="Z15" s="466"/>
      <c r="AA15" s="466"/>
      <c r="AB15" s="466"/>
      <c r="AC15" s="466"/>
      <c r="AD15" s="466"/>
      <c r="AE15" s="466"/>
      <c r="AF15" s="466"/>
      <c r="AG15" s="466"/>
      <c r="AH15" s="466"/>
      <c r="AI15" s="466"/>
      <c r="AJ15" s="466"/>
      <c r="AK15" s="466"/>
      <c r="AL15" s="466"/>
      <c r="AM15" s="523"/>
      <c r="AN15" s="32"/>
      <c r="AO15" s="91" t="s">
        <v>14</v>
      </c>
      <c r="AP15" s="94" t="str">
        <f>IFERROR(DATEVALUE(AP14),"")</f>
        <v/>
      </c>
    </row>
    <row r="16" spans="1:47" s="3" customFormat="1" ht="6" customHeight="1" x14ac:dyDescent="0.4">
      <c r="A16" s="105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5"/>
      <c r="AN16" s="12"/>
      <c r="AO16" s="91"/>
      <c r="AP16" s="289"/>
    </row>
    <row r="17" spans="1:47" s="3" customFormat="1" ht="14.25" customHeight="1" x14ac:dyDescent="0.4">
      <c r="A17" s="105"/>
      <c r="B17" s="111"/>
      <c r="C17" s="112"/>
      <c r="D17" s="112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521" t="s">
        <v>17</v>
      </c>
      <c r="R17" s="482"/>
      <c r="S17" s="482"/>
      <c r="T17" s="482"/>
      <c r="U17" s="482"/>
      <c r="V17" s="482"/>
      <c r="W17" s="482"/>
      <c r="X17" s="483"/>
      <c r="Y17" s="113"/>
      <c r="Z17" s="522" t="s">
        <v>116</v>
      </c>
      <c r="AA17" s="466"/>
      <c r="AB17" s="466"/>
      <c r="AC17" s="466"/>
      <c r="AD17" s="466"/>
      <c r="AE17" s="466"/>
      <c r="AF17" s="466"/>
      <c r="AG17" s="466"/>
      <c r="AH17" s="466"/>
      <c r="AI17" s="466"/>
      <c r="AJ17" s="466"/>
      <c r="AK17" s="466"/>
      <c r="AL17" s="466"/>
      <c r="AM17" s="523"/>
      <c r="AN17" s="12"/>
      <c r="AO17" s="91"/>
      <c r="AP17" s="93"/>
      <c r="AQ17" s="1"/>
      <c r="AR17" s="1"/>
      <c r="AS17" s="1"/>
      <c r="AT17" s="1"/>
      <c r="AU17" s="1"/>
    </row>
    <row r="18" spans="1:47" s="3" customFormat="1" ht="14.25" customHeight="1" x14ac:dyDescent="0.4">
      <c r="A18" s="105"/>
      <c r="B18" s="111"/>
      <c r="C18" s="112"/>
      <c r="D18" s="11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524" t="s">
        <v>9</v>
      </c>
      <c r="R18" s="525" t="s">
        <v>15</v>
      </c>
      <c r="S18" s="525"/>
      <c r="T18" s="525"/>
      <c r="U18" s="527" t="s">
        <v>11</v>
      </c>
      <c r="V18" s="525"/>
      <c r="W18" s="525"/>
      <c r="X18" s="529" t="s">
        <v>12</v>
      </c>
      <c r="Y18" s="113"/>
      <c r="Z18" s="466"/>
      <c r="AA18" s="466"/>
      <c r="AB18" s="466"/>
      <c r="AC18" s="466"/>
      <c r="AD18" s="466"/>
      <c r="AE18" s="466"/>
      <c r="AF18" s="466"/>
      <c r="AG18" s="466"/>
      <c r="AH18" s="466"/>
      <c r="AI18" s="466"/>
      <c r="AJ18" s="466"/>
      <c r="AK18" s="466"/>
      <c r="AL18" s="466"/>
      <c r="AM18" s="523"/>
      <c r="AN18" s="12"/>
      <c r="AO18" s="91"/>
      <c r="AP18" s="94"/>
      <c r="AQ18" s="1"/>
      <c r="AR18" s="1"/>
      <c r="AS18" s="1"/>
      <c r="AT18" s="1"/>
      <c r="AU18" s="1"/>
    </row>
    <row r="19" spans="1:47" s="3" customFormat="1" ht="14.25" customHeight="1" x14ac:dyDescent="0.4">
      <c r="A19" s="105"/>
      <c r="B19" s="111"/>
      <c r="C19" s="112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504"/>
      <c r="R19" s="526"/>
      <c r="S19" s="526"/>
      <c r="T19" s="526"/>
      <c r="U19" s="528"/>
      <c r="V19" s="526"/>
      <c r="W19" s="526"/>
      <c r="X19" s="530"/>
      <c r="Y19" s="113"/>
      <c r="Z19" s="466"/>
      <c r="AA19" s="466"/>
      <c r="AB19" s="466"/>
      <c r="AC19" s="466"/>
      <c r="AD19" s="466"/>
      <c r="AE19" s="466"/>
      <c r="AF19" s="466"/>
      <c r="AG19" s="466"/>
      <c r="AH19" s="466"/>
      <c r="AI19" s="466"/>
      <c r="AJ19" s="466"/>
      <c r="AK19" s="466"/>
      <c r="AL19" s="466"/>
      <c r="AM19" s="523"/>
      <c r="AN19" s="12"/>
      <c r="AO19" s="91"/>
      <c r="AP19" s="91"/>
      <c r="AQ19" s="1"/>
      <c r="AR19" s="1"/>
      <c r="AS19" s="1"/>
      <c r="AT19" s="1"/>
      <c r="AU19" s="1"/>
    </row>
    <row r="20" spans="1:47" s="3" customFormat="1" ht="0.75" customHeight="1" x14ac:dyDescent="0.4">
      <c r="A20" s="105"/>
      <c r="B20" s="111"/>
      <c r="C20" s="112"/>
      <c r="D20" s="112"/>
      <c r="E20" s="41"/>
      <c r="F20" s="41"/>
      <c r="G20" s="41"/>
      <c r="H20" s="41"/>
      <c r="I20" s="41"/>
      <c r="J20" s="41"/>
      <c r="K20" s="41"/>
      <c r="L20" s="41"/>
      <c r="M20" s="113"/>
      <c r="N20" s="112"/>
      <c r="O20" s="118"/>
      <c r="P20" s="119"/>
      <c r="Q20" s="6"/>
      <c r="R20" s="6"/>
      <c r="S20" s="6"/>
      <c r="T20" s="42"/>
      <c r="U20" s="42"/>
      <c r="V20" s="42"/>
      <c r="W20" s="42"/>
      <c r="X20" s="42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116"/>
      <c r="AK20" s="116"/>
      <c r="AL20" s="112"/>
      <c r="AM20" s="115"/>
      <c r="AN20" s="12"/>
      <c r="AO20" s="95"/>
      <c r="AP20" s="32"/>
      <c r="AQ20" s="1"/>
      <c r="AR20" s="1"/>
      <c r="AS20" s="1"/>
      <c r="AT20" s="1"/>
      <c r="AU20" s="1"/>
    </row>
    <row r="21" spans="1:47" ht="14.25" customHeight="1" x14ac:dyDescent="0.4">
      <c r="A21" s="105"/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7"/>
      <c r="R21" s="117"/>
      <c r="S21" s="117"/>
      <c r="T21" s="117"/>
      <c r="U21" s="117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5"/>
      <c r="AN21" s="32"/>
      <c r="AO21" s="95"/>
      <c r="AP21" s="32"/>
    </row>
    <row r="22" spans="1:47" ht="17.25" customHeight="1" x14ac:dyDescent="0.4">
      <c r="A22" s="105"/>
      <c r="B22" s="111"/>
      <c r="C22" s="112"/>
      <c r="D22" s="112"/>
      <c r="E22" s="508" t="s">
        <v>43</v>
      </c>
      <c r="F22" s="506"/>
      <c r="G22" s="506"/>
      <c r="H22" s="506"/>
      <c r="I22" s="506"/>
      <c r="J22" s="506"/>
      <c r="K22" s="506"/>
      <c r="L22" s="506"/>
      <c r="M22" s="506"/>
      <c r="N22" s="507"/>
      <c r="O22" s="114"/>
      <c r="P22" s="112"/>
      <c r="Q22" s="509" t="s">
        <v>39</v>
      </c>
      <c r="R22" s="510"/>
      <c r="S22" s="510"/>
      <c r="T22" s="510"/>
      <c r="U22" s="511"/>
      <c r="V22" s="112"/>
      <c r="W22" s="112"/>
      <c r="X22" s="481" t="s">
        <v>40</v>
      </c>
      <c r="Y22" s="506"/>
      <c r="Z22" s="506"/>
      <c r="AA22" s="506"/>
      <c r="AB22" s="506"/>
      <c r="AC22" s="506"/>
      <c r="AD22" s="506"/>
      <c r="AE22" s="506"/>
      <c r="AF22" s="506"/>
      <c r="AG22" s="506"/>
      <c r="AH22" s="507"/>
      <c r="AI22" s="120"/>
      <c r="AJ22" s="120"/>
      <c r="AK22" s="120"/>
      <c r="AL22" s="120"/>
      <c r="AM22" s="115"/>
      <c r="AN22" s="32"/>
      <c r="AO22" s="32"/>
      <c r="AP22" s="32"/>
    </row>
    <row r="23" spans="1:47" ht="14.25" customHeight="1" x14ac:dyDescent="0.4">
      <c r="A23" s="105"/>
      <c r="B23" s="111"/>
      <c r="C23" s="112"/>
      <c r="D23" s="112"/>
      <c r="E23" s="503" t="s">
        <v>8</v>
      </c>
      <c r="F23" s="350"/>
      <c r="G23" s="350"/>
      <c r="H23" s="350"/>
      <c r="I23" s="350"/>
      <c r="J23" s="350"/>
      <c r="K23" s="350"/>
      <c r="L23" s="350"/>
      <c r="M23" s="484" t="s">
        <v>0</v>
      </c>
      <c r="N23" s="485"/>
      <c r="O23" s="505" t="s">
        <v>5</v>
      </c>
      <c r="P23" s="505"/>
      <c r="Q23" s="503" t="s">
        <v>6</v>
      </c>
      <c r="R23" s="351"/>
      <c r="S23" s="351"/>
      <c r="T23" s="516" t="s">
        <v>2</v>
      </c>
      <c r="U23" s="517"/>
      <c r="V23" s="496" t="s">
        <v>1</v>
      </c>
      <c r="W23" s="496"/>
      <c r="X23" s="503" t="s">
        <v>7</v>
      </c>
      <c r="Y23" s="371" t="str">
        <f>IF(R23="","",ROUNDUP(F23/R23,0))</f>
        <v/>
      </c>
      <c r="Z23" s="371"/>
      <c r="AA23" s="371"/>
      <c r="AB23" s="371"/>
      <c r="AC23" s="371"/>
      <c r="AD23" s="371"/>
      <c r="AE23" s="371"/>
      <c r="AF23" s="371"/>
      <c r="AG23" s="484" t="s">
        <v>0</v>
      </c>
      <c r="AH23" s="485"/>
      <c r="AI23" s="121"/>
      <c r="AJ23" s="121"/>
      <c r="AK23" s="121"/>
      <c r="AL23" s="121"/>
      <c r="AM23" s="115"/>
      <c r="AN23" s="32"/>
      <c r="AO23" s="32"/>
      <c r="AP23" s="32"/>
    </row>
    <row r="24" spans="1:47" ht="14.25" customHeight="1" x14ac:dyDescent="0.4">
      <c r="A24" s="105"/>
      <c r="B24" s="111"/>
      <c r="C24" s="112"/>
      <c r="D24" s="112"/>
      <c r="E24" s="504"/>
      <c r="F24" s="354"/>
      <c r="G24" s="354"/>
      <c r="H24" s="354"/>
      <c r="I24" s="354"/>
      <c r="J24" s="354"/>
      <c r="K24" s="354"/>
      <c r="L24" s="354"/>
      <c r="M24" s="486"/>
      <c r="N24" s="487"/>
      <c r="O24" s="505"/>
      <c r="P24" s="505"/>
      <c r="Q24" s="504"/>
      <c r="R24" s="355"/>
      <c r="S24" s="355"/>
      <c r="T24" s="518"/>
      <c r="U24" s="519"/>
      <c r="V24" s="496"/>
      <c r="W24" s="496"/>
      <c r="X24" s="504"/>
      <c r="Y24" s="372"/>
      <c r="Z24" s="372"/>
      <c r="AA24" s="372"/>
      <c r="AB24" s="372"/>
      <c r="AC24" s="372"/>
      <c r="AD24" s="372"/>
      <c r="AE24" s="372"/>
      <c r="AF24" s="372"/>
      <c r="AG24" s="486"/>
      <c r="AH24" s="487"/>
      <c r="AI24" s="121"/>
      <c r="AJ24" s="121"/>
      <c r="AK24" s="121"/>
      <c r="AL24" s="121"/>
      <c r="AM24" s="115"/>
      <c r="AN24" s="32"/>
      <c r="AO24" s="32"/>
      <c r="AP24" s="32"/>
    </row>
    <row r="25" spans="1:47" ht="14.25" customHeight="1" x14ac:dyDescent="0.4">
      <c r="A25" s="105"/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49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502" t="s">
        <v>41</v>
      </c>
      <c r="AC25" s="502"/>
      <c r="AD25" s="502"/>
      <c r="AE25" s="502"/>
      <c r="AF25" s="502"/>
      <c r="AG25" s="502"/>
      <c r="AH25" s="502"/>
      <c r="AI25" s="122"/>
      <c r="AJ25" s="122"/>
      <c r="AK25" s="122"/>
      <c r="AL25" s="122"/>
      <c r="AM25" s="115"/>
      <c r="AN25" s="32"/>
      <c r="AO25" s="32"/>
      <c r="AP25" s="32"/>
    </row>
    <row r="26" spans="1:47" ht="18.75" customHeight="1" x14ac:dyDescent="0.4">
      <c r="A26" s="105"/>
      <c r="B26" s="111"/>
      <c r="C26" s="112"/>
      <c r="D26" s="112"/>
      <c r="E26" s="481" t="s">
        <v>40</v>
      </c>
      <c r="F26" s="506"/>
      <c r="G26" s="506"/>
      <c r="H26" s="506"/>
      <c r="I26" s="506"/>
      <c r="J26" s="506"/>
      <c r="K26" s="506"/>
      <c r="L26" s="506"/>
      <c r="M26" s="506"/>
      <c r="N26" s="506"/>
      <c r="O26" s="507"/>
      <c r="P26" s="112"/>
      <c r="Q26" s="112"/>
      <c r="R26" s="112"/>
      <c r="S26" s="112"/>
      <c r="T26" s="112"/>
      <c r="U26" s="112"/>
      <c r="V26" s="112"/>
      <c r="W26" s="112"/>
      <c r="X26" s="481" t="s">
        <v>31</v>
      </c>
      <c r="Y26" s="506"/>
      <c r="Z26" s="506"/>
      <c r="AA26" s="506"/>
      <c r="AB26" s="506"/>
      <c r="AC26" s="506"/>
      <c r="AD26" s="506"/>
      <c r="AE26" s="506"/>
      <c r="AF26" s="506"/>
      <c r="AG26" s="506"/>
      <c r="AH26" s="507"/>
      <c r="AI26" s="120"/>
      <c r="AJ26" s="120"/>
      <c r="AK26" s="120"/>
      <c r="AL26" s="120"/>
      <c r="AM26" s="115"/>
      <c r="AN26" s="32"/>
      <c r="AO26" s="32"/>
      <c r="AP26" s="32"/>
    </row>
    <row r="27" spans="1:47" ht="14.25" customHeight="1" x14ac:dyDescent="0.4">
      <c r="A27" s="105"/>
      <c r="B27" s="111"/>
      <c r="C27" s="112"/>
      <c r="D27" s="112"/>
      <c r="E27" s="503" t="s">
        <v>7</v>
      </c>
      <c r="F27" s="371" t="str">
        <f>Y23</f>
        <v/>
      </c>
      <c r="G27" s="371"/>
      <c r="H27" s="371"/>
      <c r="I27" s="371"/>
      <c r="J27" s="371"/>
      <c r="K27" s="371"/>
      <c r="L27" s="371"/>
      <c r="M27" s="371"/>
      <c r="N27" s="484" t="s">
        <v>0</v>
      </c>
      <c r="O27" s="485"/>
      <c r="P27" s="505" t="s">
        <v>3</v>
      </c>
      <c r="Q27" s="505"/>
      <c r="R27" s="291"/>
      <c r="S27" s="505">
        <v>0.4</v>
      </c>
      <c r="T27" s="505"/>
      <c r="U27" s="505"/>
      <c r="V27" s="496" t="s">
        <v>1</v>
      </c>
      <c r="W27" s="496"/>
      <c r="X27" s="349" t="str">
        <f>IF(F23="","",IFERROR(IF(R23="","",ROUNDUP(F27*S27,0)),""))</f>
        <v/>
      </c>
      <c r="Y27" s="351"/>
      <c r="Z27" s="351"/>
      <c r="AA27" s="351"/>
      <c r="AB27" s="351"/>
      <c r="AC27" s="351"/>
      <c r="AD27" s="351"/>
      <c r="AE27" s="351"/>
      <c r="AF27" s="351"/>
      <c r="AG27" s="484" t="s">
        <v>0</v>
      </c>
      <c r="AH27" s="485"/>
      <c r="AI27" s="121"/>
      <c r="AJ27" s="121"/>
      <c r="AK27" s="121"/>
      <c r="AL27" s="121"/>
      <c r="AM27" s="115"/>
      <c r="AN27" s="32"/>
      <c r="AO27" s="32"/>
      <c r="AP27" s="32"/>
    </row>
    <row r="28" spans="1:47" ht="14.25" customHeight="1" x14ac:dyDescent="0.4">
      <c r="A28" s="105"/>
      <c r="B28" s="111"/>
      <c r="C28" s="112"/>
      <c r="D28" s="112"/>
      <c r="E28" s="504"/>
      <c r="F28" s="372"/>
      <c r="G28" s="372"/>
      <c r="H28" s="372"/>
      <c r="I28" s="372"/>
      <c r="J28" s="372"/>
      <c r="K28" s="372"/>
      <c r="L28" s="372"/>
      <c r="M28" s="372"/>
      <c r="N28" s="486"/>
      <c r="O28" s="487"/>
      <c r="P28" s="505"/>
      <c r="Q28" s="505"/>
      <c r="R28" s="291"/>
      <c r="S28" s="505"/>
      <c r="T28" s="505"/>
      <c r="U28" s="505"/>
      <c r="V28" s="496"/>
      <c r="W28" s="496"/>
      <c r="X28" s="353"/>
      <c r="Y28" s="355"/>
      <c r="Z28" s="355"/>
      <c r="AA28" s="355"/>
      <c r="AB28" s="355"/>
      <c r="AC28" s="355"/>
      <c r="AD28" s="355"/>
      <c r="AE28" s="355"/>
      <c r="AF28" s="355"/>
      <c r="AG28" s="486"/>
      <c r="AH28" s="487"/>
      <c r="AI28" s="121"/>
      <c r="AJ28" s="121"/>
      <c r="AK28" s="121"/>
      <c r="AL28" s="121"/>
      <c r="AM28" s="115"/>
      <c r="AN28" s="32"/>
      <c r="AO28" s="32"/>
      <c r="AP28" s="32"/>
    </row>
    <row r="29" spans="1:47" ht="14.25" customHeight="1" x14ac:dyDescent="0.4">
      <c r="A29" s="105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457" t="s">
        <v>102</v>
      </c>
      <c r="AC29" s="457"/>
      <c r="AD29" s="457"/>
      <c r="AE29" s="457"/>
      <c r="AF29" s="457"/>
      <c r="AG29" s="457"/>
      <c r="AH29" s="457"/>
      <c r="AI29" s="488"/>
      <c r="AJ29" s="488"/>
      <c r="AK29" s="488"/>
      <c r="AL29" s="488"/>
      <c r="AM29" s="115"/>
      <c r="AN29" s="32"/>
      <c r="AO29" s="32"/>
      <c r="AP29" s="32"/>
    </row>
    <row r="30" spans="1:47" ht="14.25" customHeight="1" thickBot="1" x14ac:dyDescent="0.45">
      <c r="A30" s="105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489"/>
      <c r="AC30" s="489"/>
      <c r="AD30" s="489"/>
      <c r="AE30" s="489"/>
      <c r="AF30" s="489"/>
      <c r="AG30" s="489"/>
      <c r="AH30" s="489"/>
      <c r="AI30" s="488"/>
      <c r="AJ30" s="488"/>
      <c r="AK30" s="488"/>
      <c r="AL30" s="488"/>
      <c r="AM30" s="115"/>
      <c r="AN30" s="32"/>
      <c r="AO30" s="32"/>
      <c r="AP30" s="32"/>
    </row>
    <row r="31" spans="1:47" ht="14.25" customHeight="1" thickTop="1" x14ac:dyDescent="0.4">
      <c r="A31" s="105"/>
      <c r="B31" s="111"/>
      <c r="C31" s="112"/>
      <c r="D31" s="112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12"/>
      <c r="W31" s="112"/>
      <c r="X31" s="490" t="s">
        <v>25</v>
      </c>
      <c r="Y31" s="491"/>
      <c r="Z31" s="491"/>
      <c r="AA31" s="491"/>
      <c r="AB31" s="491"/>
      <c r="AC31" s="491"/>
      <c r="AD31" s="491"/>
      <c r="AE31" s="491"/>
      <c r="AF31" s="491"/>
      <c r="AG31" s="491"/>
      <c r="AH31" s="492"/>
      <c r="AI31" s="124"/>
      <c r="AJ31" s="112"/>
      <c r="AK31" s="112"/>
      <c r="AL31" s="112"/>
      <c r="AM31" s="115"/>
      <c r="AN31" s="32"/>
      <c r="AO31" s="32"/>
      <c r="AP31" s="32"/>
    </row>
    <row r="32" spans="1:47" ht="14.25" customHeight="1" x14ac:dyDescent="0.4">
      <c r="A32" s="105"/>
      <c r="B32" s="111"/>
      <c r="C32" s="112"/>
      <c r="D32" s="112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12"/>
      <c r="W32" s="112"/>
      <c r="X32" s="384" t="str">
        <f>IFERROR(IF(X27&lt;=25000,"ERROR",MIN(ROUNDUP(X27,-3),75000)),"")</f>
        <v/>
      </c>
      <c r="Y32" s="385"/>
      <c r="Z32" s="385"/>
      <c r="AA32" s="385"/>
      <c r="AB32" s="385"/>
      <c r="AC32" s="385"/>
      <c r="AD32" s="385"/>
      <c r="AE32" s="385"/>
      <c r="AF32" s="385"/>
      <c r="AG32" s="484" t="s">
        <v>0</v>
      </c>
      <c r="AH32" s="493"/>
      <c r="AI32" s="124"/>
      <c r="AJ32" s="112"/>
      <c r="AK32" s="112"/>
      <c r="AL32" s="112"/>
      <c r="AM32" s="115"/>
      <c r="AN32" s="32"/>
      <c r="AO32" s="32"/>
      <c r="AP32" s="32"/>
    </row>
    <row r="33" spans="1:42" ht="15" customHeight="1" thickBot="1" x14ac:dyDescent="0.45">
      <c r="A33" s="105"/>
      <c r="B33" s="111"/>
      <c r="C33" s="112"/>
      <c r="D33" s="112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12"/>
      <c r="W33" s="112"/>
      <c r="X33" s="386"/>
      <c r="Y33" s="387"/>
      <c r="Z33" s="387"/>
      <c r="AA33" s="387"/>
      <c r="AB33" s="387"/>
      <c r="AC33" s="387"/>
      <c r="AD33" s="387"/>
      <c r="AE33" s="387"/>
      <c r="AF33" s="387"/>
      <c r="AG33" s="494"/>
      <c r="AH33" s="495"/>
      <c r="AI33" s="124"/>
      <c r="AJ33" s="112"/>
      <c r="AK33" s="112"/>
      <c r="AL33" s="112"/>
      <c r="AM33" s="115"/>
      <c r="AN33" s="32"/>
      <c r="AO33" s="32"/>
      <c r="AP33" s="32"/>
    </row>
    <row r="34" spans="1:42" ht="18" thickTop="1" x14ac:dyDescent="0.4">
      <c r="A34" s="105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296" t="s">
        <v>72</v>
      </c>
      <c r="AD34" s="296"/>
      <c r="AE34" s="296"/>
      <c r="AF34" s="296"/>
      <c r="AG34" s="296"/>
      <c r="AH34" s="296"/>
      <c r="AI34" s="296"/>
      <c r="AJ34" s="112"/>
      <c r="AK34" s="112"/>
      <c r="AL34" s="112"/>
      <c r="AM34" s="115"/>
      <c r="AN34" s="32"/>
      <c r="AO34" s="32"/>
      <c r="AP34" s="32"/>
    </row>
    <row r="35" spans="1:42" x14ac:dyDescent="0.4">
      <c r="A35" s="105"/>
      <c r="B35" s="391" t="s">
        <v>65</v>
      </c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3"/>
      <c r="AN35" s="32"/>
      <c r="AO35" s="32"/>
      <c r="AP35" s="32"/>
    </row>
    <row r="36" spans="1:42" x14ac:dyDescent="0.4">
      <c r="A36" s="105"/>
      <c r="B36" s="394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3"/>
      <c r="AN36" s="32"/>
      <c r="AO36" s="32"/>
      <c r="AP36" s="32"/>
    </row>
    <row r="37" spans="1:42" x14ac:dyDescent="0.4">
      <c r="A37" s="105"/>
      <c r="B37" s="395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3"/>
      <c r="AN37" s="32"/>
      <c r="AO37" s="32"/>
      <c r="AP37" s="32"/>
    </row>
    <row r="38" spans="1:42" ht="15" customHeight="1" thickBot="1" x14ac:dyDescent="0.45">
      <c r="A38" s="105"/>
      <c r="B38" s="396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8"/>
      <c r="AN38" s="32"/>
      <c r="AO38" s="32"/>
      <c r="AP38" s="32"/>
    </row>
    <row r="39" spans="1:42" ht="15" customHeight="1" x14ac:dyDescent="0.4">
      <c r="A39" s="105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32"/>
      <c r="AO39" s="91"/>
      <c r="AP39" s="289"/>
    </row>
    <row r="40" spans="1:42" ht="15" customHeight="1" x14ac:dyDescent="0.4">
      <c r="A40" s="105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32"/>
      <c r="AO40" s="91"/>
      <c r="AP40" s="289"/>
    </row>
    <row r="41" spans="1:42" ht="15" customHeight="1" x14ac:dyDescent="0.4">
      <c r="A41" s="105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32"/>
      <c r="AO41" s="91"/>
      <c r="AP41" s="289"/>
    </row>
    <row r="42" spans="1:42" ht="15" customHeight="1" x14ac:dyDescent="0.4">
      <c r="A42" s="105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32"/>
      <c r="AO42" s="91"/>
      <c r="AP42" s="289"/>
    </row>
    <row r="43" spans="1:42" ht="15.75" customHeight="1" x14ac:dyDescent="0.4">
      <c r="A43" s="105"/>
      <c r="B43" s="497" t="s">
        <v>61</v>
      </c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497"/>
      <c r="N43" s="497"/>
      <c r="O43" s="497"/>
      <c r="P43" s="497"/>
      <c r="Q43" s="497"/>
      <c r="R43" s="497"/>
      <c r="S43" s="497"/>
      <c r="T43" s="497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97"/>
      <c r="AK43" s="497"/>
      <c r="AL43" s="497"/>
      <c r="AM43" s="497"/>
      <c r="AN43" s="127"/>
      <c r="AO43" s="127"/>
      <c r="AP43" s="127"/>
    </row>
    <row r="44" spans="1:42" ht="15.75" customHeight="1" x14ac:dyDescent="0.4">
      <c r="A44" s="105"/>
      <c r="B44" s="497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7"/>
      <c r="AH44" s="497"/>
      <c r="AI44" s="497"/>
      <c r="AJ44" s="497"/>
      <c r="AK44" s="497"/>
      <c r="AL44" s="497"/>
      <c r="AM44" s="497"/>
      <c r="AN44" s="127"/>
      <c r="AO44" s="127"/>
      <c r="AP44" s="127"/>
    </row>
    <row r="45" spans="1:42" ht="15.75" customHeight="1" x14ac:dyDescent="0.4">
      <c r="A45" s="105"/>
      <c r="B45" s="105" t="s">
        <v>42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128"/>
      <c r="AN45" s="96"/>
      <c r="AO45" s="96"/>
      <c r="AP45" s="96"/>
    </row>
    <row r="46" spans="1:42" ht="18.75" customHeight="1" x14ac:dyDescent="0.15">
      <c r="A46" s="105"/>
      <c r="B46" s="498" t="s">
        <v>103</v>
      </c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498"/>
      <c r="Z46" s="498"/>
      <c r="AA46" s="498"/>
      <c r="AB46" s="498"/>
      <c r="AC46" s="498"/>
      <c r="AD46" s="498"/>
      <c r="AE46" s="498"/>
      <c r="AF46" s="498"/>
      <c r="AG46" s="498"/>
      <c r="AH46" s="498"/>
      <c r="AI46" s="498"/>
      <c r="AJ46" s="498"/>
      <c r="AK46" s="129"/>
      <c r="AL46" s="129"/>
      <c r="AM46" s="129"/>
      <c r="AN46" s="97"/>
      <c r="AO46" s="97"/>
      <c r="AP46" s="98"/>
    </row>
    <row r="47" spans="1:42" ht="15.75" customHeight="1" x14ac:dyDescent="0.4">
      <c r="A47" s="105"/>
      <c r="B47" s="128"/>
      <c r="C47" s="130" t="s">
        <v>70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96"/>
      <c r="AO47" s="96"/>
      <c r="AP47" s="96"/>
    </row>
    <row r="48" spans="1:42" ht="15.75" customHeight="1" x14ac:dyDescent="0.4">
      <c r="A48" s="105"/>
      <c r="B48" s="128"/>
      <c r="C48" s="499" t="s">
        <v>119</v>
      </c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0"/>
      <c r="AN48" s="96"/>
      <c r="AO48" s="96"/>
      <c r="AP48" s="96"/>
    </row>
    <row r="49" spans="1:66" ht="15.75" customHeight="1" x14ac:dyDescent="0.4">
      <c r="A49" s="105"/>
      <c r="B49" s="128"/>
      <c r="C49" s="500"/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96"/>
      <c r="AO49" s="96"/>
      <c r="AP49" s="96"/>
    </row>
    <row r="50" spans="1:66" ht="15.75" customHeight="1" x14ac:dyDescent="0.4">
      <c r="A50" s="105"/>
      <c r="B50" s="128"/>
      <c r="C50" s="50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501"/>
      <c r="AM50" s="128"/>
      <c r="AN50" s="96"/>
      <c r="AO50" s="96"/>
      <c r="AP50" s="96"/>
    </row>
    <row r="51" spans="1:66" x14ac:dyDescent="0.15">
      <c r="A51" s="105"/>
      <c r="B51" s="105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  <c r="AB51" s="501"/>
      <c r="AC51" s="501"/>
      <c r="AD51" s="501"/>
      <c r="AE51" s="501"/>
      <c r="AF51" s="501"/>
      <c r="AG51" s="501"/>
      <c r="AH51" s="501"/>
      <c r="AI51" s="501"/>
      <c r="AJ51" s="501"/>
      <c r="AK51" s="501"/>
      <c r="AL51" s="501"/>
      <c r="AM51" s="129"/>
      <c r="AN51" s="97"/>
      <c r="AO51" s="97"/>
      <c r="AP51" s="97"/>
    </row>
    <row r="52" spans="1:66" x14ac:dyDescent="0.15">
      <c r="A52" s="105"/>
      <c r="B52" s="105" t="s">
        <v>117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129"/>
      <c r="AM52" s="129"/>
      <c r="AN52" s="97"/>
      <c r="AO52" s="97"/>
      <c r="AP52" s="97"/>
    </row>
    <row r="53" spans="1:66" x14ac:dyDescent="0.15">
      <c r="A53" s="105"/>
      <c r="B53" s="105" t="s">
        <v>113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129"/>
      <c r="AM53" s="129"/>
      <c r="AN53" s="97"/>
      <c r="AO53" s="97"/>
      <c r="AP53" s="97"/>
    </row>
    <row r="54" spans="1:66" ht="14.25" customHeight="1" x14ac:dyDescent="0.4">
      <c r="A54" s="105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81" t="s">
        <v>16</v>
      </c>
      <c r="P54" s="482"/>
      <c r="Q54" s="482"/>
      <c r="R54" s="482"/>
      <c r="S54" s="482"/>
      <c r="T54" s="482"/>
      <c r="U54" s="482"/>
      <c r="V54" s="482"/>
      <c r="W54" s="482"/>
      <c r="X54" s="483"/>
      <c r="Y54" s="114"/>
      <c r="Z54" s="112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2"/>
      <c r="AM54" s="112"/>
      <c r="AN54" s="32"/>
      <c r="AO54" s="32"/>
      <c r="AP54" s="32"/>
    </row>
    <row r="55" spans="1:66" ht="14.25" customHeight="1" x14ac:dyDescent="0.4">
      <c r="A55" s="105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73" t="s">
        <v>15</v>
      </c>
      <c r="P55" s="474"/>
      <c r="Q55" s="474"/>
      <c r="R55" s="477" t="s">
        <v>11</v>
      </c>
      <c r="S55" s="474"/>
      <c r="T55" s="479"/>
      <c r="U55" s="477" t="s">
        <v>12</v>
      </c>
      <c r="V55" s="474"/>
      <c r="W55" s="474"/>
      <c r="X55" s="460" t="s">
        <v>2</v>
      </c>
      <c r="Y55" s="462" t="s">
        <v>18</v>
      </c>
      <c r="Z55" s="463"/>
      <c r="AA55" s="463"/>
      <c r="AB55" s="463"/>
      <c r="AC55" s="463"/>
      <c r="AD55" s="464" t="s">
        <v>75</v>
      </c>
      <c r="AE55" s="464"/>
      <c r="AF55" s="464"/>
      <c r="AG55" s="464"/>
      <c r="AH55" s="464"/>
      <c r="AI55" s="464"/>
      <c r="AJ55" s="464"/>
      <c r="AK55" s="464"/>
      <c r="AL55" s="464"/>
      <c r="AM55" s="112"/>
      <c r="AN55" s="32"/>
      <c r="AO55" s="91" t="s">
        <v>13</v>
      </c>
      <c r="AP55" s="93"/>
    </row>
    <row r="56" spans="1:66" ht="14.25" customHeight="1" x14ac:dyDescent="0.4">
      <c r="A56" s="105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75"/>
      <c r="P56" s="476"/>
      <c r="Q56" s="476"/>
      <c r="R56" s="478"/>
      <c r="S56" s="480"/>
      <c r="T56" s="480"/>
      <c r="U56" s="478"/>
      <c r="V56" s="476"/>
      <c r="W56" s="476"/>
      <c r="X56" s="461"/>
      <c r="Y56" s="462"/>
      <c r="Z56" s="463"/>
      <c r="AA56" s="463"/>
      <c r="AB56" s="463"/>
      <c r="AC56" s="463"/>
      <c r="AD56" s="464"/>
      <c r="AE56" s="464"/>
      <c r="AF56" s="464"/>
      <c r="AG56" s="464"/>
      <c r="AH56" s="464"/>
      <c r="AI56" s="464"/>
      <c r="AJ56" s="464"/>
      <c r="AK56" s="464"/>
      <c r="AL56" s="464"/>
      <c r="AM56" s="112"/>
      <c r="AN56" s="32"/>
      <c r="AO56" s="91" t="s">
        <v>14</v>
      </c>
      <c r="AP56" s="94" t="str">
        <f>IFERROR(DATEVALUE(AP55),"")</f>
        <v/>
      </c>
    </row>
    <row r="57" spans="1:66" ht="9.9499999999999993" customHeight="1" x14ac:dyDescent="0.15">
      <c r="A57" s="105"/>
      <c r="B57" s="11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131"/>
      <c r="AA57" s="132"/>
      <c r="AB57" s="132"/>
      <c r="AC57" s="132"/>
      <c r="AD57" s="132"/>
      <c r="AE57" s="132"/>
      <c r="AF57" s="132"/>
      <c r="AG57" s="133"/>
      <c r="AH57" s="133"/>
      <c r="AI57" s="134"/>
      <c r="AJ57" s="134"/>
      <c r="AK57" s="134"/>
      <c r="AL57" s="134"/>
      <c r="AM57" s="134"/>
      <c r="AN57" s="32"/>
      <c r="AO57" s="91"/>
      <c r="AP57" s="289" t="str">
        <f>IFERROR((DATE(2022,1,31)-AP56+1),"")</f>
        <v/>
      </c>
    </row>
    <row r="58" spans="1:66" s="5" customFormat="1" ht="18.75" customHeight="1" x14ac:dyDescent="0.4">
      <c r="A58" s="136"/>
      <c r="B58" s="116" t="s">
        <v>30</v>
      </c>
      <c r="C58" s="137"/>
      <c r="D58" s="137"/>
      <c r="E58" s="137"/>
      <c r="F58" s="137"/>
      <c r="G58" s="137"/>
      <c r="H58" s="137"/>
      <c r="I58" s="137"/>
      <c r="J58" s="137"/>
      <c r="K58" s="465" t="s">
        <v>38</v>
      </c>
      <c r="L58" s="466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6"/>
      <c r="AA58" s="466"/>
      <c r="AB58" s="466"/>
      <c r="AC58" s="466"/>
      <c r="AD58" s="466"/>
      <c r="AE58" s="116"/>
      <c r="AF58" s="116"/>
      <c r="AG58" s="116"/>
      <c r="AH58" s="116"/>
      <c r="AI58" s="116"/>
      <c r="AJ58" s="116"/>
      <c r="AK58" s="116"/>
      <c r="AL58" s="116"/>
      <c r="AM58" s="116"/>
      <c r="AN58" s="32"/>
      <c r="AO58" s="32"/>
      <c r="AP58" s="32"/>
      <c r="AR58" s="20"/>
    </row>
    <row r="59" spans="1:66" s="5" customFormat="1" ht="18.75" customHeight="1" x14ac:dyDescent="0.15">
      <c r="A59" s="13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580"/>
      <c r="O59" s="581"/>
      <c r="P59" s="581"/>
      <c r="Q59" s="581"/>
      <c r="R59" s="581"/>
      <c r="S59" s="581"/>
      <c r="T59" s="581"/>
      <c r="U59" s="469" t="s">
        <v>0</v>
      </c>
      <c r="V59" s="470"/>
      <c r="W59" s="116" t="s">
        <v>5</v>
      </c>
      <c r="X59" s="745" t="str">
        <f>AP57</f>
        <v/>
      </c>
      <c r="Y59" s="746"/>
      <c r="Z59" s="746"/>
      <c r="AA59" s="469" t="s">
        <v>2</v>
      </c>
      <c r="AB59" s="470"/>
      <c r="AC59" s="148" t="s">
        <v>1</v>
      </c>
      <c r="AD59" s="584" t="str">
        <f>IF(X59="","",ROUNDUP(N59/X59,0))</f>
        <v/>
      </c>
      <c r="AE59" s="585"/>
      <c r="AF59" s="585"/>
      <c r="AG59" s="585"/>
      <c r="AH59" s="585"/>
      <c r="AI59" s="585"/>
      <c r="AJ59" s="469" t="s">
        <v>0</v>
      </c>
      <c r="AK59" s="470"/>
      <c r="AL59" s="135"/>
      <c r="AM59" s="105"/>
      <c r="AN59" s="32"/>
      <c r="AO59" s="32"/>
      <c r="AP59" s="98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44" t="s">
        <v>28</v>
      </c>
      <c r="O60" s="116"/>
      <c r="P60" s="116"/>
      <c r="Q60" s="116"/>
      <c r="R60" s="116"/>
      <c r="S60" s="116"/>
      <c r="T60" s="116"/>
      <c r="U60" s="116"/>
      <c r="V60" s="116"/>
      <c r="W60" s="116"/>
      <c r="X60" s="142"/>
      <c r="Y60" s="142"/>
      <c r="Z60" s="142"/>
      <c r="AA60" s="142"/>
      <c r="AB60" s="142"/>
      <c r="AC60" s="142"/>
      <c r="AD60" s="142"/>
      <c r="AE60" s="290"/>
      <c r="AF60" s="449" t="s">
        <v>23</v>
      </c>
      <c r="AG60" s="450"/>
      <c r="AH60" s="450"/>
      <c r="AI60" s="450"/>
      <c r="AJ60" s="450"/>
      <c r="AK60" s="450"/>
      <c r="AL60" s="451"/>
      <c r="AM60" s="145"/>
      <c r="AN60" s="95"/>
      <c r="AO60" s="22"/>
      <c r="AP60" s="98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6"/>
      <c r="B61" s="136"/>
      <c r="C61" s="136"/>
      <c r="D61" s="136"/>
      <c r="E61" s="138" t="s">
        <v>93</v>
      </c>
      <c r="F61" s="136"/>
      <c r="G61" s="136"/>
      <c r="H61" s="136"/>
      <c r="I61" s="138"/>
      <c r="J61" s="136"/>
      <c r="K61" s="136"/>
      <c r="L61" s="136"/>
      <c r="M61" s="136"/>
      <c r="N61" s="452" t="s">
        <v>79</v>
      </c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4"/>
      <c r="AD61" s="743" t="str">
        <f>IF(N59="","",IFERROR(IF(X59="","",ROUNDUP(AD59*0.4,0)),""))</f>
        <v/>
      </c>
      <c r="AE61" s="744"/>
      <c r="AF61" s="744"/>
      <c r="AG61" s="744"/>
      <c r="AH61" s="744"/>
      <c r="AI61" s="744"/>
      <c r="AJ61" s="455" t="s">
        <v>0</v>
      </c>
      <c r="AK61" s="456"/>
      <c r="AL61" s="146"/>
      <c r="AM61" s="147"/>
      <c r="AN61" s="95"/>
      <c r="AO61" s="95"/>
      <c r="AP61" s="101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6"/>
      <c r="B62" s="136"/>
      <c r="C62" s="136"/>
      <c r="D62" s="136"/>
      <c r="E62" s="136"/>
      <c r="F62" s="136"/>
      <c r="G62" s="136"/>
      <c r="H62" s="136"/>
      <c r="I62" s="138"/>
      <c r="J62" s="136"/>
      <c r="K62" s="136"/>
      <c r="L62" s="136"/>
      <c r="M62" s="136"/>
      <c r="N62" s="139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1"/>
      <c r="AD62" s="143"/>
      <c r="AE62" s="457" t="s">
        <v>102</v>
      </c>
      <c r="AF62" s="458"/>
      <c r="AG62" s="458"/>
      <c r="AH62" s="458"/>
      <c r="AI62" s="458"/>
      <c r="AJ62" s="458"/>
      <c r="AK62" s="458"/>
      <c r="AL62" s="458"/>
      <c r="AM62" s="459"/>
      <c r="AN62" s="95"/>
      <c r="AO62" s="95"/>
      <c r="AP62" s="101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6"/>
      <c r="B63" s="136"/>
      <c r="C63" s="136"/>
      <c r="D63" s="136"/>
      <c r="E63" s="136"/>
      <c r="F63" s="136"/>
      <c r="G63" s="136"/>
      <c r="H63" s="136"/>
      <c r="I63" s="138"/>
      <c r="J63" s="136"/>
      <c r="K63" s="136"/>
      <c r="L63" s="136"/>
      <c r="M63" s="136"/>
      <c r="N63" s="139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1"/>
      <c r="AD63" s="143"/>
      <c r="AE63" s="458"/>
      <c r="AF63" s="458"/>
      <c r="AG63" s="458"/>
      <c r="AH63" s="458"/>
      <c r="AI63" s="458"/>
      <c r="AJ63" s="458"/>
      <c r="AK63" s="458"/>
      <c r="AL63" s="458"/>
      <c r="AM63" s="459"/>
      <c r="AN63" s="95"/>
      <c r="AO63" s="95"/>
      <c r="AP63" s="101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6"/>
      <c r="B64" s="136"/>
      <c r="C64" s="116"/>
      <c r="D64" s="116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5" t="s">
        <v>94</v>
      </c>
      <c r="W64" s="142"/>
      <c r="X64" s="142"/>
      <c r="Y64" s="142"/>
      <c r="Z64" s="142"/>
      <c r="AA64" s="142"/>
      <c r="AB64" s="142"/>
      <c r="AC64" s="142"/>
      <c r="AD64" s="740" t="str">
        <f>IFERROR(IF(AD61&lt;=25000,"ERROR",MIN(ROUNDUP(AD61,-3),75000)),"")</f>
        <v/>
      </c>
      <c r="AE64" s="741"/>
      <c r="AF64" s="741"/>
      <c r="AG64" s="741"/>
      <c r="AH64" s="741"/>
      <c r="AI64" s="741"/>
      <c r="AJ64" s="455" t="s">
        <v>0</v>
      </c>
      <c r="AK64" s="456"/>
      <c r="AL64" s="145"/>
      <c r="AM64" s="145"/>
      <c r="AN64" s="22"/>
      <c r="AO64" s="98"/>
      <c r="AP64" s="98"/>
      <c r="AQ64" s="7"/>
      <c r="AS64" s="11"/>
      <c r="AT64" s="11"/>
      <c r="AU64" s="11"/>
      <c r="AV64" s="11"/>
      <c r="AW64" s="11"/>
    </row>
    <row r="65" spans="1:42" ht="17.25" x14ac:dyDescent="0.4">
      <c r="A65" s="105"/>
      <c r="B65" s="112"/>
      <c r="C65" s="112"/>
      <c r="D65" s="112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12"/>
      <c r="W65" s="112"/>
      <c r="X65" s="112"/>
      <c r="Y65" s="112"/>
      <c r="Z65" s="112"/>
      <c r="AA65" s="112"/>
      <c r="AB65" s="112"/>
      <c r="AC65" s="112"/>
      <c r="AD65" s="112"/>
      <c r="AE65" s="742" t="s">
        <v>72</v>
      </c>
      <c r="AF65" s="742"/>
      <c r="AG65" s="742"/>
      <c r="AH65" s="742"/>
      <c r="AI65" s="742"/>
      <c r="AJ65" s="742"/>
      <c r="AK65" s="742"/>
      <c r="AL65" s="112"/>
      <c r="AM65" s="105"/>
      <c r="AN65" s="32"/>
      <c r="AO65" s="32"/>
      <c r="AP65" s="32"/>
    </row>
    <row r="66" spans="1:42" x14ac:dyDescent="0.4">
      <c r="A66" s="105"/>
      <c r="B66" s="105"/>
      <c r="C66" s="105"/>
      <c r="D66" s="10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07"/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  <c r="AF1" s="808"/>
      <c r="AG1" s="809"/>
      <c r="AH1" s="809"/>
      <c r="AI1" s="809"/>
      <c r="AJ1" s="809"/>
      <c r="AK1" s="809"/>
      <c r="AL1" s="809"/>
      <c r="AM1" s="809"/>
      <c r="AN1" s="810"/>
      <c r="AO1" s="810"/>
      <c r="AP1" s="810"/>
      <c r="AQ1" s="810"/>
      <c r="AR1" s="30"/>
      <c r="AS1" s="30"/>
    </row>
    <row r="2" spans="1:49" ht="33" thickTop="1" x14ac:dyDescent="0.4">
      <c r="A2" s="803" t="s">
        <v>120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  <c r="AA2" s="804"/>
      <c r="AB2" s="804"/>
      <c r="AC2" s="804"/>
      <c r="AD2" s="804"/>
      <c r="AE2" s="804"/>
      <c r="AF2" s="804"/>
      <c r="AG2" s="804"/>
      <c r="AH2" s="804"/>
      <c r="AI2" s="804"/>
      <c r="AJ2" s="804"/>
      <c r="AK2" s="805"/>
      <c r="AL2" s="805"/>
      <c r="AM2" s="805"/>
      <c r="AN2" s="805"/>
      <c r="AO2" s="805"/>
      <c r="AP2" s="805"/>
      <c r="AQ2" s="806"/>
      <c r="AR2" s="2"/>
      <c r="AV2" s="30"/>
      <c r="AW2" s="30"/>
    </row>
    <row r="3" spans="1:49" ht="60" customHeight="1" thickBot="1" x14ac:dyDescent="0.45">
      <c r="A3" s="811" t="s">
        <v>126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812"/>
      <c r="AJ3" s="812"/>
      <c r="AK3" s="813"/>
      <c r="AL3" s="813"/>
      <c r="AM3" s="813"/>
      <c r="AN3" s="813"/>
      <c r="AO3" s="813"/>
      <c r="AP3" s="813"/>
      <c r="AQ3" s="814"/>
      <c r="AR3" s="2"/>
      <c r="AV3" s="30"/>
      <c r="AW3" s="30"/>
    </row>
    <row r="4" spans="1:49" ht="30.75" thickTop="1" x14ac:dyDescent="0.4">
      <c r="A4" s="815" t="s">
        <v>109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16"/>
      <c r="V4" s="816"/>
      <c r="W4" s="816"/>
      <c r="X4" s="816"/>
      <c r="Y4" s="816"/>
      <c r="Z4" s="816"/>
      <c r="AA4" s="816"/>
      <c r="AB4" s="816"/>
      <c r="AC4" s="816"/>
      <c r="AD4" s="816"/>
      <c r="AE4" s="816"/>
      <c r="AF4" s="816"/>
      <c r="AG4" s="816"/>
      <c r="AH4" s="816"/>
      <c r="AI4" s="816"/>
      <c r="AJ4" s="816"/>
      <c r="AK4" s="816"/>
      <c r="AL4" s="816"/>
      <c r="AM4" s="816"/>
      <c r="AN4" s="816"/>
      <c r="AO4" s="816"/>
      <c r="AP4" s="816"/>
      <c r="AQ4" s="816"/>
      <c r="AR4" s="2"/>
      <c r="AV4" s="30"/>
      <c r="AW4" s="30"/>
    </row>
    <row r="5" spans="1:49" ht="36.75" customHeight="1" x14ac:dyDescent="0.4">
      <c r="A5" s="817" t="s">
        <v>123</v>
      </c>
      <c r="B5" s="818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18"/>
      <c r="AE5" s="818"/>
      <c r="AF5" s="818"/>
      <c r="AG5" s="818"/>
      <c r="AH5" s="818"/>
      <c r="AI5" s="818"/>
      <c r="AJ5" s="818"/>
      <c r="AK5" s="818"/>
      <c r="AL5" s="818"/>
      <c r="AM5" s="818"/>
      <c r="AN5" s="819"/>
      <c r="AO5" s="819"/>
      <c r="AP5" s="819"/>
      <c r="AQ5" s="819"/>
      <c r="AR5" s="30"/>
      <c r="AS5" s="30"/>
    </row>
    <row r="6" spans="1:49" ht="17.25" customHeight="1" x14ac:dyDescent="0.4">
      <c r="A6" s="104"/>
      <c r="B6" s="820" t="s">
        <v>22</v>
      </c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  <c r="X6" s="820"/>
      <c r="Y6" s="820"/>
      <c r="Z6" s="820"/>
      <c r="AA6" s="820"/>
      <c r="AB6" s="820"/>
      <c r="AC6" s="820"/>
      <c r="AD6" s="820"/>
      <c r="AE6" s="820"/>
      <c r="AF6" s="820"/>
      <c r="AG6" s="820"/>
      <c r="AH6" s="820"/>
      <c r="AI6" s="820"/>
      <c r="AJ6" s="820"/>
      <c r="AK6" s="820"/>
      <c r="AL6" s="820"/>
      <c r="AM6" s="820"/>
      <c r="AN6" s="820"/>
      <c r="AO6" s="820"/>
      <c r="AP6" s="820"/>
      <c r="AQ6" s="820"/>
    </row>
    <row r="7" spans="1:49" ht="16.5" customHeight="1" x14ac:dyDescent="0.4">
      <c r="A7" s="104"/>
      <c r="B7" s="820"/>
      <c r="C7" s="820"/>
      <c r="D7" s="820"/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/>
      <c r="V7" s="820"/>
      <c r="W7" s="820"/>
      <c r="X7" s="820"/>
      <c r="Y7" s="820"/>
      <c r="Z7" s="820"/>
      <c r="AA7" s="820"/>
      <c r="AB7" s="820"/>
      <c r="AC7" s="820"/>
      <c r="AD7" s="820"/>
      <c r="AE7" s="820"/>
      <c r="AF7" s="820"/>
      <c r="AG7" s="820"/>
      <c r="AH7" s="820"/>
      <c r="AI7" s="820"/>
      <c r="AJ7" s="820"/>
      <c r="AK7" s="820"/>
      <c r="AL7" s="820"/>
      <c r="AM7" s="820"/>
      <c r="AN7" s="820"/>
      <c r="AO7" s="820"/>
      <c r="AP7" s="820"/>
      <c r="AQ7" s="820"/>
    </row>
    <row r="8" spans="1:49" ht="24.75" customHeight="1" x14ac:dyDescent="0.4">
      <c r="A8" s="104"/>
      <c r="B8" s="802" t="s">
        <v>19</v>
      </c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434" t="s">
        <v>20</v>
      </c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V8" s="30"/>
      <c r="AW8" s="30"/>
    </row>
    <row r="9" spans="1:49" ht="12" customHeight="1" x14ac:dyDescent="0.4">
      <c r="A9" s="104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V9" s="30"/>
      <c r="AW9" s="30"/>
    </row>
    <row r="10" spans="1:49" ht="30" customHeight="1" thickBot="1" x14ac:dyDescent="0.45">
      <c r="A10" s="104"/>
      <c r="B10" s="796" t="s">
        <v>46</v>
      </c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  <c r="P10" s="796"/>
      <c r="Q10" s="796"/>
      <c r="R10" s="796"/>
      <c r="S10" s="796"/>
      <c r="T10" s="796"/>
      <c r="U10" s="796"/>
      <c r="V10" s="796"/>
      <c r="W10" s="796"/>
      <c r="X10" s="796"/>
      <c r="Y10" s="796"/>
      <c r="Z10" s="532" t="s">
        <v>80</v>
      </c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2"/>
      <c r="AP10" s="532"/>
      <c r="AQ10" s="532"/>
    </row>
    <row r="11" spans="1:49" ht="26.25" customHeight="1" x14ac:dyDescent="0.4">
      <c r="A11" s="104"/>
      <c r="B11" s="797" t="s">
        <v>26</v>
      </c>
      <c r="C11" s="798"/>
      <c r="D11" s="798"/>
      <c r="E11" s="798"/>
      <c r="F11" s="798"/>
      <c r="G11" s="798"/>
      <c r="H11" s="798"/>
      <c r="I11" s="798"/>
      <c r="J11" s="798"/>
      <c r="K11" s="798"/>
      <c r="L11" s="798"/>
      <c r="M11" s="798"/>
      <c r="N11" s="798"/>
      <c r="O11" s="798"/>
      <c r="P11" s="798"/>
      <c r="Q11" s="798"/>
      <c r="R11" s="798"/>
      <c r="S11" s="798"/>
      <c r="T11" s="798"/>
      <c r="U11" s="798"/>
      <c r="V11" s="798"/>
      <c r="W11" s="798"/>
      <c r="X11" s="798"/>
      <c r="Y11" s="798"/>
      <c r="Z11" s="798"/>
      <c r="AA11" s="798"/>
      <c r="AB11" s="798"/>
      <c r="AC11" s="798"/>
      <c r="AD11" s="798"/>
      <c r="AE11" s="798"/>
      <c r="AF11" s="798"/>
      <c r="AG11" s="798"/>
      <c r="AH11" s="798"/>
      <c r="AI11" s="798"/>
      <c r="AJ11" s="798"/>
      <c r="AK11" s="798"/>
      <c r="AL11" s="798"/>
      <c r="AM11" s="798"/>
      <c r="AN11" s="798"/>
      <c r="AO11" s="798"/>
      <c r="AP11" s="798"/>
      <c r="AQ11" s="799"/>
    </row>
    <row r="12" spans="1:49" ht="9.75" customHeight="1" x14ac:dyDescent="0.4">
      <c r="A12" s="104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2"/>
    </row>
    <row r="13" spans="1:49" s="3" customFormat="1" ht="14.25" customHeight="1" x14ac:dyDescent="0.4">
      <c r="A13" s="104"/>
      <c r="B13" s="150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1"/>
      <c r="P13" s="151"/>
      <c r="Q13" s="151"/>
      <c r="R13" s="677" t="s">
        <v>24</v>
      </c>
      <c r="S13" s="677"/>
      <c r="T13" s="677"/>
      <c r="U13" s="677"/>
      <c r="V13" s="677"/>
      <c r="W13" s="677"/>
      <c r="X13" s="677"/>
      <c r="Y13" s="678"/>
      <c r="Z13" s="678"/>
      <c r="AA13" s="151"/>
      <c r="AB13" s="800" t="s">
        <v>66</v>
      </c>
      <c r="AC13" s="800"/>
      <c r="AD13" s="800"/>
      <c r="AE13" s="800"/>
      <c r="AF13" s="800"/>
      <c r="AG13" s="800"/>
      <c r="AH13" s="800"/>
      <c r="AI13" s="800"/>
      <c r="AJ13" s="800"/>
      <c r="AK13" s="800"/>
      <c r="AL13" s="800"/>
      <c r="AM13" s="800"/>
      <c r="AN13" s="800"/>
      <c r="AO13" s="800"/>
      <c r="AP13" s="800"/>
      <c r="AQ13" s="801"/>
      <c r="AR13" s="1"/>
    </row>
    <row r="14" spans="1:49" s="3" customFormat="1" ht="14.25" customHeight="1" x14ac:dyDescent="0.4">
      <c r="A14" s="104"/>
      <c r="B14" s="150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1"/>
      <c r="Q14" s="151"/>
      <c r="R14" s="524" t="s">
        <v>9</v>
      </c>
      <c r="S14" s="351"/>
      <c r="T14" s="351"/>
      <c r="U14" s="351"/>
      <c r="V14" s="351"/>
      <c r="W14" s="351"/>
      <c r="X14" s="351"/>
      <c r="Y14" s="681" t="s">
        <v>11</v>
      </c>
      <c r="Z14" s="682"/>
      <c r="AA14" s="151"/>
      <c r="AB14" s="800"/>
      <c r="AC14" s="800"/>
      <c r="AD14" s="800"/>
      <c r="AE14" s="800"/>
      <c r="AF14" s="800"/>
      <c r="AG14" s="800"/>
      <c r="AH14" s="800"/>
      <c r="AI14" s="800"/>
      <c r="AJ14" s="800"/>
      <c r="AK14" s="800"/>
      <c r="AL14" s="800"/>
      <c r="AM14" s="800"/>
      <c r="AN14" s="800"/>
      <c r="AO14" s="800"/>
      <c r="AP14" s="800"/>
      <c r="AQ14" s="801"/>
      <c r="AR14" s="1"/>
    </row>
    <row r="15" spans="1:49" s="3" customFormat="1" ht="14.25" customHeight="1" x14ac:dyDescent="0.4">
      <c r="A15" s="104"/>
      <c r="B15" s="150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1"/>
      <c r="Q15" s="154"/>
      <c r="R15" s="504"/>
      <c r="S15" s="355"/>
      <c r="T15" s="355"/>
      <c r="U15" s="355"/>
      <c r="V15" s="355"/>
      <c r="W15" s="355"/>
      <c r="X15" s="355"/>
      <c r="Y15" s="683"/>
      <c r="Z15" s="684"/>
      <c r="AA15" s="151"/>
      <c r="AB15" s="800"/>
      <c r="AC15" s="800"/>
      <c r="AD15" s="800"/>
      <c r="AE15" s="800"/>
      <c r="AF15" s="800"/>
      <c r="AG15" s="800"/>
      <c r="AH15" s="800"/>
      <c r="AI15" s="800"/>
      <c r="AJ15" s="800"/>
      <c r="AK15" s="800"/>
      <c r="AL15" s="800"/>
      <c r="AM15" s="800"/>
      <c r="AN15" s="800"/>
      <c r="AO15" s="800"/>
      <c r="AP15" s="800"/>
      <c r="AQ15" s="801"/>
      <c r="AR15" s="1"/>
      <c r="AV15" s="1"/>
      <c r="AW15" s="1"/>
    </row>
    <row r="16" spans="1:49" x14ac:dyDescent="0.4">
      <c r="A16" s="104"/>
      <c r="B16" s="150"/>
      <c r="C16" s="151"/>
      <c r="D16" s="155"/>
      <c r="E16" s="155"/>
      <c r="F16" s="155"/>
      <c r="G16" s="155"/>
      <c r="H16" s="156"/>
      <c r="I16" s="156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2"/>
    </row>
    <row r="17" spans="1:45" ht="14.25" customHeight="1" x14ac:dyDescent="0.4">
      <c r="A17" s="104"/>
      <c r="B17" s="150"/>
      <c r="C17" s="151"/>
      <c r="D17" s="481" t="s">
        <v>81</v>
      </c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7"/>
      <c r="Q17" s="151"/>
      <c r="R17" s="151"/>
      <c r="S17" s="509" t="s">
        <v>68</v>
      </c>
      <c r="T17" s="510"/>
      <c r="U17" s="510"/>
      <c r="V17" s="510"/>
      <c r="W17" s="511"/>
      <c r="X17" s="151"/>
      <c r="Y17" s="151"/>
      <c r="Z17" s="625" t="s">
        <v>82</v>
      </c>
      <c r="AA17" s="623"/>
      <c r="AB17" s="623"/>
      <c r="AC17" s="623"/>
      <c r="AD17" s="623"/>
      <c r="AE17" s="623"/>
      <c r="AF17" s="623"/>
      <c r="AG17" s="623"/>
      <c r="AH17" s="623"/>
      <c r="AI17" s="623"/>
      <c r="AJ17" s="623"/>
      <c r="AK17" s="623"/>
      <c r="AL17" s="624"/>
      <c r="AM17" s="151"/>
      <c r="AN17" s="151"/>
      <c r="AO17" s="151"/>
      <c r="AP17" s="151"/>
      <c r="AQ17" s="152"/>
    </row>
    <row r="18" spans="1:45" ht="9.75" customHeight="1" x14ac:dyDescent="0.4">
      <c r="A18" s="104"/>
      <c r="B18" s="150"/>
      <c r="C18" s="151"/>
      <c r="D18" s="524" t="s">
        <v>8</v>
      </c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484" t="s">
        <v>0</v>
      </c>
      <c r="P18" s="485"/>
      <c r="Q18" s="784" t="s">
        <v>5</v>
      </c>
      <c r="R18" s="784"/>
      <c r="S18" s="503" t="s">
        <v>6</v>
      </c>
      <c r="T18" s="406">
        <v>28</v>
      </c>
      <c r="U18" s="407"/>
      <c r="V18" s="516" t="s">
        <v>2</v>
      </c>
      <c r="W18" s="517"/>
      <c r="X18" s="785" t="s">
        <v>1</v>
      </c>
      <c r="Y18" s="785"/>
      <c r="Z18" s="503" t="s">
        <v>7</v>
      </c>
      <c r="AA18" s="416">
        <f>IFERROR(ROUNDUP(E18/T18,0),"")</f>
        <v>0</v>
      </c>
      <c r="AB18" s="416"/>
      <c r="AC18" s="416"/>
      <c r="AD18" s="416"/>
      <c r="AE18" s="416"/>
      <c r="AF18" s="416"/>
      <c r="AG18" s="416"/>
      <c r="AH18" s="416"/>
      <c r="AI18" s="416"/>
      <c r="AJ18" s="416"/>
      <c r="AK18" s="637" t="s">
        <v>0</v>
      </c>
      <c r="AL18" s="638"/>
      <c r="AM18" s="151"/>
      <c r="AN18" s="151"/>
      <c r="AO18" s="151"/>
      <c r="AP18" s="151"/>
      <c r="AQ18" s="152"/>
    </row>
    <row r="19" spans="1:45" ht="9.75" customHeight="1" x14ac:dyDescent="0.4">
      <c r="A19" s="104"/>
      <c r="B19" s="150"/>
      <c r="C19" s="151"/>
      <c r="D19" s="503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84"/>
      <c r="P19" s="485"/>
      <c r="Q19" s="784"/>
      <c r="R19" s="784"/>
      <c r="S19" s="503"/>
      <c r="T19" s="408"/>
      <c r="U19" s="409"/>
      <c r="V19" s="516"/>
      <c r="W19" s="517"/>
      <c r="X19" s="785"/>
      <c r="Y19" s="785"/>
      <c r="Z19" s="503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84"/>
      <c r="AL19" s="485"/>
      <c r="AM19" s="151"/>
      <c r="AN19" s="151"/>
      <c r="AO19" s="151"/>
      <c r="AP19" s="151"/>
      <c r="AQ19" s="152"/>
    </row>
    <row r="20" spans="1:45" ht="9.75" customHeight="1" x14ac:dyDescent="0.4">
      <c r="A20" s="104"/>
      <c r="B20" s="150"/>
      <c r="C20" s="151"/>
      <c r="D20" s="503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84"/>
      <c r="P20" s="485"/>
      <c r="Q20" s="784"/>
      <c r="R20" s="784"/>
      <c r="S20" s="503"/>
      <c r="T20" s="406">
        <v>29</v>
      </c>
      <c r="U20" s="407"/>
      <c r="V20" s="516"/>
      <c r="W20" s="517"/>
      <c r="X20" s="785"/>
      <c r="Y20" s="785"/>
      <c r="Z20" s="503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84"/>
      <c r="AL20" s="485"/>
      <c r="AM20" s="151"/>
      <c r="AN20" s="151"/>
      <c r="AO20" s="151"/>
      <c r="AP20" s="151"/>
      <c r="AQ20" s="152"/>
    </row>
    <row r="21" spans="1:45" ht="9.75" customHeight="1" x14ac:dyDescent="0.4">
      <c r="A21" s="104"/>
      <c r="B21" s="150"/>
      <c r="C21" s="151"/>
      <c r="D21" s="50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486"/>
      <c r="P21" s="487"/>
      <c r="Q21" s="784"/>
      <c r="R21" s="784"/>
      <c r="S21" s="504"/>
      <c r="T21" s="419"/>
      <c r="U21" s="420"/>
      <c r="V21" s="518"/>
      <c r="W21" s="519"/>
      <c r="X21" s="785"/>
      <c r="Y21" s="785"/>
      <c r="Z21" s="504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86"/>
      <c r="AL21" s="487"/>
      <c r="AM21" s="151"/>
      <c r="AN21" s="151"/>
      <c r="AO21" s="151"/>
      <c r="AP21" s="151"/>
      <c r="AQ21" s="152"/>
    </row>
    <row r="22" spans="1:45" ht="14.25" customHeight="1" x14ac:dyDescent="0.4">
      <c r="A22" s="104"/>
      <c r="B22" s="15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23" t="s">
        <v>64</v>
      </c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755" t="s">
        <v>41</v>
      </c>
      <c r="AF22" s="756"/>
      <c r="AG22" s="756"/>
      <c r="AH22" s="756"/>
      <c r="AI22" s="756"/>
      <c r="AJ22" s="756"/>
      <c r="AK22" s="756"/>
      <c r="AL22" s="151"/>
      <c r="AM22" s="151"/>
      <c r="AN22" s="151"/>
      <c r="AO22" s="151"/>
      <c r="AP22" s="151"/>
      <c r="AQ22" s="152"/>
    </row>
    <row r="23" spans="1:45" ht="14.25" customHeight="1" x14ac:dyDescent="0.4">
      <c r="A23" s="104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2"/>
    </row>
    <row r="24" spans="1:45" ht="14.25" customHeight="1" x14ac:dyDescent="0.4">
      <c r="A24" s="104"/>
      <c r="B24" s="150"/>
      <c r="C24" s="151"/>
      <c r="D24" s="642" t="s">
        <v>83</v>
      </c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1"/>
      <c r="Q24" s="151"/>
      <c r="R24" s="151"/>
      <c r="S24" s="643" t="s">
        <v>86</v>
      </c>
      <c r="T24" s="623"/>
      <c r="U24" s="623"/>
      <c r="V24" s="623"/>
      <c r="W24" s="624"/>
      <c r="X24" s="151"/>
      <c r="Y24" s="151"/>
      <c r="Z24" s="642" t="s">
        <v>84</v>
      </c>
      <c r="AA24" s="510"/>
      <c r="AB24" s="510"/>
      <c r="AC24" s="510"/>
      <c r="AD24" s="510"/>
      <c r="AE24" s="510"/>
      <c r="AF24" s="510"/>
      <c r="AG24" s="510"/>
      <c r="AH24" s="510"/>
      <c r="AI24" s="510"/>
      <c r="AJ24" s="510"/>
      <c r="AK24" s="510"/>
      <c r="AL24" s="511"/>
      <c r="AM24" s="159"/>
      <c r="AN24" s="159"/>
      <c r="AO24" s="159"/>
      <c r="AP24" s="159"/>
      <c r="AQ24" s="160"/>
    </row>
    <row r="25" spans="1:45" ht="14.25" customHeight="1" x14ac:dyDescent="0.2">
      <c r="A25" s="104"/>
      <c r="B25" s="150"/>
      <c r="C25" s="151"/>
      <c r="D25" s="524" t="s">
        <v>4</v>
      </c>
      <c r="E25" s="794"/>
      <c r="F25" s="794"/>
      <c r="G25" s="794"/>
      <c r="H25" s="794"/>
      <c r="I25" s="794"/>
      <c r="J25" s="794"/>
      <c r="K25" s="794"/>
      <c r="L25" s="794"/>
      <c r="M25" s="794"/>
      <c r="N25" s="794"/>
      <c r="O25" s="484" t="s">
        <v>0</v>
      </c>
      <c r="P25" s="485"/>
      <c r="Q25" s="784" t="s">
        <v>5</v>
      </c>
      <c r="R25" s="784"/>
      <c r="S25" s="503" t="s">
        <v>44</v>
      </c>
      <c r="T25" s="641">
        <v>28</v>
      </c>
      <c r="U25" s="641"/>
      <c r="V25" s="516" t="s">
        <v>2</v>
      </c>
      <c r="W25" s="517"/>
      <c r="X25" s="785" t="s">
        <v>1</v>
      </c>
      <c r="Y25" s="785"/>
      <c r="Z25" s="503" t="s">
        <v>45</v>
      </c>
      <c r="AA25" s="351">
        <f>IFERROR(ROUNDUP(E25/T25,0),"")</f>
        <v>0</v>
      </c>
      <c r="AB25" s="351"/>
      <c r="AC25" s="351"/>
      <c r="AD25" s="351"/>
      <c r="AE25" s="351"/>
      <c r="AF25" s="351"/>
      <c r="AG25" s="351"/>
      <c r="AH25" s="351"/>
      <c r="AI25" s="351"/>
      <c r="AJ25" s="351"/>
      <c r="AK25" s="637" t="s">
        <v>0</v>
      </c>
      <c r="AL25" s="638"/>
      <c r="AM25" s="161"/>
      <c r="AN25" s="161"/>
      <c r="AO25" s="161"/>
      <c r="AP25" s="162"/>
      <c r="AQ25" s="163"/>
    </row>
    <row r="26" spans="1:45" ht="14.25" customHeight="1" x14ac:dyDescent="0.2">
      <c r="A26" s="104"/>
      <c r="B26" s="150"/>
      <c r="C26" s="151"/>
      <c r="D26" s="504"/>
      <c r="E26" s="795"/>
      <c r="F26" s="795"/>
      <c r="G26" s="795"/>
      <c r="H26" s="795"/>
      <c r="I26" s="795"/>
      <c r="J26" s="795"/>
      <c r="K26" s="795"/>
      <c r="L26" s="795"/>
      <c r="M26" s="795"/>
      <c r="N26" s="795"/>
      <c r="O26" s="486"/>
      <c r="P26" s="487"/>
      <c r="Q26" s="784"/>
      <c r="R26" s="784"/>
      <c r="S26" s="504"/>
      <c r="T26" s="518"/>
      <c r="U26" s="518"/>
      <c r="V26" s="518"/>
      <c r="W26" s="519"/>
      <c r="X26" s="785"/>
      <c r="Y26" s="785"/>
      <c r="Z26" s="504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486"/>
      <c r="AL26" s="487"/>
      <c r="AM26" s="161"/>
      <c r="AN26" s="161"/>
      <c r="AO26" s="161"/>
      <c r="AP26" s="162"/>
      <c r="AQ26" s="163"/>
    </row>
    <row r="27" spans="1:45" ht="14.25" customHeight="1" x14ac:dyDescent="0.4">
      <c r="A27" s="104"/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8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755" t="s">
        <v>41</v>
      </c>
      <c r="AF27" s="756"/>
      <c r="AG27" s="756"/>
      <c r="AH27" s="756"/>
      <c r="AI27" s="756"/>
      <c r="AJ27" s="756"/>
      <c r="AK27" s="756"/>
      <c r="AL27" s="151"/>
      <c r="AM27" s="151"/>
      <c r="AN27" s="151"/>
      <c r="AO27" s="151"/>
      <c r="AP27" s="151"/>
      <c r="AQ27" s="152"/>
    </row>
    <row r="28" spans="1:45" ht="14.25" customHeight="1" x14ac:dyDescent="0.4">
      <c r="A28" s="104"/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64"/>
      <c r="AQ28" s="152"/>
    </row>
    <row r="29" spans="1:45" ht="14.25" customHeight="1" x14ac:dyDescent="0.4">
      <c r="A29" s="104"/>
      <c r="B29" s="150"/>
      <c r="C29" s="625" t="s">
        <v>82</v>
      </c>
      <c r="D29" s="623"/>
      <c r="E29" s="623"/>
      <c r="F29" s="623"/>
      <c r="G29" s="623"/>
      <c r="H29" s="623"/>
      <c r="I29" s="623"/>
      <c r="J29" s="623"/>
      <c r="K29" s="623"/>
      <c r="L29" s="623"/>
      <c r="M29" s="624"/>
      <c r="N29" s="159"/>
      <c r="O29" s="151"/>
      <c r="P29" s="625" t="s">
        <v>85</v>
      </c>
      <c r="Q29" s="623"/>
      <c r="R29" s="623"/>
      <c r="S29" s="623"/>
      <c r="T29" s="623"/>
      <c r="U29" s="623"/>
      <c r="V29" s="623"/>
      <c r="W29" s="623"/>
      <c r="X29" s="623"/>
      <c r="Y29" s="623"/>
      <c r="Z29" s="624"/>
      <c r="AA29" s="151"/>
      <c r="AB29" s="165"/>
      <c r="AC29" s="151"/>
      <c r="AD29" s="151"/>
      <c r="AE29" s="151"/>
      <c r="AF29" s="151"/>
      <c r="AG29" s="159"/>
      <c r="AH29" s="625" t="s">
        <v>49</v>
      </c>
      <c r="AI29" s="623"/>
      <c r="AJ29" s="623"/>
      <c r="AK29" s="623"/>
      <c r="AL29" s="623"/>
      <c r="AM29" s="623"/>
      <c r="AN29" s="623"/>
      <c r="AO29" s="623"/>
      <c r="AP29" s="624"/>
      <c r="AQ29" s="152"/>
    </row>
    <row r="30" spans="1:45" ht="14.25" customHeight="1" x14ac:dyDescent="0.4">
      <c r="A30" s="104"/>
      <c r="B30" s="150"/>
      <c r="C30" s="503" t="s">
        <v>7</v>
      </c>
      <c r="D30" s="790">
        <f>AA18</f>
        <v>0</v>
      </c>
      <c r="E30" s="790"/>
      <c r="F30" s="790"/>
      <c r="G30" s="790"/>
      <c r="H30" s="790"/>
      <c r="I30" s="790"/>
      <c r="J30" s="790"/>
      <c r="K30" s="790"/>
      <c r="L30" s="484" t="s">
        <v>0</v>
      </c>
      <c r="M30" s="485"/>
      <c r="N30" s="784" t="s">
        <v>10</v>
      </c>
      <c r="O30" s="784"/>
      <c r="P30" s="503" t="s">
        <v>45</v>
      </c>
      <c r="Q30" s="790">
        <f>AA25</f>
        <v>0</v>
      </c>
      <c r="R30" s="790"/>
      <c r="S30" s="790"/>
      <c r="T30" s="790"/>
      <c r="U30" s="790"/>
      <c r="V30" s="790"/>
      <c r="W30" s="790"/>
      <c r="X30" s="790"/>
      <c r="Y30" s="484" t="s">
        <v>0</v>
      </c>
      <c r="Z30" s="485"/>
      <c r="AA30" s="783" t="s">
        <v>3</v>
      </c>
      <c r="AB30" s="783"/>
      <c r="AC30" s="784">
        <v>0.4</v>
      </c>
      <c r="AD30" s="784"/>
      <c r="AE30" s="784"/>
      <c r="AF30" s="785" t="s">
        <v>1</v>
      </c>
      <c r="AG30" s="786"/>
      <c r="AH30" s="774" t="str">
        <f>IF(E18="","",IFERROR(ROUNDUP((D30-Q30)*AC30,0),""))</f>
        <v/>
      </c>
      <c r="AI30" s="787"/>
      <c r="AJ30" s="787"/>
      <c r="AK30" s="787"/>
      <c r="AL30" s="787"/>
      <c r="AM30" s="787"/>
      <c r="AN30" s="787"/>
      <c r="AO30" s="484" t="s">
        <v>0</v>
      </c>
      <c r="AP30" s="485"/>
      <c r="AQ30" s="152"/>
    </row>
    <row r="31" spans="1:45" ht="14.25" customHeight="1" x14ac:dyDescent="0.4">
      <c r="A31" s="104"/>
      <c r="B31" s="150"/>
      <c r="C31" s="504"/>
      <c r="D31" s="778"/>
      <c r="E31" s="778"/>
      <c r="F31" s="778"/>
      <c r="G31" s="778"/>
      <c r="H31" s="778"/>
      <c r="I31" s="778"/>
      <c r="J31" s="778"/>
      <c r="K31" s="778"/>
      <c r="L31" s="486"/>
      <c r="M31" s="487"/>
      <c r="N31" s="784"/>
      <c r="O31" s="784"/>
      <c r="P31" s="504"/>
      <c r="Q31" s="778"/>
      <c r="R31" s="778"/>
      <c r="S31" s="778"/>
      <c r="T31" s="778"/>
      <c r="U31" s="778"/>
      <c r="V31" s="778"/>
      <c r="W31" s="778"/>
      <c r="X31" s="778"/>
      <c r="Y31" s="486"/>
      <c r="Z31" s="487"/>
      <c r="AA31" s="783"/>
      <c r="AB31" s="783"/>
      <c r="AC31" s="784"/>
      <c r="AD31" s="784"/>
      <c r="AE31" s="784"/>
      <c r="AF31" s="786"/>
      <c r="AG31" s="786"/>
      <c r="AH31" s="788"/>
      <c r="AI31" s="789"/>
      <c r="AJ31" s="789"/>
      <c r="AK31" s="789"/>
      <c r="AL31" s="789"/>
      <c r="AM31" s="789"/>
      <c r="AN31" s="789"/>
      <c r="AO31" s="486"/>
      <c r="AP31" s="487"/>
      <c r="AQ31" s="152"/>
    </row>
    <row r="32" spans="1:45" s="32" customFormat="1" ht="14.25" customHeight="1" x14ac:dyDescent="0.2">
      <c r="A32" s="104"/>
      <c r="B32" s="150"/>
      <c r="C32" s="166"/>
      <c r="D32" s="167"/>
      <c r="E32" s="167"/>
      <c r="F32" s="167"/>
      <c r="G32" s="167"/>
      <c r="H32" s="167"/>
      <c r="I32" s="167"/>
      <c r="J32" s="167"/>
      <c r="K32" s="167"/>
      <c r="L32" s="168"/>
      <c r="M32" s="168"/>
      <c r="N32" s="304"/>
      <c r="O32" s="304"/>
      <c r="P32" s="166"/>
      <c r="Q32" s="167"/>
      <c r="R32" s="167"/>
      <c r="S32" s="167"/>
      <c r="T32" s="167"/>
      <c r="U32" s="167"/>
      <c r="V32" s="167"/>
      <c r="W32" s="168"/>
      <c r="X32" s="168"/>
      <c r="Y32" s="306"/>
      <c r="Z32" s="306"/>
      <c r="AA32" s="304"/>
      <c r="AB32" s="304"/>
      <c r="AC32" s="304"/>
      <c r="AD32" s="303"/>
      <c r="AE32" s="303"/>
      <c r="AF32" s="303"/>
      <c r="AG32" s="303"/>
      <c r="AH32" s="166"/>
      <c r="AI32" s="791" t="s">
        <v>55</v>
      </c>
      <c r="AJ32" s="792"/>
      <c r="AK32" s="792"/>
      <c r="AL32" s="792"/>
      <c r="AM32" s="792"/>
      <c r="AN32" s="792"/>
      <c r="AO32" s="792"/>
      <c r="AP32" s="792"/>
      <c r="AQ32" s="793"/>
      <c r="AR32" s="38"/>
      <c r="AS32" s="39"/>
    </row>
    <row r="33" spans="1:45" ht="14.25" customHeight="1" x14ac:dyDescent="0.4">
      <c r="A33" s="104"/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792"/>
      <c r="AJ33" s="792"/>
      <c r="AK33" s="792"/>
      <c r="AL33" s="792"/>
      <c r="AM33" s="792"/>
      <c r="AN33" s="792"/>
      <c r="AO33" s="792"/>
      <c r="AP33" s="792"/>
      <c r="AQ33" s="793"/>
      <c r="AR33" s="38"/>
      <c r="AS33" s="39"/>
    </row>
    <row r="34" spans="1:45" ht="14.25" customHeight="1" x14ac:dyDescent="0.4">
      <c r="A34" s="104"/>
      <c r="B34" s="150"/>
      <c r="C34" s="151"/>
      <c r="D34" s="151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622" t="s">
        <v>94</v>
      </c>
      <c r="AI34" s="772"/>
      <c r="AJ34" s="772"/>
      <c r="AK34" s="772"/>
      <c r="AL34" s="772"/>
      <c r="AM34" s="772"/>
      <c r="AN34" s="772"/>
      <c r="AO34" s="772"/>
      <c r="AP34" s="773"/>
      <c r="AQ34" s="152"/>
    </row>
    <row r="35" spans="1:45" ht="14.25" customHeight="1" x14ac:dyDescent="0.4">
      <c r="A35" s="104"/>
      <c r="B35" s="15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04"/>
      <c r="W35" s="104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774" t="str">
        <f>IFERROR(IF(AH30&lt;=0,"ERROR",MIN(ROUNDUP(AH30,-3),200000)),"")</f>
        <v/>
      </c>
      <c r="AI35" s="775"/>
      <c r="AJ35" s="775"/>
      <c r="AK35" s="775"/>
      <c r="AL35" s="775"/>
      <c r="AM35" s="775"/>
      <c r="AN35" s="776"/>
      <c r="AO35" s="484" t="s">
        <v>0</v>
      </c>
      <c r="AP35" s="485"/>
      <c r="AQ35" s="152"/>
    </row>
    <row r="36" spans="1:45" ht="14.25" customHeight="1" x14ac:dyDescent="0.4">
      <c r="A36" s="104"/>
      <c r="B36" s="15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04"/>
      <c r="W36" s="104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777"/>
      <c r="AI36" s="778"/>
      <c r="AJ36" s="778"/>
      <c r="AK36" s="778"/>
      <c r="AL36" s="778"/>
      <c r="AM36" s="778"/>
      <c r="AN36" s="779"/>
      <c r="AO36" s="486"/>
      <c r="AP36" s="487"/>
      <c r="AQ36" s="152"/>
    </row>
    <row r="37" spans="1:45" ht="17.25" x14ac:dyDescent="0.4">
      <c r="A37" s="104"/>
      <c r="B37" s="150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70"/>
      <c r="AL37" s="170"/>
      <c r="AM37" s="170"/>
      <c r="AN37" s="170"/>
      <c r="AO37" s="170"/>
      <c r="AP37" s="170"/>
      <c r="AQ37" s="171"/>
    </row>
    <row r="38" spans="1:45" x14ac:dyDescent="0.4">
      <c r="A38" s="104"/>
      <c r="B38" s="391" t="s">
        <v>87</v>
      </c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602"/>
      <c r="Z38" s="602"/>
      <c r="AA38" s="602"/>
      <c r="AB38" s="602"/>
      <c r="AC38" s="602"/>
      <c r="AD38" s="602"/>
      <c r="AE38" s="602"/>
      <c r="AF38" s="602"/>
      <c r="AG38" s="602"/>
      <c r="AH38" s="602"/>
      <c r="AI38" s="602"/>
      <c r="AJ38" s="602"/>
      <c r="AK38" s="602"/>
      <c r="AL38" s="602"/>
      <c r="AM38" s="602"/>
      <c r="AN38" s="602"/>
      <c r="AO38" s="602"/>
      <c r="AP38" s="602"/>
      <c r="AQ38" s="603"/>
    </row>
    <row r="39" spans="1:45" x14ac:dyDescent="0.4">
      <c r="A39" s="104"/>
      <c r="B39" s="604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602"/>
      <c r="AJ39" s="602"/>
      <c r="AK39" s="602"/>
      <c r="AL39" s="602"/>
      <c r="AM39" s="602"/>
      <c r="AN39" s="602"/>
      <c r="AO39" s="602"/>
      <c r="AP39" s="602"/>
      <c r="AQ39" s="603"/>
    </row>
    <row r="40" spans="1:45" x14ac:dyDescent="0.4">
      <c r="A40" s="104"/>
      <c r="B40" s="604"/>
      <c r="C40" s="602"/>
      <c r="D40" s="602"/>
      <c r="E40" s="602"/>
      <c r="F40" s="602"/>
      <c r="G40" s="602"/>
      <c r="H40" s="602"/>
      <c r="I40" s="602"/>
      <c r="J40" s="602"/>
      <c r="K40" s="602"/>
      <c r="L40" s="602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602"/>
      <c r="Z40" s="602"/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2"/>
      <c r="AL40" s="602"/>
      <c r="AM40" s="602"/>
      <c r="AN40" s="602"/>
      <c r="AO40" s="602"/>
      <c r="AP40" s="602"/>
      <c r="AQ40" s="603"/>
    </row>
    <row r="41" spans="1:45" ht="17.25" customHeight="1" thickBot="1" x14ac:dyDescent="0.45">
      <c r="A41" s="104"/>
      <c r="B41" s="605"/>
      <c r="C41" s="606"/>
      <c r="D41" s="606"/>
      <c r="E41" s="606"/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06"/>
      <c r="T41" s="606"/>
      <c r="U41" s="606"/>
      <c r="V41" s="606"/>
      <c r="W41" s="606"/>
      <c r="X41" s="606"/>
      <c r="Y41" s="606"/>
      <c r="Z41" s="606"/>
      <c r="AA41" s="606"/>
      <c r="AB41" s="606"/>
      <c r="AC41" s="606"/>
      <c r="AD41" s="606"/>
      <c r="AE41" s="606"/>
      <c r="AF41" s="606"/>
      <c r="AG41" s="606"/>
      <c r="AH41" s="606"/>
      <c r="AI41" s="606"/>
      <c r="AJ41" s="606"/>
      <c r="AK41" s="606"/>
      <c r="AL41" s="606"/>
      <c r="AM41" s="606"/>
      <c r="AN41" s="606"/>
      <c r="AO41" s="606"/>
      <c r="AP41" s="606"/>
      <c r="AQ41" s="607"/>
      <c r="AR41" s="33"/>
    </row>
    <row r="42" spans="1:45" ht="15" customHeight="1" x14ac:dyDescent="0.4">
      <c r="A42" s="104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72"/>
      <c r="Q42" s="173"/>
      <c r="R42" s="173"/>
      <c r="S42" s="173"/>
      <c r="T42" s="173"/>
      <c r="U42" s="173"/>
      <c r="V42" s="173"/>
      <c r="W42" s="173"/>
      <c r="X42" s="174"/>
      <c r="Y42" s="173"/>
      <c r="Z42" s="173"/>
      <c r="AA42" s="173"/>
      <c r="AB42" s="173"/>
      <c r="AC42" s="173"/>
      <c r="AD42" s="151"/>
      <c r="AE42" s="151"/>
      <c r="AF42" s="151"/>
      <c r="AG42" s="151"/>
      <c r="AH42" s="151"/>
      <c r="AI42" s="151"/>
      <c r="AJ42" s="151"/>
      <c r="AK42" s="151"/>
      <c r="AL42" s="151"/>
      <c r="AM42" s="154"/>
      <c r="AN42" s="104"/>
      <c r="AO42" s="104"/>
      <c r="AP42" s="104"/>
      <c r="AQ42" s="104"/>
    </row>
    <row r="43" spans="1:45" ht="15" customHeight="1" x14ac:dyDescent="0.4">
      <c r="A43" s="104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72"/>
      <c r="Q43" s="173"/>
      <c r="R43" s="173"/>
      <c r="S43" s="173"/>
      <c r="T43" s="173"/>
      <c r="U43" s="173"/>
      <c r="V43" s="173"/>
      <c r="W43" s="173"/>
      <c r="X43" s="174"/>
      <c r="Y43" s="173"/>
      <c r="Z43" s="173"/>
      <c r="AA43" s="173"/>
      <c r="AB43" s="173"/>
      <c r="AC43" s="173"/>
      <c r="AD43" s="151"/>
      <c r="AE43" s="151"/>
      <c r="AF43" s="151"/>
      <c r="AG43" s="151"/>
      <c r="AH43" s="151"/>
      <c r="AI43" s="151"/>
      <c r="AJ43" s="151"/>
      <c r="AK43" s="151"/>
      <c r="AL43" s="151"/>
      <c r="AM43" s="154"/>
      <c r="AN43" s="104"/>
      <c r="AO43" s="104"/>
      <c r="AP43" s="104"/>
      <c r="AQ43" s="104"/>
    </row>
    <row r="44" spans="1:45" ht="15" customHeight="1" x14ac:dyDescent="0.4">
      <c r="A44" s="104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72"/>
      <c r="Q44" s="173"/>
      <c r="R44" s="173"/>
      <c r="S44" s="173"/>
      <c r="T44" s="173"/>
      <c r="U44" s="173"/>
      <c r="V44" s="173"/>
      <c r="W44" s="173"/>
      <c r="X44" s="174"/>
      <c r="Y44" s="173"/>
      <c r="Z44" s="173"/>
      <c r="AA44" s="173"/>
      <c r="AB44" s="173"/>
      <c r="AC44" s="173"/>
      <c r="AD44" s="151"/>
      <c r="AE44" s="151"/>
      <c r="AF44" s="151"/>
      <c r="AG44" s="151"/>
      <c r="AH44" s="151"/>
      <c r="AI44" s="151"/>
      <c r="AJ44" s="151"/>
      <c r="AK44" s="151"/>
      <c r="AL44" s="151"/>
      <c r="AM44" s="154"/>
      <c r="AN44" s="104"/>
      <c r="AO44" s="104"/>
      <c r="AP44" s="104"/>
      <c r="AQ44" s="104"/>
    </row>
    <row r="45" spans="1:45" ht="15.75" customHeight="1" x14ac:dyDescent="0.4">
      <c r="A45" s="104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04"/>
      <c r="AO45" s="104"/>
      <c r="AP45" s="104"/>
      <c r="AQ45" s="104"/>
    </row>
    <row r="46" spans="1:45" ht="15.75" customHeight="1" x14ac:dyDescent="0.4">
      <c r="A46" s="104"/>
      <c r="B46" s="781" t="s">
        <v>61</v>
      </c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782"/>
      <c r="O46" s="782"/>
      <c r="P46" s="782"/>
      <c r="Q46" s="782"/>
      <c r="R46" s="782"/>
      <c r="S46" s="782"/>
      <c r="T46" s="782"/>
      <c r="U46" s="782"/>
      <c r="V46" s="782"/>
      <c r="W46" s="782"/>
      <c r="X46" s="782"/>
      <c r="Y46" s="782"/>
      <c r="Z46" s="782"/>
      <c r="AA46" s="782"/>
      <c r="AB46" s="782"/>
      <c r="AC46" s="782"/>
      <c r="AD46" s="782"/>
      <c r="AE46" s="782"/>
      <c r="AF46" s="782"/>
      <c r="AG46" s="782"/>
      <c r="AH46" s="782"/>
      <c r="AI46" s="782"/>
      <c r="AJ46" s="782"/>
      <c r="AK46" s="782"/>
      <c r="AL46" s="782"/>
      <c r="AM46" s="782"/>
      <c r="AN46" s="782"/>
      <c r="AO46" s="782"/>
      <c r="AP46" s="782"/>
      <c r="AQ46" s="104"/>
    </row>
    <row r="47" spans="1:45" ht="15.75" customHeight="1" x14ac:dyDescent="0.4">
      <c r="A47" s="104"/>
      <c r="B47" s="782"/>
      <c r="C47" s="782"/>
      <c r="D47" s="782"/>
      <c r="E47" s="782"/>
      <c r="F47" s="782"/>
      <c r="G47" s="782"/>
      <c r="H47" s="782"/>
      <c r="I47" s="782"/>
      <c r="J47" s="782"/>
      <c r="K47" s="782"/>
      <c r="L47" s="782"/>
      <c r="M47" s="782"/>
      <c r="N47" s="782"/>
      <c r="O47" s="782"/>
      <c r="P47" s="782"/>
      <c r="Q47" s="782"/>
      <c r="R47" s="782"/>
      <c r="S47" s="782"/>
      <c r="T47" s="782"/>
      <c r="U47" s="782"/>
      <c r="V47" s="782"/>
      <c r="W47" s="782"/>
      <c r="X47" s="782"/>
      <c r="Y47" s="782"/>
      <c r="Z47" s="782"/>
      <c r="AA47" s="782"/>
      <c r="AB47" s="782"/>
      <c r="AC47" s="782"/>
      <c r="AD47" s="782"/>
      <c r="AE47" s="782"/>
      <c r="AF47" s="782"/>
      <c r="AG47" s="782"/>
      <c r="AH47" s="782"/>
      <c r="AI47" s="782"/>
      <c r="AJ47" s="782"/>
      <c r="AK47" s="782"/>
      <c r="AL47" s="782"/>
      <c r="AM47" s="782"/>
      <c r="AN47" s="782"/>
      <c r="AO47" s="782"/>
      <c r="AP47" s="782"/>
      <c r="AQ47" s="104"/>
    </row>
    <row r="48" spans="1:45" ht="15.75" customHeight="1" x14ac:dyDescent="0.4">
      <c r="A48" s="104"/>
      <c r="B48" s="104" t="s">
        <v>42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305"/>
      <c r="AN48" s="305"/>
      <c r="AO48" s="305"/>
      <c r="AP48" s="305"/>
      <c r="AQ48" s="104"/>
    </row>
    <row r="49" spans="1:55" ht="18.75" customHeight="1" x14ac:dyDescent="0.15">
      <c r="A49" s="104"/>
      <c r="B49" s="780" t="s">
        <v>103</v>
      </c>
      <c r="C49" s="780"/>
      <c r="D49" s="780"/>
      <c r="E49" s="780"/>
      <c r="F49" s="780"/>
      <c r="G49" s="780"/>
      <c r="H49" s="780"/>
      <c r="I49" s="780"/>
      <c r="J49" s="780"/>
      <c r="K49" s="780"/>
      <c r="L49" s="780"/>
      <c r="M49" s="780"/>
      <c r="N49" s="780"/>
      <c r="O49" s="780"/>
      <c r="P49" s="780"/>
      <c r="Q49" s="780"/>
      <c r="R49" s="780"/>
      <c r="S49" s="780"/>
      <c r="T49" s="780"/>
      <c r="U49" s="780"/>
      <c r="V49" s="780"/>
      <c r="W49" s="780"/>
      <c r="X49" s="780"/>
      <c r="Y49" s="780"/>
      <c r="Z49" s="780"/>
      <c r="AA49" s="780"/>
      <c r="AB49" s="780"/>
      <c r="AC49" s="780"/>
      <c r="AD49" s="780"/>
      <c r="AE49" s="780"/>
      <c r="AF49" s="780"/>
      <c r="AG49" s="780"/>
      <c r="AH49" s="780"/>
      <c r="AI49" s="780"/>
      <c r="AJ49" s="780"/>
      <c r="AK49" s="176"/>
      <c r="AL49" s="176"/>
      <c r="AM49" s="176"/>
      <c r="AN49" s="176"/>
      <c r="AO49" s="176"/>
      <c r="AP49" s="177"/>
      <c r="AQ49" s="104"/>
    </row>
    <row r="50" spans="1:55" ht="15.75" customHeight="1" x14ac:dyDescent="0.4">
      <c r="A50" s="104"/>
      <c r="B50" s="305"/>
      <c r="C50" s="178" t="s">
        <v>70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104"/>
    </row>
    <row r="51" spans="1:55" ht="15.75" customHeight="1" x14ac:dyDescent="0.4">
      <c r="A51" s="104"/>
      <c r="B51" s="305"/>
      <c r="C51" s="765" t="s">
        <v>118</v>
      </c>
      <c r="D51" s="766"/>
      <c r="E51" s="766"/>
      <c r="F51" s="766"/>
      <c r="G51" s="766"/>
      <c r="H51" s="766"/>
      <c r="I51" s="766"/>
      <c r="J51" s="766"/>
      <c r="K51" s="766"/>
      <c r="L51" s="766"/>
      <c r="M51" s="766"/>
      <c r="N51" s="766"/>
      <c r="O51" s="766"/>
      <c r="P51" s="766"/>
      <c r="Q51" s="766"/>
      <c r="R51" s="766"/>
      <c r="S51" s="766"/>
      <c r="T51" s="766"/>
      <c r="U51" s="766"/>
      <c r="V51" s="766"/>
      <c r="W51" s="766"/>
      <c r="X51" s="766"/>
      <c r="Y51" s="766"/>
      <c r="Z51" s="766"/>
      <c r="AA51" s="766"/>
      <c r="AB51" s="766"/>
      <c r="AC51" s="766"/>
      <c r="AD51" s="766"/>
      <c r="AE51" s="766"/>
      <c r="AF51" s="766"/>
      <c r="AG51" s="766"/>
      <c r="AH51" s="766"/>
      <c r="AI51" s="766"/>
      <c r="AJ51" s="766"/>
      <c r="AK51" s="766"/>
      <c r="AL51" s="766"/>
      <c r="AM51" s="766"/>
      <c r="AN51" s="305"/>
      <c r="AO51" s="305"/>
      <c r="AP51" s="305"/>
      <c r="AQ51" s="104"/>
    </row>
    <row r="52" spans="1:55" ht="15.75" customHeight="1" x14ac:dyDescent="0.4">
      <c r="A52" s="104"/>
      <c r="B52" s="305"/>
      <c r="C52" s="766"/>
      <c r="D52" s="766"/>
      <c r="E52" s="766"/>
      <c r="F52" s="766"/>
      <c r="G52" s="766"/>
      <c r="H52" s="766"/>
      <c r="I52" s="766"/>
      <c r="J52" s="766"/>
      <c r="K52" s="766"/>
      <c r="L52" s="766"/>
      <c r="M52" s="766"/>
      <c r="N52" s="766"/>
      <c r="O52" s="766"/>
      <c r="P52" s="766"/>
      <c r="Q52" s="766"/>
      <c r="R52" s="766"/>
      <c r="S52" s="766"/>
      <c r="T52" s="766"/>
      <c r="U52" s="766"/>
      <c r="V52" s="766"/>
      <c r="W52" s="766"/>
      <c r="X52" s="766"/>
      <c r="Y52" s="766"/>
      <c r="Z52" s="766"/>
      <c r="AA52" s="766"/>
      <c r="AB52" s="766"/>
      <c r="AC52" s="766"/>
      <c r="AD52" s="766"/>
      <c r="AE52" s="766"/>
      <c r="AF52" s="766"/>
      <c r="AG52" s="766"/>
      <c r="AH52" s="766"/>
      <c r="AI52" s="766"/>
      <c r="AJ52" s="766"/>
      <c r="AK52" s="766"/>
      <c r="AL52" s="766"/>
      <c r="AM52" s="766"/>
      <c r="AN52" s="305"/>
      <c r="AO52" s="305"/>
      <c r="AP52" s="305"/>
      <c r="AQ52" s="104"/>
    </row>
    <row r="53" spans="1:55" ht="15.75" customHeight="1" x14ac:dyDescent="0.4">
      <c r="A53" s="104"/>
      <c r="B53" s="305"/>
      <c r="C53" s="594"/>
      <c r="D53" s="594"/>
      <c r="E53" s="594"/>
      <c r="F53" s="594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305"/>
      <c r="AN53" s="305"/>
      <c r="AO53" s="305"/>
      <c r="AP53" s="305"/>
      <c r="AQ53" s="104"/>
    </row>
    <row r="54" spans="1:55" x14ac:dyDescent="0.15">
      <c r="A54" s="104"/>
      <c r="B54" s="10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176"/>
      <c r="AN54" s="176"/>
      <c r="AO54" s="176"/>
      <c r="AP54" s="176"/>
      <c r="AQ54" s="104"/>
    </row>
    <row r="55" spans="1:55" x14ac:dyDescent="0.15">
      <c r="A55" s="104"/>
      <c r="B55" s="104" t="s">
        <v>117</v>
      </c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176"/>
      <c r="AM55" s="176"/>
      <c r="AN55" s="176"/>
      <c r="AO55" s="176"/>
      <c r="AP55" s="176"/>
      <c r="AQ55" s="104"/>
    </row>
    <row r="56" spans="1:55" x14ac:dyDescent="0.15">
      <c r="A56" s="104"/>
      <c r="B56" s="104" t="s">
        <v>113</v>
      </c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176"/>
      <c r="AM56" s="176"/>
      <c r="AN56" s="176"/>
      <c r="AO56" s="176"/>
      <c r="AP56" s="176"/>
      <c r="AQ56" s="104"/>
    </row>
    <row r="57" spans="1:55" s="3" customFormat="1" ht="14.25" customHeight="1" x14ac:dyDescent="0.4">
      <c r="A57" s="153"/>
      <c r="B57" s="104"/>
      <c r="C57" s="151"/>
      <c r="D57" s="153"/>
      <c r="E57" s="153"/>
      <c r="F57" s="153"/>
      <c r="G57" s="153"/>
      <c r="H57" s="153"/>
      <c r="I57" s="153"/>
      <c r="J57" s="153"/>
      <c r="K57" s="153"/>
      <c r="L57" s="151"/>
      <c r="M57" s="151"/>
      <c r="N57" s="151"/>
      <c r="O57" s="767" t="s">
        <v>29</v>
      </c>
      <c r="P57" s="767"/>
      <c r="Q57" s="767"/>
      <c r="R57" s="767"/>
      <c r="S57" s="767"/>
      <c r="T57" s="767"/>
      <c r="U57" s="767"/>
      <c r="V57" s="767"/>
      <c r="W57" s="767"/>
      <c r="X57" s="768" t="s">
        <v>73</v>
      </c>
      <c r="Y57" s="769"/>
      <c r="Z57" s="769"/>
      <c r="AA57" s="769"/>
      <c r="AB57" s="769"/>
      <c r="AC57" s="769"/>
      <c r="AD57" s="769"/>
      <c r="AE57" s="769"/>
      <c r="AF57" s="769"/>
      <c r="AG57" s="769"/>
      <c r="AH57" s="769"/>
      <c r="AI57" s="769"/>
      <c r="AJ57" s="769"/>
      <c r="AK57" s="769"/>
      <c r="AL57" s="769"/>
      <c r="AM57" s="769"/>
      <c r="AN57" s="769"/>
      <c r="AO57" s="104"/>
      <c r="AP57" s="153"/>
      <c r="AQ57" s="153"/>
    </row>
    <row r="58" spans="1:55" s="3" customFormat="1" ht="14.25" customHeight="1" x14ac:dyDescent="0.4">
      <c r="A58" s="153"/>
      <c r="B58" s="104"/>
      <c r="C58" s="151"/>
      <c r="D58" s="153"/>
      <c r="E58" s="153"/>
      <c r="F58" s="153"/>
      <c r="G58" s="153"/>
      <c r="H58" s="153"/>
      <c r="I58" s="153"/>
      <c r="J58" s="153"/>
      <c r="K58" s="153"/>
      <c r="L58" s="151"/>
      <c r="M58" s="153"/>
      <c r="N58" s="153"/>
      <c r="O58" s="612"/>
      <c r="P58" s="613"/>
      <c r="Q58" s="635"/>
      <c r="R58" s="635"/>
      <c r="S58" s="635"/>
      <c r="T58" s="635"/>
      <c r="U58" s="635"/>
      <c r="V58" s="635"/>
      <c r="W58" s="770"/>
      <c r="X58" s="768"/>
      <c r="Y58" s="769"/>
      <c r="Z58" s="769"/>
      <c r="AA58" s="769"/>
      <c r="AB58" s="769"/>
      <c r="AC58" s="769"/>
      <c r="AD58" s="769"/>
      <c r="AE58" s="769"/>
      <c r="AF58" s="769"/>
      <c r="AG58" s="769"/>
      <c r="AH58" s="769"/>
      <c r="AI58" s="769"/>
      <c r="AJ58" s="769"/>
      <c r="AK58" s="769"/>
      <c r="AL58" s="769"/>
      <c r="AM58" s="769"/>
      <c r="AN58" s="769"/>
      <c r="AO58" s="104"/>
      <c r="AP58" s="153"/>
      <c r="AQ58" s="153"/>
    </row>
    <row r="59" spans="1:55" s="3" customFormat="1" ht="14.25" customHeight="1" x14ac:dyDescent="0.4">
      <c r="A59" s="153"/>
      <c r="B59" s="104"/>
      <c r="C59" s="151"/>
      <c r="D59" s="153"/>
      <c r="E59" s="153"/>
      <c r="F59" s="153"/>
      <c r="G59" s="153"/>
      <c r="H59" s="153"/>
      <c r="I59" s="153"/>
      <c r="J59" s="153"/>
      <c r="K59" s="153"/>
      <c r="L59" s="151"/>
      <c r="M59" s="153"/>
      <c r="N59" s="153"/>
      <c r="O59" s="614"/>
      <c r="P59" s="615"/>
      <c r="Q59" s="636"/>
      <c r="R59" s="636"/>
      <c r="S59" s="636"/>
      <c r="T59" s="636"/>
      <c r="U59" s="636"/>
      <c r="V59" s="636"/>
      <c r="W59" s="771"/>
      <c r="X59" s="768"/>
      <c r="Y59" s="769"/>
      <c r="Z59" s="769"/>
      <c r="AA59" s="769"/>
      <c r="AB59" s="769"/>
      <c r="AC59" s="769"/>
      <c r="AD59" s="769"/>
      <c r="AE59" s="769"/>
      <c r="AF59" s="769"/>
      <c r="AG59" s="769"/>
      <c r="AH59" s="769"/>
      <c r="AI59" s="769"/>
      <c r="AJ59" s="769"/>
      <c r="AK59" s="769"/>
      <c r="AL59" s="769"/>
      <c r="AM59" s="769"/>
      <c r="AN59" s="769"/>
      <c r="AO59" s="104"/>
      <c r="AP59" s="153"/>
      <c r="AQ59" s="153"/>
      <c r="AS59" s="13"/>
    </row>
    <row r="60" spans="1:55" ht="9.9499999999999993" customHeight="1" x14ac:dyDescent="0.4">
      <c r="A60" s="104"/>
      <c r="B60" s="104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04"/>
      <c r="AP60" s="104"/>
      <c r="AQ60" s="104"/>
    </row>
    <row r="61" spans="1:55" s="5" customFormat="1" ht="18.75" customHeight="1" x14ac:dyDescent="0.15">
      <c r="A61" s="179"/>
      <c r="B61" s="179"/>
      <c r="C61" s="180" t="s">
        <v>37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 t="s">
        <v>35</v>
      </c>
      <c r="P61" s="762" t="s">
        <v>36</v>
      </c>
      <c r="Q61" s="763"/>
      <c r="R61" s="763"/>
      <c r="S61" s="763"/>
      <c r="T61" s="763"/>
      <c r="U61" s="763"/>
      <c r="V61" s="763"/>
      <c r="W61" s="763"/>
      <c r="X61" s="763"/>
      <c r="Y61" s="763"/>
      <c r="Z61" s="763"/>
      <c r="AA61" s="763"/>
      <c r="AB61" s="763"/>
      <c r="AC61" s="763"/>
      <c r="AD61" s="763"/>
      <c r="AE61" s="763"/>
      <c r="AF61" s="764"/>
      <c r="AG61" s="179"/>
      <c r="AH61" s="179"/>
      <c r="AI61" s="179"/>
      <c r="AJ61" s="179"/>
      <c r="AK61" s="179"/>
      <c r="AL61" s="179"/>
      <c r="AM61" s="179"/>
      <c r="AN61" s="179"/>
      <c r="AO61" s="180"/>
      <c r="AP61" s="180"/>
      <c r="AQ61" s="179"/>
      <c r="AR61" s="18"/>
      <c r="AS61" s="18"/>
      <c r="AT61" s="18"/>
      <c r="AU61" s="18"/>
      <c r="AW61" s="20"/>
    </row>
    <row r="62" spans="1:55" s="5" customFormat="1" ht="18.75" customHeight="1" x14ac:dyDescent="0.15">
      <c r="A62" s="179"/>
      <c r="B62" s="179"/>
      <c r="C62" s="179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580"/>
      <c r="P62" s="581"/>
      <c r="Q62" s="581"/>
      <c r="R62" s="581"/>
      <c r="S62" s="581"/>
      <c r="T62" s="581"/>
      <c r="U62" s="581"/>
      <c r="V62" s="469" t="s">
        <v>0</v>
      </c>
      <c r="W62" s="470"/>
      <c r="X62" s="180" t="s">
        <v>5</v>
      </c>
      <c r="Y62" s="745"/>
      <c r="Z62" s="746"/>
      <c r="AA62" s="746"/>
      <c r="AB62" s="469" t="s">
        <v>2</v>
      </c>
      <c r="AC62" s="470"/>
      <c r="AD62" s="302"/>
      <c r="AE62" s="307" t="s">
        <v>1</v>
      </c>
      <c r="AF62" s="584" t="str">
        <f>IF(Y62="","",ROUNDUP(O62/Y62,0))</f>
        <v/>
      </c>
      <c r="AG62" s="585"/>
      <c r="AH62" s="585"/>
      <c r="AI62" s="585"/>
      <c r="AJ62" s="585"/>
      <c r="AK62" s="585"/>
      <c r="AL62" s="469" t="s">
        <v>0</v>
      </c>
      <c r="AM62" s="470"/>
      <c r="AN62" s="179"/>
      <c r="AO62" s="182"/>
      <c r="AP62" s="182"/>
      <c r="AQ62" s="182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9"/>
      <c r="B63" s="179"/>
      <c r="C63" s="179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57" t="s">
        <v>28</v>
      </c>
      <c r="P63" s="183"/>
      <c r="Q63" s="183"/>
      <c r="R63" s="183"/>
      <c r="S63" s="183"/>
      <c r="T63" s="183"/>
      <c r="U63" s="183"/>
      <c r="V63" s="302"/>
      <c r="W63" s="302"/>
      <c r="X63" s="180"/>
      <c r="Y63" s="184" t="s">
        <v>34</v>
      </c>
      <c r="Z63" s="185"/>
      <c r="AA63" s="185"/>
      <c r="AB63" s="302"/>
      <c r="AC63" s="302"/>
      <c r="AD63" s="186"/>
      <c r="AE63" s="186"/>
      <c r="AF63" s="180"/>
      <c r="AG63" s="755" t="s">
        <v>23</v>
      </c>
      <c r="AH63" s="756"/>
      <c r="AI63" s="756"/>
      <c r="AJ63" s="756"/>
      <c r="AK63" s="756"/>
      <c r="AL63" s="756"/>
      <c r="AM63" s="756"/>
      <c r="AN63" s="187"/>
      <c r="AO63" s="182"/>
      <c r="AP63" s="182"/>
      <c r="AQ63" s="182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9"/>
      <c r="B64" s="179"/>
      <c r="C64" s="180" t="s">
        <v>88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300" t="s">
        <v>35</v>
      </c>
      <c r="P64" s="179" t="s">
        <v>89</v>
      </c>
      <c r="Q64" s="301"/>
      <c r="R64" s="301"/>
      <c r="S64" s="301"/>
      <c r="T64" s="301"/>
      <c r="U64" s="301"/>
      <c r="V64" s="301"/>
      <c r="W64" s="301"/>
      <c r="X64" s="301"/>
      <c r="Y64" s="301"/>
      <c r="Z64" s="188"/>
      <c r="AA64" s="182"/>
      <c r="AB64" s="182"/>
      <c r="AC64" s="180"/>
      <c r="AD64" s="179"/>
      <c r="AE64" s="180"/>
      <c r="AF64" s="189"/>
      <c r="AG64" s="189"/>
      <c r="AH64" s="189"/>
      <c r="AI64" s="179"/>
      <c r="AJ64" s="190"/>
      <c r="AK64" s="190"/>
      <c r="AL64" s="190"/>
      <c r="AM64" s="190"/>
      <c r="AN64" s="190"/>
      <c r="AO64" s="179"/>
      <c r="AP64" s="179"/>
      <c r="AQ64" s="179"/>
    </row>
    <row r="65" spans="1:71" s="5" customFormat="1" ht="18.75" customHeight="1" x14ac:dyDescent="0.15">
      <c r="A65" s="179"/>
      <c r="B65" s="179"/>
      <c r="C65" s="179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580"/>
      <c r="P65" s="581"/>
      <c r="Q65" s="581"/>
      <c r="R65" s="581"/>
      <c r="S65" s="581"/>
      <c r="T65" s="581"/>
      <c r="U65" s="581"/>
      <c r="V65" s="469" t="s">
        <v>0</v>
      </c>
      <c r="W65" s="470"/>
      <c r="X65" s="180" t="s">
        <v>5</v>
      </c>
      <c r="Y65" s="582">
        <v>28</v>
      </c>
      <c r="Z65" s="583"/>
      <c r="AA65" s="583"/>
      <c r="AB65" s="469" t="s">
        <v>2</v>
      </c>
      <c r="AC65" s="470"/>
      <c r="AD65" s="302"/>
      <c r="AE65" s="307" t="s">
        <v>1</v>
      </c>
      <c r="AF65" s="584">
        <f>IF(Y65="","",ROUNDUP(O65/Y65,0))</f>
        <v>0</v>
      </c>
      <c r="AG65" s="585"/>
      <c r="AH65" s="585"/>
      <c r="AI65" s="585"/>
      <c r="AJ65" s="585"/>
      <c r="AK65" s="585"/>
      <c r="AL65" s="469" t="s">
        <v>0</v>
      </c>
      <c r="AM65" s="470"/>
      <c r="AN65" s="179"/>
      <c r="AO65" s="182"/>
      <c r="AP65" s="182"/>
      <c r="AQ65" s="182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9"/>
      <c r="B66" s="179"/>
      <c r="C66" s="179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57" t="s">
        <v>28</v>
      </c>
      <c r="P66" s="183"/>
      <c r="Q66" s="183"/>
      <c r="R66" s="183"/>
      <c r="S66" s="183"/>
      <c r="T66" s="183"/>
      <c r="U66" s="183"/>
      <c r="V66" s="302"/>
      <c r="W66" s="302"/>
      <c r="X66" s="180"/>
      <c r="Y66" s="184"/>
      <c r="Z66" s="185"/>
      <c r="AA66" s="185"/>
      <c r="AB66" s="302"/>
      <c r="AC66" s="302"/>
      <c r="AD66" s="186"/>
      <c r="AE66" s="186"/>
      <c r="AF66" s="180"/>
      <c r="AG66" s="755" t="s">
        <v>23</v>
      </c>
      <c r="AH66" s="756"/>
      <c r="AI66" s="756"/>
      <c r="AJ66" s="756"/>
      <c r="AK66" s="756"/>
      <c r="AL66" s="756"/>
      <c r="AM66" s="756"/>
      <c r="AN66" s="187"/>
      <c r="AO66" s="182"/>
      <c r="AP66" s="182"/>
      <c r="AQ66" s="182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9"/>
      <c r="B67" s="179"/>
      <c r="C67" s="757" t="s">
        <v>90</v>
      </c>
      <c r="D67" s="757"/>
      <c r="E67" s="757"/>
      <c r="F67" s="757"/>
      <c r="G67" s="757"/>
      <c r="H67" s="757"/>
      <c r="I67" s="757"/>
      <c r="J67" s="757"/>
      <c r="K67" s="757"/>
      <c r="L67" s="757"/>
      <c r="M67" s="757"/>
      <c r="N67" s="757"/>
      <c r="O67" s="757"/>
      <c r="P67" s="757"/>
      <c r="Q67" s="757"/>
      <c r="R67" s="757"/>
      <c r="S67" s="757"/>
      <c r="T67" s="757"/>
      <c r="U67" s="757"/>
      <c r="V67" s="757"/>
      <c r="W67" s="757"/>
      <c r="X67" s="758"/>
      <c r="Y67" s="570" t="str">
        <f>IF(O62="","",IFERROR(IF(Y65="","",ROUNDUP((AF62-AF65)*0.4,0)),""))</f>
        <v/>
      </c>
      <c r="Z67" s="571"/>
      <c r="AA67" s="571"/>
      <c r="AB67" s="571"/>
      <c r="AC67" s="571"/>
      <c r="AD67" s="571"/>
      <c r="AE67" s="566" t="s">
        <v>0</v>
      </c>
      <c r="AF67" s="567"/>
      <c r="AG67" s="191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9"/>
      <c r="B68" s="179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300"/>
      <c r="Y68" s="196"/>
      <c r="Z68" s="196"/>
      <c r="AA68" s="196"/>
      <c r="AB68" s="196"/>
      <c r="AC68" s="759" t="s">
        <v>95</v>
      </c>
      <c r="AD68" s="760"/>
      <c r="AE68" s="760"/>
      <c r="AF68" s="760"/>
      <c r="AG68" s="760"/>
      <c r="AH68" s="760"/>
      <c r="AI68" s="760"/>
      <c r="AJ68" s="760"/>
      <c r="AK68" s="761"/>
      <c r="AL68" s="179"/>
      <c r="AM68" s="179"/>
      <c r="AN68" s="179"/>
      <c r="AO68" s="179"/>
      <c r="AP68" s="179"/>
      <c r="AQ68" s="179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9"/>
      <c r="B69" s="179"/>
      <c r="C69" s="179"/>
      <c r="D69" s="179"/>
      <c r="E69" s="179"/>
      <c r="F69" s="179"/>
      <c r="G69" s="179"/>
      <c r="H69" s="192"/>
      <c r="I69" s="179"/>
      <c r="J69" s="179"/>
      <c r="K69" s="179"/>
      <c r="L69" s="179"/>
      <c r="M69" s="193"/>
      <c r="N69" s="194"/>
      <c r="O69" s="194"/>
      <c r="P69" s="194"/>
      <c r="Q69" s="179"/>
      <c r="R69" s="179"/>
      <c r="S69" s="179"/>
      <c r="T69" s="179"/>
      <c r="U69" s="179"/>
      <c r="V69" s="179"/>
      <c r="W69" s="179"/>
      <c r="X69" s="179"/>
      <c r="Y69" s="179"/>
      <c r="Z69" s="194"/>
      <c r="AA69" s="194"/>
      <c r="AB69" s="194"/>
      <c r="AC69" s="760"/>
      <c r="AD69" s="760"/>
      <c r="AE69" s="760"/>
      <c r="AF69" s="760"/>
      <c r="AG69" s="760"/>
      <c r="AH69" s="760"/>
      <c r="AI69" s="760"/>
      <c r="AJ69" s="760"/>
      <c r="AK69" s="761"/>
      <c r="AL69" s="298"/>
      <c r="AM69" s="298"/>
      <c r="AN69" s="195"/>
      <c r="AO69" s="195"/>
      <c r="AP69" s="179"/>
      <c r="AQ69" s="179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9"/>
      <c r="B70" s="179"/>
      <c r="C70" s="179"/>
      <c r="D70" s="179"/>
      <c r="E70" s="179"/>
      <c r="F70" s="179"/>
      <c r="G70" s="179"/>
      <c r="H70" s="192"/>
      <c r="I70" s="179"/>
      <c r="J70" s="179"/>
      <c r="K70" s="179"/>
      <c r="L70" s="179"/>
      <c r="M70" s="193"/>
      <c r="N70" s="197" t="s">
        <v>91</v>
      </c>
      <c r="O70" s="194"/>
      <c r="P70" s="194"/>
      <c r="Q70" s="179"/>
      <c r="R70" s="179"/>
      <c r="S70" s="179"/>
      <c r="T70" s="179"/>
      <c r="U70" s="179"/>
      <c r="V70" s="179"/>
      <c r="W70" s="179"/>
      <c r="X70" s="179"/>
      <c r="Y70" s="570" t="str">
        <f>IFERROR(IF(Y67&lt;=0,"ERROR",MIN(ROUNDUP(Y67,-3),200000)),"")</f>
        <v/>
      </c>
      <c r="Z70" s="571"/>
      <c r="AA70" s="571"/>
      <c r="AB70" s="571"/>
      <c r="AC70" s="571"/>
      <c r="AD70" s="571"/>
      <c r="AE70" s="455" t="s">
        <v>0</v>
      </c>
      <c r="AF70" s="456"/>
      <c r="AG70" s="179"/>
      <c r="AH70" s="179"/>
      <c r="AI70" s="198"/>
      <c r="AJ70" s="198"/>
      <c r="AK70" s="198"/>
      <c r="AL70" s="198"/>
      <c r="AM70" s="198"/>
      <c r="AN70" s="199"/>
      <c r="AO70" s="199"/>
      <c r="AP70" s="199"/>
      <c r="AQ70" s="199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200"/>
      <c r="Z71" s="200"/>
      <c r="AA71" s="200"/>
      <c r="AB71" s="200"/>
      <c r="AC71" s="200"/>
      <c r="AD71" s="200"/>
      <c r="AE71" s="200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</row>
    <row r="72" spans="1:71" x14ac:dyDescent="0.4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7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9"/>
      <c r="AH1" s="659"/>
      <c r="AI1" s="659"/>
      <c r="AJ1" s="659"/>
      <c r="AK1" s="659"/>
      <c r="AL1" s="659"/>
      <c r="AM1" s="659"/>
      <c r="AN1" s="660"/>
      <c r="AO1" s="660"/>
      <c r="AP1" s="660"/>
      <c r="AQ1" s="660"/>
      <c r="AR1" s="30"/>
      <c r="AS1" s="30"/>
    </row>
    <row r="2" spans="1:54" ht="33" customHeight="1" thickTop="1" x14ac:dyDescent="0.4">
      <c r="A2" s="824" t="s">
        <v>120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6"/>
      <c r="AH2" s="826"/>
      <c r="AI2" s="826"/>
      <c r="AJ2" s="826"/>
      <c r="AK2" s="826"/>
      <c r="AL2" s="826"/>
      <c r="AM2" s="826"/>
      <c r="AN2" s="826"/>
      <c r="AO2" s="826"/>
      <c r="AP2" s="826"/>
      <c r="AQ2" s="827"/>
    </row>
    <row r="3" spans="1:54" ht="58.5" customHeight="1" thickBot="1" x14ac:dyDescent="0.45">
      <c r="A3" s="665" t="s">
        <v>127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8"/>
    </row>
    <row r="4" spans="1:54" ht="25.5" customHeight="1" thickTop="1" x14ac:dyDescent="0.4">
      <c r="A4" s="828" t="s">
        <v>108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828"/>
      <c r="AL4" s="828"/>
      <c r="AM4" s="828"/>
      <c r="AN4" s="673"/>
      <c r="AO4" s="673"/>
      <c r="AP4" s="673"/>
      <c r="AQ4" s="673"/>
      <c r="AR4" s="30"/>
      <c r="AS4" s="30"/>
    </row>
    <row r="5" spans="1:54" ht="36.75" customHeight="1" x14ac:dyDescent="0.4">
      <c r="A5" s="829" t="s">
        <v>123</v>
      </c>
      <c r="B5" s="830"/>
      <c r="C5" s="830"/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M5" s="830"/>
      <c r="AN5" s="673"/>
      <c r="AO5" s="673"/>
      <c r="AP5" s="673"/>
      <c r="AQ5" s="673"/>
      <c r="AR5" s="30"/>
      <c r="AS5" s="30"/>
    </row>
    <row r="6" spans="1:54" ht="17.25" customHeight="1" x14ac:dyDescent="0.4">
      <c r="A6" s="202"/>
      <c r="B6" s="670" t="s">
        <v>96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0"/>
      <c r="AN6" s="670"/>
      <c r="AO6" s="670"/>
      <c r="AP6" s="202"/>
      <c r="AQ6" s="202"/>
    </row>
    <row r="7" spans="1:54" ht="28.5" customHeight="1" x14ac:dyDescent="0.4">
      <c r="A7" s="202"/>
      <c r="B7" s="670"/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0"/>
      <c r="AG7" s="670"/>
      <c r="AH7" s="670"/>
      <c r="AI7" s="670"/>
      <c r="AJ7" s="670"/>
      <c r="AK7" s="670"/>
      <c r="AL7" s="670"/>
      <c r="AM7" s="670"/>
      <c r="AN7" s="670"/>
      <c r="AO7" s="670"/>
      <c r="AP7" s="202"/>
      <c r="AQ7" s="202"/>
    </row>
    <row r="8" spans="1:54" ht="24.75" customHeight="1" x14ac:dyDescent="0.4">
      <c r="A8" s="202"/>
      <c r="B8" s="671" t="s">
        <v>19</v>
      </c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831" t="s">
        <v>20</v>
      </c>
      <c r="R8" s="831"/>
      <c r="S8" s="831"/>
      <c r="T8" s="831"/>
      <c r="U8" s="831"/>
      <c r="V8" s="831"/>
      <c r="W8" s="831"/>
      <c r="X8" s="831"/>
      <c r="Y8" s="831"/>
      <c r="Z8" s="831"/>
      <c r="AA8" s="831"/>
      <c r="AB8" s="831"/>
      <c r="AC8" s="831"/>
      <c r="AD8" s="831"/>
      <c r="AE8" s="831"/>
      <c r="AF8" s="831"/>
      <c r="AG8" s="831"/>
      <c r="AH8" s="831"/>
      <c r="AI8" s="831"/>
      <c r="AJ8" s="831"/>
      <c r="AK8" s="831"/>
      <c r="AL8" s="831"/>
      <c r="AM8" s="831"/>
      <c r="AN8" s="831"/>
      <c r="AO8" s="831"/>
      <c r="AP8" s="832"/>
      <c r="AQ8" s="832"/>
      <c r="AS8" s="30"/>
      <c r="AT8" s="30"/>
    </row>
    <row r="9" spans="1:54" ht="30" customHeight="1" thickBot="1" x14ac:dyDescent="0.45">
      <c r="A9" s="202"/>
      <c r="B9" s="674" t="s">
        <v>46</v>
      </c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4"/>
      <c r="V9" s="674"/>
      <c r="W9" s="675" t="s">
        <v>97</v>
      </c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5"/>
      <c r="AK9" s="675"/>
      <c r="AL9" s="675"/>
      <c r="AM9" s="675"/>
      <c r="AN9" s="675"/>
      <c r="AO9" s="675"/>
      <c r="AP9" s="675"/>
      <c r="AQ9" s="676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2"/>
      <c r="B10" s="654" t="s">
        <v>26</v>
      </c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2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5"/>
      <c r="S11" s="205"/>
      <c r="T11" s="205"/>
      <c r="U11" s="205"/>
      <c r="V11" s="205"/>
      <c r="W11" s="205"/>
      <c r="X11" s="205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310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2"/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481" t="s">
        <v>16</v>
      </c>
      <c r="P12" s="482"/>
      <c r="Q12" s="482"/>
      <c r="R12" s="482"/>
      <c r="S12" s="482"/>
      <c r="T12" s="482"/>
      <c r="U12" s="482"/>
      <c r="V12" s="482"/>
      <c r="W12" s="482"/>
      <c r="X12" s="483"/>
      <c r="Y12" s="208"/>
      <c r="Z12" s="646" t="s">
        <v>101</v>
      </c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0"/>
      <c r="AM12" s="620"/>
      <c r="AN12" s="207"/>
      <c r="AO12" s="207"/>
      <c r="AP12" s="207"/>
      <c r="AQ12" s="209"/>
    </row>
    <row r="13" spans="1:54" ht="14.25" customHeight="1" x14ac:dyDescent="0.4">
      <c r="A13" s="202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595" t="s">
        <v>15</v>
      </c>
      <c r="P13" s="596"/>
      <c r="Q13" s="596"/>
      <c r="R13" s="477" t="s">
        <v>11</v>
      </c>
      <c r="S13" s="596"/>
      <c r="T13" s="599"/>
      <c r="U13" s="477" t="s">
        <v>12</v>
      </c>
      <c r="V13" s="596"/>
      <c r="W13" s="596"/>
      <c r="X13" s="460" t="s">
        <v>2</v>
      </c>
      <c r="Y13" s="315"/>
      <c r="Z13" s="620"/>
      <c r="AA13" s="620"/>
      <c r="AB13" s="620"/>
      <c r="AC13" s="620"/>
      <c r="AD13" s="620"/>
      <c r="AE13" s="620"/>
      <c r="AF13" s="620"/>
      <c r="AG13" s="620"/>
      <c r="AH13" s="620"/>
      <c r="AI13" s="620"/>
      <c r="AJ13" s="620"/>
      <c r="AK13" s="620"/>
      <c r="AL13" s="620"/>
      <c r="AM13" s="620"/>
      <c r="AN13" s="207"/>
      <c r="AO13" s="210"/>
      <c r="AP13" s="211"/>
      <c r="AQ13" s="209"/>
    </row>
    <row r="14" spans="1:54" ht="14.25" customHeight="1" x14ac:dyDescent="0.4">
      <c r="A14" s="202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597"/>
      <c r="P14" s="598"/>
      <c r="Q14" s="598"/>
      <c r="R14" s="478"/>
      <c r="S14" s="600"/>
      <c r="T14" s="600"/>
      <c r="U14" s="478"/>
      <c r="V14" s="598"/>
      <c r="W14" s="598"/>
      <c r="X14" s="461"/>
      <c r="Y14" s="315"/>
      <c r="Z14" s="620"/>
      <c r="AA14" s="620"/>
      <c r="AB14" s="620"/>
      <c r="AC14" s="620"/>
      <c r="AD14" s="620"/>
      <c r="AE14" s="620"/>
      <c r="AF14" s="620"/>
      <c r="AG14" s="620"/>
      <c r="AH14" s="620"/>
      <c r="AI14" s="620"/>
      <c r="AJ14" s="620"/>
      <c r="AK14" s="620"/>
      <c r="AL14" s="620"/>
      <c r="AM14" s="620"/>
      <c r="AN14" s="207"/>
      <c r="AO14" s="210"/>
      <c r="AP14" s="212" t="str">
        <f>IFERROR(DATEVALUE(AP13),"")</f>
        <v/>
      </c>
      <c r="AQ14" s="209"/>
    </row>
    <row r="15" spans="1:54" x14ac:dyDescent="0.4">
      <c r="A15" s="202"/>
      <c r="B15" s="203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5"/>
      <c r="S15" s="205"/>
      <c r="T15" s="205"/>
      <c r="U15" s="205"/>
      <c r="V15" s="205"/>
      <c r="W15" s="205"/>
      <c r="X15" s="205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310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2"/>
      <c r="B16" s="206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481" t="s">
        <v>17</v>
      </c>
      <c r="S16" s="506"/>
      <c r="T16" s="506"/>
      <c r="U16" s="506"/>
      <c r="V16" s="506"/>
      <c r="W16" s="506"/>
      <c r="X16" s="507"/>
      <c r="Y16" s="213"/>
      <c r="Z16" s="646" t="s">
        <v>116</v>
      </c>
      <c r="AA16" s="620"/>
      <c r="AB16" s="620"/>
      <c r="AC16" s="620"/>
      <c r="AD16" s="620"/>
      <c r="AE16" s="620"/>
      <c r="AF16" s="620"/>
      <c r="AG16" s="620"/>
      <c r="AH16" s="620"/>
      <c r="AI16" s="620"/>
      <c r="AJ16" s="620"/>
      <c r="AK16" s="620"/>
      <c r="AL16" s="620"/>
      <c r="AM16" s="620"/>
      <c r="AN16" s="207"/>
      <c r="AO16" s="213"/>
      <c r="AP16" s="213"/>
      <c r="AQ16" s="214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2"/>
      <c r="B17" s="206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647" t="s">
        <v>15</v>
      </c>
      <c r="S17" s="648"/>
      <c r="T17" s="651"/>
      <c r="U17" s="527" t="s">
        <v>11</v>
      </c>
      <c r="V17" s="613"/>
      <c r="W17" s="613"/>
      <c r="X17" s="529" t="s">
        <v>12</v>
      </c>
      <c r="Y17" s="213"/>
      <c r="Z17" s="620"/>
      <c r="AA17" s="620"/>
      <c r="AB17" s="620"/>
      <c r="AC17" s="620"/>
      <c r="AD17" s="620"/>
      <c r="AE17" s="620"/>
      <c r="AF17" s="620"/>
      <c r="AG17" s="620"/>
      <c r="AH17" s="620"/>
      <c r="AI17" s="620"/>
      <c r="AJ17" s="620"/>
      <c r="AK17" s="620"/>
      <c r="AL17" s="620"/>
      <c r="AM17" s="620"/>
      <c r="AN17" s="207"/>
      <c r="AO17" s="213"/>
      <c r="AP17" s="213"/>
      <c r="AQ17" s="214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2"/>
      <c r="B18" s="206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649"/>
      <c r="S18" s="650"/>
      <c r="T18" s="615"/>
      <c r="U18" s="528"/>
      <c r="V18" s="615"/>
      <c r="W18" s="615"/>
      <c r="X18" s="530"/>
      <c r="Y18" s="213"/>
      <c r="Z18" s="620"/>
      <c r="AA18" s="620"/>
      <c r="AB18" s="620"/>
      <c r="AC18" s="620"/>
      <c r="AD18" s="620"/>
      <c r="AE18" s="620"/>
      <c r="AF18" s="620"/>
      <c r="AG18" s="620"/>
      <c r="AH18" s="620"/>
      <c r="AI18" s="620"/>
      <c r="AJ18" s="620"/>
      <c r="AK18" s="620"/>
      <c r="AL18" s="620"/>
      <c r="AM18" s="620"/>
      <c r="AN18" s="207"/>
      <c r="AO18" s="213"/>
      <c r="AP18" s="213"/>
      <c r="AQ18" s="214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2"/>
      <c r="B19" s="206"/>
      <c r="C19" s="215"/>
      <c r="D19" s="215"/>
      <c r="E19" s="215"/>
      <c r="F19" s="215"/>
      <c r="G19" s="215"/>
      <c r="H19" s="215"/>
      <c r="I19" s="215"/>
      <c r="J19" s="215"/>
      <c r="K19" s="213"/>
      <c r="L19" s="207"/>
      <c r="M19" s="216"/>
      <c r="N19" s="217"/>
      <c r="O19" s="217"/>
      <c r="P19" s="217"/>
      <c r="Q19" s="217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218"/>
      <c r="AI19" s="218"/>
      <c r="AJ19" s="207"/>
      <c r="AK19" s="207"/>
      <c r="AL19" s="207"/>
      <c r="AM19" s="207"/>
      <c r="AN19" s="207"/>
      <c r="AO19" s="213"/>
      <c r="AP19" s="213"/>
      <c r="AQ19" s="214"/>
      <c r="AR19" s="5"/>
      <c r="AS19" s="1"/>
      <c r="AT19" s="1"/>
      <c r="AU19" s="1"/>
      <c r="AV19" s="1"/>
      <c r="AW19" s="1"/>
    </row>
    <row r="20" spans="1:49" ht="14.25" customHeight="1" x14ac:dyDescent="0.4">
      <c r="A20" s="202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19"/>
      <c r="Q20" s="219"/>
      <c r="R20" s="219"/>
      <c r="S20" s="219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9"/>
      <c r="AR20" s="5"/>
    </row>
    <row r="21" spans="1:49" ht="14.25" customHeight="1" x14ac:dyDescent="0.4">
      <c r="A21" s="202"/>
      <c r="B21" s="206"/>
      <c r="C21" s="207"/>
      <c r="D21" s="481" t="s">
        <v>21</v>
      </c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7"/>
      <c r="Q21" s="207"/>
      <c r="R21" s="207"/>
      <c r="S21" s="509" t="s">
        <v>62</v>
      </c>
      <c r="T21" s="510"/>
      <c r="U21" s="510"/>
      <c r="V21" s="510"/>
      <c r="W21" s="511"/>
      <c r="X21" s="207"/>
      <c r="Y21" s="207"/>
      <c r="Z21" s="625" t="s">
        <v>27</v>
      </c>
      <c r="AA21" s="623"/>
      <c r="AB21" s="623"/>
      <c r="AC21" s="623"/>
      <c r="AD21" s="623"/>
      <c r="AE21" s="623"/>
      <c r="AF21" s="623"/>
      <c r="AG21" s="623"/>
      <c r="AH21" s="623"/>
      <c r="AI21" s="623"/>
      <c r="AJ21" s="623"/>
      <c r="AK21" s="623"/>
      <c r="AL21" s="624"/>
      <c r="AM21" s="207"/>
      <c r="AN21" s="207"/>
      <c r="AO21" s="207"/>
      <c r="AP21" s="207"/>
      <c r="AQ21" s="209"/>
    </row>
    <row r="22" spans="1:49" ht="14.25" customHeight="1" x14ac:dyDescent="0.4">
      <c r="A22" s="202"/>
      <c r="B22" s="206"/>
      <c r="C22" s="207"/>
      <c r="D22" s="524" t="s">
        <v>8</v>
      </c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484" t="s">
        <v>0</v>
      </c>
      <c r="P22" s="485"/>
      <c r="Q22" s="628" t="s">
        <v>5</v>
      </c>
      <c r="R22" s="628"/>
      <c r="S22" s="503" t="s">
        <v>6</v>
      </c>
      <c r="T22" s="635"/>
      <c r="U22" s="635"/>
      <c r="V22" s="516" t="s">
        <v>2</v>
      </c>
      <c r="W22" s="517"/>
      <c r="X22" s="610" t="s">
        <v>1</v>
      </c>
      <c r="Y22" s="610"/>
      <c r="Z22" s="503" t="s">
        <v>7</v>
      </c>
      <c r="AA22" s="652" t="str">
        <f>IFERROR(ROUNDUP(E22/T22,0),"")</f>
        <v/>
      </c>
      <c r="AB22" s="652"/>
      <c r="AC22" s="652"/>
      <c r="AD22" s="652"/>
      <c r="AE22" s="652"/>
      <c r="AF22" s="652"/>
      <c r="AG22" s="652"/>
      <c r="AH22" s="652"/>
      <c r="AI22" s="652"/>
      <c r="AJ22" s="652"/>
      <c r="AK22" s="637" t="s">
        <v>0</v>
      </c>
      <c r="AL22" s="638"/>
      <c r="AM22" s="207"/>
      <c r="AN22" s="207"/>
      <c r="AO22" s="207"/>
      <c r="AP22" s="207"/>
      <c r="AQ22" s="209"/>
    </row>
    <row r="23" spans="1:49" ht="14.25" customHeight="1" x14ac:dyDescent="0.4">
      <c r="A23" s="202"/>
      <c r="B23" s="206"/>
      <c r="C23" s="207"/>
      <c r="D23" s="504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486"/>
      <c r="P23" s="487"/>
      <c r="Q23" s="628"/>
      <c r="R23" s="628"/>
      <c r="S23" s="504"/>
      <c r="T23" s="636"/>
      <c r="U23" s="636"/>
      <c r="V23" s="518"/>
      <c r="W23" s="519"/>
      <c r="X23" s="610"/>
      <c r="Y23" s="610"/>
      <c r="Z23" s="504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486"/>
      <c r="AL23" s="487"/>
      <c r="AM23" s="207"/>
      <c r="AN23" s="207"/>
      <c r="AO23" s="207"/>
      <c r="AP23" s="207"/>
      <c r="AQ23" s="209"/>
    </row>
    <row r="24" spans="1:49" ht="14.25" customHeight="1" x14ac:dyDescent="0.4">
      <c r="A24" s="202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20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572" t="s">
        <v>41</v>
      </c>
      <c r="AF24" s="573"/>
      <c r="AG24" s="573"/>
      <c r="AH24" s="573"/>
      <c r="AI24" s="573"/>
      <c r="AJ24" s="573"/>
      <c r="AK24" s="573"/>
      <c r="AL24" s="207"/>
      <c r="AM24" s="207"/>
      <c r="AN24" s="207"/>
      <c r="AO24" s="207"/>
      <c r="AP24" s="207"/>
      <c r="AQ24" s="209"/>
    </row>
    <row r="25" spans="1:49" ht="14.25" customHeight="1" x14ac:dyDescent="0.4">
      <c r="A25" s="202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9"/>
    </row>
    <row r="26" spans="1:49" ht="14.25" customHeight="1" x14ac:dyDescent="0.4">
      <c r="A26" s="202"/>
      <c r="B26" s="206"/>
      <c r="C26" s="207"/>
      <c r="D26" s="642" t="s">
        <v>98</v>
      </c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1"/>
      <c r="Q26" s="207"/>
      <c r="R26" s="207"/>
      <c r="S26" s="643" t="s">
        <v>86</v>
      </c>
      <c r="T26" s="644"/>
      <c r="U26" s="644"/>
      <c r="V26" s="644"/>
      <c r="W26" s="645"/>
      <c r="X26" s="207"/>
      <c r="Y26" s="207"/>
      <c r="Z26" s="642" t="s">
        <v>99</v>
      </c>
      <c r="AA26" s="510"/>
      <c r="AB26" s="510"/>
      <c r="AC26" s="510"/>
      <c r="AD26" s="510"/>
      <c r="AE26" s="510"/>
      <c r="AF26" s="510"/>
      <c r="AG26" s="510"/>
      <c r="AH26" s="510"/>
      <c r="AI26" s="510"/>
      <c r="AJ26" s="510"/>
      <c r="AK26" s="510"/>
      <c r="AL26" s="511"/>
      <c r="AM26" s="208"/>
      <c r="AN26" s="208"/>
      <c r="AO26" s="208"/>
      <c r="AP26" s="208"/>
      <c r="AQ26" s="221"/>
    </row>
    <row r="27" spans="1:49" ht="14.25" customHeight="1" x14ac:dyDescent="0.2">
      <c r="A27" s="202"/>
      <c r="B27" s="206"/>
      <c r="C27" s="207"/>
      <c r="D27" s="524" t="s">
        <v>4</v>
      </c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484" t="s">
        <v>0</v>
      </c>
      <c r="P27" s="485"/>
      <c r="Q27" s="628" t="s">
        <v>5</v>
      </c>
      <c r="R27" s="628"/>
      <c r="S27" s="503" t="s">
        <v>44</v>
      </c>
      <c r="T27" s="641">
        <v>28</v>
      </c>
      <c r="U27" s="641"/>
      <c r="V27" s="516" t="s">
        <v>2</v>
      </c>
      <c r="W27" s="517"/>
      <c r="X27" s="610" t="s">
        <v>1</v>
      </c>
      <c r="Y27" s="610"/>
      <c r="Z27" s="503" t="s">
        <v>45</v>
      </c>
      <c r="AA27" s="635">
        <f>IFERROR(ROUNDUP(E27/T27,0),"")</f>
        <v>0</v>
      </c>
      <c r="AB27" s="635"/>
      <c r="AC27" s="635"/>
      <c r="AD27" s="635"/>
      <c r="AE27" s="635"/>
      <c r="AF27" s="635"/>
      <c r="AG27" s="635"/>
      <c r="AH27" s="635"/>
      <c r="AI27" s="635"/>
      <c r="AJ27" s="635"/>
      <c r="AK27" s="637" t="s">
        <v>0</v>
      </c>
      <c r="AL27" s="638"/>
      <c r="AM27" s="222"/>
      <c r="AN27" s="222"/>
      <c r="AO27" s="222"/>
      <c r="AP27" s="223"/>
      <c r="AQ27" s="224"/>
    </row>
    <row r="28" spans="1:49" ht="14.25" customHeight="1" x14ac:dyDescent="0.2">
      <c r="A28" s="202"/>
      <c r="B28" s="206"/>
      <c r="C28" s="207"/>
      <c r="D28" s="504"/>
      <c r="E28" s="640"/>
      <c r="F28" s="640"/>
      <c r="G28" s="640"/>
      <c r="H28" s="640"/>
      <c r="I28" s="640"/>
      <c r="J28" s="640"/>
      <c r="K28" s="640"/>
      <c r="L28" s="640"/>
      <c r="M28" s="640"/>
      <c r="N28" s="640"/>
      <c r="O28" s="486"/>
      <c r="P28" s="487"/>
      <c r="Q28" s="628"/>
      <c r="R28" s="628"/>
      <c r="S28" s="504"/>
      <c r="T28" s="518"/>
      <c r="U28" s="518"/>
      <c r="V28" s="518"/>
      <c r="W28" s="519"/>
      <c r="X28" s="610"/>
      <c r="Y28" s="610"/>
      <c r="Z28" s="504"/>
      <c r="AA28" s="636"/>
      <c r="AB28" s="636"/>
      <c r="AC28" s="636"/>
      <c r="AD28" s="636"/>
      <c r="AE28" s="636"/>
      <c r="AF28" s="636"/>
      <c r="AG28" s="636"/>
      <c r="AH28" s="636"/>
      <c r="AI28" s="636"/>
      <c r="AJ28" s="636"/>
      <c r="AK28" s="486"/>
      <c r="AL28" s="487"/>
      <c r="AM28" s="222"/>
      <c r="AN28" s="222"/>
      <c r="AO28" s="222"/>
      <c r="AP28" s="223"/>
      <c r="AQ28" s="224"/>
    </row>
    <row r="29" spans="1:49" ht="14.25" customHeight="1" x14ac:dyDescent="0.4">
      <c r="A29" s="202"/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20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572" t="s">
        <v>41</v>
      </c>
      <c r="AF29" s="573"/>
      <c r="AG29" s="573"/>
      <c r="AH29" s="573"/>
      <c r="AI29" s="573"/>
      <c r="AJ29" s="573"/>
      <c r="AK29" s="573"/>
      <c r="AL29" s="207"/>
      <c r="AM29" s="207"/>
      <c r="AN29" s="207"/>
      <c r="AO29" s="207"/>
      <c r="AP29" s="207"/>
      <c r="AQ29" s="209"/>
    </row>
    <row r="30" spans="1:49" ht="14.25" customHeight="1" x14ac:dyDescent="0.4">
      <c r="A30" s="202"/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25"/>
      <c r="AQ30" s="209"/>
    </row>
    <row r="31" spans="1:49" ht="14.25" customHeight="1" x14ac:dyDescent="0.4">
      <c r="A31" s="202"/>
      <c r="B31" s="206"/>
      <c r="C31" s="625" t="s">
        <v>27</v>
      </c>
      <c r="D31" s="623"/>
      <c r="E31" s="623"/>
      <c r="F31" s="623"/>
      <c r="G31" s="623"/>
      <c r="H31" s="623"/>
      <c r="I31" s="623"/>
      <c r="J31" s="623"/>
      <c r="K31" s="623"/>
      <c r="L31" s="623"/>
      <c r="M31" s="624"/>
      <c r="N31" s="208"/>
      <c r="O31" s="207"/>
      <c r="P31" s="625" t="s">
        <v>88</v>
      </c>
      <c r="Q31" s="623"/>
      <c r="R31" s="623"/>
      <c r="S31" s="623"/>
      <c r="T31" s="623"/>
      <c r="U31" s="623"/>
      <c r="V31" s="623"/>
      <c r="W31" s="623"/>
      <c r="X31" s="623"/>
      <c r="Y31" s="623"/>
      <c r="Z31" s="624"/>
      <c r="AA31" s="207"/>
      <c r="AB31" s="226"/>
      <c r="AC31" s="207"/>
      <c r="AD31" s="207"/>
      <c r="AE31" s="207"/>
      <c r="AF31" s="207"/>
      <c r="AG31" s="208"/>
      <c r="AH31" s="625" t="s">
        <v>49</v>
      </c>
      <c r="AI31" s="623"/>
      <c r="AJ31" s="623"/>
      <c r="AK31" s="623"/>
      <c r="AL31" s="623"/>
      <c r="AM31" s="623"/>
      <c r="AN31" s="623"/>
      <c r="AO31" s="623"/>
      <c r="AP31" s="624"/>
      <c r="AQ31" s="209"/>
    </row>
    <row r="32" spans="1:49" ht="14.25" customHeight="1" x14ac:dyDescent="0.4">
      <c r="A32" s="202"/>
      <c r="B32" s="206"/>
      <c r="C32" s="503" t="s">
        <v>7</v>
      </c>
      <c r="D32" s="634" t="str">
        <f>AA22</f>
        <v/>
      </c>
      <c r="E32" s="634"/>
      <c r="F32" s="634"/>
      <c r="G32" s="634"/>
      <c r="H32" s="634"/>
      <c r="I32" s="634"/>
      <c r="J32" s="634"/>
      <c r="K32" s="634"/>
      <c r="L32" s="484" t="s">
        <v>0</v>
      </c>
      <c r="M32" s="485"/>
      <c r="N32" s="628" t="s">
        <v>10</v>
      </c>
      <c r="O32" s="628"/>
      <c r="P32" s="503" t="s">
        <v>45</v>
      </c>
      <c r="Q32" s="634">
        <f>AA27</f>
        <v>0</v>
      </c>
      <c r="R32" s="634"/>
      <c r="S32" s="634"/>
      <c r="T32" s="634"/>
      <c r="U32" s="634"/>
      <c r="V32" s="634"/>
      <c r="W32" s="634"/>
      <c r="X32" s="634"/>
      <c r="Y32" s="484" t="s">
        <v>0</v>
      </c>
      <c r="Z32" s="485"/>
      <c r="AA32" s="629" t="s">
        <v>3</v>
      </c>
      <c r="AB32" s="629"/>
      <c r="AC32" s="628">
        <v>0.4</v>
      </c>
      <c r="AD32" s="628"/>
      <c r="AE32" s="628"/>
      <c r="AF32" s="610" t="s">
        <v>1</v>
      </c>
      <c r="AG32" s="630"/>
      <c r="AH32" s="616" t="str">
        <f>IF(E22="","",IFERROR(ROUNDUP((D32-Q32)*AC32,0),""))</f>
        <v/>
      </c>
      <c r="AI32" s="631"/>
      <c r="AJ32" s="631"/>
      <c r="AK32" s="631"/>
      <c r="AL32" s="631"/>
      <c r="AM32" s="631"/>
      <c r="AN32" s="631"/>
      <c r="AO32" s="484" t="s">
        <v>0</v>
      </c>
      <c r="AP32" s="485"/>
      <c r="AQ32" s="209"/>
    </row>
    <row r="33" spans="1:44" ht="14.25" customHeight="1" x14ac:dyDescent="0.4">
      <c r="A33" s="202"/>
      <c r="B33" s="206"/>
      <c r="C33" s="504"/>
      <c r="D33" s="619"/>
      <c r="E33" s="619"/>
      <c r="F33" s="619"/>
      <c r="G33" s="619"/>
      <c r="H33" s="619"/>
      <c r="I33" s="619"/>
      <c r="J33" s="619"/>
      <c r="K33" s="619"/>
      <c r="L33" s="486"/>
      <c r="M33" s="487"/>
      <c r="N33" s="628"/>
      <c r="O33" s="628"/>
      <c r="P33" s="504"/>
      <c r="Q33" s="619"/>
      <c r="R33" s="619"/>
      <c r="S33" s="619"/>
      <c r="T33" s="619"/>
      <c r="U33" s="619"/>
      <c r="V33" s="619"/>
      <c r="W33" s="619"/>
      <c r="X33" s="619"/>
      <c r="Y33" s="486"/>
      <c r="Z33" s="487"/>
      <c r="AA33" s="629"/>
      <c r="AB33" s="629"/>
      <c r="AC33" s="628"/>
      <c r="AD33" s="628"/>
      <c r="AE33" s="628"/>
      <c r="AF33" s="630"/>
      <c r="AG33" s="630"/>
      <c r="AH33" s="632"/>
      <c r="AI33" s="633"/>
      <c r="AJ33" s="633"/>
      <c r="AK33" s="633"/>
      <c r="AL33" s="633"/>
      <c r="AM33" s="633"/>
      <c r="AN33" s="633"/>
      <c r="AO33" s="486"/>
      <c r="AP33" s="487"/>
      <c r="AQ33" s="209"/>
    </row>
    <row r="34" spans="1:44" s="32" customFormat="1" ht="14.25" customHeight="1" x14ac:dyDescent="0.2">
      <c r="A34" s="202"/>
      <c r="B34" s="206"/>
      <c r="C34" s="227"/>
      <c r="D34" s="228"/>
      <c r="E34" s="228"/>
      <c r="F34" s="228"/>
      <c r="G34" s="228"/>
      <c r="H34" s="228"/>
      <c r="I34" s="228"/>
      <c r="J34" s="228"/>
      <c r="K34" s="228"/>
      <c r="L34" s="229"/>
      <c r="M34" s="229"/>
      <c r="N34" s="311"/>
      <c r="O34" s="311"/>
      <c r="P34" s="227"/>
      <c r="Q34" s="228"/>
      <c r="R34" s="228"/>
      <c r="S34" s="228"/>
      <c r="T34" s="228"/>
      <c r="U34" s="228"/>
      <c r="V34" s="228"/>
      <c r="W34" s="229"/>
      <c r="X34" s="229"/>
      <c r="Y34" s="319"/>
      <c r="Z34" s="319"/>
      <c r="AA34" s="311"/>
      <c r="AB34" s="311"/>
      <c r="AC34" s="311"/>
      <c r="AD34" s="312"/>
      <c r="AE34" s="312"/>
      <c r="AF34" s="312"/>
      <c r="AG34" s="312"/>
      <c r="AH34" s="227"/>
      <c r="AI34" s="550" t="s">
        <v>55</v>
      </c>
      <c r="AJ34" s="620"/>
      <c r="AK34" s="620"/>
      <c r="AL34" s="620"/>
      <c r="AM34" s="620"/>
      <c r="AN34" s="620"/>
      <c r="AO34" s="620"/>
      <c r="AP34" s="620"/>
      <c r="AQ34" s="621"/>
      <c r="AR34" s="38"/>
    </row>
    <row r="35" spans="1:44" ht="14.25" customHeight="1" x14ac:dyDescent="0.4">
      <c r="A35" s="202"/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620"/>
      <c r="AJ35" s="620"/>
      <c r="AK35" s="620"/>
      <c r="AL35" s="620"/>
      <c r="AM35" s="620"/>
      <c r="AN35" s="620"/>
      <c r="AO35" s="620"/>
      <c r="AP35" s="620"/>
      <c r="AQ35" s="621"/>
      <c r="AR35" s="38"/>
    </row>
    <row r="36" spans="1:44" ht="14.25" customHeight="1" x14ac:dyDescent="0.4">
      <c r="A36" s="202"/>
      <c r="B36" s="206"/>
      <c r="C36" s="207"/>
      <c r="D36" s="207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622" t="s">
        <v>94</v>
      </c>
      <c r="AI36" s="623"/>
      <c r="AJ36" s="623"/>
      <c r="AK36" s="623"/>
      <c r="AL36" s="623"/>
      <c r="AM36" s="623"/>
      <c r="AN36" s="623"/>
      <c r="AO36" s="623"/>
      <c r="AP36" s="624"/>
      <c r="AQ36" s="209"/>
    </row>
    <row r="37" spans="1:44" ht="14.25" customHeight="1" x14ac:dyDescent="0.4">
      <c r="A37" s="202"/>
      <c r="B37" s="206"/>
      <c r="C37" s="207"/>
      <c r="D37" s="207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616" t="str">
        <f>IFERROR(IF(AH32&lt;=0,"ERROR",MIN(ROUNDUP(AH32,-4),200000)),"")</f>
        <v/>
      </c>
      <c r="AI37" s="617"/>
      <c r="AJ37" s="617"/>
      <c r="AK37" s="617"/>
      <c r="AL37" s="617"/>
      <c r="AM37" s="617"/>
      <c r="AN37" s="617"/>
      <c r="AO37" s="484" t="s">
        <v>0</v>
      </c>
      <c r="AP37" s="485"/>
      <c r="AQ37" s="209"/>
    </row>
    <row r="38" spans="1:44" ht="14.25" customHeight="1" x14ac:dyDescent="0.4">
      <c r="A38" s="202"/>
      <c r="B38" s="206"/>
      <c r="C38" s="207"/>
      <c r="D38" s="207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618"/>
      <c r="AI38" s="619"/>
      <c r="AJ38" s="619"/>
      <c r="AK38" s="619"/>
      <c r="AL38" s="619"/>
      <c r="AM38" s="619"/>
      <c r="AN38" s="619"/>
      <c r="AO38" s="486"/>
      <c r="AP38" s="487"/>
      <c r="AQ38" s="209"/>
    </row>
    <row r="39" spans="1:44" ht="17.25" x14ac:dyDescent="0.4">
      <c r="A39" s="202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34"/>
      <c r="AL39" s="234"/>
      <c r="AM39" s="234"/>
      <c r="AN39" s="234"/>
      <c r="AO39" s="234"/>
      <c r="AP39" s="234"/>
      <c r="AQ39" s="235"/>
    </row>
    <row r="40" spans="1:44" ht="14.25" customHeight="1" x14ac:dyDescent="0.4">
      <c r="A40" s="202"/>
      <c r="B40" s="391" t="s">
        <v>87</v>
      </c>
      <c r="C40" s="602"/>
      <c r="D40" s="602"/>
      <c r="E40" s="602"/>
      <c r="F40" s="602"/>
      <c r="G40" s="602"/>
      <c r="H40" s="602"/>
      <c r="I40" s="602"/>
      <c r="J40" s="602"/>
      <c r="K40" s="602"/>
      <c r="L40" s="602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602"/>
      <c r="Z40" s="602"/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602"/>
      <c r="AL40" s="602"/>
      <c r="AM40" s="602"/>
      <c r="AN40" s="602"/>
      <c r="AO40" s="602"/>
      <c r="AP40" s="602"/>
      <c r="AQ40" s="603"/>
    </row>
    <row r="41" spans="1:44" ht="14.25" customHeight="1" x14ac:dyDescent="0.4">
      <c r="A41" s="202"/>
      <c r="B41" s="604"/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02"/>
      <c r="T41" s="602"/>
      <c r="U41" s="602"/>
      <c r="V41" s="602"/>
      <c r="W41" s="602"/>
      <c r="X41" s="602"/>
      <c r="Y41" s="602"/>
      <c r="Z41" s="602"/>
      <c r="AA41" s="602"/>
      <c r="AB41" s="602"/>
      <c r="AC41" s="602"/>
      <c r="AD41" s="602"/>
      <c r="AE41" s="602"/>
      <c r="AF41" s="602"/>
      <c r="AG41" s="602"/>
      <c r="AH41" s="602"/>
      <c r="AI41" s="602"/>
      <c r="AJ41" s="602"/>
      <c r="AK41" s="602"/>
      <c r="AL41" s="602"/>
      <c r="AM41" s="602"/>
      <c r="AN41" s="602"/>
      <c r="AO41" s="602"/>
      <c r="AP41" s="602"/>
      <c r="AQ41" s="603"/>
    </row>
    <row r="42" spans="1:44" ht="14.25" customHeight="1" x14ac:dyDescent="0.4">
      <c r="A42" s="202"/>
      <c r="B42" s="604"/>
      <c r="C42" s="602"/>
      <c r="D42" s="602"/>
      <c r="E42" s="602"/>
      <c r="F42" s="602"/>
      <c r="G42" s="602"/>
      <c r="H42" s="602"/>
      <c r="I42" s="602"/>
      <c r="J42" s="602"/>
      <c r="K42" s="602"/>
      <c r="L42" s="602"/>
      <c r="M42" s="602"/>
      <c r="N42" s="602"/>
      <c r="O42" s="602"/>
      <c r="P42" s="602"/>
      <c r="Q42" s="602"/>
      <c r="R42" s="602"/>
      <c r="S42" s="602"/>
      <c r="T42" s="602"/>
      <c r="U42" s="602"/>
      <c r="V42" s="602"/>
      <c r="W42" s="602"/>
      <c r="X42" s="602"/>
      <c r="Y42" s="602"/>
      <c r="Z42" s="602"/>
      <c r="AA42" s="602"/>
      <c r="AB42" s="602"/>
      <c r="AC42" s="602"/>
      <c r="AD42" s="602"/>
      <c r="AE42" s="602"/>
      <c r="AF42" s="602"/>
      <c r="AG42" s="602"/>
      <c r="AH42" s="602"/>
      <c r="AI42" s="602"/>
      <c r="AJ42" s="602"/>
      <c r="AK42" s="602"/>
      <c r="AL42" s="602"/>
      <c r="AM42" s="602"/>
      <c r="AN42" s="602"/>
      <c r="AO42" s="602"/>
      <c r="AP42" s="602"/>
      <c r="AQ42" s="603"/>
    </row>
    <row r="43" spans="1:44" ht="17.25" customHeight="1" thickBot="1" x14ac:dyDescent="0.45">
      <c r="A43" s="202"/>
      <c r="B43" s="605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606"/>
      <c r="AL43" s="606"/>
      <c r="AM43" s="606"/>
      <c r="AN43" s="606"/>
      <c r="AO43" s="606"/>
      <c r="AP43" s="606"/>
      <c r="AQ43" s="607"/>
      <c r="AR43" s="33"/>
    </row>
    <row r="44" spans="1:44" ht="15" customHeight="1" x14ac:dyDescent="0.4">
      <c r="A44" s="202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36"/>
      <c r="Q44" s="237"/>
      <c r="R44" s="237"/>
      <c r="S44" s="237"/>
      <c r="T44" s="237"/>
      <c r="U44" s="237"/>
      <c r="V44" s="237"/>
      <c r="W44" s="237"/>
      <c r="X44" s="238"/>
      <c r="Y44" s="237"/>
      <c r="Z44" s="237"/>
      <c r="AA44" s="237"/>
      <c r="AB44" s="237"/>
      <c r="AC44" s="237"/>
      <c r="AD44" s="207"/>
      <c r="AE44" s="207"/>
      <c r="AF44" s="207"/>
      <c r="AG44" s="207"/>
      <c r="AH44" s="207"/>
      <c r="AI44" s="207"/>
      <c r="AJ44" s="207"/>
      <c r="AK44" s="207"/>
      <c r="AL44" s="207"/>
      <c r="AM44" s="216"/>
      <c r="AN44" s="202"/>
      <c r="AO44" s="202"/>
      <c r="AP44" s="202"/>
      <c r="AQ44" s="202"/>
    </row>
    <row r="45" spans="1:44" ht="15" customHeight="1" x14ac:dyDescent="0.4">
      <c r="A45" s="202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36"/>
      <c r="Q45" s="237"/>
      <c r="R45" s="237"/>
      <c r="S45" s="237"/>
      <c r="T45" s="237"/>
      <c r="U45" s="237"/>
      <c r="V45" s="237"/>
      <c r="W45" s="237"/>
      <c r="X45" s="238"/>
      <c r="Y45" s="237"/>
      <c r="Z45" s="237"/>
      <c r="AA45" s="237"/>
      <c r="AB45" s="237"/>
      <c r="AC45" s="237"/>
      <c r="AD45" s="207"/>
      <c r="AE45" s="207"/>
      <c r="AF45" s="207"/>
      <c r="AG45" s="207"/>
      <c r="AH45" s="207"/>
      <c r="AI45" s="207"/>
      <c r="AJ45" s="207"/>
      <c r="AK45" s="207"/>
      <c r="AL45" s="207"/>
      <c r="AM45" s="216"/>
      <c r="AN45" s="202"/>
      <c r="AO45" s="202"/>
      <c r="AP45" s="202"/>
      <c r="AQ45" s="202"/>
    </row>
    <row r="46" spans="1:44" ht="15" customHeight="1" x14ac:dyDescent="0.4">
      <c r="A46" s="202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36"/>
      <c r="Q46" s="237"/>
      <c r="R46" s="237"/>
      <c r="S46" s="237"/>
      <c r="T46" s="237"/>
      <c r="U46" s="237"/>
      <c r="V46" s="237"/>
      <c r="W46" s="237"/>
      <c r="X46" s="238"/>
      <c r="Y46" s="237"/>
      <c r="Z46" s="237"/>
      <c r="AA46" s="237"/>
      <c r="AB46" s="237"/>
      <c r="AC46" s="237"/>
      <c r="AD46" s="207"/>
      <c r="AE46" s="207"/>
      <c r="AF46" s="207"/>
      <c r="AG46" s="207"/>
      <c r="AH46" s="207"/>
      <c r="AI46" s="207"/>
      <c r="AJ46" s="207"/>
      <c r="AK46" s="207"/>
      <c r="AL46" s="207"/>
      <c r="AM46" s="216"/>
      <c r="AN46" s="202"/>
      <c r="AO46" s="202"/>
      <c r="AP46" s="202"/>
      <c r="AQ46" s="202"/>
    </row>
    <row r="47" spans="1:44" ht="15.75" customHeight="1" x14ac:dyDescent="0.4">
      <c r="A47" s="202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2"/>
      <c r="AO47" s="202"/>
      <c r="AP47" s="202"/>
      <c r="AQ47" s="202"/>
    </row>
    <row r="48" spans="1:44" ht="15.75" customHeight="1" x14ac:dyDescent="0.4">
      <c r="A48" s="202"/>
      <c r="B48" s="608" t="s">
        <v>61</v>
      </c>
      <c r="C48" s="609"/>
      <c r="D48" s="609"/>
      <c r="E48" s="609"/>
      <c r="F48" s="609"/>
      <c r="G48" s="609"/>
      <c r="H48" s="609"/>
      <c r="I48" s="609"/>
      <c r="J48" s="609"/>
      <c r="K48" s="609"/>
      <c r="L48" s="609"/>
      <c r="M48" s="609"/>
      <c r="N48" s="609"/>
      <c r="O48" s="609"/>
      <c r="P48" s="609"/>
      <c r="Q48" s="609"/>
      <c r="R48" s="609"/>
      <c r="S48" s="609"/>
      <c r="T48" s="609"/>
      <c r="U48" s="609"/>
      <c r="V48" s="609"/>
      <c r="W48" s="609"/>
      <c r="X48" s="609"/>
      <c r="Y48" s="609"/>
      <c r="Z48" s="609"/>
      <c r="AA48" s="609"/>
      <c r="AB48" s="609"/>
      <c r="AC48" s="609"/>
      <c r="AD48" s="609"/>
      <c r="AE48" s="609"/>
      <c r="AF48" s="609"/>
      <c r="AG48" s="609"/>
      <c r="AH48" s="609"/>
      <c r="AI48" s="609"/>
      <c r="AJ48" s="609"/>
      <c r="AK48" s="609"/>
      <c r="AL48" s="609"/>
      <c r="AM48" s="609"/>
      <c r="AN48" s="609"/>
      <c r="AO48" s="609"/>
      <c r="AP48" s="609"/>
      <c r="AQ48" s="202"/>
    </row>
    <row r="49" spans="1:49" ht="15.75" customHeight="1" x14ac:dyDescent="0.4">
      <c r="A49" s="202"/>
      <c r="B49" s="609"/>
      <c r="C49" s="609"/>
      <c r="D49" s="609"/>
      <c r="E49" s="609"/>
      <c r="F49" s="609"/>
      <c r="G49" s="609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09"/>
      <c r="U49" s="609"/>
      <c r="V49" s="609"/>
      <c r="W49" s="609"/>
      <c r="X49" s="609"/>
      <c r="Y49" s="609"/>
      <c r="Z49" s="609"/>
      <c r="AA49" s="609"/>
      <c r="AB49" s="609"/>
      <c r="AC49" s="609"/>
      <c r="AD49" s="609"/>
      <c r="AE49" s="609"/>
      <c r="AF49" s="609"/>
      <c r="AG49" s="609"/>
      <c r="AH49" s="609"/>
      <c r="AI49" s="609"/>
      <c r="AJ49" s="609"/>
      <c r="AK49" s="609"/>
      <c r="AL49" s="609"/>
      <c r="AM49" s="609"/>
      <c r="AN49" s="609"/>
      <c r="AO49" s="609"/>
      <c r="AP49" s="609"/>
      <c r="AQ49" s="202"/>
    </row>
    <row r="50" spans="1:49" ht="15.75" customHeight="1" x14ac:dyDescent="0.4">
      <c r="A50" s="202"/>
      <c r="B50" s="202" t="s">
        <v>42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317"/>
      <c r="AN50" s="317"/>
      <c r="AO50" s="317"/>
      <c r="AP50" s="317"/>
      <c r="AQ50" s="202"/>
    </row>
    <row r="51" spans="1:49" ht="18.75" customHeight="1" x14ac:dyDescent="0.15">
      <c r="A51" s="202"/>
      <c r="B51" s="591" t="s">
        <v>103</v>
      </c>
      <c r="C51" s="591"/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  <c r="AC51" s="591"/>
      <c r="AD51" s="591"/>
      <c r="AE51" s="591"/>
      <c r="AF51" s="591"/>
      <c r="AG51" s="591"/>
      <c r="AH51" s="591"/>
      <c r="AI51" s="591"/>
      <c r="AJ51" s="591"/>
      <c r="AK51" s="240"/>
      <c r="AL51" s="240"/>
      <c r="AM51" s="240"/>
      <c r="AN51" s="240"/>
      <c r="AO51" s="240"/>
      <c r="AP51" s="241"/>
      <c r="AQ51" s="202"/>
    </row>
    <row r="52" spans="1:49" ht="15.75" customHeight="1" x14ac:dyDescent="0.4">
      <c r="A52" s="202"/>
      <c r="B52" s="317"/>
      <c r="C52" s="242" t="s">
        <v>70</v>
      </c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202"/>
    </row>
    <row r="53" spans="1:49" ht="15.75" customHeight="1" x14ac:dyDescent="0.4">
      <c r="A53" s="202"/>
      <c r="B53" s="317"/>
      <c r="C53" s="592" t="s">
        <v>105</v>
      </c>
      <c r="D53" s="593"/>
      <c r="E53" s="593"/>
      <c r="F53" s="593"/>
      <c r="G53" s="593"/>
      <c r="H53" s="593"/>
      <c r="I53" s="593"/>
      <c r="J53" s="593"/>
      <c r="K53" s="593"/>
      <c r="L53" s="593"/>
      <c r="M53" s="593"/>
      <c r="N53" s="593"/>
      <c r="O53" s="593"/>
      <c r="P53" s="593"/>
      <c r="Q53" s="593"/>
      <c r="R53" s="593"/>
      <c r="S53" s="593"/>
      <c r="T53" s="593"/>
      <c r="U53" s="593"/>
      <c r="V53" s="593"/>
      <c r="W53" s="593"/>
      <c r="X53" s="593"/>
      <c r="Y53" s="593"/>
      <c r="Z53" s="593"/>
      <c r="AA53" s="593"/>
      <c r="AB53" s="593"/>
      <c r="AC53" s="593"/>
      <c r="AD53" s="593"/>
      <c r="AE53" s="593"/>
      <c r="AF53" s="593"/>
      <c r="AG53" s="593"/>
      <c r="AH53" s="593"/>
      <c r="AI53" s="593"/>
      <c r="AJ53" s="593"/>
      <c r="AK53" s="593"/>
      <c r="AL53" s="593"/>
      <c r="AM53" s="593"/>
      <c r="AN53" s="317"/>
      <c r="AO53" s="317"/>
      <c r="AP53" s="317"/>
      <c r="AQ53" s="202"/>
    </row>
    <row r="54" spans="1:49" ht="15.75" customHeight="1" x14ac:dyDescent="0.4">
      <c r="A54" s="202"/>
      <c r="B54" s="317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3"/>
      <c r="N54" s="593"/>
      <c r="O54" s="593"/>
      <c r="P54" s="593"/>
      <c r="Q54" s="593"/>
      <c r="R54" s="593"/>
      <c r="S54" s="593"/>
      <c r="T54" s="593"/>
      <c r="U54" s="593"/>
      <c r="V54" s="593"/>
      <c r="W54" s="593"/>
      <c r="X54" s="593"/>
      <c r="Y54" s="593"/>
      <c r="Z54" s="593"/>
      <c r="AA54" s="593"/>
      <c r="AB54" s="593"/>
      <c r="AC54" s="593"/>
      <c r="AD54" s="593"/>
      <c r="AE54" s="593"/>
      <c r="AF54" s="593"/>
      <c r="AG54" s="593"/>
      <c r="AH54" s="593"/>
      <c r="AI54" s="593"/>
      <c r="AJ54" s="593"/>
      <c r="AK54" s="593"/>
      <c r="AL54" s="593"/>
      <c r="AM54" s="593"/>
      <c r="AN54" s="317"/>
      <c r="AO54" s="317"/>
      <c r="AP54" s="317"/>
      <c r="AQ54" s="202"/>
    </row>
    <row r="55" spans="1:49" ht="15.75" customHeight="1" x14ac:dyDescent="0.4">
      <c r="A55" s="202"/>
      <c r="B55" s="317"/>
      <c r="C55" s="594"/>
      <c r="D55" s="594"/>
      <c r="E55" s="594"/>
      <c r="F55" s="594"/>
      <c r="G55" s="594"/>
      <c r="H55" s="594"/>
      <c r="I55" s="594"/>
      <c r="J55" s="594"/>
      <c r="K55" s="594"/>
      <c r="L55" s="594"/>
      <c r="M55" s="594"/>
      <c r="N55" s="594"/>
      <c r="O55" s="594"/>
      <c r="P55" s="594"/>
      <c r="Q55" s="594"/>
      <c r="R55" s="594"/>
      <c r="S55" s="594"/>
      <c r="T55" s="594"/>
      <c r="U55" s="594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317"/>
      <c r="AN55" s="317"/>
      <c r="AO55" s="317"/>
      <c r="AP55" s="317"/>
      <c r="AQ55" s="202"/>
    </row>
    <row r="56" spans="1:49" x14ac:dyDescent="0.15">
      <c r="A56" s="202"/>
      <c r="B56" s="202"/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240"/>
      <c r="AN56" s="240"/>
      <c r="AO56" s="240"/>
      <c r="AP56" s="240"/>
      <c r="AQ56" s="202"/>
    </row>
    <row r="57" spans="1:49" x14ac:dyDescent="0.15">
      <c r="A57" s="202"/>
      <c r="B57" s="202" t="s">
        <v>117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240"/>
      <c r="AM57" s="240"/>
      <c r="AN57" s="240"/>
      <c r="AO57" s="240"/>
      <c r="AP57" s="240"/>
      <c r="AQ57" s="202"/>
    </row>
    <row r="58" spans="1:49" x14ac:dyDescent="0.15">
      <c r="A58" s="202"/>
      <c r="B58" s="202" t="s">
        <v>113</v>
      </c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240"/>
      <c r="AM58" s="240"/>
      <c r="AN58" s="240"/>
      <c r="AO58" s="240"/>
      <c r="AP58" s="240"/>
      <c r="AQ58" s="202"/>
    </row>
    <row r="59" spans="1:49" ht="14.25" customHeight="1" x14ac:dyDescent="0.4">
      <c r="A59" s="202"/>
      <c r="B59" s="202"/>
      <c r="C59" s="207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481" t="s">
        <v>16</v>
      </c>
      <c r="Q59" s="482"/>
      <c r="R59" s="482"/>
      <c r="S59" s="482"/>
      <c r="T59" s="482"/>
      <c r="U59" s="482"/>
      <c r="V59" s="482"/>
      <c r="W59" s="482"/>
      <c r="X59" s="482"/>
      <c r="Y59" s="483"/>
      <c r="Z59" s="208"/>
      <c r="AA59" s="207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7"/>
      <c r="AN59" s="207"/>
      <c r="AO59" s="202"/>
      <c r="AP59" s="202"/>
      <c r="AQ59" s="202"/>
    </row>
    <row r="60" spans="1:49" ht="14.25" customHeight="1" x14ac:dyDescent="0.4">
      <c r="A60" s="202"/>
      <c r="B60" s="202"/>
      <c r="C60" s="207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595" t="s">
        <v>15</v>
      </c>
      <c r="Q60" s="596"/>
      <c r="R60" s="596"/>
      <c r="S60" s="477" t="s">
        <v>11</v>
      </c>
      <c r="T60" s="596"/>
      <c r="U60" s="599"/>
      <c r="V60" s="477" t="s">
        <v>12</v>
      </c>
      <c r="W60" s="596"/>
      <c r="X60" s="596"/>
      <c r="Y60" s="460" t="s">
        <v>2</v>
      </c>
      <c r="Z60" s="586" t="s">
        <v>18</v>
      </c>
      <c r="AA60" s="587"/>
      <c r="AB60" s="587"/>
      <c r="AC60" s="587"/>
      <c r="AD60" s="587"/>
      <c r="AE60" s="588" t="s">
        <v>75</v>
      </c>
      <c r="AF60" s="588"/>
      <c r="AG60" s="588"/>
      <c r="AH60" s="588"/>
      <c r="AI60" s="588"/>
      <c r="AJ60" s="588"/>
      <c r="AK60" s="588"/>
      <c r="AL60" s="588"/>
      <c r="AM60" s="588"/>
      <c r="AN60" s="207"/>
      <c r="AO60" s="202"/>
      <c r="AP60" s="202"/>
      <c r="AQ60" s="202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2"/>
      <c r="B61" s="202"/>
      <c r="C61" s="207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597"/>
      <c r="Q61" s="598"/>
      <c r="R61" s="598"/>
      <c r="S61" s="478"/>
      <c r="T61" s="600"/>
      <c r="U61" s="600"/>
      <c r="V61" s="478"/>
      <c r="W61" s="598"/>
      <c r="X61" s="598"/>
      <c r="Y61" s="461"/>
      <c r="Z61" s="586"/>
      <c r="AA61" s="587"/>
      <c r="AB61" s="587"/>
      <c r="AC61" s="587"/>
      <c r="AD61" s="587"/>
      <c r="AE61" s="588"/>
      <c r="AF61" s="588"/>
      <c r="AG61" s="588"/>
      <c r="AH61" s="588"/>
      <c r="AI61" s="588"/>
      <c r="AJ61" s="588"/>
      <c r="AK61" s="588"/>
      <c r="AL61" s="588"/>
      <c r="AM61" s="588"/>
      <c r="AN61" s="207"/>
      <c r="AO61" s="202"/>
      <c r="AP61" s="202"/>
      <c r="AQ61" s="202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2"/>
      <c r="B62" s="202"/>
      <c r="C62" s="202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243"/>
      <c r="AB62" s="244"/>
      <c r="AC62" s="244"/>
      <c r="AD62" s="244"/>
      <c r="AE62" s="244"/>
      <c r="AF62" s="244"/>
      <c r="AG62" s="244"/>
      <c r="AH62" s="204"/>
      <c r="AI62" s="204"/>
      <c r="AJ62" s="245"/>
      <c r="AK62" s="245"/>
      <c r="AL62" s="245"/>
      <c r="AM62" s="245"/>
      <c r="AN62" s="245"/>
      <c r="AO62" s="245"/>
      <c r="AP62" s="245"/>
      <c r="AQ62" s="202"/>
      <c r="AS62" s="25" t="str">
        <f>IFERROR((DATE(2022,1,31)-AT61+1),"")</f>
        <v/>
      </c>
      <c r="AT62" s="7"/>
    </row>
    <row r="63" spans="1:49" x14ac:dyDescent="0.15">
      <c r="A63" s="202"/>
      <c r="B63" s="202"/>
      <c r="C63" s="218" t="s">
        <v>32</v>
      </c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243"/>
      <c r="AB63" s="244"/>
      <c r="AC63" s="244"/>
      <c r="AD63" s="244"/>
      <c r="AE63" s="244"/>
      <c r="AF63" s="244"/>
      <c r="AG63" s="244"/>
      <c r="AH63" s="204"/>
      <c r="AI63" s="204"/>
      <c r="AJ63" s="245"/>
      <c r="AK63" s="245"/>
      <c r="AL63" s="245"/>
      <c r="AM63" s="245"/>
      <c r="AN63" s="245"/>
      <c r="AO63" s="245"/>
      <c r="AP63" s="245"/>
      <c r="AQ63" s="202"/>
      <c r="AS63" s="7"/>
      <c r="AT63" s="7"/>
    </row>
    <row r="64" spans="1:49" s="26" customFormat="1" ht="18.75" customHeight="1" x14ac:dyDescent="0.15">
      <c r="A64" s="246"/>
      <c r="B64" s="246"/>
      <c r="C64" s="202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8"/>
      <c r="O64" s="249"/>
      <c r="P64" s="580"/>
      <c r="Q64" s="581"/>
      <c r="R64" s="581"/>
      <c r="S64" s="581"/>
      <c r="T64" s="581"/>
      <c r="U64" s="581"/>
      <c r="V64" s="581"/>
      <c r="W64" s="469" t="s">
        <v>0</v>
      </c>
      <c r="X64" s="470"/>
      <c r="Y64" s="250" t="s">
        <v>5</v>
      </c>
      <c r="Z64" s="250"/>
      <c r="AA64" s="589" t="str">
        <f>AS62</f>
        <v/>
      </c>
      <c r="AB64" s="590"/>
      <c r="AC64" s="590"/>
      <c r="AD64" s="577" t="s">
        <v>2</v>
      </c>
      <c r="AE64" s="578"/>
      <c r="AF64" s="250"/>
      <c r="AG64" s="251" t="s">
        <v>1</v>
      </c>
      <c r="AH64" s="584" t="str">
        <f>IF(AA64="","",ROUNDUP(P64/AA64,0))</f>
        <v/>
      </c>
      <c r="AI64" s="585"/>
      <c r="AJ64" s="585"/>
      <c r="AK64" s="585"/>
      <c r="AL64" s="585"/>
      <c r="AM64" s="585"/>
      <c r="AN64" s="577" t="s">
        <v>0</v>
      </c>
      <c r="AO64" s="578"/>
      <c r="AP64" s="252"/>
      <c r="AQ64" s="252"/>
      <c r="AS64" s="7"/>
      <c r="AT64" s="7"/>
      <c r="AU64" s="7"/>
      <c r="AW64" s="27"/>
    </row>
    <row r="65" spans="1:71" s="26" customFormat="1" ht="18.75" customHeight="1" x14ac:dyDescent="0.15">
      <c r="A65" s="246"/>
      <c r="B65" s="246"/>
      <c r="C65" s="246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3" t="s">
        <v>28</v>
      </c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4"/>
      <c r="AB65" s="254"/>
      <c r="AC65" s="254"/>
      <c r="AD65" s="254"/>
      <c r="AE65" s="254"/>
      <c r="AF65" s="254"/>
      <c r="AG65" s="254"/>
      <c r="AH65" s="252"/>
      <c r="AI65" s="579" t="s">
        <v>23</v>
      </c>
      <c r="AJ65" s="579"/>
      <c r="AK65" s="579"/>
      <c r="AL65" s="579"/>
      <c r="AM65" s="579"/>
      <c r="AN65" s="579"/>
      <c r="AO65" s="579"/>
      <c r="AP65" s="255"/>
      <c r="AQ65" s="255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6"/>
      <c r="B66" s="256"/>
      <c r="C66" s="218" t="s">
        <v>88</v>
      </c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8" t="s">
        <v>35</v>
      </c>
      <c r="P66" s="256" t="s">
        <v>89</v>
      </c>
      <c r="Q66" s="259"/>
      <c r="R66" s="259"/>
      <c r="S66" s="259"/>
      <c r="T66" s="259"/>
      <c r="U66" s="259"/>
      <c r="V66" s="259"/>
      <c r="W66" s="259"/>
      <c r="X66" s="259"/>
      <c r="Y66" s="259"/>
      <c r="Z66" s="260"/>
      <c r="AA66" s="261"/>
      <c r="AB66" s="261"/>
      <c r="AC66" s="218"/>
      <c r="AD66" s="256"/>
      <c r="AE66" s="218"/>
      <c r="AF66" s="262"/>
      <c r="AG66" s="262"/>
      <c r="AH66" s="262"/>
      <c r="AI66" s="256"/>
      <c r="AJ66" s="263"/>
      <c r="AK66" s="263"/>
      <c r="AL66" s="263"/>
      <c r="AM66" s="263"/>
      <c r="AN66" s="263"/>
      <c r="AO66" s="256"/>
      <c r="AP66" s="256"/>
      <c r="AQ66" s="256"/>
    </row>
    <row r="67" spans="1:71" s="5" customFormat="1" ht="18.75" customHeight="1" x14ac:dyDescent="0.15">
      <c r="A67" s="256"/>
      <c r="B67" s="256"/>
      <c r="C67" s="256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580"/>
      <c r="Q67" s="581"/>
      <c r="R67" s="581"/>
      <c r="S67" s="581"/>
      <c r="T67" s="581"/>
      <c r="U67" s="581"/>
      <c r="V67" s="581"/>
      <c r="W67" s="469" t="s">
        <v>0</v>
      </c>
      <c r="X67" s="470"/>
      <c r="Y67" s="204" t="s">
        <v>5</v>
      </c>
      <c r="Z67" s="218"/>
      <c r="AA67" s="582">
        <v>28</v>
      </c>
      <c r="AB67" s="583"/>
      <c r="AC67" s="583"/>
      <c r="AD67" s="469" t="s">
        <v>2</v>
      </c>
      <c r="AE67" s="470"/>
      <c r="AF67" s="204"/>
      <c r="AG67" s="318" t="s">
        <v>1</v>
      </c>
      <c r="AH67" s="584">
        <f>IF(AA67="","",ROUNDUP(P67/AA67,0))</f>
        <v>0</v>
      </c>
      <c r="AI67" s="585"/>
      <c r="AJ67" s="585"/>
      <c r="AK67" s="585"/>
      <c r="AL67" s="585"/>
      <c r="AM67" s="585"/>
      <c r="AN67" s="469" t="s">
        <v>0</v>
      </c>
      <c r="AO67" s="470"/>
      <c r="AP67" s="256"/>
      <c r="AQ67" s="261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6"/>
      <c r="B68" s="256"/>
      <c r="C68" s="256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53" t="s">
        <v>28</v>
      </c>
      <c r="R68" s="264"/>
      <c r="S68" s="264"/>
      <c r="T68" s="264"/>
      <c r="U68" s="264"/>
      <c r="V68" s="264"/>
      <c r="W68" s="264"/>
      <c r="X68" s="204"/>
      <c r="Y68" s="204"/>
      <c r="Z68" s="218"/>
      <c r="AA68" s="265"/>
      <c r="AB68" s="266"/>
      <c r="AC68" s="266"/>
      <c r="AD68" s="204"/>
      <c r="AE68" s="204"/>
      <c r="AF68" s="243"/>
      <c r="AG68" s="243"/>
      <c r="AH68" s="218"/>
      <c r="AI68" s="572" t="s">
        <v>23</v>
      </c>
      <c r="AJ68" s="573"/>
      <c r="AK68" s="573"/>
      <c r="AL68" s="573"/>
      <c r="AM68" s="573"/>
      <c r="AN68" s="573"/>
      <c r="AO68" s="573"/>
      <c r="AP68" s="314"/>
      <c r="AQ68" s="261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6"/>
      <c r="B69" s="256"/>
      <c r="C69" s="574" t="s">
        <v>100</v>
      </c>
      <c r="D69" s="574"/>
      <c r="E69" s="574"/>
      <c r="F69" s="574"/>
      <c r="G69" s="574"/>
      <c r="H69" s="574"/>
      <c r="I69" s="574"/>
      <c r="J69" s="574"/>
      <c r="K69" s="574"/>
      <c r="L69" s="574"/>
      <c r="M69" s="574"/>
      <c r="N69" s="574"/>
      <c r="O69" s="574"/>
      <c r="P69" s="574"/>
      <c r="Q69" s="574"/>
      <c r="R69" s="574"/>
      <c r="S69" s="574"/>
      <c r="T69" s="574"/>
      <c r="U69" s="574"/>
      <c r="V69" s="574"/>
      <c r="W69" s="574"/>
      <c r="X69" s="575"/>
      <c r="Y69" s="570" t="str">
        <f>IF(O64="","",IFERROR(IF(Y67="","",ROUNDUP((AF64-AF67)*0.4,0)),""))</f>
        <v/>
      </c>
      <c r="Z69" s="571"/>
      <c r="AA69" s="571"/>
      <c r="AB69" s="571"/>
      <c r="AC69" s="571"/>
      <c r="AD69" s="571"/>
      <c r="AE69" s="566" t="s">
        <v>0</v>
      </c>
      <c r="AF69" s="567"/>
      <c r="AG69" s="267"/>
      <c r="AH69" s="273"/>
      <c r="AI69" s="256"/>
      <c r="AJ69" s="256"/>
      <c r="AK69" s="263"/>
      <c r="AL69" s="263"/>
      <c r="AM69" s="263"/>
      <c r="AN69" s="263"/>
      <c r="AO69" s="263"/>
      <c r="AP69" s="274"/>
      <c r="AQ69" s="274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6"/>
      <c r="B70" s="256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258"/>
      <c r="Y70" s="275"/>
      <c r="Z70" s="275"/>
      <c r="AA70" s="275"/>
      <c r="AB70" s="275"/>
      <c r="AC70" s="821" t="s">
        <v>95</v>
      </c>
      <c r="AD70" s="822"/>
      <c r="AE70" s="822"/>
      <c r="AF70" s="822"/>
      <c r="AG70" s="822"/>
      <c r="AH70" s="822"/>
      <c r="AI70" s="822"/>
      <c r="AJ70" s="822"/>
      <c r="AK70" s="823"/>
      <c r="AL70" s="256"/>
      <c r="AM70" s="256"/>
      <c r="AN70" s="256"/>
      <c r="AO70" s="256"/>
      <c r="AP70" s="256"/>
      <c r="AQ70" s="256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6"/>
      <c r="B71" s="256"/>
      <c r="C71" s="256"/>
      <c r="D71" s="256"/>
      <c r="E71" s="256"/>
      <c r="F71" s="256"/>
      <c r="G71" s="256"/>
      <c r="H71" s="268"/>
      <c r="I71" s="256"/>
      <c r="J71" s="256"/>
      <c r="K71" s="256"/>
      <c r="L71" s="256"/>
      <c r="M71" s="269"/>
      <c r="N71" s="270"/>
      <c r="O71" s="270"/>
      <c r="P71" s="270"/>
      <c r="Q71" s="256"/>
      <c r="R71" s="256"/>
      <c r="S71" s="256"/>
      <c r="T71" s="256"/>
      <c r="U71" s="256"/>
      <c r="V71" s="256"/>
      <c r="W71" s="256"/>
      <c r="X71" s="256"/>
      <c r="Y71" s="256"/>
      <c r="Z71" s="270"/>
      <c r="AA71" s="270"/>
      <c r="AB71" s="270"/>
      <c r="AC71" s="822"/>
      <c r="AD71" s="822"/>
      <c r="AE71" s="822"/>
      <c r="AF71" s="822"/>
      <c r="AG71" s="822"/>
      <c r="AH71" s="822"/>
      <c r="AI71" s="822"/>
      <c r="AJ71" s="822"/>
      <c r="AK71" s="823"/>
      <c r="AL71" s="309"/>
      <c r="AM71" s="309"/>
      <c r="AN71" s="276"/>
      <c r="AO71" s="276"/>
      <c r="AP71" s="256"/>
      <c r="AQ71" s="256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6"/>
      <c r="B72" s="256"/>
      <c r="C72" s="256"/>
      <c r="D72" s="256"/>
      <c r="E72" s="256"/>
      <c r="F72" s="256"/>
      <c r="G72" s="256"/>
      <c r="H72" s="268"/>
      <c r="I72" s="256"/>
      <c r="J72" s="256"/>
      <c r="K72" s="256"/>
      <c r="L72" s="256"/>
      <c r="M72" s="269"/>
      <c r="N72" s="277" t="s">
        <v>91</v>
      </c>
      <c r="O72" s="270"/>
      <c r="P72" s="270"/>
      <c r="Q72" s="256"/>
      <c r="R72" s="256"/>
      <c r="S72" s="256"/>
      <c r="T72" s="256"/>
      <c r="U72" s="256"/>
      <c r="V72" s="256"/>
      <c r="W72" s="256"/>
      <c r="X72" s="256"/>
      <c r="Y72" s="570" t="str">
        <f>IFERROR(IF(Y69&lt;=0,"ERROR",MIN(ROUNDUP(Y69,-3),200000)),"")</f>
        <v/>
      </c>
      <c r="Z72" s="571"/>
      <c r="AA72" s="571"/>
      <c r="AB72" s="571"/>
      <c r="AC72" s="571"/>
      <c r="AD72" s="571"/>
      <c r="AE72" s="455" t="s">
        <v>0</v>
      </c>
      <c r="AF72" s="456"/>
      <c r="AG72" s="256"/>
      <c r="AH72" s="256"/>
      <c r="AI72" s="278"/>
      <c r="AJ72" s="278"/>
      <c r="AK72" s="278"/>
      <c r="AL72" s="278"/>
      <c r="AM72" s="278"/>
      <c r="AN72" s="274"/>
      <c r="AO72" s="274"/>
      <c r="AP72" s="274"/>
      <c r="AQ72" s="274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79"/>
      <c r="Z73" s="279"/>
      <c r="AA73" s="279"/>
      <c r="AB73" s="279"/>
      <c r="AC73" s="279"/>
      <c r="AD73" s="279"/>
      <c r="AE73" s="279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算定シート【E】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算定シート【E】!Print_Area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2022-03-02T07:30:17Z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