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IzutaniMi\Desktop\HP\"/>
    </mc:Choice>
  </mc:AlternateContent>
  <xr:revisionPtr revIDLastSave="0" documentId="8_{E226173D-A192-4C9C-B098-53A4FB973859}" xr6:coauthVersionLast="47" xr6:coauthVersionMax="47" xr10:uidLastSave="{00000000-0000-0000-0000-000000000000}"/>
  <bookViews>
    <workbookView xWindow="384" yWindow="384" windowWidth="17280" windowHeight="10152" activeTab="1" xr2:uid="{00000000-000D-0000-FFFF-FFFF00000000}"/>
  </bookViews>
  <sheets>
    <sheet name="上限目安算定シート " sheetId="6" r:id="rId1"/>
    <sheet name="入力シート" sheetId="5" r:id="rId2"/>
    <sheet name="計算用シート"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4" i="4" l="1"/>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M5" i="4"/>
  <c r="M4" i="4"/>
  <c r="C34" i="4"/>
  <c r="B34" i="4"/>
  <c r="C33" i="4"/>
  <c r="B33" i="4"/>
  <c r="C32" i="4"/>
  <c r="B32" i="4"/>
  <c r="C31" i="4"/>
  <c r="B31" i="4"/>
  <c r="C30" i="4"/>
  <c r="B30" i="4"/>
  <c r="C29" i="4"/>
  <c r="B29" i="4"/>
  <c r="C28" i="4"/>
  <c r="B28" i="4"/>
  <c r="C27" i="4"/>
  <c r="B27" i="4"/>
  <c r="C26" i="4"/>
  <c r="B26" i="4"/>
  <c r="C25" i="4"/>
  <c r="B25" i="4"/>
  <c r="C24" i="4"/>
  <c r="B24" i="4"/>
  <c r="C23" i="4"/>
  <c r="B23" i="4"/>
  <c r="C22" i="4"/>
  <c r="B22" i="4"/>
  <c r="C21" i="4"/>
  <c r="B21" i="4"/>
  <c r="C20" i="4"/>
  <c r="B20" i="4"/>
  <c r="C19" i="4"/>
  <c r="B19" i="4"/>
  <c r="C18" i="4"/>
  <c r="B18" i="4"/>
  <c r="C17" i="4"/>
  <c r="B17" i="4"/>
  <c r="C16" i="4"/>
  <c r="B16" i="4"/>
  <c r="C15" i="4"/>
  <c r="B15" i="4"/>
  <c r="C14" i="4"/>
  <c r="B14" i="4"/>
  <c r="C13" i="4"/>
  <c r="B13" i="4"/>
  <c r="C12" i="4"/>
  <c r="B12" i="4"/>
  <c r="C11" i="4"/>
  <c r="B11" i="4"/>
  <c r="C10" i="4"/>
  <c r="B10" i="4"/>
  <c r="C9" i="4"/>
  <c r="B9" i="4"/>
  <c r="C8" i="4"/>
  <c r="B8" i="4"/>
  <c r="C7" i="4"/>
  <c r="B7" i="4"/>
  <c r="C6" i="4"/>
  <c r="B6" i="4"/>
  <c r="C5" i="4"/>
  <c r="B5" i="4"/>
  <c r="C4" i="4"/>
  <c r="M43" i="5"/>
  <c r="M35" i="4" l="1"/>
  <c r="B4" i="4"/>
  <c r="D5" i="4"/>
  <c r="E5" i="4"/>
  <c r="F5" i="4"/>
  <c r="G5" i="4"/>
  <c r="H5" i="4"/>
  <c r="I5" i="4"/>
  <c r="D6" i="4"/>
  <c r="E6" i="4"/>
  <c r="F6" i="4"/>
  <c r="G6" i="4"/>
  <c r="H6" i="4"/>
  <c r="I6" i="4"/>
  <c r="D7" i="4"/>
  <c r="E7" i="4"/>
  <c r="F7" i="4"/>
  <c r="G7" i="4"/>
  <c r="H7" i="4"/>
  <c r="I7" i="4"/>
  <c r="D8" i="4"/>
  <c r="E8" i="4"/>
  <c r="F8" i="4"/>
  <c r="G8" i="4"/>
  <c r="H8" i="4"/>
  <c r="I8" i="4"/>
  <c r="D9" i="4"/>
  <c r="E9" i="4"/>
  <c r="F9" i="4"/>
  <c r="G9" i="4"/>
  <c r="H9" i="4"/>
  <c r="I9" i="4"/>
  <c r="D10" i="4"/>
  <c r="E10" i="4"/>
  <c r="F10" i="4"/>
  <c r="G10" i="4"/>
  <c r="H10" i="4"/>
  <c r="I10" i="4"/>
  <c r="D11" i="4"/>
  <c r="E11" i="4"/>
  <c r="F11" i="4"/>
  <c r="G11" i="4"/>
  <c r="H11" i="4"/>
  <c r="I11" i="4"/>
  <c r="D12" i="4"/>
  <c r="E12" i="4"/>
  <c r="F12" i="4"/>
  <c r="G12" i="4"/>
  <c r="H12" i="4"/>
  <c r="I12" i="4"/>
  <c r="D13" i="4"/>
  <c r="E13" i="4"/>
  <c r="F13" i="4"/>
  <c r="G13" i="4"/>
  <c r="H13" i="4"/>
  <c r="I13" i="4"/>
  <c r="D14" i="4"/>
  <c r="E14" i="4"/>
  <c r="F14" i="4"/>
  <c r="G14" i="4"/>
  <c r="H14" i="4"/>
  <c r="I14" i="4"/>
  <c r="D15" i="4"/>
  <c r="E15" i="4"/>
  <c r="F15" i="4"/>
  <c r="G15" i="4"/>
  <c r="H15" i="4"/>
  <c r="I15" i="4"/>
  <c r="D16" i="4"/>
  <c r="E16" i="4"/>
  <c r="F16" i="4"/>
  <c r="G16" i="4"/>
  <c r="H16" i="4"/>
  <c r="I16" i="4"/>
  <c r="D17" i="4"/>
  <c r="E17" i="4"/>
  <c r="F17" i="4"/>
  <c r="G17" i="4"/>
  <c r="H17" i="4"/>
  <c r="I17" i="4"/>
  <c r="D18" i="4"/>
  <c r="E18" i="4"/>
  <c r="F18" i="4"/>
  <c r="G18" i="4"/>
  <c r="H18" i="4"/>
  <c r="I18" i="4"/>
  <c r="D19" i="4"/>
  <c r="E19" i="4"/>
  <c r="F19" i="4"/>
  <c r="G19" i="4"/>
  <c r="H19" i="4"/>
  <c r="I19" i="4"/>
  <c r="D20" i="4"/>
  <c r="E20" i="4"/>
  <c r="F20" i="4"/>
  <c r="G20" i="4"/>
  <c r="H20" i="4"/>
  <c r="I20" i="4"/>
  <c r="D21" i="4"/>
  <c r="E21" i="4"/>
  <c r="F21" i="4"/>
  <c r="G21" i="4"/>
  <c r="H21" i="4"/>
  <c r="I21" i="4"/>
  <c r="D22" i="4"/>
  <c r="E22" i="4"/>
  <c r="F22" i="4"/>
  <c r="G22" i="4"/>
  <c r="H22" i="4"/>
  <c r="I22" i="4"/>
  <c r="D23" i="4"/>
  <c r="E23" i="4"/>
  <c r="F23" i="4"/>
  <c r="G23" i="4"/>
  <c r="H23" i="4"/>
  <c r="I23" i="4"/>
  <c r="D24" i="4"/>
  <c r="E24" i="4"/>
  <c r="F24" i="4"/>
  <c r="G24" i="4"/>
  <c r="H24" i="4"/>
  <c r="I24" i="4"/>
  <c r="D25" i="4"/>
  <c r="E25" i="4"/>
  <c r="F25" i="4"/>
  <c r="G25" i="4"/>
  <c r="H25" i="4"/>
  <c r="I25" i="4"/>
  <c r="D26" i="4"/>
  <c r="E26" i="4"/>
  <c r="F26" i="4"/>
  <c r="G26" i="4"/>
  <c r="H26" i="4"/>
  <c r="I26" i="4"/>
  <c r="D27" i="4"/>
  <c r="E27" i="4"/>
  <c r="F27" i="4"/>
  <c r="G27" i="4"/>
  <c r="H27" i="4"/>
  <c r="I27" i="4"/>
  <c r="D28" i="4"/>
  <c r="E28" i="4"/>
  <c r="F28" i="4"/>
  <c r="G28" i="4"/>
  <c r="H28" i="4"/>
  <c r="I28" i="4"/>
  <c r="D29" i="4"/>
  <c r="E29" i="4"/>
  <c r="F29" i="4"/>
  <c r="G29" i="4"/>
  <c r="H29" i="4"/>
  <c r="I29" i="4"/>
  <c r="D30" i="4"/>
  <c r="E30" i="4"/>
  <c r="F30" i="4"/>
  <c r="G30" i="4"/>
  <c r="H30" i="4"/>
  <c r="I30" i="4"/>
  <c r="D31" i="4"/>
  <c r="E31" i="4"/>
  <c r="F31" i="4"/>
  <c r="G31" i="4"/>
  <c r="H31" i="4"/>
  <c r="I31" i="4"/>
  <c r="D32" i="4"/>
  <c r="E32" i="4"/>
  <c r="F32" i="4"/>
  <c r="G32" i="4"/>
  <c r="H32" i="4"/>
  <c r="I32" i="4"/>
  <c r="D33" i="4"/>
  <c r="E33" i="4"/>
  <c r="F33" i="4"/>
  <c r="G33" i="4"/>
  <c r="H33" i="4"/>
  <c r="I33" i="4"/>
  <c r="D34" i="4"/>
  <c r="E34" i="4"/>
  <c r="F34" i="4"/>
  <c r="G34" i="4"/>
  <c r="H34" i="4"/>
  <c r="I34" i="4"/>
  <c r="E4" i="4"/>
  <c r="F4" i="4"/>
  <c r="G4" i="4"/>
  <c r="H4" i="4"/>
  <c r="I4" i="4"/>
  <c r="D4" i="4"/>
  <c r="I43" i="5"/>
  <c r="H43" i="5"/>
  <c r="G43" i="5"/>
  <c r="F43" i="5"/>
  <c r="E43" i="5"/>
  <c r="D43" i="5"/>
  <c r="L42" i="5"/>
  <c r="K42" i="5"/>
  <c r="J42" i="5"/>
  <c r="L41" i="5"/>
  <c r="K41" i="5"/>
  <c r="J41" i="5"/>
  <c r="L40" i="5"/>
  <c r="K40" i="5"/>
  <c r="J40" i="5"/>
  <c r="L39" i="5"/>
  <c r="K39" i="5"/>
  <c r="J39" i="5"/>
  <c r="L38" i="5"/>
  <c r="K38" i="5"/>
  <c r="J38" i="5"/>
  <c r="L37" i="5"/>
  <c r="K37" i="5"/>
  <c r="J37" i="5"/>
  <c r="L36" i="5"/>
  <c r="K36" i="5"/>
  <c r="J36" i="5"/>
  <c r="L35" i="5"/>
  <c r="K35" i="5"/>
  <c r="J35" i="5"/>
  <c r="L34" i="5"/>
  <c r="K34" i="5"/>
  <c r="J34" i="5"/>
  <c r="L33" i="5"/>
  <c r="K33" i="5"/>
  <c r="J33" i="5"/>
  <c r="L32" i="5"/>
  <c r="K32" i="5"/>
  <c r="J32" i="5"/>
  <c r="L31" i="5"/>
  <c r="K31" i="5"/>
  <c r="J31" i="5"/>
  <c r="L30" i="5"/>
  <c r="K30" i="5"/>
  <c r="J30" i="5"/>
  <c r="L29" i="5"/>
  <c r="K29" i="5"/>
  <c r="J29" i="5"/>
  <c r="L28" i="5"/>
  <c r="K28" i="5"/>
  <c r="J28" i="5"/>
  <c r="L27" i="5"/>
  <c r="K27" i="5"/>
  <c r="J27" i="5"/>
  <c r="L26" i="5"/>
  <c r="K26" i="5"/>
  <c r="J26" i="5"/>
  <c r="L25" i="5"/>
  <c r="K25" i="5"/>
  <c r="J25" i="5"/>
  <c r="L24" i="5"/>
  <c r="K24" i="5"/>
  <c r="J24" i="5"/>
  <c r="L23" i="5"/>
  <c r="K23" i="5"/>
  <c r="J23" i="5"/>
  <c r="L22" i="5"/>
  <c r="K22" i="5"/>
  <c r="J22" i="5"/>
  <c r="L21" i="5"/>
  <c r="K21" i="5"/>
  <c r="J21" i="5"/>
  <c r="L20" i="5"/>
  <c r="K20" i="5"/>
  <c r="J20" i="5"/>
  <c r="L19" i="5"/>
  <c r="K19" i="5"/>
  <c r="J19" i="5"/>
  <c r="L18" i="5"/>
  <c r="K18" i="5"/>
  <c r="J18" i="5"/>
  <c r="L17" i="5"/>
  <c r="K17" i="5"/>
  <c r="J17" i="5"/>
  <c r="L16" i="5"/>
  <c r="K16" i="5"/>
  <c r="J16" i="5"/>
  <c r="L15" i="5"/>
  <c r="K15" i="5"/>
  <c r="J15" i="5"/>
  <c r="L14" i="5"/>
  <c r="K14" i="5"/>
  <c r="J14" i="5"/>
  <c r="L13" i="5"/>
  <c r="K13" i="5"/>
  <c r="J13" i="5"/>
  <c r="L12" i="5"/>
  <c r="K12" i="5"/>
  <c r="J12" i="5"/>
  <c r="L19" i="4" l="1"/>
  <c r="L27" i="4"/>
  <c r="L33" i="4"/>
  <c r="L31" i="4"/>
  <c r="L29" i="4"/>
  <c r="L25" i="4"/>
  <c r="L23" i="4"/>
  <c r="L21" i="4"/>
  <c r="L17" i="4"/>
  <c r="L4" i="4"/>
  <c r="L32" i="4"/>
  <c r="K30" i="4"/>
  <c r="H35" i="4"/>
  <c r="L34" i="4"/>
  <c r="K33" i="4"/>
  <c r="J31" i="4"/>
  <c r="L30" i="4"/>
  <c r="K29" i="4"/>
  <c r="L28" i="4"/>
  <c r="J27" i="4"/>
  <c r="L26" i="4"/>
  <c r="J26" i="4"/>
  <c r="K25" i="4"/>
  <c r="L24" i="4"/>
  <c r="J23" i="4"/>
  <c r="L22" i="4"/>
  <c r="K21" i="4"/>
  <c r="L20" i="4"/>
  <c r="J19" i="4"/>
  <c r="L18" i="4"/>
  <c r="K17" i="4"/>
  <c r="L16" i="4"/>
  <c r="J16" i="4"/>
  <c r="D35" i="4"/>
  <c r="J28" i="4"/>
  <c r="J22" i="4"/>
  <c r="J18" i="4"/>
  <c r="J21" i="4"/>
  <c r="J34" i="4"/>
  <c r="J32" i="4"/>
  <c r="I35" i="4"/>
  <c r="J30" i="4"/>
  <c r="J24" i="4"/>
  <c r="K34" i="4"/>
  <c r="K23" i="4"/>
  <c r="K18" i="4"/>
  <c r="G35" i="4"/>
  <c r="K27" i="4"/>
  <c r="J25" i="4"/>
  <c r="K22" i="4"/>
  <c r="J20" i="4"/>
  <c r="E35" i="4"/>
  <c r="K26" i="4"/>
  <c r="J4" i="4"/>
  <c r="K31" i="4"/>
  <c r="J29" i="4"/>
  <c r="J33" i="4"/>
  <c r="K19" i="4"/>
  <c r="J17" i="4"/>
  <c r="K32" i="4"/>
  <c r="K28" i="4"/>
  <c r="K24" i="4"/>
  <c r="K20" i="4"/>
  <c r="K16" i="4"/>
  <c r="F35" i="4"/>
  <c r="K4" i="4"/>
  <c r="J43" i="5"/>
  <c r="K43" i="5"/>
  <c r="L43" i="5"/>
  <c r="L15" i="4"/>
  <c r="K15" i="4"/>
  <c r="J15" i="4"/>
  <c r="L14" i="4"/>
  <c r="K14" i="4"/>
  <c r="J14" i="4"/>
  <c r="L13" i="4"/>
  <c r="K13" i="4"/>
  <c r="J13" i="4"/>
  <c r="L12" i="4"/>
  <c r="K12" i="4"/>
  <c r="J12" i="4"/>
  <c r="L11" i="4"/>
  <c r="K11" i="4"/>
  <c r="J11" i="4"/>
  <c r="L10" i="4"/>
  <c r="K10" i="4"/>
  <c r="J10" i="4"/>
  <c r="L9" i="4"/>
  <c r="K9" i="4"/>
  <c r="J9" i="4"/>
  <c r="L8" i="4"/>
  <c r="K8" i="4"/>
  <c r="J8" i="4"/>
  <c r="L7" i="4"/>
  <c r="K7" i="4"/>
  <c r="J7" i="4"/>
  <c r="L6" i="4"/>
  <c r="K6" i="4"/>
  <c r="J6" i="4"/>
  <c r="L5" i="4"/>
  <c r="K5" i="4"/>
  <c r="J5" i="4"/>
  <c r="A5" i="4"/>
  <c r="A4" i="4"/>
  <c r="AD17" i="4" l="1"/>
  <c r="AD18" i="4" s="1"/>
  <c r="AD19" i="4" s="1"/>
  <c r="AD20" i="4" s="1"/>
  <c r="AD21" i="4" s="1"/>
  <c r="AD22" i="4" s="1"/>
  <c r="AD23" i="4" s="1"/>
  <c r="AD4" i="4"/>
  <c r="B22" i="6" s="1"/>
  <c r="B23" i="6" s="1"/>
  <c r="B24" i="6" s="1"/>
  <c r="B25" i="6" s="1"/>
  <c r="B26" i="6" s="1"/>
  <c r="B27" i="6" s="1"/>
  <c r="B28" i="6" s="1"/>
  <c r="O4" i="4"/>
  <c r="B9" i="6" s="1"/>
  <c r="B10" i="6" s="1"/>
  <c r="B11" i="6" s="1"/>
  <c r="AI17" i="4"/>
  <c r="AI18" i="4" s="1"/>
  <c r="AI19" i="4" s="1"/>
  <c r="AI20" i="4" s="1"/>
  <c r="AI21" i="4" s="1"/>
  <c r="AI22" i="4" s="1"/>
  <c r="AI23" i="4" s="1"/>
  <c r="O17" i="4"/>
  <c r="O18" i="4" s="1"/>
  <c r="O19" i="4" s="1"/>
  <c r="O20" i="4" s="1"/>
  <c r="O21" i="4" s="1"/>
  <c r="O22" i="4" s="1"/>
  <c r="O23" i="4" s="1"/>
  <c r="X4" i="4"/>
  <c r="AP4" i="4"/>
  <c r="AJ4" i="4"/>
  <c r="J35" i="4"/>
  <c r="L35" i="4"/>
  <c r="K35" i="4"/>
  <c r="A6" i="4"/>
  <c r="A7" i="4"/>
  <c r="AP5" i="4" l="1"/>
  <c r="AP6" i="4" s="1"/>
  <c r="AP7" i="4" s="1"/>
  <c r="AP8" i="4" s="1"/>
  <c r="AP9" i="4" s="1"/>
  <c r="AP10" i="4" s="1"/>
  <c r="G22" i="6"/>
  <c r="G23" i="6" s="1"/>
  <c r="G24" i="6" s="1"/>
  <c r="G25" i="6" s="1"/>
  <c r="G26" i="6" s="1"/>
  <c r="G27" i="6" s="1"/>
  <c r="G28" i="6" s="1"/>
  <c r="AJ5" i="4"/>
  <c r="AD5" i="4"/>
  <c r="H9" i="6"/>
  <c r="H10" i="6" s="1"/>
  <c r="H11" i="6" s="1"/>
  <c r="H12" i="6" s="1"/>
  <c r="H13" i="6" s="1"/>
  <c r="H14" i="6" s="1"/>
  <c r="H15" i="6" s="1"/>
  <c r="X5" i="4"/>
  <c r="O5" i="4"/>
  <c r="AD6" i="4"/>
  <c r="B12" i="6"/>
  <c r="A8" i="4"/>
  <c r="X6" i="4" l="1"/>
  <c r="AJ6" i="4"/>
  <c r="AJ7" i="4" s="1"/>
  <c r="O6" i="4"/>
  <c r="AD7" i="4"/>
  <c r="B13" i="6"/>
  <c r="A9" i="4"/>
  <c r="X7" i="4" l="1"/>
  <c r="O7" i="4"/>
  <c r="X8" i="4"/>
  <c r="AD8" i="4"/>
  <c r="AJ8" i="4"/>
  <c r="B14" i="6"/>
  <c r="A10" i="4"/>
  <c r="O8" i="4" l="1"/>
  <c r="X9" i="4"/>
  <c r="AJ9" i="4"/>
  <c r="AD9" i="4"/>
  <c r="B15" i="6"/>
  <c r="A11" i="4"/>
  <c r="O9" i="4" l="1"/>
  <c r="X10" i="4"/>
  <c r="AD10" i="4"/>
  <c r="AJ10" i="4"/>
  <c r="A12" i="4"/>
  <c r="O10" i="4" l="1"/>
  <c r="A13" i="4"/>
  <c r="A14" i="4" l="1"/>
  <c r="A16" i="4" l="1"/>
  <c r="A15" i="4"/>
  <c r="A17" i="4" l="1"/>
  <c r="A18" i="4" l="1"/>
  <c r="A19" i="4" l="1"/>
  <c r="A20" i="4" l="1"/>
  <c r="A21" i="4" l="1"/>
  <c r="A22" i="4" l="1"/>
  <c r="A23" i="4" l="1"/>
  <c r="A24" i="4" l="1"/>
  <c r="A25" i="4" l="1"/>
  <c r="A26" i="4" l="1"/>
  <c r="A27" i="4" l="1"/>
  <c r="A28" i="4" l="1"/>
  <c r="A29" i="4" l="1"/>
  <c r="A30" i="4" l="1"/>
  <c r="A31" i="4" l="1"/>
  <c r="A32" i="4" l="1"/>
  <c r="A33" i="4" l="1"/>
  <c r="A34" i="4" l="1"/>
  <c r="AB4" i="4" l="1"/>
  <c r="AB6" i="4"/>
  <c r="AN4" i="4"/>
  <c r="AN5" i="4"/>
  <c r="AB5" i="4"/>
  <c r="AB9" i="4"/>
  <c r="AB7" i="4"/>
  <c r="AN7" i="4"/>
  <c r="AN8" i="4"/>
  <c r="AN6" i="4"/>
  <c r="AB8" i="4"/>
  <c r="AN9" i="4"/>
  <c r="AB10" i="4"/>
  <c r="AN10" i="4"/>
  <c r="P4" i="4"/>
  <c r="R5" i="4"/>
  <c r="Q4" i="4"/>
  <c r="Q5" i="4"/>
  <c r="U4" i="4"/>
  <c r="U17" i="4" s="1"/>
  <c r="N9" i="6" s="1"/>
  <c r="T5" i="4"/>
  <c r="P5" i="4"/>
  <c r="T4" i="4"/>
  <c r="R4" i="4"/>
  <c r="Q17" i="4" s="1"/>
  <c r="Q6" i="4"/>
  <c r="R6" i="4"/>
  <c r="U7" i="4"/>
  <c r="U20" i="4" s="1"/>
  <c r="N12" i="6" s="1"/>
  <c r="P6" i="4"/>
  <c r="U6" i="4"/>
  <c r="U19" i="4" s="1"/>
  <c r="N11" i="6" s="1"/>
  <c r="R7" i="4"/>
  <c r="U5" i="4"/>
  <c r="T6" i="4"/>
  <c r="T7" i="4"/>
  <c r="T8" i="4"/>
  <c r="P7" i="4"/>
  <c r="Q7" i="4"/>
  <c r="R8" i="4"/>
  <c r="Q8" i="4"/>
  <c r="T9" i="4"/>
  <c r="U8" i="4"/>
  <c r="U21" i="4" s="1"/>
  <c r="N13" i="6" s="1"/>
  <c r="P8" i="4"/>
  <c r="R9" i="4"/>
  <c r="P9" i="4"/>
  <c r="U9" i="4"/>
  <c r="Q10" i="4"/>
  <c r="Q9" i="4"/>
  <c r="T10" i="4"/>
  <c r="P10" i="4"/>
  <c r="R10" i="4"/>
  <c r="U10" i="4"/>
  <c r="U23" i="4" s="1"/>
  <c r="N15" i="6" s="1"/>
  <c r="S7" i="4" l="1"/>
  <c r="S10" i="4"/>
  <c r="S6" i="4"/>
  <c r="S4" i="4"/>
  <c r="S8" i="4"/>
  <c r="S9" i="4"/>
  <c r="S5" i="4"/>
  <c r="V6" i="4"/>
  <c r="AK19" i="4" s="1"/>
  <c r="Y17" i="4"/>
  <c r="U18" i="4"/>
  <c r="N10" i="6" s="1"/>
  <c r="V4" i="4"/>
  <c r="AK9" i="4"/>
  <c r="AL9" i="4"/>
  <c r="AL7" i="4"/>
  <c r="AK7" i="4"/>
  <c r="AK5" i="4"/>
  <c r="AL5" i="4"/>
  <c r="AL4" i="4"/>
  <c r="AK4" i="4"/>
  <c r="AK10" i="4"/>
  <c r="AL10" i="4"/>
  <c r="AL6" i="4"/>
  <c r="AK6" i="4"/>
  <c r="AS4" i="4"/>
  <c r="J22" i="6" s="1"/>
  <c r="AL8" i="4"/>
  <c r="AK8" i="4"/>
  <c r="V7" i="4"/>
  <c r="AJ20" i="4" s="1"/>
  <c r="V9" i="4"/>
  <c r="V8" i="4"/>
  <c r="V10" i="4"/>
  <c r="V5" i="4"/>
  <c r="R11" i="4"/>
  <c r="R12" i="4" s="1"/>
  <c r="U22" i="4"/>
  <c r="N14" i="6" s="1"/>
  <c r="D10" i="6"/>
  <c r="D13" i="6"/>
  <c r="D12" i="6"/>
  <c r="C10" i="6"/>
  <c r="C13" i="6"/>
  <c r="C12" i="6"/>
  <c r="D11" i="6"/>
  <c r="C11" i="6"/>
  <c r="AS6" i="4"/>
  <c r="J24" i="6" s="1"/>
  <c r="AQ6" i="4"/>
  <c r="H24" i="6" s="1"/>
  <c r="AQ8" i="4"/>
  <c r="H26" i="6" s="1"/>
  <c r="AS7" i="4"/>
  <c r="J25" i="6" s="1"/>
  <c r="D14" i="6"/>
  <c r="AS8" i="4" l="1"/>
  <c r="J26" i="6" s="1"/>
  <c r="AS5" i="4"/>
  <c r="J23" i="6" s="1"/>
  <c r="AR6" i="4"/>
  <c r="I24" i="6" s="1"/>
  <c r="AQ5" i="4"/>
  <c r="H23" i="6" s="1"/>
  <c r="AR8" i="4"/>
  <c r="I26" i="6" s="1"/>
  <c r="AJ21" i="4"/>
  <c r="AR4" i="4"/>
  <c r="I22" i="6" s="1"/>
  <c r="AR5" i="4"/>
  <c r="I23" i="6" s="1"/>
  <c r="AR7" i="4"/>
  <c r="I25" i="6" s="1"/>
  <c r="AJ17" i="4"/>
  <c r="AK17" i="4"/>
  <c r="AL17" i="4"/>
  <c r="AQ7" i="4"/>
  <c r="H25" i="6" s="1"/>
  <c r="AQ9" i="4"/>
  <c r="H27" i="6" s="1"/>
  <c r="C14" i="6"/>
  <c r="AR9" i="4"/>
  <c r="I27" i="6" s="1"/>
  <c r="AJ22" i="4"/>
  <c r="Z9" i="4"/>
  <c r="AG22" i="4" s="1"/>
  <c r="AS9" i="4"/>
  <c r="J27" i="6" s="1"/>
  <c r="AL20" i="4"/>
  <c r="AJ19" i="4"/>
  <c r="AK21" i="4"/>
  <c r="AL21" i="4"/>
  <c r="AL19" i="4"/>
  <c r="Y5" i="4"/>
  <c r="Z5" i="4"/>
  <c r="AG18" i="4" s="1"/>
  <c r="Y7" i="4"/>
  <c r="Z7" i="4"/>
  <c r="AG20" i="4" s="1"/>
  <c r="Z6" i="4"/>
  <c r="AG19" i="4" s="1"/>
  <c r="Y6" i="4"/>
  <c r="Z8" i="4"/>
  <c r="AG21" i="4" s="1"/>
  <c r="Y8" i="4"/>
  <c r="AK20" i="4"/>
  <c r="AJ18" i="4"/>
  <c r="AK18" i="4"/>
  <c r="AL18" i="4"/>
  <c r="AK23" i="4"/>
  <c r="AL23" i="4"/>
  <c r="AJ23" i="4"/>
  <c r="E14" i="6"/>
  <c r="Q22" i="4"/>
  <c r="Y22" i="4" s="1"/>
  <c r="F10" i="6"/>
  <c r="E13" i="6"/>
  <c r="Q21" i="4"/>
  <c r="Y21" i="4" s="1"/>
  <c r="E11" i="6"/>
  <c r="Q19" i="4"/>
  <c r="Y19" i="4" s="1"/>
  <c r="E12" i="6"/>
  <c r="Q20" i="4"/>
  <c r="Y20" i="4" s="1"/>
  <c r="E10" i="6"/>
  <c r="Q18" i="4"/>
  <c r="Y18" i="4" s="1"/>
  <c r="F11" i="6"/>
  <c r="F13" i="6"/>
  <c r="F12" i="6"/>
  <c r="R19" i="4" l="1"/>
  <c r="K11" i="6" s="1"/>
  <c r="R21" i="4"/>
  <c r="K13" i="6" s="1"/>
  <c r="R20" i="4"/>
  <c r="K12" i="6" s="1"/>
  <c r="R18" i="4"/>
  <c r="K10" i="6" s="1"/>
  <c r="V18" i="4"/>
  <c r="O10" i="6" s="1"/>
  <c r="Y4" i="4"/>
  <c r="Z4" i="4"/>
  <c r="AG7" i="4"/>
  <c r="E25" i="6" s="1"/>
  <c r="V17" i="4"/>
  <c r="O9" i="6" s="1"/>
  <c r="R22" i="4"/>
  <c r="K14" i="6" s="1"/>
  <c r="F14" i="6"/>
  <c r="AL22" i="4"/>
  <c r="Y9" i="4"/>
  <c r="V20" i="4"/>
  <c r="O12" i="6" s="1"/>
  <c r="AK22" i="4"/>
  <c r="V19" i="4"/>
  <c r="O11" i="6" s="1"/>
  <c r="D15" i="6"/>
  <c r="AR10" i="4"/>
  <c r="I28" i="6" s="1"/>
  <c r="C15" i="6"/>
  <c r="AQ10" i="4"/>
  <c r="H28" i="6" s="1"/>
  <c r="AS10" i="4"/>
  <c r="J28" i="6" s="1"/>
  <c r="V21" i="4"/>
  <c r="O13" i="6" s="1"/>
  <c r="AG5" i="4"/>
  <c r="E23" i="6" s="1"/>
  <c r="AG6" i="4"/>
  <c r="E24" i="6" s="1"/>
  <c r="AG9" i="4"/>
  <c r="E27" i="6" s="1"/>
  <c r="AG8" i="4"/>
  <c r="E26" i="6" s="1"/>
  <c r="V23" i="4"/>
  <c r="O15" i="6" s="1"/>
  <c r="AF6" i="4"/>
  <c r="D24" i="6" s="1"/>
  <c r="AE6" i="4"/>
  <c r="C24" i="6" s="1"/>
  <c r="AE7" i="4"/>
  <c r="C25" i="6" s="1"/>
  <c r="AF7" i="4"/>
  <c r="D25" i="6" s="1"/>
  <c r="AF8" i="4"/>
  <c r="D26" i="6" s="1"/>
  <c r="AE8" i="4"/>
  <c r="C26" i="6" s="1"/>
  <c r="AE5" i="4"/>
  <c r="C23" i="6" s="1"/>
  <c r="AF5" i="4"/>
  <c r="D23" i="6" s="1"/>
  <c r="AJ24" i="4"/>
  <c r="J14" i="6"/>
  <c r="J10" i="6"/>
  <c r="AQ4" i="4"/>
  <c r="H22" i="6" s="1"/>
  <c r="J12" i="6"/>
  <c r="J11" i="6"/>
  <c r="J13" i="6"/>
  <c r="AE19" i="4"/>
  <c r="AF19" i="4"/>
  <c r="AE20" i="4"/>
  <c r="AF20" i="4"/>
  <c r="AE21" i="4"/>
  <c r="AF21" i="4"/>
  <c r="AE18" i="4"/>
  <c r="AF18" i="4"/>
  <c r="C9" i="6"/>
  <c r="D9" i="6"/>
  <c r="AE9" i="4" l="1"/>
  <c r="C27" i="6" s="1"/>
  <c r="AE17" i="4"/>
  <c r="AF17" i="4"/>
  <c r="AE4" i="4"/>
  <c r="C22" i="6" s="1"/>
  <c r="AF4" i="4"/>
  <c r="D22" i="6" s="1"/>
  <c r="Z19" i="4"/>
  <c r="S11" i="6" s="1"/>
  <c r="R17" i="4"/>
  <c r="Z17" i="4" s="1"/>
  <c r="AG17" i="4"/>
  <c r="AG4" i="4"/>
  <c r="E22" i="6" s="1"/>
  <c r="AE22" i="4"/>
  <c r="AF9" i="4"/>
  <c r="D27" i="6" s="1"/>
  <c r="AF22" i="4"/>
  <c r="V22" i="4"/>
  <c r="O14" i="6" s="1"/>
  <c r="Z20" i="4"/>
  <c r="S12" i="6" s="1"/>
  <c r="Z21" i="4"/>
  <c r="S13" i="6" s="1"/>
  <c r="D16" i="6"/>
  <c r="Y10" i="4"/>
  <c r="F15" i="6"/>
  <c r="Z10" i="4"/>
  <c r="E15" i="6"/>
  <c r="Q23" i="4"/>
  <c r="R23" i="4"/>
  <c r="C16" i="6"/>
  <c r="AQ11" i="4"/>
  <c r="AQ12" i="4" s="1"/>
  <c r="J9" i="6"/>
  <c r="T21" i="4"/>
  <c r="R13" i="6" s="1"/>
  <c r="T19" i="4"/>
  <c r="R11" i="6" s="1"/>
  <c r="Z18" i="4"/>
  <c r="S10" i="6" s="1"/>
  <c r="T18" i="4"/>
  <c r="R10" i="6" s="1"/>
  <c r="T20" i="4"/>
  <c r="R12" i="6" s="1"/>
  <c r="P19" i="4"/>
  <c r="P18" i="4"/>
  <c r="E9" i="6"/>
  <c r="P20" i="4"/>
  <c r="U11" i="4"/>
  <c r="U12" i="4" s="1"/>
  <c r="P21" i="4"/>
  <c r="F9" i="6"/>
  <c r="AR11" i="4"/>
  <c r="AR12" i="4" s="1"/>
  <c r="AS11" i="4"/>
  <c r="AS12" i="4" s="1"/>
  <c r="P22" i="4" l="1"/>
  <c r="I14" i="6" s="1"/>
  <c r="T17" i="4"/>
  <c r="P17" i="4"/>
  <c r="Z22" i="4"/>
  <c r="S14" i="6" s="1"/>
  <c r="T22" i="4"/>
  <c r="R14" i="6" s="1"/>
  <c r="K15" i="6"/>
  <c r="Z23" i="4"/>
  <c r="S15" i="6" s="1"/>
  <c r="AG23" i="4"/>
  <c r="AG10" i="4"/>
  <c r="E28" i="6" s="1"/>
  <c r="Y23" i="4"/>
  <c r="J15" i="6"/>
  <c r="AE10" i="4"/>
  <c r="C28" i="6" s="1"/>
  <c r="AF23" i="4"/>
  <c r="AE23" i="4"/>
  <c r="AF10" i="4"/>
  <c r="D28" i="6" s="1"/>
  <c r="R24" i="4"/>
  <c r="S19" i="4"/>
  <c r="L11" i="6" s="1"/>
  <c r="I11" i="6"/>
  <c r="X19" i="4"/>
  <c r="W20" i="4"/>
  <c r="P12" i="6" s="1"/>
  <c r="M12" i="6"/>
  <c r="W19" i="4"/>
  <c r="P11" i="6" s="1"/>
  <c r="M11" i="6"/>
  <c r="S20" i="4"/>
  <c r="L12" i="6" s="1"/>
  <c r="X20" i="4"/>
  <c r="I12" i="6"/>
  <c r="M13" i="6"/>
  <c r="W21" i="4"/>
  <c r="P13" i="6" s="1"/>
  <c r="U24" i="4"/>
  <c r="N16" i="6" s="1"/>
  <c r="S18" i="4"/>
  <c r="L10" i="6" s="1"/>
  <c r="X18" i="4"/>
  <c r="I10" i="6"/>
  <c r="K9" i="6"/>
  <c r="S9" i="6"/>
  <c r="W18" i="4"/>
  <c r="P10" i="6" s="1"/>
  <c r="M10" i="6"/>
  <c r="E16" i="6"/>
  <c r="S21" i="4"/>
  <c r="L13" i="6" s="1"/>
  <c r="X21" i="4"/>
  <c r="I13" i="6"/>
  <c r="Q24" i="4"/>
  <c r="W22" i="4" l="1"/>
  <c r="P14" i="6" s="1"/>
  <c r="S22" i="4"/>
  <c r="L14" i="6" s="1"/>
  <c r="X17" i="4"/>
  <c r="X22" i="4"/>
  <c r="Q14" i="6" s="1"/>
  <c r="M14" i="6"/>
  <c r="Y24" i="4"/>
  <c r="T23" i="4"/>
  <c r="W23" i="4" s="1"/>
  <c r="P15" i="6" s="1"/>
  <c r="P23" i="4"/>
  <c r="AQ13" i="4"/>
  <c r="AA18" i="4"/>
  <c r="T10" i="6" s="1"/>
  <c r="Q10" i="6"/>
  <c r="K16" i="6"/>
  <c r="AA19" i="4"/>
  <c r="T11" i="6" s="1"/>
  <c r="Q11" i="6"/>
  <c r="S17" i="4"/>
  <c r="L9" i="6" s="1"/>
  <c r="J16" i="6"/>
  <c r="AE24" i="4"/>
  <c r="R9" i="6"/>
  <c r="AA21" i="4"/>
  <c r="T13" i="6" s="1"/>
  <c r="Q13" i="6"/>
  <c r="AA20" i="4"/>
  <c r="T12" i="6" s="1"/>
  <c r="Q12" i="6"/>
  <c r="AL24" i="4"/>
  <c r="AK24" i="4"/>
  <c r="AG24" i="4"/>
  <c r="AF24" i="4"/>
  <c r="AF11" i="4"/>
  <c r="AF12" i="4" s="1"/>
  <c r="AE11" i="4"/>
  <c r="AE12" i="4" s="1"/>
  <c r="AG11" i="4"/>
  <c r="AG12" i="4" s="1"/>
  <c r="AA22" i="4" l="1"/>
  <c r="T14" i="6" s="1"/>
  <c r="R15" i="6"/>
  <c r="M15" i="6"/>
  <c r="I15" i="6"/>
  <c r="X23" i="4"/>
  <c r="S23" i="4"/>
  <c r="L15" i="6" s="1"/>
  <c r="W17" i="4"/>
  <c r="P9" i="6" s="1"/>
  <c r="M9" i="6"/>
  <c r="T24" i="4"/>
  <c r="R16" i="6" s="1"/>
  <c r="I9" i="6"/>
  <c r="V24" i="4"/>
  <c r="AE13" i="4"/>
  <c r="P24" i="4"/>
  <c r="Q15" i="6" l="1"/>
  <c r="AA23" i="4"/>
  <c r="T15" i="6" s="1"/>
  <c r="Q9" i="6"/>
  <c r="AA17" i="4"/>
  <c r="T9" i="6" s="1"/>
  <c r="W24" i="4"/>
  <c r="P16" i="6" s="1"/>
  <c r="M16" i="6"/>
  <c r="X24" i="4"/>
  <c r="I16" i="6"/>
  <c r="S24" i="4"/>
  <c r="L16" i="6" s="1"/>
  <c r="O16" i="6"/>
  <c r="Z24" i="4"/>
  <c r="S16" i="6" s="1"/>
  <c r="AA24" i="4" l="1"/>
  <c r="T16" i="6" s="1"/>
  <c r="Q16" i="6"/>
</calcChain>
</file>

<file path=xl/sharedStrings.xml><?xml version="1.0" encoding="utf-8"?>
<sst xmlns="http://schemas.openxmlformats.org/spreadsheetml/2006/main" count="132" uniqueCount="55">
  <si>
    <t>週</t>
    <rPh sb="0" eb="1">
      <t>シュウ</t>
    </rPh>
    <phoneticPr fontId="3"/>
  </si>
  <si>
    <t>報告対象</t>
    <rPh sb="0" eb="2">
      <t>ホウコク</t>
    </rPh>
    <rPh sb="2" eb="4">
      <t>タイショウ</t>
    </rPh>
    <phoneticPr fontId="3"/>
  </si>
  <si>
    <t>月曜日</t>
    <rPh sb="0" eb="3">
      <t>ゲツヨウビ</t>
    </rPh>
    <phoneticPr fontId="3"/>
  </si>
  <si>
    <t>日曜日</t>
    <rPh sb="0" eb="3">
      <t>ニチヨウビ</t>
    </rPh>
    <phoneticPr fontId="3"/>
  </si>
  <si>
    <t>PCR</t>
    <phoneticPr fontId="3"/>
  </si>
  <si>
    <t>抗原定量</t>
    <rPh sb="0" eb="2">
      <t>コウゲン</t>
    </rPh>
    <rPh sb="2" eb="4">
      <t>テイリョウ</t>
    </rPh>
    <phoneticPr fontId="3"/>
  </si>
  <si>
    <t>抗原定性</t>
    <rPh sb="0" eb="2">
      <t>コウゲン</t>
    </rPh>
    <rPh sb="2" eb="4">
      <t>テイセイ</t>
    </rPh>
    <phoneticPr fontId="3"/>
  </si>
  <si>
    <t>定着促進</t>
    <rPh sb="0" eb="2">
      <t>テイチャク</t>
    </rPh>
    <rPh sb="2" eb="4">
      <t>ソクシン</t>
    </rPh>
    <phoneticPr fontId="3"/>
  </si>
  <si>
    <t>一般検査</t>
    <rPh sb="0" eb="2">
      <t>イッパン</t>
    </rPh>
    <rPh sb="2" eb="4">
      <t>ケンサ</t>
    </rPh>
    <phoneticPr fontId="3"/>
  </si>
  <si>
    <t>PCR等</t>
    <rPh sb="3" eb="4">
      <t>トウ</t>
    </rPh>
    <phoneticPr fontId="3"/>
  </si>
  <si>
    <t>定性</t>
    <rPh sb="0" eb="2">
      <t>テイセイ</t>
    </rPh>
    <phoneticPr fontId="3"/>
  </si>
  <si>
    <t>計</t>
    <rPh sb="0" eb="1">
      <t>ケイ</t>
    </rPh>
    <phoneticPr fontId="3"/>
  </si>
  <si>
    <t>PCR等の割合</t>
    <rPh sb="3" eb="4">
      <t>トウ</t>
    </rPh>
    <rPh sb="5" eb="7">
      <t>ワリアイ</t>
    </rPh>
    <phoneticPr fontId="3"/>
  </si>
  <si>
    <t>PCR区分</t>
    <rPh sb="3" eb="5">
      <t>クブン</t>
    </rPh>
    <phoneticPr fontId="3"/>
  </si>
  <si>
    <t>回数閾値</t>
    <rPh sb="0" eb="2">
      <t>カイスウ</t>
    </rPh>
    <rPh sb="2" eb="4">
      <t>イキチ</t>
    </rPh>
    <phoneticPr fontId="3"/>
  </si>
  <si>
    <t>月毎件数</t>
    <rPh sb="0" eb="1">
      <t>ツキ</t>
    </rPh>
    <rPh sb="1" eb="2">
      <t>ゴト</t>
    </rPh>
    <rPh sb="2" eb="4">
      <t>ケンスウ</t>
    </rPh>
    <phoneticPr fontId="3"/>
  </si>
  <si>
    <t>それぞれの区分ごとの件数</t>
    <rPh sb="5" eb="7">
      <t>クブン</t>
    </rPh>
    <rPh sb="10" eb="12">
      <t>ケンスウ</t>
    </rPh>
    <phoneticPr fontId="3"/>
  </si>
  <si>
    <t>手数料区分</t>
    <rPh sb="0" eb="3">
      <t>テスウリョウ</t>
    </rPh>
    <rPh sb="3" eb="5">
      <t>クブン</t>
    </rPh>
    <phoneticPr fontId="3"/>
  </si>
  <si>
    <t>合計</t>
    <rPh sb="0" eb="2">
      <t>ゴウケイ</t>
    </rPh>
    <phoneticPr fontId="3"/>
  </si>
  <si>
    <t>計</t>
    <rPh sb="0" eb="1">
      <t>ケイ</t>
    </rPh>
    <phoneticPr fontId="3"/>
  </si>
  <si>
    <t>合計</t>
    <rPh sb="0" eb="2">
      <t>ゴウケイ</t>
    </rPh>
    <phoneticPr fontId="3"/>
  </si>
  <si>
    <t>総計</t>
    <rPh sb="0" eb="2">
      <t>ソウケイ</t>
    </rPh>
    <phoneticPr fontId="3"/>
  </si>
  <si>
    <t>これまでに報告している件数の一覧については、こちらからダウンロード可能です。</t>
    <rPh sb="5" eb="7">
      <t>ホウコク</t>
    </rPh>
    <rPh sb="11" eb="13">
      <t>ケンスウ</t>
    </rPh>
    <rPh sb="14" eb="16">
      <t>イチラン</t>
    </rPh>
    <rPh sb="33" eb="35">
      <t>カノウ</t>
    </rPh>
    <phoneticPr fontId="3"/>
  </si>
  <si>
    <t>無料検査実施事業費（検査費用）補助金上限目安算定ツール（入力シート）</t>
    <rPh sb="0" eb="2">
      <t>ムリョウ</t>
    </rPh>
    <rPh sb="2" eb="4">
      <t>ケンサ</t>
    </rPh>
    <rPh sb="4" eb="6">
      <t>ジッシ</t>
    </rPh>
    <rPh sb="6" eb="8">
      <t>ジギョウ</t>
    </rPh>
    <rPh sb="8" eb="9">
      <t>ヒ</t>
    </rPh>
    <rPh sb="10" eb="12">
      <t>ケンサ</t>
    </rPh>
    <rPh sb="12" eb="14">
      <t>ヒヨウ</t>
    </rPh>
    <rPh sb="15" eb="18">
      <t>ホジョキン</t>
    </rPh>
    <rPh sb="18" eb="20">
      <t>ジョウゲン</t>
    </rPh>
    <rPh sb="20" eb="22">
      <t>メヤス</t>
    </rPh>
    <rPh sb="22" eb="24">
      <t>サンテイ</t>
    </rPh>
    <rPh sb="28" eb="30">
      <t>ニュウリョク</t>
    </rPh>
    <phoneticPr fontId="3"/>
  </si>
  <si>
    <t>無料検査実施事業費（検査費用）補助金上限目安算定ツール（算定シート）</t>
    <rPh sb="0" eb="2">
      <t>ムリョウ</t>
    </rPh>
    <rPh sb="2" eb="4">
      <t>ケンサ</t>
    </rPh>
    <rPh sb="4" eb="6">
      <t>ジッシ</t>
    </rPh>
    <rPh sb="6" eb="8">
      <t>ジギョウ</t>
    </rPh>
    <rPh sb="8" eb="9">
      <t>ヒ</t>
    </rPh>
    <rPh sb="10" eb="12">
      <t>ケンサ</t>
    </rPh>
    <rPh sb="12" eb="14">
      <t>ヒヨウ</t>
    </rPh>
    <rPh sb="15" eb="18">
      <t>ホジョキン</t>
    </rPh>
    <rPh sb="18" eb="20">
      <t>ジョウゲン</t>
    </rPh>
    <rPh sb="20" eb="22">
      <t>メヤス</t>
    </rPh>
    <rPh sb="22" eb="24">
      <t>サンテイ</t>
    </rPh>
    <rPh sb="28" eb="30">
      <t>サンテイ</t>
    </rPh>
    <phoneticPr fontId="3"/>
  </si>
  <si>
    <t>【月単位の件数集計】</t>
    <rPh sb="1" eb="4">
      <t>ツキタンイ</t>
    </rPh>
    <rPh sb="5" eb="7">
      <t>ケンスウ</t>
    </rPh>
    <rPh sb="7" eb="9">
      <t>シュウケイ</t>
    </rPh>
    <phoneticPr fontId="3"/>
  </si>
  <si>
    <t>総計</t>
    <rPh sb="0" eb="2">
      <t>ソウケイ</t>
    </rPh>
    <phoneticPr fontId="3"/>
  </si>
  <si>
    <t>A</t>
    <phoneticPr fontId="3"/>
  </si>
  <si>
    <t>B</t>
    <phoneticPr fontId="3"/>
  </si>
  <si>
    <t>C</t>
    <phoneticPr fontId="3"/>
  </si>
  <si>
    <t>適用上限単価</t>
    <rPh sb="0" eb="2">
      <t>テキヨウ</t>
    </rPh>
    <rPh sb="2" eb="4">
      <t>ジョウゲン</t>
    </rPh>
    <rPh sb="4" eb="6">
      <t>タンカ</t>
    </rPh>
    <phoneticPr fontId="3"/>
  </si>
  <si>
    <t>＜PCR等＞</t>
    <rPh sb="4" eb="5">
      <t>トウ</t>
    </rPh>
    <phoneticPr fontId="3"/>
  </si>
  <si>
    <t>区分</t>
    <rPh sb="0" eb="2">
      <t>クブン</t>
    </rPh>
    <phoneticPr fontId="3"/>
  </si>
  <si>
    <t>【補助交付上限額の目安】</t>
    <rPh sb="1" eb="3">
      <t>ホジョ</t>
    </rPh>
    <rPh sb="3" eb="5">
      <t>コウフ</t>
    </rPh>
    <rPh sb="5" eb="7">
      <t>ジョウゲン</t>
    </rPh>
    <rPh sb="7" eb="8">
      <t>ガク</t>
    </rPh>
    <rPh sb="9" eb="11">
      <t>メヤス</t>
    </rPh>
    <phoneticPr fontId="3"/>
  </si>
  <si>
    <t>その他経費</t>
    <rPh sb="2" eb="3">
      <t>タ</t>
    </rPh>
    <rPh sb="3" eb="5">
      <t>ケイヒ</t>
    </rPh>
    <phoneticPr fontId="3"/>
  </si>
  <si>
    <t>定着促進事業</t>
    <rPh sb="0" eb="2">
      <t>テイチャク</t>
    </rPh>
    <rPh sb="2" eb="4">
      <t>ソクシン</t>
    </rPh>
    <rPh sb="4" eb="6">
      <t>ジギョウ</t>
    </rPh>
    <phoneticPr fontId="3"/>
  </si>
  <si>
    <t>一般検査事業</t>
    <rPh sb="0" eb="2">
      <t>イッパン</t>
    </rPh>
    <rPh sb="2" eb="4">
      <t>ケンサ</t>
    </rPh>
    <rPh sb="4" eb="6">
      <t>ジギョウ</t>
    </rPh>
    <phoneticPr fontId="3"/>
  </si>
  <si>
    <t>うち定着促進</t>
    <rPh sb="2" eb="4">
      <t>テイチャク</t>
    </rPh>
    <rPh sb="4" eb="6">
      <t>ソクシン</t>
    </rPh>
    <phoneticPr fontId="3"/>
  </si>
  <si>
    <t>定着促進のみの件数（高い単価の枠は定着促進から充当）</t>
    <rPh sb="0" eb="2">
      <t>テイチャク</t>
    </rPh>
    <rPh sb="2" eb="4">
      <t>ソクシン</t>
    </rPh>
    <rPh sb="7" eb="9">
      <t>ケンスウ</t>
    </rPh>
    <rPh sb="10" eb="11">
      <t>タカ</t>
    </rPh>
    <rPh sb="12" eb="14">
      <t>タンカ</t>
    </rPh>
    <rPh sb="15" eb="16">
      <t>ワク</t>
    </rPh>
    <rPh sb="17" eb="19">
      <t>テイチャク</t>
    </rPh>
    <rPh sb="19" eb="21">
      <t>ソクシン</t>
    </rPh>
    <rPh sb="23" eb="25">
      <t>ジュウトウ</t>
    </rPh>
    <phoneticPr fontId="3"/>
  </si>
  <si>
    <t>・令和4年8月29日以降に実施した検査に対し適用される上限単価を用いて、補助金交付上限額の目安を算定するためのツールです。</t>
    <rPh sb="1" eb="3">
      <t>レイワ</t>
    </rPh>
    <rPh sb="4" eb="5">
      <t>ネン</t>
    </rPh>
    <rPh sb="6" eb="7">
      <t>ガツ</t>
    </rPh>
    <rPh sb="9" eb="10">
      <t>ニチ</t>
    </rPh>
    <rPh sb="10" eb="12">
      <t>イコウ</t>
    </rPh>
    <rPh sb="13" eb="15">
      <t>ジッシ</t>
    </rPh>
    <rPh sb="17" eb="19">
      <t>ケンサ</t>
    </rPh>
    <rPh sb="20" eb="21">
      <t>タイ</t>
    </rPh>
    <rPh sb="22" eb="24">
      <t>テキヨウ</t>
    </rPh>
    <rPh sb="27" eb="29">
      <t>ジョウゲン</t>
    </rPh>
    <rPh sb="29" eb="31">
      <t>タンカ</t>
    </rPh>
    <rPh sb="32" eb="33">
      <t>モチ</t>
    </rPh>
    <rPh sb="36" eb="39">
      <t>ホジョキン</t>
    </rPh>
    <rPh sb="39" eb="41">
      <t>コウフ</t>
    </rPh>
    <rPh sb="41" eb="43">
      <t>ジョウゲン</t>
    </rPh>
    <rPh sb="43" eb="44">
      <t>ガク</t>
    </rPh>
    <rPh sb="45" eb="47">
      <t>メヤス</t>
    </rPh>
    <rPh sb="48" eb="50">
      <t>サンテイ</t>
    </rPh>
    <phoneticPr fontId="3"/>
  </si>
  <si>
    <t>当該週の
営業日数</t>
    <rPh sb="0" eb="2">
      <t>トウガイ</t>
    </rPh>
    <rPh sb="2" eb="3">
      <t>シュウ</t>
    </rPh>
    <rPh sb="5" eb="7">
      <t>エイギョウ</t>
    </rPh>
    <rPh sb="7" eb="9">
      <t>ニッスウ</t>
    </rPh>
    <phoneticPr fontId="3"/>
  </si>
  <si>
    <t>・「入力シート」に週単位の検査実施件数及び営業日数を入力することにより、補助金交付上限額の目安が算定されます。</t>
    <rPh sb="2" eb="4">
      <t>ニュウリョク</t>
    </rPh>
    <rPh sb="9" eb="10">
      <t>シュウ</t>
    </rPh>
    <rPh sb="10" eb="12">
      <t>タンイ</t>
    </rPh>
    <rPh sb="13" eb="15">
      <t>ケンサ</t>
    </rPh>
    <rPh sb="15" eb="17">
      <t>ジッシ</t>
    </rPh>
    <rPh sb="17" eb="19">
      <t>ケンスウ</t>
    </rPh>
    <rPh sb="19" eb="20">
      <t>オヨ</t>
    </rPh>
    <rPh sb="21" eb="24">
      <t>エイギョウビ</t>
    </rPh>
    <rPh sb="24" eb="25">
      <t>スウ</t>
    </rPh>
    <rPh sb="26" eb="28">
      <t>ニュウリョク</t>
    </rPh>
    <rPh sb="36" eb="39">
      <t>ホジョキン</t>
    </rPh>
    <rPh sb="39" eb="41">
      <t>コウフ</t>
    </rPh>
    <rPh sb="41" eb="43">
      <t>ジョウゲン</t>
    </rPh>
    <rPh sb="43" eb="44">
      <t>ガク</t>
    </rPh>
    <rPh sb="45" eb="47">
      <t>メヤス</t>
    </rPh>
    <rPh sb="48" eb="50">
      <t>サンテイ</t>
    </rPh>
    <phoneticPr fontId="3"/>
  </si>
  <si>
    <t>営業日数</t>
    <rPh sb="0" eb="2">
      <t>エイギョウ</t>
    </rPh>
    <rPh sb="2" eb="4">
      <t>ニッスウ</t>
    </rPh>
    <phoneticPr fontId="3"/>
  </si>
  <si>
    <t>定性補助上限額</t>
    <rPh sb="0" eb="2">
      <t>テイセイ</t>
    </rPh>
    <rPh sb="2" eb="4">
      <t>ホジョ</t>
    </rPh>
    <rPh sb="4" eb="6">
      <t>ジョウゲン</t>
    </rPh>
    <rPh sb="6" eb="7">
      <t>ガク</t>
    </rPh>
    <phoneticPr fontId="3"/>
  </si>
  <si>
    <t>PCR補助上限額</t>
    <rPh sb="3" eb="5">
      <t>ホジョ</t>
    </rPh>
    <rPh sb="5" eb="7">
      <t>ジョウゲン</t>
    </rPh>
    <rPh sb="7" eb="8">
      <t>ガク</t>
    </rPh>
    <phoneticPr fontId="3"/>
  </si>
  <si>
    <t>手数料補助上限額</t>
    <rPh sb="0" eb="3">
      <t>テスウリョウ</t>
    </rPh>
    <rPh sb="3" eb="5">
      <t>ホジョ</t>
    </rPh>
    <rPh sb="5" eb="7">
      <t>ジョウゲン</t>
    </rPh>
    <rPh sb="7" eb="8">
      <t>ガク</t>
    </rPh>
    <phoneticPr fontId="3"/>
  </si>
  <si>
    <t>・営業日数は、各週における営業日数（日曜日が休業日の場合、6日）を記載してください。</t>
    <rPh sb="1" eb="3">
      <t>エイギョウ</t>
    </rPh>
    <rPh sb="3" eb="5">
      <t>ニッスウ</t>
    </rPh>
    <rPh sb="7" eb="8">
      <t>カク</t>
    </rPh>
    <rPh sb="8" eb="9">
      <t>シュウ</t>
    </rPh>
    <rPh sb="13" eb="15">
      <t>エイギョウ</t>
    </rPh>
    <rPh sb="15" eb="17">
      <t>ニッスウ</t>
    </rPh>
    <rPh sb="18" eb="21">
      <t>ニチヨウビ</t>
    </rPh>
    <rPh sb="22" eb="25">
      <t>キュウギョウビ</t>
    </rPh>
    <rPh sb="26" eb="28">
      <t>バアイ</t>
    </rPh>
    <rPh sb="30" eb="31">
      <t>ニチ</t>
    </rPh>
    <rPh sb="33" eb="35">
      <t>キサイ</t>
    </rPh>
    <phoneticPr fontId="3"/>
  </si>
  <si>
    <t>※ダウンロードは</t>
    <phoneticPr fontId="3"/>
  </si>
  <si>
    <t>こちら（外部サイト）</t>
    <rPh sb="4" eb="6">
      <t>ガイブ</t>
    </rPh>
    <phoneticPr fontId="3"/>
  </si>
  <si>
    <t>＜加算額基準単価＞</t>
    <rPh sb="1" eb="4">
      <t>カサンガク</t>
    </rPh>
    <rPh sb="4" eb="8">
      <t>キジュンタンカ</t>
    </rPh>
    <phoneticPr fontId="3"/>
  </si>
  <si>
    <t>加算額</t>
    <rPh sb="0" eb="3">
      <t>カサンガク</t>
    </rPh>
    <phoneticPr fontId="3"/>
  </si>
  <si>
    <t>【検査実施件数及び営業日数】</t>
    <rPh sb="1" eb="5">
      <t>ケンサジッシ</t>
    </rPh>
    <rPh sb="5" eb="7">
      <t>ケンスウ</t>
    </rPh>
    <rPh sb="7" eb="8">
      <t>オヨ</t>
    </rPh>
    <rPh sb="9" eb="11">
      <t>エイギョウ</t>
    </rPh>
    <rPh sb="11" eb="13">
      <t>ニッスウ</t>
    </rPh>
    <phoneticPr fontId="3"/>
  </si>
  <si>
    <t>・検査実施件数は、週次報告において報告している件数を入力してください。</t>
    <rPh sb="1" eb="5">
      <t>ケンサジッシ</t>
    </rPh>
    <rPh sb="5" eb="7">
      <t>ケンスウ</t>
    </rPh>
    <rPh sb="9" eb="11">
      <t>シュウジ</t>
    </rPh>
    <rPh sb="11" eb="13">
      <t>ホウコク</t>
    </rPh>
    <rPh sb="17" eb="19">
      <t>ホウコク</t>
    </rPh>
    <rPh sb="23" eb="25">
      <t>ケンスウ</t>
    </rPh>
    <rPh sb="26" eb="28">
      <t>ニュウリョク</t>
    </rPh>
    <phoneticPr fontId="3"/>
  </si>
  <si>
    <t>【区分に対応する件数】</t>
    <phoneticPr fontId="3"/>
  </si>
  <si>
    <t>（あくまで上限額の目安であり、実際の補助金交付額は上限単価と実単価を比較し低い方の金額で算出します。）</t>
    <rPh sb="5" eb="8">
      <t>ジョウゲンガク</t>
    </rPh>
    <rPh sb="9" eb="11">
      <t>メヤス</t>
    </rPh>
    <rPh sb="15" eb="17">
      <t>ジッサイ</t>
    </rPh>
    <rPh sb="18" eb="21">
      <t>ホジョキン</t>
    </rPh>
    <rPh sb="21" eb="23">
      <t>コウフ</t>
    </rPh>
    <rPh sb="23" eb="24">
      <t>ガク</t>
    </rPh>
    <rPh sb="25" eb="27">
      <t>ジョウゲン</t>
    </rPh>
    <rPh sb="27" eb="29">
      <t>タンカ</t>
    </rPh>
    <rPh sb="30" eb="31">
      <t>ジツ</t>
    </rPh>
    <rPh sb="31" eb="33">
      <t>タンカ</t>
    </rPh>
    <rPh sb="34" eb="36">
      <t>ヒカク</t>
    </rPh>
    <rPh sb="37" eb="38">
      <t>ヒク</t>
    </rPh>
    <rPh sb="39" eb="40">
      <t>ホウ</t>
    </rPh>
    <rPh sb="41" eb="43">
      <t>キンガク</t>
    </rPh>
    <rPh sb="44" eb="46">
      <t>サンシュツ</t>
    </rPh>
    <rPh sb="45" eb="46">
      <t>サイサン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</si>
</sst>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quot;▲ &quot;#,##0&quot;円&quot;"/>
    <numFmt numFmtId="177" formatCode="#,##0&quot;/日&quot;;&quot;▲ &quot;#,##0&quot;/日&quot;"/>
    <numFmt numFmtId="178" formatCode="#,##0&quot;件&quot;;&quot;▲ &quot;#,##0&quot;件&quot;"/>
    <numFmt numFmtId="179" formatCode="#,##0&quot;月&quot;;&quot;▲ &quot;#,##0&quot;月&quot;"/>
    <numFmt numFmtId="180" formatCode="#,##0;&quot;▲ &quot;#,##0"/>
    <numFmt numFmtId="181" formatCode="0.0%"/>
    <numFmt numFmtId="182" formatCode="#,##0&quot;日&quot;;&quot;▲ &quot;#,##0&quot;日&quot;"/>
  </numFmts>
  <fonts count="12" x14ac:knownFonts="1">
    <font>
      <sz val="11"/>
      <color theme="1"/>
      <name val="游ゴシック"/>
      <family val="2"/>
      <charset val="128"/>
      <scheme val="minor"/>
    </font>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10"/>
      <color theme="1"/>
      <name val="BIZ UDPゴシック"/>
      <family val="3"/>
      <charset val="128"/>
    </font>
    <font>
      <sz val="9"/>
      <color theme="1"/>
      <name val="BIZ UDPゴシック"/>
      <family val="3"/>
      <charset val="128"/>
    </font>
    <font>
      <b/>
      <sz val="11"/>
      <color theme="1"/>
      <name val="BIZ UDPゴシック"/>
      <family val="3"/>
      <charset val="128"/>
    </font>
    <font>
      <b/>
      <sz val="14"/>
      <color theme="1"/>
      <name val="BIZ UDPゴシック"/>
      <family val="3"/>
      <charset val="128"/>
    </font>
    <font>
      <b/>
      <sz val="9"/>
      <color theme="1"/>
      <name val="BIZ UDPゴシック"/>
      <family val="3"/>
      <charset val="128"/>
    </font>
    <font>
      <u/>
      <sz val="11"/>
      <color theme="10"/>
      <name val="游ゴシック"/>
      <family val="2"/>
      <charset val="128"/>
      <scheme val="minor"/>
    </font>
    <font>
      <b/>
      <u/>
      <sz val="11"/>
      <color rgb="FFFF0000"/>
      <name val="BIZ UDPゴシック"/>
      <family val="3"/>
      <charset val="128"/>
    </font>
    <font>
      <sz val="11"/>
      <color rgb="FFFF0000"/>
      <name val="BIZ UDP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2"/>
        <bgColor indexed="64"/>
      </patternFill>
    </fill>
  </fills>
  <borders count="98">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medium">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double">
        <color auto="1"/>
      </top>
      <bottom style="medium">
        <color auto="1"/>
      </bottom>
      <diagonal/>
    </border>
    <border>
      <left style="thin">
        <color auto="1"/>
      </left>
      <right style="medium">
        <color auto="1"/>
      </right>
      <top style="double">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double">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thin">
        <color auto="1"/>
      </left>
      <right style="hair">
        <color auto="1"/>
      </right>
      <top style="double">
        <color auto="1"/>
      </top>
      <bottom style="medium">
        <color auto="1"/>
      </bottom>
      <diagonal/>
    </border>
    <border>
      <left style="hair">
        <color auto="1"/>
      </left>
      <right style="medium">
        <color auto="1"/>
      </right>
      <top style="double">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dashed">
        <color auto="1"/>
      </bottom>
      <diagonal/>
    </border>
    <border>
      <left/>
      <right style="thin">
        <color auto="1"/>
      </right>
      <top style="medium">
        <color auto="1"/>
      </top>
      <bottom style="dashed">
        <color auto="1"/>
      </bottom>
      <diagonal/>
    </border>
    <border>
      <left style="thin">
        <color auto="1"/>
      </left>
      <right style="thin">
        <color auto="1"/>
      </right>
      <top style="medium">
        <color auto="1"/>
      </top>
      <bottom style="dashed">
        <color auto="1"/>
      </bottom>
      <diagonal/>
    </border>
    <border>
      <left style="thin">
        <color auto="1"/>
      </left>
      <right style="medium">
        <color auto="1"/>
      </right>
      <top style="medium">
        <color auto="1"/>
      </top>
      <bottom style="dashed">
        <color auto="1"/>
      </bottom>
      <diagonal/>
    </border>
    <border>
      <left style="medium">
        <color auto="1"/>
      </left>
      <right style="medium">
        <color auto="1"/>
      </right>
      <top style="dashed">
        <color auto="1"/>
      </top>
      <bottom style="medium">
        <color auto="1"/>
      </bottom>
      <diagonal/>
    </border>
    <border>
      <left/>
      <right style="thin">
        <color auto="1"/>
      </right>
      <top style="dashed">
        <color auto="1"/>
      </top>
      <bottom style="medium">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double">
        <color auto="1"/>
      </top>
      <bottom style="medium">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style="medium">
        <color auto="1"/>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style="thin">
        <color auto="1"/>
      </top>
      <bottom style="thin">
        <color auto="1"/>
      </bottom>
      <diagonal/>
    </border>
    <border>
      <left style="medium">
        <color auto="1"/>
      </left>
      <right style="hair">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hair">
        <color auto="1"/>
      </left>
      <right style="thin">
        <color auto="1"/>
      </right>
      <top style="double">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hair">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n">
        <color auto="1"/>
      </bottom>
      <diagonal/>
    </border>
    <border>
      <left style="thin">
        <color auto="1"/>
      </left>
      <right style="thick">
        <color rgb="FFFF0000"/>
      </right>
      <top style="thin">
        <color auto="1"/>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n">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thick">
        <color rgb="FF0070C0"/>
      </left>
      <right style="thick">
        <color rgb="FF0070C0"/>
      </right>
      <top style="thick">
        <color rgb="FF0070C0"/>
      </top>
      <bottom style="thin">
        <color auto="1"/>
      </bottom>
      <diagonal/>
    </border>
    <border>
      <left style="thick">
        <color rgb="FF0070C0"/>
      </left>
      <right style="thick">
        <color rgb="FF0070C0"/>
      </right>
      <top style="thin">
        <color auto="1"/>
      </top>
      <bottom style="thin">
        <color auto="1"/>
      </bottom>
      <diagonal/>
    </border>
    <border>
      <left style="thick">
        <color rgb="FF0070C0"/>
      </left>
      <right style="thick">
        <color rgb="FF0070C0"/>
      </right>
      <top style="thin">
        <color auto="1"/>
      </top>
      <bottom style="thick">
        <color rgb="FF0070C0"/>
      </bottom>
      <diagonal/>
    </border>
    <border>
      <left style="thick">
        <color rgb="FFFF0000"/>
      </left>
      <right style="thin">
        <color auto="1"/>
      </right>
      <top style="thick">
        <color rgb="FFFF0000"/>
      </top>
      <bottom/>
      <diagonal/>
    </border>
    <border>
      <left style="thin">
        <color auto="1"/>
      </left>
      <right style="thin">
        <color auto="1"/>
      </right>
      <top style="thick">
        <color rgb="FFFF0000"/>
      </top>
      <bottom/>
      <diagonal/>
    </border>
    <border>
      <left style="thin">
        <color auto="1"/>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auto="1"/>
      </left>
      <right/>
      <top/>
      <bottom/>
      <diagonal/>
    </border>
    <border>
      <left/>
      <right style="thick">
        <color rgb="FFFF0000"/>
      </right>
      <top/>
      <bottom/>
      <diagonal/>
    </border>
    <border>
      <left style="thin">
        <color auto="1"/>
      </left>
      <right/>
      <top/>
      <bottom style="medium">
        <color auto="1"/>
      </bottom>
      <diagonal/>
    </border>
    <border>
      <left/>
      <right/>
      <top/>
      <bottom style="medium">
        <color auto="1"/>
      </bottom>
      <diagonal/>
    </border>
    <border>
      <left/>
      <right style="thick">
        <color rgb="FFFF0000"/>
      </right>
      <top/>
      <bottom style="medium">
        <color auto="1"/>
      </bottom>
      <diagonal/>
    </border>
    <border>
      <left style="thick">
        <color rgb="FFFF0000"/>
      </left>
      <right style="thin">
        <color auto="1"/>
      </right>
      <top style="thick">
        <color rgb="FFFF0000"/>
      </top>
      <bottom style="thin">
        <color auto="1"/>
      </bottom>
      <diagonal/>
    </border>
    <border>
      <left style="thin">
        <color auto="1"/>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248">
    <xf numFmtId="0" fontId="0" fillId="0" borderId="0" xfId="0">
      <alignment vertical="center"/>
    </xf>
    <xf numFmtId="0" fontId="2" fillId="0" borderId="0" xfId="0" applyFont="1">
      <alignment vertical="center"/>
    </xf>
    <xf numFmtId="38" fontId="2" fillId="0" borderId="0" xfId="0" applyNumberFormat="1" applyFont="1">
      <alignment vertical="center"/>
    </xf>
    <xf numFmtId="0" fontId="2" fillId="2" borderId="0" xfId="0" applyFont="1" applyFill="1">
      <alignment vertical="center"/>
    </xf>
    <xf numFmtId="176" fontId="2" fillId="2" borderId="0" xfId="0" applyNumberFormat="1" applyFont="1" applyFill="1">
      <alignment vertical="center"/>
    </xf>
    <xf numFmtId="177" fontId="2" fillId="2" borderId="0" xfId="0" applyNumberFormat="1" applyFont="1" applyFill="1">
      <alignment vertical="center"/>
    </xf>
    <xf numFmtId="0" fontId="2" fillId="3" borderId="0" xfId="0" applyFont="1" applyFill="1">
      <alignment vertical="center"/>
    </xf>
    <xf numFmtId="176" fontId="2" fillId="3" borderId="0" xfId="0" applyNumberFormat="1" applyFont="1" applyFill="1">
      <alignment vertical="center"/>
    </xf>
    <xf numFmtId="177" fontId="2" fillId="3" borderId="0" xfId="0" applyNumberFormat="1" applyFont="1" applyFill="1">
      <alignment vertical="center"/>
    </xf>
    <xf numFmtId="0" fontId="2" fillId="4" borderId="0" xfId="0" applyFont="1" applyFill="1">
      <alignment vertical="center"/>
    </xf>
    <xf numFmtId="0" fontId="2" fillId="0" borderId="0" xfId="0" applyFont="1" applyFill="1">
      <alignment vertical="center"/>
    </xf>
    <xf numFmtId="179" fontId="2" fillId="0" borderId="0" xfId="0" applyNumberFormat="1" applyFont="1">
      <alignment vertical="center"/>
    </xf>
    <xf numFmtId="179" fontId="2" fillId="3" borderId="0" xfId="0" applyNumberFormat="1" applyFont="1" applyFill="1">
      <alignment vertical="center"/>
    </xf>
    <xf numFmtId="179" fontId="2" fillId="2" borderId="0" xfId="0" applyNumberFormat="1" applyFont="1" applyFill="1">
      <alignment vertical="center"/>
    </xf>
    <xf numFmtId="179" fontId="2" fillId="0" borderId="0" xfId="0" applyNumberFormat="1" applyFont="1" applyFill="1">
      <alignment vertical="center"/>
    </xf>
    <xf numFmtId="179" fontId="2" fillId="0" borderId="0" xfId="0" applyNumberFormat="1" applyFont="1" applyFill="1" applyAlignment="1">
      <alignment vertical="center" shrinkToFit="1"/>
    </xf>
    <xf numFmtId="38" fontId="2" fillId="0" borderId="0" xfId="1" applyFont="1" applyAlignment="1">
      <alignment vertical="center" shrinkToFit="1"/>
    </xf>
    <xf numFmtId="38" fontId="2" fillId="0" borderId="0" xfId="0" applyNumberFormat="1" applyFont="1" applyAlignment="1">
      <alignment vertical="center" shrinkToFit="1"/>
    </xf>
    <xf numFmtId="38" fontId="2" fillId="4" borderId="0" xfId="0" applyNumberFormat="1" applyFont="1" applyFill="1" applyAlignment="1">
      <alignment vertical="center" shrinkToFit="1"/>
    </xf>
    <xf numFmtId="180" fontId="2" fillId="3" borderId="0" xfId="0" applyNumberFormat="1" applyFont="1" applyFill="1" applyAlignment="1">
      <alignment vertical="center" shrinkToFit="1"/>
    </xf>
    <xf numFmtId="181" fontId="2" fillId="0" borderId="0" xfId="0" applyNumberFormat="1" applyFont="1" applyAlignment="1">
      <alignment vertical="center" shrinkToFit="1"/>
    </xf>
    <xf numFmtId="180" fontId="2" fillId="0" borderId="0" xfId="0" applyNumberFormat="1" applyFont="1" applyAlignment="1">
      <alignment vertical="center" shrinkToFit="1"/>
    </xf>
    <xf numFmtId="0" fontId="2" fillId="0" borderId="0" xfId="0" applyFont="1" applyAlignment="1">
      <alignment horizontal="right" vertical="center"/>
    </xf>
    <xf numFmtId="0" fontId="2" fillId="0" borderId="0" xfId="0" applyFont="1" applyAlignment="1">
      <alignment vertical="center" shrinkToFit="1"/>
    </xf>
    <xf numFmtId="180" fontId="2" fillId="2" borderId="0" xfId="0" applyNumberFormat="1" applyFont="1" applyFill="1" applyAlignment="1">
      <alignment vertical="center" shrinkToFit="1"/>
    </xf>
    <xf numFmtId="176" fontId="2" fillId="2" borderId="0" xfId="0" applyNumberFormat="1" applyFont="1" applyFill="1" applyAlignment="1">
      <alignment vertical="center" shrinkToFit="1"/>
    </xf>
    <xf numFmtId="38" fontId="2" fillId="0" borderId="3" xfId="1" applyFont="1" applyBorder="1" applyAlignment="1">
      <alignment vertical="center" shrinkToFit="1"/>
    </xf>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56" fontId="2" fillId="3" borderId="11" xfId="0" applyNumberFormat="1" applyFont="1" applyFill="1" applyBorder="1" applyAlignment="1">
      <alignment vertical="center" shrinkToFit="1"/>
    </xf>
    <xf numFmtId="56" fontId="2" fillId="3" borderId="12" xfId="0" applyNumberFormat="1" applyFont="1" applyFill="1" applyBorder="1" applyAlignment="1">
      <alignment vertical="center" shrinkToFit="1"/>
    </xf>
    <xf numFmtId="38" fontId="6" fillId="3" borderId="7" xfId="0" applyNumberFormat="1" applyFont="1" applyFill="1" applyBorder="1" applyAlignment="1">
      <alignment vertical="center" shrinkToFit="1"/>
    </xf>
    <xf numFmtId="38" fontId="6" fillId="3" borderId="8" xfId="0" applyNumberFormat="1" applyFont="1" applyFill="1" applyBorder="1" applyAlignment="1">
      <alignment vertical="center" shrinkToFit="1"/>
    </xf>
    <xf numFmtId="38" fontId="2" fillId="3" borderId="3" xfId="0" applyNumberFormat="1" applyFont="1" applyFill="1" applyBorder="1" applyAlignment="1">
      <alignment vertical="center" shrinkToFit="1"/>
    </xf>
    <xf numFmtId="38" fontId="2" fillId="3" borderId="4" xfId="0" applyNumberFormat="1" applyFont="1" applyFill="1" applyBorder="1" applyAlignment="1">
      <alignment vertical="center" shrinkToFit="1"/>
    </xf>
    <xf numFmtId="0" fontId="6" fillId="0" borderId="0" xfId="0" applyFont="1">
      <alignment vertical="center"/>
    </xf>
    <xf numFmtId="0" fontId="2" fillId="6" borderId="49" xfId="0" applyFont="1" applyFill="1" applyBorder="1" applyAlignment="1">
      <alignment horizontal="center" vertical="center" shrinkToFit="1"/>
    </xf>
    <xf numFmtId="0" fontId="2" fillId="6" borderId="50" xfId="0" applyFont="1" applyFill="1" applyBorder="1" applyAlignment="1">
      <alignment horizontal="center" vertical="center" shrinkToFit="1"/>
    </xf>
    <xf numFmtId="0" fontId="2" fillId="6" borderId="51" xfId="0" applyFont="1" applyFill="1" applyBorder="1" applyAlignment="1">
      <alignment horizontal="center" vertical="center" shrinkToFit="1"/>
    </xf>
    <xf numFmtId="179" fontId="2" fillId="6" borderId="42" xfId="0" applyNumberFormat="1" applyFont="1" applyFill="1" applyBorder="1" applyAlignment="1">
      <alignment vertical="center" shrinkToFit="1"/>
    </xf>
    <xf numFmtId="179" fontId="2" fillId="6" borderId="43" xfId="0" applyNumberFormat="1" applyFont="1" applyFill="1" applyBorder="1" applyAlignment="1">
      <alignment vertical="center" shrinkToFit="1"/>
    </xf>
    <xf numFmtId="0" fontId="2" fillId="6" borderId="44" xfId="0" applyFont="1" applyFill="1" applyBorder="1" applyAlignment="1">
      <alignment horizontal="right" vertical="center" shrinkToFit="1"/>
    </xf>
    <xf numFmtId="0" fontId="2" fillId="7" borderId="48" xfId="0" applyFont="1" applyFill="1" applyBorder="1" applyAlignment="1">
      <alignment horizontal="center" vertical="center" shrinkToFit="1"/>
    </xf>
    <xf numFmtId="176" fontId="2" fillId="0" borderId="52" xfId="1" applyNumberFormat="1" applyFont="1" applyBorder="1" applyAlignment="1">
      <alignment vertical="center" shrinkToFit="1"/>
    </xf>
    <xf numFmtId="176" fontId="2" fillId="0" borderId="53" xfId="1" applyNumberFormat="1" applyFont="1" applyBorder="1" applyAlignment="1">
      <alignment vertical="center" shrinkToFit="1"/>
    </xf>
    <xf numFmtId="176" fontId="2" fillId="0" borderId="54" xfId="0" applyNumberFormat="1" applyFont="1" applyBorder="1" applyAlignment="1">
      <alignment vertical="center" shrinkToFit="1"/>
    </xf>
    <xf numFmtId="176" fontId="2" fillId="7" borderId="16" xfId="0" applyNumberFormat="1" applyFont="1" applyFill="1" applyBorder="1" applyAlignment="1">
      <alignment vertical="center" shrinkToFit="1"/>
    </xf>
    <xf numFmtId="176" fontId="2" fillId="0" borderId="11" xfId="1" applyNumberFormat="1" applyFont="1" applyBorder="1" applyAlignment="1">
      <alignment vertical="center" shrinkToFit="1"/>
    </xf>
    <xf numFmtId="176" fontId="2" fillId="0" borderId="55" xfId="1" applyNumberFormat="1" applyFont="1" applyBorder="1" applyAlignment="1">
      <alignment vertical="center" shrinkToFit="1"/>
    </xf>
    <xf numFmtId="176" fontId="2" fillId="0" borderId="12" xfId="0" applyNumberFormat="1" applyFont="1" applyBorder="1" applyAlignment="1">
      <alignment vertical="center" shrinkToFit="1"/>
    </xf>
    <xf numFmtId="176" fontId="2" fillId="7" borderId="4" xfId="0" applyNumberFormat="1" applyFont="1" applyFill="1" applyBorder="1" applyAlignment="1">
      <alignment vertical="center" shrinkToFit="1"/>
    </xf>
    <xf numFmtId="176" fontId="2" fillId="6" borderId="56" xfId="0" applyNumberFormat="1" applyFont="1" applyFill="1" applyBorder="1" applyAlignment="1">
      <alignment vertical="center" shrinkToFit="1"/>
    </xf>
    <xf numFmtId="176" fontId="2" fillId="6" borderId="57" xfId="0" applyNumberFormat="1" applyFont="1" applyFill="1" applyBorder="1" applyAlignment="1">
      <alignment vertical="center" shrinkToFit="1"/>
    </xf>
    <xf numFmtId="176" fontId="2" fillId="6" borderId="58" xfId="0" applyNumberFormat="1" applyFont="1" applyFill="1" applyBorder="1" applyAlignment="1">
      <alignment vertical="center" shrinkToFit="1"/>
    </xf>
    <xf numFmtId="176" fontId="2" fillId="7" borderId="18" xfId="0" applyNumberFormat="1" applyFont="1" applyFill="1" applyBorder="1" applyAlignment="1">
      <alignment horizontal="right" vertical="center" shrinkToFit="1"/>
    </xf>
    <xf numFmtId="176" fontId="2" fillId="7" borderId="18" xfId="0" applyNumberFormat="1" applyFont="1" applyFill="1" applyBorder="1" applyAlignment="1">
      <alignment vertical="center" shrinkToFit="1"/>
    </xf>
    <xf numFmtId="176" fontId="2" fillId="6" borderId="18" xfId="0" applyNumberFormat="1" applyFont="1" applyFill="1" applyBorder="1" applyAlignment="1">
      <alignment vertical="center" shrinkToFit="1"/>
    </xf>
    <xf numFmtId="176" fontId="2" fillId="4" borderId="0" xfId="0" applyNumberFormat="1" applyFont="1" applyFill="1">
      <alignment vertical="center"/>
    </xf>
    <xf numFmtId="182" fontId="2" fillId="0" borderId="22" xfId="0" applyNumberFormat="1" applyFont="1" applyFill="1" applyBorder="1" applyAlignment="1">
      <alignment horizontal="right" vertical="center" shrinkToFit="1"/>
    </xf>
    <xf numFmtId="182" fontId="2" fillId="0" borderId="23" xfId="0" applyNumberFormat="1" applyFont="1" applyFill="1" applyBorder="1" applyAlignment="1">
      <alignment horizontal="right" vertical="center" shrinkToFit="1"/>
    </xf>
    <xf numFmtId="179" fontId="2" fillId="3" borderId="0" xfId="0" applyNumberFormat="1" applyFont="1" applyFill="1" applyAlignment="1">
      <alignment vertical="center" shrinkToFit="1"/>
    </xf>
    <xf numFmtId="182" fontId="6" fillId="8" borderId="67" xfId="0" applyNumberFormat="1" applyFont="1" applyFill="1" applyBorder="1" applyAlignment="1">
      <alignment horizontal="right" vertical="center" shrinkToFit="1"/>
    </xf>
    <xf numFmtId="38" fontId="2" fillId="0" borderId="3" xfId="1" applyFont="1" applyBorder="1" applyAlignment="1" applyProtection="1">
      <alignment vertical="center" shrinkToFit="1"/>
      <protection locked="0"/>
    </xf>
    <xf numFmtId="38" fontId="2" fillId="3" borderId="3" xfId="0" applyNumberFormat="1" applyFont="1" applyFill="1" applyBorder="1" applyAlignment="1" applyProtection="1">
      <alignment vertical="center" shrinkToFit="1"/>
    </xf>
    <xf numFmtId="38" fontId="6" fillId="3" borderId="7" xfId="0" applyNumberFormat="1" applyFont="1" applyFill="1" applyBorder="1" applyAlignment="1" applyProtection="1">
      <alignment vertical="center" shrinkToFit="1"/>
    </xf>
    <xf numFmtId="38" fontId="6" fillId="3" borderId="8" xfId="0" applyNumberFormat="1" applyFont="1" applyFill="1" applyBorder="1" applyAlignment="1" applyProtection="1">
      <alignment vertical="center" shrinkToFit="1"/>
    </xf>
    <xf numFmtId="0" fontId="7" fillId="0" borderId="0" xfId="0" applyFont="1" applyProtection="1">
      <alignment vertical="center"/>
    </xf>
    <xf numFmtId="0" fontId="2" fillId="0" borderId="0" xfId="0" applyFont="1" applyProtection="1">
      <alignment vertical="center"/>
    </xf>
    <xf numFmtId="0" fontId="4" fillId="0" borderId="0" xfId="0" applyFont="1" applyProtection="1">
      <alignment vertical="center"/>
    </xf>
    <xf numFmtId="0" fontId="6" fillId="0" borderId="0" xfId="0" applyFont="1" applyProtection="1">
      <alignment vertical="center"/>
    </xf>
    <xf numFmtId="0" fontId="6" fillId="0" borderId="0" xfId="0" applyFont="1" applyAlignment="1" applyProtection="1"/>
    <xf numFmtId="0" fontId="2" fillId="3" borderId="11" xfId="0" applyFont="1" applyFill="1" applyBorder="1" applyAlignment="1" applyProtection="1">
      <alignment horizontal="center" vertical="center" shrinkToFit="1"/>
    </xf>
    <xf numFmtId="0" fontId="2" fillId="3" borderId="12" xfId="0" applyFont="1" applyFill="1" applyBorder="1" applyAlignment="1" applyProtection="1">
      <alignment horizontal="center" vertical="center" shrinkToFit="1"/>
    </xf>
    <xf numFmtId="56" fontId="2" fillId="3" borderId="11" xfId="0" applyNumberFormat="1" applyFont="1" applyFill="1" applyBorder="1" applyAlignment="1" applyProtection="1">
      <alignment vertical="center" shrinkToFit="1"/>
    </xf>
    <xf numFmtId="56" fontId="2" fillId="3" borderId="69" xfId="0" applyNumberFormat="1" applyFont="1" applyFill="1" applyBorder="1" applyAlignment="1" applyProtection="1">
      <alignment vertical="center" shrinkToFit="1"/>
    </xf>
    <xf numFmtId="38" fontId="2" fillId="3" borderId="20" xfId="0" applyNumberFormat="1" applyFont="1" applyFill="1" applyBorder="1" applyAlignment="1" applyProtection="1">
      <alignment vertical="center" shrinkToFit="1"/>
    </xf>
    <xf numFmtId="0" fontId="2" fillId="3" borderId="70" xfId="0" applyFont="1" applyFill="1" applyBorder="1" applyAlignment="1" applyProtection="1">
      <alignment horizontal="center" vertical="center" shrinkToFit="1"/>
    </xf>
    <xf numFmtId="38" fontId="6" fillId="3" borderId="65" xfId="0" applyNumberFormat="1" applyFont="1" applyFill="1" applyBorder="1" applyAlignment="1" applyProtection="1">
      <alignment vertical="center" shrinkToFit="1"/>
    </xf>
    <xf numFmtId="38" fontId="2" fillId="0" borderId="71" xfId="1" applyFont="1" applyBorder="1" applyAlignment="1" applyProtection="1">
      <alignment vertical="center" shrinkToFit="1"/>
      <protection locked="0"/>
    </xf>
    <xf numFmtId="38" fontId="2" fillId="0" borderId="72" xfId="1" applyFont="1" applyBorder="1" applyAlignment="1" applyProtection="1">
      <alignment vertical="center" shrinkToFit="1"/>
      <protection locked="0"/>
    </xf>
    <xf numFmtId="38" fontId="2" fillId="0" borderId="73" xfId="1" applyFont="1" applyBorder="1" applyAlignment="1" applyProtection="1">
      <alignment vertical="center" shrinkToFit="1"/>
      <protection locked="0"/>
    </xf>
    <xf numFmtId="38" fontId="2" fillId="0" borderId="74" xfId="1" applyFont="1" applyBorder="1" applyAlignment="1" applyProtection="1">
      <alignment vertical="center" shrinkToFit="1"/>
      <protection locked="0"/>
    </xf>
    <xf numFmtId="38" fontId="2" fillId="0" borderId="75" xfId="1" applyFont="1" applyBorder="1" applyAlignment="1" applyProtection="1">
      <alignment vertical="center" shrinkToFit="1"/>
      <protection locked="0"/>
    </xf>
    <xf numFmtId="38" fontId="2" fillId="0" borderId="76" xfId="1" applyFont="1" applyBorder="1" applyAlignment="1" applyProtection="1">
      <alignment vertical="center" shrinkToFit="1"/>
      <protection locked="0"/>
    </xf>
    <xf numFmtId="38" fontId="2" fillId="0" borderId="77" xfId="1" applyFont="1" applyBorder="1" applyAlignment="1" applyProtection="1">
      <alignment vertical="center" shrinkToFit="1"/>
      <protection locked="0"/>
    </xf>
    <xf numFmtId="38" fontId="2" fillId="3" borderId="78" xfId="0" applyNumberFormat="1" applyFont="1" applyFill="1" applyBorder="1" applyAlignment="1" applyProtection="1">
      <alignment vertical="center" shrinkToFit="1"/>
    </xf>
    <xf numFmtId="182" fontId="6" fillId="8" borderId="80" xfId="0" applyNumberFormat="1" applyFont="1" applyFill="1" applyBorder="1" applyAlignment="1" applyProtection="1">
      <alignment horizontal="right" vertical="center" shrinkToFit="1"/>
    </xf>
    <xf numFmtId="182" fontId="2" fillId="0" borderId="81" xfId="0" applyNumberFormat="1" applyFont="1" applyFill="1" applyBorder="1" applyAlignment="1" applyProtection="1">
      <alignment horizontal="right" vertical="center" shrinkToFit="1"/>
      <protection locked="0"/>
    </xf>
    <xf numFmtId="182" fontId="2" fillId="0" borderId="82" xfId="0" applyNumberFormat="1" applyFont="1" applyFill="1" applyBorder="1" applyAlignment="1" applyProtection="1">
      <alignment horizontal="right" vertical="center" shrinkToFit="1"/>
      <protection locked="0"/>
    </xf>
    <xf numFmtId="182" fontId="2" fillId="0" borderId="83" xfId="0" applyNumberFormat="1" applyFont="1" applyFill="1" applyBorder="1" applyAlignment="1" applyProtection="1">
      <alignment horizontal="right" vertical="center" shrinkToFit="1"/>
      <protection locked="0"/>
    </xf>
    <xf numFmtId="38" fontId="2" fillId="0" borderId="84" xfId="1" applyFont="1" applyBorder="1" applyAlignment="1" applyProtection="1">
      <alignment vertical="center" shrinkToFit="1"/>
      <protection locked="0"/>
    </xf>
    <xf numFmtId="38" fontId="2" fillId="0" borderId="85" xfId="1" applyFont="1" applyBorder="1" applyAlignment="1" applyProtection="1">
      <alignment vertical="center" shrinkToFit="1"/>
      <protection locked="0"/>
    </xf>
    <xf numFmtId="176" fontId="2" fillId="0" borderId="0" xfId="0" applyNumberFormat="1" applyFont="1" applyFill="1" applyProtection="1">
      <alignment vertical="center"/>
    </xf>
    <xf numFmtId="0" fontId="2" fillId="0" borderId="0" xfId="0" applyFont="1" applyFill="1" applyProtection="1">
      <alignment vertical="center"/>
    </xf>
    <xf numFmtId="0" fontId="2" fillId="6" borderId="49" xfId="0" applyFont="1" applyFill="1" applyBorder="1" applyAlignment="1" applyProtection="1">
      <alignment horizontal="center" vertical="center" shrinkToFit="1"/>
    </xf>
    <xf numFmtId="0" fontId="2" fillId="6" borderId="50" xfId="0" applyFont="1" applyFill="1" applyBorder="1" applyAlignment="1" applyProtection="1">
      <alignment horizontal="center" vertical="center" shrinkToFit="1"/>
    </xf>
    <xf numFmtId="0" fontId="2" fillId="6" borderId="51" xfId="0" applyFont="1" applyFill="1" applyBorder="1" applyAlignment="1" applyProtection="1">
      <alignment horizontal="center" vertical="center" shrinkToFit="1"/>
    </xf>
    <xf numFmtId="0" fontId="2" fillId="7" borderId="48" xfId="0" applyFont="1" applyFill="1" applyBorder="1" applyAlignment="1" applyProtection="1">
      <alignment horizontal="center" vertical="center" shrinkToFit="1"/>
    </xf>
    <xf numFmtId="177" fontId="2" fillId="0" borderId="0" xfId="0" applyNumberFormat="1" applyFont="1" applyFill="1" applyProtection="1">
      <alignment vertical="center"/>
    </xf>
    <xf numFmtId="176" fontId="2" fillId="0" borderId="0" xfId="0" applyNumberFormat="1" applyFont="1" applyFill="1" applyAlignment="1" applyProtection="1">
      <alignment vertical="center" shrinkToFit="1"/>
    </xf>
    <xf numFmtId="179" fontId="2" fillId="3" borderId="22" xfId="0" applyNumberFormat="1" applyFont="1" applyFill="1" applyBorder="1" applyAlignment="1" applyProtection="1">
      <alignment vertical="center" shrinkToFit="1"/>
    </xf>
    <xf numFmtId="178" fontId="5" fillId="0" borderId="19" xfId="1" applyNumberFormat="1" applyFont="1" applyBorder="1" applyAlignment="1" applyProtection="1">
      <alignment vertical="center" shrinkToFit="1"/>
    </xf>
    <xf numFmtId="178" fontId="5" fillId="0" borderId="24" xfId="1" applyNumberFormat="1" applyFont="1" applyBorder="1" applyAlignment="1" applyProtection="1">
      <alignment vertical="center" shrinkToFit="1"/>
    </xf>
    <xf numFmtId="178" fontId="5" fillId="0" borderId="25" xfId="0" applyNumberFormat="1" applyFont="1" applyBorder="1" applyAlignment="1" applyProtection="1">
      <alignment vertical="center" shrinkToFit="1"/>
    </xf>
    <xf numFmtId="181" fontId="5" fillId="0" borderId="22" xfId="0" applyNumberFormat="1" applyFont="1" applyBorder="1" applyAlignment="1" applyProtection="1">
      <alignment vertical="center" shrinkToFit="1"/>
    </xf>
    <xf numFmtId="179" fontId="2" fillId="6" borderId="42" xfId="0" applyNumberFormat="1" applyFont="1" applyFill="1" applyBorder="1" applyAlignment="1" applyProtection="1">
      <alignment vertical="center" shrinkToFit="1"/>
    </xf>
    <xf numFmtId="176" fontId="5" fillId="0" borderId="52" xfId="1" applyNumberFormat="1" applyFont="1" applyBorder="1" applyAlignment="1" applyProtection="1">
      <alignment vertical="center" shrinkToFit="1"/>
    </xf>
    <xf numFmtId="176" fontId="5" fillId="0" borderId="53" xfId="1" applyNumberFormat="1" applyFont="1" applyBorder="1" applyAlignment="1" applyProtection="1">
      <alignment vertical="center" shrinkToFit="1"/>
    </xf>
    <xf numFmtId="176" fontId="5" fillId="0" borderId="54" xfId="0" applyNumberFormat="1" applyFont="1" applyBorder="1" applyAlignment="1" applyProtection="1">
      <alignment vertical="center" shrinkToFit="1"/>
    </xf>
    <xf numFmtId="176" fontId="5" fillId="7" borderId="16" xfId="0" applyNumberFormat="1" applyFont="1" applyFill="1" applyBorder="1" applyAlignment="1" applyProtection="1">
      <alignment vertical="center" shrinkToFit="1"/>
    </xf>
    <xf numFmtId="180" fontId="2" fillId="0" borderId="0" xfId="0" applyNumberFormat="1" applyFont="1" applyFill="1" applyAlignment="1" applyProtection="1">
      <alignment vertical="center" shrinkToFit="1"/>
    </xf>
    <xf numFmtId="179" fontId="2" fillId="0" borderId="0" xfId="0" applyNumberFormat="1" applyFont="1" applyFill="1" applyProtection="1">
      <alignment vertical="center"/>
    </xf>
    <xf numFmtId="179" fontId="2" fillId="3" borderId="23" xfId="0" applyNumberFormat="1" applyFont="1" applyFill="1" applyBorder="1" applyAlignment="1" applyProtection="1">
      <alignment vertical="center" shrinkToFit="1"/>
    </xf>
    <xf numFmtId="178" fontId="5" fillId="0" borderId="20" xfId="1" applyNumberFormat="1" applyFont="1" applyBorder="1" applyAlignment="1" applyProtection="1">
      <alignment vertical="center" shrinkToFit="1"/>
    </xf>
    <xf numFmtId="178" fontId="5" fillId="0" borderId="26" xfId="1" applyNumberFormat="1" applyFont="1" applyBorder="1" applyAlignment="1" applyProtection="1">
      <alignment vertical="center" shrinkToFit="1"/>
    </xf>
    <xf numFmtId="178" fontId="5" fillId="0" borderId="27" xfId="0" applyNumberFormat="1" applyFont="1" applyBorder="1" applyAlignment="1" applyProtection="1">
      <alignment vertical="center" shrinkToFit="1"/>
    </xf>
    <xf numFmtId="181" fontId="5" fillId="0" borderId="23" xfId="0" applyNumberFormat="1" applyFont="1" applyBorder="1" applyAlignment="1" applyProtection="1">
      <alignment vertical="center" shrinkToFit="1"/>
    </xf>
    <xf numFmtId="179" fontId="2" fillId="6" borderId="43" xfId="0" applyNumberFormat="1" applyFont="1" applyFill="1" applyBorder="1" applyAlignment="1" applyProtection="1">
      <alignment vertical="center" shrinkToFit="1"/>
    </xf>
    <xf numFmtId="176" fontId="5" fillId="0" borderId="11" xfId="1" applyNumberFormat="1" applyFont="1" applyBorder="1" applyAlignment="1" applyProtection="1">
      <alignment vertical="center" shrinkToFit="1"/>
    </xf>
    <xf numFmtId="176" fontId="5" fillId="0" borderId="55" xfId="1" applyNumberFormat="1" applyFont="1" applyBorder="1" applyAlignment="1" applyProtection="1">
      <alignment vertical="center" shrinkToFit="1"/>
    </xf>
    <xf numFmtId="176" fontId="5" fillId="0" borderId="12" xfId="0" applyNumberFormat="1" applyFont="1" applyBorder="1" applyAlignment="1" applyProtection="1">
      <alignment vertical="center" shrinkToFit="1"/>
    </xf>
    <xf numFmtId="176" fontId="5" fillId="7" borderId="4" xfId="0" applyNumberFormat="1" applyFont="1" applyFill="1" applyBorder="1" applyAlignment="1" applyProtection="1">
      <alignment vertical="center" shrinkToFit="1"/>
    </xf>
    <xf numFmtId="0" fontId="2" fillId="3" borderId="17" xfId="0" applyFont="1" applyFill="1" applyBorder="1" applyAlignment="1" applyProtection="1">
      <alignment horizontal="right" vertical="center" shrinkToFit="1"/>
    </xf>
    <xf numFmtId="178" fontId="5" fillId="3" borderId="21" xfId="0" applyNumberFormat="1" applyFont="1" applyFill="1" applyBorder="1" applyAlignment="1" applyProtection="1">
      <alignment vertical="center" shrinkToFit="1"/>
    </xf>
    <xf numFmtId="178" fontId="5" fillId="3" borderId="28" xfId="0" applyNumberFormat="1" applyFont="1" applyFill="1" applyBorder="1" applyAlignment="1" applyProtection="1">
      <alignment vertical="center" shrinkToFit="1"/>
    </xf>
    <xf numFmtId="178" fontId="5" fillId="3" borderId="29" xfId="0" applyNumberFormat="1" applyFont="1" applyFill="1" applyBorder="1" applyAlignment="1" applyProtection="1">
      <alignment vertical="center" shrinkToFit="1"/>
    </xf>
    <xf numFmtId="181" fontId="5" fillId="3" borderId="17" xfId="0" applyNumberFormat="1" applyFont="1" applyFill="1" applyBorder="1" applyAlignment="1" applyProtection="1">
      <alignment vertical="center" shrinkToFit="1"/>
    </xf>
    <xf numFmtId="0" fontId="6" fillId="6" borderId="44" xfId="0" applyFont="1" applyFill="1" applyBorder="1" applyAlignment="1" applyProtection="1">
      <alignment horizontal="right" vertical="center" shrinkToFit="1"/>
    </xf>
    <xf numFmtId="176" fontId="8" fillId="6" borderId="56" xfId="0" applyNumberFormat="1" applyFont="1" applyFill="1" applyBorder="1" applyAlignment="1" applyProtection="1">
      <alignment vertical="center" shrinkToFit="1"/>
    </xf>
    <xf numFmtId="176" fontId="8" fillId="6" borderId="57" xfId="0" applyNumberFormat="1" applyFont="1" applyFill="1" applyBorder="1" applyAlignment="1" applyProtection="1">
      <alignment vertical="center" shrinkToFit="1"/>
    </xf>
    <xf numFmtId="176" fontId="8" fillId="6" borderId="58" xfId="0" applyNumberFormat="1" applyFont="1" applyFill="1" applyBorder="1" applyAlignment="1" applyProtection="1">
      <alignment vertical="center" shrinkToFit="1"/>
    </xf>
    <xf numFmtId="176" fontId="8" fillId="7" borderId="18" xfId="0" applyNumberFormat="1" applyFont="1" applyFill="1" applyBorder="1" applyAlignment="1" applyProtection="1">
      <alignment horizontal="right" vertical="center" shrinkToFit="1"/>
    </xf>
    <xf numFmtId="176" fontId="8" fillId="7" borderId="18" xfId="0" applyNumberFormat="1" applyFont="1" applyFill="1" applyBorder="1" applyAlignment="1" applyProtection="1">
      <alignment vertical="center" shrinkToFit="1"/>
    </xf>
    <xf numFmtId="0" fontId="2" fillId="0" borderId="0" xfId="0" applyFont="1" applyFill="1" applyAlignment="1" applyProtection="1">
      <alignment horizontal="right" vertical="center"/>
    </xf>
    <xf numFmtId="0" fontId="6" fillId="0" borderId="0" xfId="0" applyFont="1" applyFill="1" applyProtection="1">
      <alignment vertical="center"/>
    </xf>
    <xf numFmtId="0" fontId="2" fillId="2" borderId="32" xfId="0" applyFont="1" applyFill="1" applyBorder="1" applyAlignment="1" applyProtection="1">
      <alignment horizontal="center" vertical="center" shrinkToFit="1"/>
    </xf>
    <xf numFmtId="176" fontId="2" fillId="2" borderId="33" xfId="0" applyNumberFormat="1" applyFont="1" applyFill="1" applyBorder="1" applyAlignment="1" applyProtection="1">
      <alignment horizontal="center" vertical="center" shrinkToFit="1"/>
    </xf>
    <xf numFmtId="176" fontId="2" fillId="2" borderId="34" xfId="0" applyNumberFormat="1" applyFont="1" applyFill="1" applyBorder="1" applyAlignment="1" applyProtection="1">
      <alignment horizontal="center" vertical="center" shrinkToFit="1"/>
    </xf>
    <xf numFmtId="176" fontId="2" fillId="2" borderId="35" xfId="0" applyNumberFormat="1" applyFont="1" applyFill="1" applyBorder="1" applyAlignment="1" applyProtection="1">
      <alignment horizontal="center" vertical="center" shrinkToFit="1"/>
    </xf>
    <xf numFmtId="0" fontId="2" fillId="5" borderId="32" xfId="0" applyFont="1" applyFill="1" applyBorder="1" applyAlignment="1" applyProtection="1">
      <alignment horizontal="center" vertical="center" shrinkToFit="1"/>
    </xf>
    <xf numFmtId="176" fontId="2" fillId="5" borderId="33" xfId="0" applyNumberFormat="1" applyFont="1" applyFill="1" applyBorder="1" applyAlignment="1" applyProtection="1">
      <alignment horizontal="center" vertical="center" shrinkToFit="1"/>
    </xf>
    <xf numFmtId="176" fontId="2" fillId="5" borderId="34" xfId="0" applyNumberFormat="1" applyFont="1" applyFill="1" applyBorder="1" applyAlignment="1" applyProtection="1">
      <alignment horizontal="center" vertical="center" shrinkToFit="1"/>
    </xf>
    <xf numFmtId="176" fontId="2" fillId="5" borderId="35" xfId="0" applyNumberFormat="1" applyFont="1" applyFill="1" applyBorder="1" applyAlignment="1" applyProtection="1">
      <alignment horizontal="center" vertical="center" shrinkToFit="1"/>
    </xf>
    <xf numFmtId="0" fontId="2" fillId="2" borderId="36" xfId="0" applyFont="1" applyFill="1" applyBorder="1" applyAlignment="1" applyProtection="1">
      <alignment horizontal="center" vertical="center" shrinkToFit="1"/>
    </xf>
    <xf numFmtId="176" fontId="6" fillId="2" borderId="37" xfId="0" applyNumberFormat="1" applyFont="1" applyFill="1" applyBorder="1" applyAlignment="1" applyProtection="1">
      <alignment vertical="center" shrinkToFit="1"/>
    </xf>
    <xf numFmtId="176" fontId="6" fillId="2" borderId="38" xfId="0" applyNumberFormat="1" applyFont="1" applyFill="1" applyBorder="1" applyAlignment="1" applyProtection="1">
      <alignment vertical="center" shrinkToFit="1"/>
    </xf>
    <xf numFmtId="176" fontId="6" fillId="2" borderId="39" xfId="0" applyNumberFormat="1" applyFont="1" applyFill="1" applyBorder="1" applyAlignment="1" applyProtection="1">
      <alignment vertical="center" shrinkToFit="1"/>
    </xf>
    <xf numFmtId="0" fontId="2" fillId="5" borderId="36" xfId="0" applyFont="1" applyFill="1" applyBorder="1" applyAlignment="1" applyProtection="1">
      <alignment horizontal="center" vertical="center" shrinkToFit="1"/>
    </xf>
    <xf numFmtId="176" fontId="6" fillId="5" borderId="37" xfId="0" applyNumberFormat="1" applyFont="1" applyFill="1" applyBorder="1" applyAlignment="1" applyProtection="1">
      <alignment vertical="center" shrinkToFit="1"/>
    </xf>
    <xf numFmtId="176" fontId="6" fillId="5" borderId="38" xfId="0" applyNumberFormat="1" applyFont="1" applyFill="1" applyBorder="1" applyAlignment="1" applyProtection="1">
      <alignment vertical="center" shrinkToFit="1"/>
    </xf>
    <xf numFmtId="176" fontId="6" fillId="5" borderId="39" xfId="0" applyNumberFormat="1" applyFont="1" applyFill="1" applyBorder="1" applyAlignment="1" applyProtection="1">
      <alignment vertical="center" shrinkToFit="1"/>
    </xf>
    <xf numFmtId="179" fontId="2" fillId="2" borderId="22" xfId="0" applyNumberFormat="1" applyFont="1" applyFill="1" applyBorder="1" applyAlignment="1" applyProtection="1">
      <alignment vertical="center" shrinkToFit="1"/>
    </xf>
    <xf numFmtId="178" fontId="5" fillId="0" borderId="15" xfId="1" applyNumberFormat="1" applyFont="1" applyBorder="1" applyAlignment="1" applyProtection="1">
      <alignment vertical="center" shrinkToFit="1"/>
    </xf>
    <xf numFmtId="178" fontId="5" fillId="0" borderId="16" xfId="0" applyNumberFormat="1" applyFont="1" applyBorder="1" applyAlignment="1" applyProtection="1">
      <alignment vertical="center" shrinkToFit="1"/>
    </xf>
    <xf numFmtId="179" fontId="2" fillId="5" borderId="22" xfId="0" applyNumberFormat="1" applyFont="1" applyFill="1" applyBorder="1" applyAlignment="1" applyProtection="1">
      <alignment vertical="center" shrinkToFit="1"/>
    </xf>
    <xf numFmtId="179" fontId="2" fillId="2" borderId="23" xfId="0" applyNumberFormat="1" applyFont="1" applyFill="1" applyBorder="1" applyAlignment="1" applyProtection="1">
      <alignment vertical="center" shrinkToFit="1"/>
    </xf>
    <xf numFmtId="178" fontId="5" fillId="0" borderId="3" xfId="1" applyNumberFormat="1" applyFont="1" applyBorder="1" applyAlignment="1" applyProtection="1">
      <alignment vertical="center" shrinkToFit="1"/>
    </xf>
    <xf numFmtId="178" fontId="5" fillId="0" borderId="4" xfId="0" applyNumberFormat="1" applyFont="1" applyBorder="1" applyAlignment="1" applyProtection="1">
      <alignment vertical="center" shrinkToFit="1"/>
    </xf>
    <xf numFmtId="179" fontId="2" fillId="5" borderId="23" xfId="0" applyNumberFormat="1" applyFont="1" applyFill="1" applyBorder="1" applyAlignment="1" applyProtection="1">
      <alignment vertical="center" shrinkToFit="1"/>
    </xf>
    <xf numFmtId="178" fontId="5" fillId="0" borderId="30" xfId="1" applyNumberFormat="1" applyFont="1" applyBorder="1" applyAlignment="1" applyProtection="1">
      <alignment vertical="center" shrinkToFit="1"/>
    </xf>
    <xf numFmtId="178" fontId="5" fillId="0" borderId="5" xfId="1" applyNumberFormat="1" applyFont="1" applyBorder="1" applyAlignment="1" applyProtection="1">
      <alignment vertical="center" shrinkToFit="1"/>
    </xf>
    <xf numFmtId="178" fontId="5" fillId="0" borderId="6" xfId="0" applyNumberFormat="1" applyFont="1" applyBorder="1" applyAlignment="1" applyProtection="1">
      <alignment vertical="center" shrinkToFit="1"/>
    </xf>
    <xf numFmtId="0" fontId="2" fillId="0" borderId="0" xfId="0" applyFont="1" applyAlignment="1" applyProtection="1">
      <alignment vertical="center"/>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0" borderId="0" xfId="0" applyFont="1" applyAlignment="1">
      <alignment horizontal="center" vertical="center"/>
    </xf>
    <xf numFmtId="0" fontId="2" fillId="0" borderId="0" xfId="0" applyFont="1" applyFill="1" applyBorder="1" applyAlignment="1" applyProtection="1">
      <alignment horizontal="center" vertical="center" shrinkToFit="1"/>
    </xf>
    <xf numFmtId="176" fontId="2" fillId="0" borderId="0" xfId="0" applyNumberFormat="1" applyFont="1" applyFill="1" applyBorder="1" applyAlignment="1" applyProtection="1">
      <alignment horizontal="center" vertical="center" shrinkToFit="1"/>
    </xf>
    <xf numFmtId="0" fontId="2" fillId="0" borderId="0" xfId="0" applyFont="1" applyFill="1" applyBorder="1" applyProtection="1">
      <alignment vertical="center"/>
    </xf>
    <xf numFmtId="176" fontId="6" fillId="0" borderId="0" xfId="0" applyNumberFormat="1" applyFont="1" applyFill="1" applyBorder="1" applyAlignment="1" applyProtection="1">
      <alignment vertical="center" shrinkToFit="1"/>
    </xf>
    <xf numFmtId="179" fontId="2" fillId="0" borderId="0" xfId="0" applyNumberFormat="1" applyFont="1" applyFill="1" applyBorder="1" applyAlignment="1" applyProtection="1">
      <alignment vertical="center" shrinkToFit="1"/>
    </xf>
    <xf numFmtId="178" fontId="5" fillId="0" borderId="0" xfId="1" applyNumberFormat="1" applyFont="1" applyFill="1" applyBorder="1" applyAlignment="1" applyProtection="1">
      <alignment vertical="center" shrinkToFit="1"/>
    </xf>
    <xf numFmtId="178" fontId="5" fillId="0" borderId="0" xfId="0" applyNumberFormat="1" applyFont="1" applyFill="1" applyBorder="1" applyAlignment="1" applyProtection="1">
      <alignment vertical="center" shrinkToFit="1"/>
    </xf>
    <xf numFmtId="179" fontId="2" fillId="2" borderId="31" xfId="0" applyNumberFormat="1" applyFont="1" applyFill="1" applyBorder="1" applyAlignment="1" applyProtection="1">
      <alignment vertical="center" shrinkToFit="1"/>
    </xf>
    <xf numFmtId="179" fontId="2" fillId="5" borderId="31" xfId="0" applyNumberFormat="1" applyFont="1" applyFill="1" applyBorder="1" applyAlignment="1" applyProtection="1">
      <alignment vertical="center" shrinkToFit="1"/>
    </xf>
    <xf numFmtId="0" fontId="2" fillId="3" borderId="3" xfId="0" applyFont="1" applyFill="1" applyBorder="1" applyAlignment="1" applyProtection="1">
      <alignment horizontal="center" vertical="center" shrinkToFit="1"/>
    </xf>
    <xf numFmtId="0" fontId="2" fillId="3" borderId="4" xfId="0" applyFont="1" applyFill="1" applyBorder="1" applyAlignment="1" applyProtection="1">
      <alignment horizontal="center" vertical="center" shrinkToFit="1"/>
    </xf>
    <xf numFmtId="38" fontId="2" fillId="0" borderId="20" xfId="1" applyFont="1" applyBorder="1" applyAlignment="1" applyProtection="1">
      <alignment vertical="center" shrinkToFit="1"/>
      <protection locked="0"/>
    </xf>
    <xf numFmtId="38" fontId="2" fillId="0" borderId="94" xfId="1" applyFont="1" applyFill="1" applyBorder="1" applyAlignment="1" applyProtection="1">
      <alignment vertical="center" shrinkToFit="1"/>
      <protection locked="0"/>
    </xf>
    <xf numFmtId="38" fontId="2" fillId="0" borderId="71" xfId="1" applyFont="1" applyFill="1" applyBorder="1" applyAlignment="1" applyProtection="1">
      <alignment vertical="center" shrinkToFit="1"/>
      <protection locked="0"/>
    </xf>
    <xf numFmtId="38" fontId="2" fillId="0" borderId="73" xfId="1" applyFont="1" applyFill="1" applyBorder="1" applyAlignment="1" applyProtection="1">
      <alignment vertical="center" shrinkToFit="1"/>
      <protection locked="0"/>
    </xf>
    <xf numFmtId="38" fontId="2" fillId="0" borderId="3" xfId="1" applyFont="1" applyFill="1" applyBorder="1" applyAlignment="1" applyProtection="1">
      <alignment vertical="center" shrinkToFit="1"/>
      <protection locked="0"/>
    </xf>
    <xf numFmtId="38" fontId="2" fillId="0" borderId="75" xfId="1" applyFont="1" applyFill="1" applyBorder="1" applyAlignment="1" applyProtection="1">
      <alignment vertical="center" shrinkToFit="1"/>
      <protection locked="0"/>
    </xf>
    <xf numFmtId="38" fontId="2" fillId="0" borderId="76" xfId="1" applyFont="1" applyFill="1" applyBorder="1" applyAlignment="1" applyProtection="1">
      <alignment vertical="center" shrinkToFit="1"/>
      <protection locked="0"/>
    </xf>
    <xf numFmtId="0" fontId="2" fillId="6" borderId="45" xfId="0" applyFont="1" applyFill="1" applyBorder="1" applyAlignment="1" applyProtection="1">
      <alignment horizontal="center" vertical="center"/>
    </xf>
    <xf numFmtId="0" fontId="2" fillId="6" borderId="46" xfId="0" applyFont="1" applyFill="1" applyBorder="1" applyAlignment="1" applyProtection="1">
      <alignment horizontal="center" vertical="center"/>
    </xf>
    <xf numFmtId="0" fontId="2" fillId="6" borderId="47" xfId="0" applyFont="1" applyFill="1" applyBorder="1" applyAlignment="1" applyProtection="1">
      <alignment horizontal="center" vertical="center"/>
    </xf>
    <xf numFmtId="176" fontId="2" fillId="6" borderId="45" xfId="0" applyNumberFormat="1" applyFont="1" applyFill="1" applyBorder="1" applyAlignment="1" applyProtection="1">
      <alignment horizontal="center" vertical="center"/>
    </xf>
    <xf numFmtId="176" fontId="2" fillId="6" borderId="46" xfId="0" applyNumberFormat="1" applyFont="1" applyFill="1" applyBorder="1" applyAlignment="1" applyProtection="1">
      <alignment horizontal="center" vertical="center"/>
    </xf>
    <xf numFmtId="176" fontId="2" fillId="6" borderId="47" xfId="0" applyNumberFormat="1" applyFont="1" applyFill="1" applyBorder="1" applyAlignment="1" applyProtection="1">
      <alignment horizontal="center" vertical="center"/>
    </xf>
    <xf numFmtId="0" fontId="2" fillId="6" borderId="40" xfId="0" applyFont="1" applyFill="1" applyBorder="1" applyAlignment="1" applyProtection="1">
      <alignment horizontal="center" vertical="center"/>
    </xf>
    <xf numFmtId="0" fontId="2" fillId="6" borderId="41" xfId="0" applyFont="1" applyFill="1" applyBorder="1" applyAlignment="1" applyProtection="1">
      <alignment horizontal="center" vertical="center"/>
    </xf>
    <xf numFmtId="0" fontId="2" fillId="3" borderId="40" xfId="0" applyFont="1" applyFill="1" applyBorder="1" applyAlignment="1" applyProtection="1">
      <alignment horizontal="center" vertical="center"/>
    </xf>
    <xf numFmtId="0" fontId="2" fillId="3" borderId="41" xfId="0" applyFont="1" applyFill="1" applyBorder="1" applyAlignment="1" applyProtection="1">
      <alignment horizontal="center" vertical="center"/>
    </xf>
    <xf numFmtId="0" fontId="2" fillId="3" borderId="61" xfId="0" applyFont="1" applyFill="1" applyBorder="1" applyAlignment="1" applyProtection="1">
      <alignment horizontal="center" vertical="center" shrinkToFit="1"/>
    </xf>
    <xf numFmtId="0" fontId="2" fillId="3" borderId="64" xfId="0" applyFont="1" applyFill="1" applyBorder="1" applyAlignment="1" applyProtection="1">
      <alignment horizontal="center" vertical="center" shrinkToFit="1"/>
    </xf>
    <xf numFmtId="0" fontId="2" fillId="3" borderId="62" xfId="0" applyFont="1" applyFill="1" applyBorder="1" applyAlignment="1" applyProtection="1">
      <alignment horizontal="center" vertical="center" shrinkToFit="1"/>
    </xf>
    <xf numFmtId="0" fontId="2" fillId="3" borderId="65" xfId="0" applyFont="1" applyFill="1" applyBorder="1" applyAlignment="1" applyProtection="1">
      <alignment horizontal="center" vertical="center" shrinkToFit="1"/>
    </xf>
    <xf numFmtId="0" fontId="2" fillId="3" borderId="63" xfId="0" applyFont="1" applyFill="1" applyBorder="1" applyAlignment="1" applyProtection="1">
      <alignment horizontal="center" vertical="center" shrinkToFit="1"/>
    </xf>
    <xf numFmtId="0" fontId="2" fillId="3" borderId="66" xfId="0" applyFont="1" applyFill="1" applyBorder="1" applyAlignment="1" applyProtection="1">
      <alignment horizontal="center" vertical="center" shrinkToFit="1"/>
    </xf>
    <xf numFmtId="0" fontId="2" fillId="3" borderId="59" xfId="0" applyFont="1" applyFill="1" applyBorder="1" applyAlignment="1" applyProtection="1">
      <alignment horizontal="center" vertical="center" shrinkToFit="1"/>
    </xf>
    <xf numFmtId="0" fontId="2" fillId="3" borderId="60" xfId="0" applyFont="1" applyFill="1" applyBorder="1" applyAlignment="1" applyProtection="1">
      <alignment horizontal="center" vertical="center" shrinkToFit="1"/>
    </xf>
    <xf numFmtId="0" fontId="2" fillId="0" borderId="0" xfId="2" applyFont="1" applyAlignment="1" applyProtection="1">
      <alignment horizontal="right" vertical="center"/>
    </xf>
    <xf numFmtId="0" fontId="2" fillId="8" borderId="68" xfId="0" applyFont="1" applyFill="1" applyBorder="1" applyAlignment="1" applyProtection="1">
      <alignment horizontal="center" vertical="center" wrapText="1"/>
    </xf>
    <xf numFmtId="0" fontId="2" fillId="8" borderId="23" xfId="0" applyFont="1" applyFill="1" applyBorder="1" applyAlignment="1" applyProtection="1">
      <alignment horizontal="center" vertical="center" wrapText="1"/>
    </xf>
    <xf numFmtId="0" fontId="2" fillId="8" borderId="79"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shrinkToFit="1"/>
    </xf>
    <xf numFmtId="0" fontId="6" fillId="3" borderId="14" xfId="0" applyFont="1" applyFill="1" applyBorder="1" applyAlignment="1" applyProtection="1">
      <alignment horizontal="center" vertical="center" shrinkToFit="1"/>
    </xf>
    <xf numFmtId="0" fontId="2" fillId="3" borderId="9" xfId="0" applyFont="1" applyFill="1" applyBorder="1" applyAlignment="1" applyProtection="1">
      <alignment horizontal="center" vertical="center" shrinkToFit="1"/>
    </xf>
    <xf numFmtId="0" fontId="2" fillId="3" borderId="10" xfId="0" applyFont="1" applyFill="1" applyBorder="1" applyAlignment="1" applyProtection="1">
      <alignment horizontal="center" vertical="center" shrinkToFit="1"/>
    </xf>
    <xf numFmtId="0" fontId="2" fillId="3" borderId="1" xfId="0" applyFont="1" applyFill="1" applyBorder="1" applyAlignment="1" applyProtection="1">
      <alignment horizontal="center" vertical="center" shrinkToFit="1"/>
    </xf>
    <xf numFmtId="0" fontId="2" fillId="3" borderId="3" xfId="0" applyFont="1" applyFill="1" applyBorder="1" applyAlignment="1" applyProtection="1">
      <alignment horizontal="center" vertical="center" shrinkToFit="1"/>
    </xf>
    <xf numFmtId="0" fontId="2" fillId="3" borderId="2" xfId="0" applyFont="1" applyFill="1" applyBorder="1" applyAlignment="1" applyProtection="1">
      <alignment horizontal="center" vertical="center" shrinkToFit="1"/>
    </xf>
    <xf numFmtId="0" fontId="2" fillId="3" borderId="4" xfId="0" applyFont="1" applyFill="1" applyBorder="1" applyAlignment="1" applyProtection="1">
      <alignment horizontal="center" vertical="center" shrinkToFit="1"/>
    </xf>
    <xf numFmtId="0" fontId="10" fillId="4" borderId="0" xfId="2" applyFont="1" applyFill="1" applyAlignment="1" applyProtection="1">
      <alignment horizontal="center" vertical="center"/>
    </xf>
    <xf numFmtId="38" fontId="11" fillId="9" borderId="86" xfId="1" applyFont="1" applyFill="1" applyBorder="1" applyAlignment="1" applyProtection="1">
      <alignment horizontal="center" vertical="center" shrinkToFit="1"/>
    </xf>
    <xf numFmtId="38" fontId="11" fillId="9" borderId="87" xfId="1" applyFont="1" applyFill="1" applyBorder="1" applyAlignment="1" applyProtection="1">
      <alignment horizontal="center" vertical="center" shrinkToFit="1"/>
    </xf>
    <xf numFmtId="38" fontId="11" fillId="9" borderId="88" xfId="1" applyFont="1" applyFill="1" applyBorder="1" applyAlignment="1" applyProtection="1">
      <alignment horizontal="center" vertical="center" shrinkToFit="1"/>
    </xf>
    <xf numFmtId="38" fontId="11" fillId="9" borderId="89" xfId="1" applyFont="1" applyFill="1" applyBorder="1" applyAlignment="1" applyProtection="1">
      <alignment horizontal="center" vertical="center" shrinkToFit="1"/>
    </xf>
    <xf numFmtId="38" fontId="11" fillId="9" borderId="0" xfId="1" applyFont="1" applyFill="1" applyBorder="1" applyAlignment="1" applyProtection="1">
      <alignment horizontal="center" vertical="center" shrinkToFit="1"/>
    </xf>
    <xf numFmtId="38" fontId="11" fillId="9" borderId="90" xfId="1" applyFont="1" applyFill="1" applyBorder="1" applyAlignment="1" applyProtection="1">
      <alignment horizontal="center" vertical="center" shrinkToFit="1"/>
    </xf>
    <xf numFmtId="38" fontId="11" fillId="9" borderId="91" xfId="1" applyFont="1" applyFill="1" applyBorder="1" applyAlignment="1" applyProtection="1">
      <alignment horizontal="center" vertical="center" shrinkToFit="1"/>
    </xf>
    <xf numFmtId="38" fontId="11" fillId="9" borderId="92" xfId="1" applyFont="1" applyFill="1" applyBorder="1" applyAlignment="1" applyProtection="1">
      <alignment horizontal="center" vertical="center" shrinkToFit="1"/>
    </xf>
    <xf numFmtId="38" fontId="11" fillId="9" borderId="93" xfId="1" applyFont="1" applyFill="1" applyBorder="1" applyAlignment="1" applyProtection="1">
      <alignment horizontal="center" vertical="center" shrinkToFit="1"/>
    </xf>
    <xf numFmtId="38" fontId="11" fillId="9" borderId="95" xfId="1" applyFont="1" applyFill="1" applyBorder="1" applyAlignment="1" applyProtection="1">
      <alignment horizontal="center" vertical="center" shrinkToFit="1"/>
    </xf>
    <xf numFmtId="38" fontId="11" fillId="9" borderId="96" xfId="1" applyFont="1" applyFill="1" applyBorder="1" applyAlignment="1" applyProtection="1">
      <alignment horizontal="center" vertical="center" shrinkToFit="1"/>
    </xf>
    <xf numFmtId="38" fontId="11" fillId="9" borderId="97" xfId="1" applyFont="1" applyFill="1" applyBorder="1" applyAlignment="1" applyProtection="1">
      <alignment horizontal="center" vertical="center" shrinkToFit="1"/>
    </xf>
    <xf numFmtId="180" fontId="2" fillId="0" borderId="0" xfId="0" applyNumberFormat="1" applyFont="1" applyAlignment="1">
      <alignment horizontal="center" vertical="center"/>
    </xf>
    <xf numFmtId="0" fontId="2" fillId="0" borderId="0" xfId="0" applyFont="1" applyAlignment="1">
      <alignment horizontal="center" vertical="center"/>
    </xf>
    <xf numFmtId="0" fontId="2" fillId="6" borderId="40" xfId="0" applyFont="1" applyFill="1" applyBorder="1" applyAlignment="1">
      <alignment horizontal="center" vertical="center"/>
    </xf>
    <xf numFmtId="0" fontId="2" fillId="6" borderId="41" xfId="0" applyFont="1" applyFill="1" applyBorder="1" applyAlignment="1">
      <alignment horizontal="center" vertical="center"/>
    </xf>
    <xf numFmtId="176" fontId="2" fillId="6" borderId="45" xfId="0" applyNumberFormat="1" applyFont="1" applyFill="1" applyBorder="1" applyAlignment="1">
      <alignment horizontal="center" vertical="center"/>
    </xf>
    <xf numFmtId="176" fontId="2" fillId="6" borderId="46" xfId="0" applyNumberFormat="1" applyFont="1" applyFill="1" applyBorder="1" applyAlignment="1">
      <alignment horizontal="center" vertical="center"/>
    </xf>
    <xf numFmtId="176" fontId="2" fillId="6" borderId="47" xfId="0" applyNumberFormat="1" applyFont="1" applyFill="1" applyBorder="1" applyAlignment="1">
      <alignment horizontal="center" vertical="center"/>
    </xf>
    <xf numFmtId="0" fontId="2" fillId="6" borderId="45" xfId="0" applyFont="1" applyFill="1" applyBorder="1" applyAlignment="1">
      <alignment horizontal="center" vertical="center"/>
    </xf>
    <xf numFmtId="0" fontId="2" fillId="6" borderId="46" xfId="0" applyFont="1" applyFill="1" applyBorder="1" applyAlignment="1">
      <alignment horizontal="center" vertical="center"/>
    </xf>
    <xf numFmtId="0" fontId="2" fillId="6" borderId="47" xfId="0" applyFont="1" applyFill="1" applyBorder="1" applyAlignment="1">
      <alignment horizontal="center" vertical="center"/>
    </xf>
    <xf numFmtId="0" fontId="2" fillId="8" borderId="68"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8" borderId="31" xfId="0" applyFont="1" applyFill="1" applyBorder="1" applyAlignment="1">
      <alignment horizontal="center" vertical="center" wrapText="1"/>
    </xf>
    <xf numFmtId="0" fontId="6" fillId="3" borderId="13"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4" xfId="0" applyFont="1" applyFill="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409574</xdr:colOff>
      <xdr:row>5</xdr:row>
      <xdr:rowOff>28575</xdr:rowOff>
    </xdr:from>
    <xdr:to>
      <xdr:col>11</xdr:col>
      <xdr:colOff>142876</xdr:colOff>
      <xdr:row>9</xdr:row>
      <xdr:rowOff>23700</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5657849" y="1285875"/>
          <a:ext cx="1790702" cy="900000"/>
        </a:xfrm>
        <a:custGeom>
          <a:avLst/>
          <a:gdLst>
            <a:gd name="connsiteX0" fmla="*/ 0 w 2943226"/>
            <a:gd name="connsiteY0" fmla="*/ 0 h 374523"/>
            <a:gd name="connsiteX1" fmla="*/ 490538 w 2943226"/>
            <a:gd name="connsiteY1" fmla="*/ 0 h 374523"/>
            <a:gd name="connsiteX2" fmla="*/ 490538 w 2943226"/>
            <a:gd name="connsiteY2" fmla="*/ 0 h 374523"/>
            <a:gd name="connsiteX3" fmla="*/ 1226344 w 2943226"/>
            <a:gd name="connsiteY3" fmla="*/ 0 h 374523"/>
            <a:gd name="connsiteX4" fmla="*/ 2943226 w 2943226"/>
            <a:gd name="connsiteY4" fmla="*/ 0 h 374523"/>
            <a:gd name="connsiteX5" fmla="*/ 2943226 w 2943226"/>
            <a:gd name="connsiteY5" fmla="*/ 218472 h 374523"/>
            <a:gd name="connsiteX6" fmla="*/ 2943226 w 2943226"/>
            <a:gd name="connsiteY6" fmla="*/ 218472 h 374523"/>
            <a:gd name="connsiteX7" fmla="*/ 2943226 w 2943226"/>
            <a:gd name="connsiteY7" fmla="*/ 312103 h 374523"/>
            <a:gd name="connsiteX8" fmla="*/ 2943226 w 2943226"/>
            <a:gd name="connsiteY8" fmla="*/ 374523 h 374523"/>
            <a:gd name="connsiteX9" fmla="*/ 1226344 w 2943226"/>
            <a:gd name="connsiteY9" fmla="*/ 374523 h 374523"/>
            <a:gd name="connsiteX10" fmla="*/ 12803 w 2943226"/>
            <a:gd name="connsiteY10" fmla="*/ 608173 h 374523"/>
            <a:gd name="connsiteX11" fmla="*/ 490538 w 2943226"/>
            <a:gd name="connsiteY11" fmla="*/ 374523 h 374523"/>
            <a:gd name="connsiteX12" fmla="*/ 0 w 2943226"/>
            <a:gd name="connsiteY12" fmla="*/ 374523 h 374523"/>
            <a:gd name="connsiteX13" fmla="*/ 0 w 2943226"/>
            <a:gd name="connsiteY13" fmla="*/ 312103 h 374523"/>
            <a:gd name="connsiteX14" fmla="*/ 0 w 2943226"/>
            <a:gd name="connsiteY14" fmla="*/ 218472 h 374523"/>
            <a:gd name="connsiteX15" fmla="*/ 0 w 2943226"/>
            <a:gd name="connsiteY15" fmla="*/ 218472 h 374523"/>
            <a:gd name="connsiteX16" fmla="*/ 0 w 2943226"/>
            <a:gd name="connsiteY16" fmla="*/ 0 h 374523"/>
            <a:gd name="connsiteX0" fmla="*/ 0 w 2943226"/>
            <a:gd name="connsiteY0" fmla="*/ 0 h 608173"/>
            <a:gd name="connsiteX1" fmla="*/ 490538 w 2943226"/>
            <a:gd name="connsiteY1" fmla="*/ 0 h 608173"/>
            <a:gd name="connsiteX2" fmla="*/ 490538 w 2943226"/>
            <a:gd name="connsiteY2" fmla="*/ 0 h 608173"/>
            <a:gd name="connsiteX3" fmla="*/ 1226344 w 2943226"/>
            <a:gd name="connsiteY3" fmla="*/ 0 h 608173"/>
            <a:gd name="connsiteX4" fmla="*/ 2943226 w 2943226"/>
            <a:gd name="connsiteY4" fmla="*/ 0 h 608173"/>
            <a:gd name="connsiteX5" fmla="*/ 2943226 w 2943226"/>
            <a:gd name="connsiteY5" fmla="*/ 218472 h 608173"/>
            <a:gd name="connsiteX6" fmla="*/ 2943226 w 2943226"/>
            <a:gd name="connsiteY6" fmla="*/ 218472 h 608173"/>
            <a:gd name="connsiteX7" fmla="*/ 2943226 w 2943226"/>
            <a:gd name="connsiteY7" fmla="*/ 312103 h 608173"/>
            <a:gd name="connsiteX8" fmla="*/ 2943226 w 2943226"/>
            <a:gd name="connsiteY8" fmla="*/ 374523 h 608173"/>
            <a:gd name="connsiteX9" fmla="*/ 892969 w 2943226"/>
            <a:gd name="connsiteY9" fmla="*/ 393573 h 608173"/>
            <a:gd name="connsiteX10" fmla="*/ 12803 w 2943226"/>
            <a:gd name="connsiteY10" fmla="*/ 608173 h 608173"/>
            <a:gd name="connsiteX11" fmla="*/ 490538 w 2943226"/>
            <a:gd name="connsiteY11" fmla="*/ 374523 h 608173"/>
            <a:gd name="connsiteX12" fmla="*/ 0 w 2943226"/>
            <a:gd name="connsiteY12" fmla="*/ 374523 h 608173"/>
            <a:gd name="connsiteX13" fmla="*/ 0 w 2943226"/>
            <a:gd name="connsiteY13" fmla="*/ 312103 h 608173"/>
            <a:gd name="connsiteX14" fmla="*/ 0 w 2943226"/>
            <a:gd name="connsiteY14" fmla="*/ 218472 h 608173"/>
            <a:gd name="connsiteX15" fmla="*/ 0 w 2943226"/>
            <a:gd name="connsiteY15" fmla="*/ 218472 h 608173"/>
            <a:gd name="connsiteX16" fmla="*/ 0 w 2943226"/>
            <a:gd name="connsiteY16" fmla="*/ 0 h 608173"/>
            <a:gd name="connsiteX0" fmla="*/ 0 w 2943226"/>
            <a:gd name="connsiteY0" fmla="*/ 0 h 608173"/>
            <a:gd name="connsiteX1" fmla="*/ 490538 w 2943226"/>
            <a:gd name="connsiteY1" fmla="*/ 0 h 608173"/>
            <a:gd name="connsiteX2" fmla="*/ 490538 w 2943226"/>
            <a:gd name="connsiteY2" fmla="*/ 0 h 608173"/>
            <a:gd name="connsiteX3" fmla="*/ 1226344 w 2943226"/>
            <a:gd name="connsiteY3" fmla="*/ 0 h 608173"/>
            <a:gd name="connsiteX4" fmla="*/ 2943226 w 2943226"/>
            <a:gd name="connsiteY4" fmla="*/ 0 h 608173"/>
            <a:gd name="connsiteX5" fmla="*/ 2943226 w 2943226"/>
            <a:gd name="connsiteY5" fmla="*/ 218472 h 608173"/>
            <a:gd name="connsiteX6" fmla="*/ 2943226 w 2943226"/>
            <a:gd name="connsiteY6" fmla="*/ 218472 h 608173"/>
            <a:gd name="connsiteX7" fmla="*/ 2943226 w 2943226"/>
            <a:gd name="connsiteY7" fmla="*/ 312103 h 608173"/>
            <a:gd name="connsiteX8" fmla="*/ 2943226 w 2943226"/>
            <a:gd name="connsiteY8" fmla="*/ 374523 h 608173"/>
            <a:gd name="connsiteX9" fmla="*/ 892969 w 2943226"/>
            <a:gd name="connsiteY9" fmla="*/ 372565 h 608173"/>
            <a:gd name="connsiteX10" fmla="*/ 12803 w 2943226"/>
            <a:gd name="connsiteY10" fmla="*/ 608173 h 608173"/>
            <a:gd name="connsiteX11" fmla="*/ 490538 w 2943226"/>
            <a:gd name="connsiteY11" fmla="*/ 374523 h 608173"/>
            <a:gd name="connsiteX12" fmla="*/ 0 w 2943226"/>
            <a:gd name="connsiteY12" fmla="*/ 374523 h 608173"/>
            <a:gd name="connsiteX13" fmla="*/ 0 w 2943226"/>
            <a:gd name="connsiteY13" fmla="*/ 312103 h 608173"/>
            <a:gd name="connsiteX14" fmla="*/ 0 w 2943226"/>
            <a:gd name="connsiteY14" fmla="*/ 218472 h 608173"/>
            <a:gd name="connsiteX15" fmla="*/ 0 w 2943226"/>
            <a:gd name="connsiteY15" fmla="*/ 218472 h 608173"/>
            <a:gd name="connsiteX16" fmla="*/ 0 w 2943226"/>
            <a:gd name="connsiteY16" fmla="*/ 0 h 6081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943226" h="608173">
              <a:moveTo>
                <a:pt x="0" y="0"/>
              </a:moveTo>
              <a:lnTo>
                <a:pt x="490538" y="0"/>
              </a:lnTo>
              <a:lnTo>
                <a:pt x="490538" y="0"/>
              </a:lnTo>
              <a:lnTo>
                <a:pt x="1226344" y="0"/>
              </a:lnTo>
              <a:lnTo>
                <a:pt x="2943226" y="0"/>
              </a:lnTo>
              <a:lnTo>
                <a:pt x="2943226" y="218472"/>
              </a:lnTo>
              <a:lnTo>
                <a:pt x="2943226" y="218472"/>
              </a:lnTo>
              <a:lnTo>
                <a:pt x="2943226" y="312103"/>
              </a:lnTo>
              <a:lnTo>
                <a:pt x="2943226" y="374523"/>
              </a:lnTo>
              <a:lnTo>
                <a:pt x="892969" y="372565"/>
              </a:lnTo>
              <a:lnTo>
                <a:pt x="12803" y="608173"/>
              </a:lnTo>
              <a:lnTo>
                <a:pt x="490538" y="374523"/>
              </a:lnTo>
              <a:lnTo>
                <a:pt x="0" y="374523"/>
              </a:lnTo>
              <a:lnTo>
                <a:pt x="0" y="312103"/>
              </a:lnTo>
              <a:lnTo>
                <a:pt x="0" y="218472"/>
              </a:lnTo>
              <a:lnTo>
                <a:pt x="0" y="218472"/>
              </a:lnTo>
              <a:lnTo>
                <a:pt x="0" y="0"/>
              </a:lnTo>
              <a:close/>
            </a:path>
          </a:pathLst>
        </a:cu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08000" rtlCol="0" anchor="t"/>
        <a:lstStyle/>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週単位の検査実施件数を</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入力してください。</a:t>
          </a:r>
        </a:p>
      </xdr:txBody>
    </xdr:sp>
    <xdr:clientData/>
  </xdr:twoCellAnchor>
  <xdr:twoCellAnchor>
    <xdr:from>
      <xdr:col>11</xdr:col>
      <xdr:colOff>276224</xdr:colOff>
      <xdr:row>5</xdr:row>
      <xdr:rowOff>28575</xdr:rowOff>
    </xdr:from>
    <xdr:to>
      <xdr:col>13</xdr:col>
      <xdr:colOff>247649</xdr:colOff>
      <xdr:row>9</xdr:row>
      <xdr:rowOff>104775</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7581899" y="1285875"/>
          <a:ext cx="1533525" cy="981075"/>
        </a:xfrm>
        <a:custGeom>
          <a:avLst/>
          <a:gdLst>
            <a:gd name="connsiteX0" fmla="*/ 0 w 1533525"/>
            <a:gd name="connsiteY0" fmla="*/ 0 h 542926"/>
            <a:gd name="connsiteX1" fmla="*/ 255588 w 1533525"/>
            <a:gd name="connsiteY1" fmla="*/ 0 h 542926"/>
            <a:gd name="connsiteX2" fmla="*/ 255588 w 1533525"/>
            <a:gd name="connsiteY2" fmla="*/ 0 h 542926"/>
            <a:gd name="connsiteX3" fmla="*/ 638969 w 1533525"/>
            <a:gd name="connsiteY3" fmla="*/ 0 h 542926"/>
            <a:gd name="connsiteX4" fmla="*/ 1533525 w 1533525"/>
            <a:gd name="connsiteY4" fmla="*/ 0 h 542926"/>
            <a:gd name="connsiteX5" fmla="*/ 1533525 w 1533525"/>
            <a:gd name="connsiteY5" fmla="*/ 316707 h 542926"/>
            <a:gd name="connsiteX6" fmla="*/ 1533525 w 1533525"/>
            <a:gd name="connsiteY6" fmla="*/ 316707 h 542926"/>
            <a:gd name="connsiteX7" fmla="*/ 1533525 w 1533525"/>
            <a:gd name="connsiteY7" fmla="*/ 452438 h 542926"/>
            <a:gd name="connsiteX8" fmla="*/ 1533525 w 1533525"/>
            <a:gd name="connsiteY8" fmla="*/ 542926 h 542926"/>
            <a:gd name="connsiteX9" fmla="*/ 638969 w 1533525"/>
            <a:gd name="connsiteY9" fmla="*/ 542926 h 542926"/>
            <a:gd name="connsiteX10" fmla="*/ 409697 w 1533525"/>
            <a:gd name="connsiteY10" fmla="*/ 989233 h 542926"/>
            <a:gd name="connsiteX11" fmla="*/ 255588 w 1533525"/>
            <a:gd name="connsiteY11" fmla="*/ 542926 h 542926"/>
            <a:gd name="connsiteX12" fmla="*/ 0 w 1533525"/>
            <a:gd name="connsiteY12" fmla="*/ 542926 h 542926"/>
            <a:gd name="connsiteX13" fmla="*/ 0 w 1533525"/>
            <a:gd name="connsiteY13" fmla="*/ 452438 h 542926"/>
            <a:gd name="connsiteX14" fmla="*/ 0 w 1533525"/>
            <a:gd name="connsiteY14" fmla="*/ 316707 h 542926"/>
            <a:gd name="connsiteX15" fmla="*/ 0 w 1533525"/>
            <a:gd name="connsiteY15" fmla="*/ 316707 h 542926"/>
            <a:gd name="connsiteX16" fmla="*/ 0 w 1533525"/>
            <a:gd name="connsiteY16" fmla="*/ 0 h 542926"/>
            <a:gd name="connsiteX0" fmla="*/ 0 w 1533525"/>
            <a:gd name="connsiteY0" fmla="*/ 0 h 989233"/>
            <a:gd name="connsiteX1" fmla="*/ 255588 w 1533525"/>
            <a:gd name="connsiteY1" fmla="*/ 0 h 989233"/>
            <a:gd name="connsiteX2" fmla="*/ 255588 w 1533525"/>
            <a:gd name="connsiteY2" fmla="*/ 0 h 989233"/>
            <a:gd name="connsiteX3" fmla="*/ 638969 w 1533525"/>
            <a:gd name="connsiteY3" fmla="*/ 0 h 989233"/>
            <a:gd name="connsiteX4" fmla="*/ 1533525 w 1533525"/>
            <a:gd name="connsiteY4" fmla="*/ 0 h 989233"/>
            <a:gd name="connsiteX5" fmla="*/ 1533525 w 1533525"/>
            <a:gd name="connsiteY5" fmla="*/ 316707 h 989233"/>
            <a:gd name="connsiteX6" fmla="*/ 1533525 w 1533525"/>
            <a:gd name="connsiteY6" fmla="*/ 316707 h 989233"/>
            <a:gd name="connsiteX7" fmla="*/ 1533525 w 1533525"/>
            <a:gd name="connsiteY7" fmla="*/ 452438 h 989233"/>
            <a:gd name="connsiteX8" fmla="*/ 1533525 w 1533525"/>
            <a:gd name="connsiteY8" fmla="*/ 542926 h 989233"/>
            <a:gd name="connsiteX9" fmla="*/ 638969 w 1533525"/>
            <a:gd name="connsiteY9" fmla="*/ 542926 h 989233"/>
            <a:gd name="connsiteX10" fmla="*/ 409697 w 1533525"/>
            <a:gd name="connsiteY10" fmla="*/ 989233 h 989233"/>
            <a:gd name="connsiteX11" fmla="*/ 417513 w 1533525"/>
            <a:gd name="connsiteY11" fmla="*/ 542926 h 989233"/>
            <a:gd name="connsiteX12" fmla="*/ 0 w 1533525"/>
            <a:gd name="connsiteY12" fmla="*/ 542926 h 989233"/>
            <a:gd name="connsiteX13" fmla="*/ 0 w 1533525"/>
            <a:gd name="connsiteY13" fmla="*/ 452438 h 989233"/>
            <a:gd name="connsiteX14" fmla="*/ 0 w 1533525"/>
            <a:gd name="connsiteY14" fmla="*/ 316707 h 989233"/>
            <a:gd name="connsiteX15" fmla="*/ 0 w 1533525"/>
            <a:gd name="connsiteY15" fmla="*/ 316707 h 989233"/>
            <a:gd name="connsiteX16" fmla="*/ 0 w 1533525"/>
            <a:gd name="connsiteY16" fmla="*/ 0 h 989233"/>
            <a:gd name="connsiteX0" fmla="*/ 0 w 1533525"/>
            <a:gd name="connsiteY0" fmla="*/ 0 h 1195208"/>
            <a:gd name="connsiteX1" fmla="*/ 255588 w 1533525"/>
            <a:gd name="connsiteY1" fmla="*/ 0 h 1195208"/>
            <a:gd name="connsiteX2" fmla="*/ 255588 w 1533525"/>
            <a:gd name="connsiteY2" fmla="*/ 0 h 1195208"/>
            <a:gd name="connsiteX3" fmla="*/ 638969 w 1533525"/>
            <a:gd name="connsiteY3" fmla="*/ 0 h 1195208"/>
            <a:gd name="connsiteX4" fmla="*/ 1533525 w 1533525"/>
            <a:gd name="connsiteY4" fmla="*/ 0 h 1195208"/>
            <a:gd name="connsiteX5" fmla="*/ 1533525 w 1533525"/>
            <a:gd name="connsiteY5" fmla="*/ 316707 h 1195208"/>
            <a:gd name="connsiteX6" fmla="*/ 1533525 w 1533525"/>
            <a:gd name="connsiteY6" fmla="*/ 316707 h 1195208"/>
            <a:gd name="connsiteX7" fmla="*/ 1533525 w 1533525"/>
            <a:gd name="connsiteY7" fmla="*/ 452438 h 1195208"/>
            <a:gd name="connsiteX8" fmla="*/ 1533525 w 1533525"/>
            <a:gd name="connsiteY8" fmla="*/ 542926 h 1195208"/>
            <a:gd name="connsiteX9" fmla="*/ 638969 w 1533525"/>
            <a:gd name="connsiteY9" fmla="*/ 542926 h 1195208"/>
            <a:gd name="connsiteX10" fmla="*/ 762122 w 1533525"/>
            <a:gd name="connsiteY10" fmla="*/ 1195208 h 1195208"/>
            <a:gd name="connsiteX11" fmla="*/ 417513 w 1533525"/>
            <a:gd name="connsiteY11" fmla="*/ 542926 h 1195208"/>
            <a:gd name="connsiteX12" fmla="*/ 0 w 1533525"/>
            <a:gd name="connsiteY12" fmla="*/ 542926 h 1195208"/>
            <a:gd name="connsiteX13" fmla="*/ 0 w 1533525"/>
            <a:gd name="connsiteY13" fmla="*/ 452438 h 1195208"/>
            <a:gd name="connsiteX14" fmla="*/ 0 w 1533525"/>
            <a:gd name="connsiteY14" fmla="*/ 316707 h 1195208"/>
            <a:gd name="connsiteX15" fmla="*/ 0 w 1533525"/>
            <a:gd name="connsiteY15" fmla="*/ 316707 h 1195208"/>
            <a:gd name="connsiteX16" fmla="*/ 0 w 1533525"/>
            <a:gd name="connsiteY16" fmla="*/ 0 h 1195208"/>
            <a:gd name="connsiteX0" fmla="*/ 0 w 1533525"/>
            <a:gd name="connsiteY0" fmla="*/ 0 h 1195208"/>
            <a:gd name="connsiteX1" fmla="*/ 255588 w 1533525"/>
            <a:gd name="connsiteY1" fmla="*/ 0 h 1195208"/>
            <a:gd name="connsiteX2" fmla="*/ 255588 w 1533525"/>
            <a:gd name="connsiteY2" fmla="*/ 0 h 1195208"/>
            <a:gd name="connsiteX3" fmla="*/ 638969 w 1533525"/>
            <a:gd name="connsiteY3" fmla="*/ 0 h 1195208"/>
            <a:gd name="connsiteX4" fmla="*/ 1533525 w 1533525"/>
            <a:gd name="connsiteY4" fmla="*/ 0 h 1195208"/>
            <a:gd name="connsiteX5" fmla="*/ 1533525 w 1533525"/>
            <a:gd name="connsiteY5" fmla="*/ 316707 h 1195208"/>
            <a:gd name="connsiteX6" fmla="*/ 1533525 w 1533525"/>
            <a:gd name="connsiteY6" fmla="*/ 316707 h 1195208"/>
            <a:gd name="connsiteX7" fmla="*/ 1533525 w 1533525"/>
            <a:gd name="connsiteY7" fmla="*/ 452438 h 1195208"/>
            <a:gd name="connsiteX8" fmla="*/ 1533525 w 1533525"/>
            <a:gd name="connsiteY8" fmla="*/ 542926 h 1195208"/>
            <a:gd name="connsiteX9" fmla="*/ 638969 w 1533525"/>
            <a:gd name="connsiteY9" fmla="*/ 542926 h 1195208"/>
            <a:gd name="connsiteX10" fmla="*/ 762122 w 1533525"/>
            <a:gd name="connsiteY10" fmla="*/ 1195208 h 1195208"/>
            <a:gd name="connsiteX11" fmla="*/ 236538 w 1533525"/>
            <a:gd name="connsiteY11" fmla="*/ 542927 h 1195208"/>
            <a:gd name="connsiteX12" fmla="*/ 0 w 1533525"/>
            <a:gd name="connsiteY12" fmla="*/ 542926 h 1195208"/>
            <a:gd name="connsiteX13" fmla="*/ 0 w 1533525"/>
            <a:gd name="connsiteY13" fmla="*/ 452438 h 1195208"/>
            <a:gd name="connsiteX14" fmla="*/ 0 w 1533525"/>
            <a:gd name="connsiteY14" fmla="*/ 316707 h 1195208"/>
            <a:gd name="connsiteX15" fmla="*/ 0 w 1533525"/>
            <a:gd name="connsiteY15" fmla="*/ 316707 h 1195208"/>
            <a:gd name="connsiteX16" fmla="*/ 0 w 1533525"/>
            <a:gd name="connsiteY16" fmla="*/ 0 h 1195208"/>
            <a:gd name="connsiteX0" fmla="*/ 0 w 1533525"/>
            <a:gd name="connsiteY0" fmla="*/ 0 h 1195208"/>
            <a:gd name="connsiteX1" fmla="*/ 255588 w 1533525"/>
            <a:gd name="connsiteY1" fmla="*/ 0 h 1195208"/>
            <a:gd name="connsiteX2" fmla="*/ 255588 w 1533525"/>
            <a:gd name="connsiteY2" fmla="*/ 0 h 1195208"/>
            <a:gd name="connsiteX3" fmla="*/ 638969 w 1533525"/>
            <a:gd name="connsiteY3" fmla="*/ 0 h 1195208"/>
            <a:gd name="connsiteX4" fmla="*/ 1533525 w 1533525"/>
            <a:gd name="connsiteY4" fmla="*/ 0 h 1195208"/>
            <a:gd name="connsiteX5" fmla="*/ 1533525 w 1533525"/>
            <a:gd name="connsiteY5" fmla="*/ 316707 h 1195208"/>
            <a:gd name="connsiteX6" fmla="*/ 1533525 w 1533525"/>
            <a:gd name="connsiteY6" fmla="*/ 316707 h 1195208"/>
            <a:gd name="connsiteX7" fmla="*/ 1533525 w 1533525"/>
            <a:gd name="connsiteY7" fmla="*/ 452438 h 1195208"/>
            <a:gd name="connsiteX8" fmla="*/ 1533525 w 1533525"/>
            <a:gd name="connsiteY8" fmla="*/ 542926 h 1195208"/>
            <a:gd name="connsiteX9" fmla="*/ 467519 w 1533525"/>
            <a:gd name="connsiteY9" fmla="*/ 533118 h 1195208"/>
            <a:gd name="connsiteX10" fmla="*/ 762122 w 1533525"/>
            <a:gd name="connsiteY10" fmla="*/ 1195208 h 1195208"/>
            <a:gd name="connsiteX11" fmla="*/ 236538 w 1533525"/>
            <a:gd name="connsiteY11" fmla="*/ 542927 h 1195208"/>
            <a:gd name="connsiteX12" fmla="*/ 0 w 1533525"/>
            <a:gd name="connsiteY12" fmla="*/ 542926 h 1195208"/>
            <a:gd name="connsiteX13" fmla="*/ 0 w 1533525"/>
            <a:gd name="connsiteY13" fmla="*/ 452438 h 1195208"/>
            <a:gd name="connsiteX14" fmla="*/ 0 w 1533525"/>
            <a:gd name="connsiteY14" fmla="*/ 316707 h 1195208"/>
            <a:gd name="connsiteX15" fmla="*/ 0 w 1533525"/>
            <a:gd name="connsiteY15" fmla="*/ 316707 h 1195208"/>
            <a:gd name="connsiteX16" fmla="*/ 0 w 1533525"/>
            <a:gd name="connsiteY16" fmla="*/ 0 h 1195208"/>
            <a:gd name="connsiteX0" fmla="*/ 0 w 1533525"/>
            <a:gd name="connsiteY0" fmla="*/ 0 h 861725"/>
            <a:gd name="connsiteX1" fmla="*/ 255588 w 1533525"/>
            <a:gd name="connsiteY1" fmla="*/ 0 h 861725"/>
            <a:gd name="connsiteX2" fmla="*/ 255588 w 1533525"/>
            <a:gd name="connsiteY2" fmla="*/ 0 h 861725"/>
            <a:gd name="connsiteX3" fmla="*/ 638969 w 1533525"/>
            <a:gd name="connsiteY3" fmla="*/ 0 h 861725"/>
            <a:gd name="connsiteX4" fmla="*/ 1533525 w 1533525"/>
            <a:gd name="connsiteY4" fmla="*/ 0 h 861725"/>
            <a:gd name="connsiteX5" fmla="*/ 1533525 w 1533525"/>
            <a:gd name="connsiteY5" fmla="*/ 316707 h 861725"/>
            <a:gd name="connsiteX6" fmla="*/ 1533525 w 1533525"/>
            <a:gd name="connsiteY6" fmla="*/ 316707 h 861725"/>
            <a:gd name="connsiteX7" fmla="*/ 1533525 w 1533525"/>
            <a:gd name="connsiteY7" fmla="*/ 452438 h 861725"/>
            <a:gd name="connsiteX8" fmla="*/ 1533525 w 1533525"/>
            <a:gd name="connsiteY8" fmla="*/ 542926 h 861725"/>
            <a:gd name="connsiteX9" fmla="*/ 467519 w 1533525"/>
            <a:gd name="connsiteY9" fmla="*/ 533118 h 861725"/>
            <a:gd name="connsiteX10" fmla="*/ 590672 w 1533525"/>
            <a:gd name="connsiteY10" fmla="*/ 861725 h 861725"/>
            <a:gd name="connsiteX11" fmla="*/ 236538 w 1533525"/>
            <a:gd name="connsiteY11" fmla="*/ 542927 h 861725"/>
            <a:gd name="connsiteX12" fmla="*/ 0 w 1533525"/>
            <a:gd name="connsiteY12" fmla="*/ 542926 h 861725"/>
            <a:gd name="connsiteX13" fmla="*/ 0 w 1533525"/>
            <a:gd name="connsiteY13" fmla="*/ 452438 h 861725"/>
            <a:gd name="connsiteX14" fmla="*/ 0 w 1533525"/>
            <a:gd name="connsiteY14" fmla="*/ 316707 h 861725"/>
            <a:gd name="connsiteX15" fmla="*/ 0 w 1533525"/>
            <a:gd name="connsiteY15" fmla="*/ 316707 h 861725"/>
            <a:gd name="connsiteX16" fmla="*/ 0 w 1533525"/>
            <a:gd name="connsiteY16" fmla="*/ 0 h 861725"/>
            <a:gd name="connsiteX0" fmla="*/ 0 w 1533525"/>
            <a:gd name="connsiteY0" fmla="*/ 0 h 861725"/>
            <a:gd name="connsiteX1" fmla="*/ 255588 w 1533525"/>
            <a:gd name="connsiteY1" fmla="*/ 0 h 861725"/>
            <a:gd name="connsiteX2" fmla="*/ 255588 w 1533525"/>
            <a:gd name="connsiteY2" fmla="*/ 0 h 861725"/>
            <a:gd name="connsiteX3" fmla="*/ 638969 w 1533525"/>
            <a:gd name="connsiteY3" fmla="*/ 0 h 861725"/>
            <a:gd name="connsiteX4" fmla="*/ 1533525 w 1533525"/>
            <a:gd name="connsiteY4" fmla="*/ 0 h 861725"/>
            <a:gd name="connsiteX5" fmla="*/ 1533525 w 1533525"/>
            <a:gd name="connsiteY5" fmla="*/ 316707 h 861725"/>
            <a:gd name="connsiteX6" fmla="*/ 1533525 w 1533525"/>
            <a:gd name="connsiteY6" fmla="*/ 316707 h 861725"/>
            <a:gd name="connsiteX7" fmla="*/ 1533525 w 1533525"/>
            <a:gd name="connsiteY7" fmla="*/ 452438 h 861725"/>
            <a:gd name="connsiteX8" fmla="*/ 1533525 w 1533525"/>
            <a:gd name="connsiteY8" fmla="*/ 542926 h 861725"/>
            <a:gd name="connsiteX9" fmla="*/ 419894 w 1533525"/>
            <a:gd name="connsiteY9" fmla="*/ 552735 h 861725"/>
            <a:gd name="connsiteX10" fmla="*/ 590672 w 1533525"/>
            <a:gd name="connsiteY10" fmla="*/ 861725 h 861725"/>
            <a:gd name="connsiteX11" fmla="*/ 236538 w 1533525"/>
            <a:gd name="connsiteY11" fmla="*/ 542927 h 861725"/>
            <a:gd name="connsiteX12" fmla="*/ 0 w 1533525"/>
            <a:gd name="connsiteY12" fmla="*/ 542926 h 861725"/>
            <a:gd name="connsiteX13" fmla="*/ 0 w 1533525"/>
            <a:gd name="connsiteY13" fmla="*/ 452438 h 861725"/>
            <a:gd name="connsiteX14" fmla="*/ 0 w 1533525"/>
            <a:gd name="connsiteY14" fmla="*/ 316707 h 861725"/>
            <a:gd name="connsiteX15" fmla="*/ 0 w 1533525"/>
            <a:gd name="connsiteY15" fmla="*/ 316707 h 861725"/>
            <a:gd name="connsiteX16" fmla="*/ 0 w 1533525"/>
            <a:gd name="connsiteY16" fmla="*/ 0 h 861725"/>
            <a:gd name="connsiteX0" fmla="*/ 0 w 1533525"/>
            <a:gd name="connsiteY0" fmla="*/ 0 h 851812"/>
            <a:gd name="connsiteX1" fmla="*/ 255588 w 1533525"/>
            <a:gd name="connsiteY1" fmla="*/ 0 h 851812"/>
            <a:gd name="connsiteX2" fmla="*/ 255588 w 1533525"/>
            <a:gd name="connsiteY2" fmla="*/ 0 h 851812"/>
            <a:gd name="connsiteX3" fmla="*/ 638969 w 1533525"/>
            <a:gd name="connsiteY3" fmla="*/ 0 h 851812"/>
            <a:gd name="connsiteX4" fmla="*/ 1533525 w 1533525"/>
            <a:gd name="connsiteY4" fmla="*/ 0 h 851812"/>
            <a:gd name="connsiteX5" fmla="*/ 1533525 w 1533525"/>
            <a:gd name="connsiteY5" fmla="*/ 316707 h 851812"/>
            <a:gd name="connsiteX6" fmla="*/ 1533525 w 1533525"/>
            <a:gd name="connsiteY6" fmla="*/ 316707 h 851812"/>
            <a:gd name="connsiteX7" fmla="*/ 1533525 w 1533525"/>
            <a:gd name="connsiteY7" fmla="*/ 452438 h 851812"/>
            <a:gd name="connsiteX8" fmla="*/ 1533525 w 1533525"/>
            <a:gd name="connsiteY8" fmla="*/ 542926 h 851812"/>
            <a:gd name="connsiteX9" fmla="*/ 419894 w 1533525"/>
            <a:gd name="connsiteY9" fmla="*/ 552735 h 851812"/>
            <a:gd name="connsiteX10" fmla="*/ 209672 w 1533525"/>
            <a:gd name="connsiteY10" fmla="*/ 851812 h 851812"/>
            <a:gd name="connsiteX11" fmla="*/ 236538 w 1533525"/>
            <a:gd name="connsiteY11" fmla="*/ 542927 h 851812"/>
            <a:gd name="connsiteX12" fmla="*/ 0 w 1533525"/>
            <a:gd name="connsiteY12" fmla="*/ 542926 h 851812"/>
            <a:gd name="connsiteX13" fmla="*/ 0 w 1533525"/>
            <a:gd name="connsiteY13" fmla="*/ 452438 h 851812"/>
            <a:gd name="connsiteX14" fmla="*/ 0 w 1533525"/>
            <a:gd name="connsiteY14" fmla="*/ 316707 h 851812"/>
            <a:gd name="connsiteX15" fmla="*/ 0 w 1533525"/>
            <a:gd name="connsiteY15" fmla="*/ 316707 h 851812"/>
            <a:gd name="connsiteX16" fmla="*/ 0 w 1533525"/>
            <a:gd name="connsiteY16" fmla="*/ 0 h 851812"/>
            <a:gd name="connsiteX0" fmla="*/ 0 w 1533525"/>
            <a:gd name="connsiteY0" fmla="*/ 0 h 941029"/>
            <a:gd name="connsiteX1" fmla="*/ 255588 w 1533525"/>
            <a:gd name="connsiteY1" fmla="*/ 0 h 941029"/>
            <a:gd name="connsiteX2" fmla="*/ 255588 w 1533525"/>
            <a:gd name="connsiteY2" fmla="*/ 0 h 941029"/>
            <a:gd name="connsiteX3" fmla="*/ 638969 w 1533525"/>
            <a:gd name="connsiteY3" fmla="*/ 0 h 941029"/>
            <a:gd name="connsiteX4" fmla="*/ 1533525 w 1533525"/>
            <a:gd name="connsiteY4" fmla="*/ 0 h 941029"/>
            <a:gd name="connsiteX5" fmla="*/ 1533525 w 1533525"/>
            <a:gd name="connsiteY5" fmla="*/ 316707 h 941029"/>
            <a:gd name="connsiteX6" fmla="*/ 1533525 w 1533525"/>
            <a:gd name="connsiteY6" fmla="*/ 316707 h 941029"/>
            <a:gd name="connsiteX7" fmla="*/ 1533525 w 1533525"/>
            <a:gd name="connsiteY7" fmla="*/ 452438 h 941029"/>
            <a:gd name="connsiteX8" fmla="*/ 1533525 w 1533525"/>
            <a:gd name="connsiteY8" fmla="*/ 542926 h 941029"/>
            <a:gd name="connsiteX9" fmla="*/ 419894 w 1533525"/>
            <a:gd name="connsiteY9" fmla="*/ 552735 h 941029"/>
            <a:gd name="connsiteX10" fmla="*/ 466847 w 1533525"/>
            <a:gd name="connsiteY10" fmla="*/ 941029 h 941029"/>
            <a:gd name="connsiteX11" fmla="*/ 236538 w 1533525"/>
            <a:gd name="connsiteY11" fmla="*/ 542927 h 941029"/>
            <a:gd name="connsiteX12" fmla="*/ 0 w 1533525"/>
            <a:gd name="connsiteY12" fmla="*/ 542926 h 941029"/>
            <a:gd name="connsiteX13" fmla="*/ 0 w 1533525"/>
            <a:gd name="connsiteY13" fmla="*/ 452438 h 941029"/>
            <a:gd name="connsiteX14" fmla="*/ 0 w 1533525"/>
            <a:gd name="connsiteY14" fmla="*/ 316707 h 941029"/>
            <a:gd name="connsiteX15" fmla="*/ 0 w 1533525"/>
            <a:gd name="connsiteY15" fmla="*/ 316707 h 941029"/>
            <a:gd name="connsiteX16" fmla="*/ 0 w 1533525"/>
            <a:gd name="connsiteY16" fmla="*/ 0 h 941029"/>
            <a:gd name="connsiteX0" fmla="*/ 0 w 1533525"/>
            <a:gd name="connsiteY0" fmla="*/ 0 h 941029"/>
            <a:gd name="connsiteX1" fmla="*/ 255588 w 1533525"/>
            <a:gd name="connsiteY1" fmla="*/ 0 h 941029"/>
            <a:gd name="connsiteX2" fmla="*/ 255588 w 1533525"/>
            <a:gd name="connsiteY2" fmla="*/ 0 h 941029"/>
            <a:gd name="connsiteX3" fmla="*/ 638969 w 1533525"/>
            <a:gd name="connsiteY3" fmla="*/ 0 h 941029"/>
            <a:gd name="connsiteX4" fmla="*/ 1533525 w 1533525"/>
            <a:gd name="connsiteY4" fmla="*/ 0 h 941029"/>
            <a:gd name="connsiteX5" fmla="*/ 1533525 w 1533525"/>
            <a:gd name="connsiteY5" fmla="*/ 316707 h 941029"/>
            <a:gd name="connsiteX6" fmla="*/ 1533525 w 1533525"/>
            <a:gd name="connsiteY6" fmla="*/ 316707 h 941029"/>
            <a:gd name="connsiteX7" fmla="*/ 1533525 w 1533525"/>
            <a:gd name="connsiteY7" fmla="*/ 452438 h 941029"/>
            <a:gd name="connsiteX8" fmla="*/ 1533525 w 1533525"/>
            <a:gd name="connsiteY8" fmla="*/ 542926 h 941029"/>
            <a:gd name="connsiteX9" fmla="*/ 610394 w 1533525"/>
            <a:gd name="connsiteY9" fmla="*/ 552735 h 941029"/>
            <a:gd name="connsiteX10" fmla="*/ 466847 w 1533525"/>
            <a:gd name="connsiteY10" fmla="*/ 941029 h 941029"/>
            <a:gd name="connsiteX11" fmla="*/ 236538 w 1533525"/>
            <a:gd name="connsiteY11" fmla="*/ 542927 h 941029"/>
            <a:gd name="connsiteX12" fmla="*/ 0 w 1533525"/>
            <a:gd name="connsiteY12" fmla="*/ 542926 h 941029"/>
            <a:gd name="connsiteX13" fmla="*/ 0 w 1533525"/>
            <a:gd name="connsiteY13" fmla="*/ 452438 h 941029"/>
            <a:gd name="connsiteX14" fmla="*/ 0 w 1533525"/>
            <a:gd name="connsiteY14" fmla="*/ 316707 h 941029"/>
            <a:gd name="connsiteX15" fmla="*/ 0 w 1533525"/>
            <a:gd name="connsiteY15" fmla="*/ 316707 h 941029"/>
            <a:gd name="connsiteX16" fmla="*/ 0 w 1533525"/>
            <a:gd name="connsiteY16" fmla="*/ 0 h 941029"/>
            <a:gd name="connsiteX0" fmla="*/ 0 w 1533525"/>
            <a:gd name="connsiteY0" fmla="*/ 0 h 941029"/>
            <a:gd name="connsiteX1" fmla="*/ 255588 w 1533525"/>
            <a:gd name="connsiteY1" fmla="*/ 0 h 941029"/>
            <a:gd name="connsiteX2" fmla="*/ 255588 w 1533525"/>
            <a:gd name="connsiteY2" fmla="*/ 0 h 941029"/>
            <a:gd name="connsiteX3" fmla="*/ 638969 w 1533525"/>
            <a:gd name="connsiteY3" fmla="*/ 0 h 941029"/>
            <a:gd name="connsiteX4" fmla="*/ 1533525 w 1533525"/>
            <a:gd name="connsiteY4" fmla="*/ 0 h 941029"/>
            <a:gd name="connsiteX5" fmla="*/ 1533525 w 1533525"/>
            <a:gd name="connsiteY5" fmla="*/ 316707 h 941029"/>
            <a:gd name="connsiteX6" fmla="*/ 1533525 w 1533525"/>
            <a:gd name="connsiteY6" fmla="*/ 316707 h 941029"/>
            <a:gd name="connsiteX7" fmla="*/ 1533525 w 1533525"/>
            <a:gd name="connsiteY7" fmla="*/ 452438 h 941029"/>
            <a:gd name="connsiteX8" fmla="*/ 1533525 w 1533525"/>
            <a:gd name="connsiteY8" fmla="*/ 542926 h 941029"/>
            <a:gd name="connsiteX9" fmla="*/ 610394 w 1533525"/>
            <a:gd name="connsiteY9" fmla="*/ 552735 h 941029"/>
            <a:gd name="connsiteX10" fmla="*/ 466847 w 1533525"/>
            <a:gd name="connsiteY10" fmla="*/ 941029 h 941029"/>
            <a:gd name="connsiteX11" fmla="*/ 446088 w 1533525"/>
            <a:gd name="connsiteY11" fmla="*/ 542928 h 941029"/>
            <a:gd name="connsiteX12" fmla="*/ 0 w 1533525"/>
            <a:gd name="connsiteY12" fmla="*/ 542926 h 941029"/>
            <a:gd name="connsiteX13" fmla="*/ 0 w 1533525"/>
            <a:gd name="connsiteY13" fmla="*/ 452438 h 941029"/>
            <a:gd name="connsiteX14" fmla="*/ 0 w 1533525"/>
            <a:gd name="connsiteY14" fmla="*/ 316707 h 941029"/>
            <a:gd name="connsiteX15" fmla="*/ 0 w 1533525"/>
            <a:gd name="connsiteY15" fmla="*/ 316707 h 941029"/>
            <a:gd name="connsiteX16" fmla="*/ 0 w 1533525"/>
            <a:gd name="connsiteY16" fmla="*/ 0 h 941029"/>
            <a:gd name="connsiteX0" fmla="*/ 0 w 1533525"/>
            <a:gd name="connsiteY0" fmla="*/ 0 h 941029"/>
            <a:gd name="connsiteX1" fmla="*/ 255588 w 1533525"/>
            <a:gd name="connsiteY1" fmla="*/ 0 h 941029"/>
            <a:gd name="connsiteX2" fmla="*/ 255588 w 1533525"/>
            <a:gd name="connsiteY2" fmla="*/ 0 h 941029"/>
            <a:gd name="connsiteX3" fmla="*/ 638969 w 1533525"/>
            <a:gd name="connsiteY3" fmla="*/ 0 h 941029"/>
            <a:gd name="connsiteX4" fmla="*/ 1533525 w 1533525"/>
            <a:gd name="connsiteY4" fmla="*/ 0 h 941029"/>
            <a:gd name="connsiteX5" fmla="*/ 1533525 w 1533525"/>
            <a:gd name="connsiteY5" fmla="*/ 316707 h 941029"/>
            <a:gd name="connsiteX6" fmla="*/ 1533525 w 1533525"/>
            <a:gd name="connsiteY6" fmla="*/ 316707 h 941029"/>
            <a:gd name="connsiteX7" fmla="*/ 1533525 w 1533525"/>
            <a:gd name="connsiteY7" fmla="*/ 452438 h 941029"/>
            <a:gd name="connsiteX8" fmla="*/ 1533525 w 1533525"/>
            <a:gd name="connsiteY8" fmla="*/ 542926 h 941029"/>
            <a:gd name="connsiteX9" fmla="*/ 838994 w 1533525"/>
            <a:gd name="connsiteY9" fmla="*/ 552735 h 941029"/>
            <a:gd name="connsiteX10" fmla="*/ 466847 w 1533525"/>
            <a:gd name="connsiteY10" fmla="*/ 941029 h 941029"/>
            <a:gd name="connsiteX11" fmla="*/ 446088 w 1533525"/>
            <a:gd name="connsiteY11" fmla="*/ 542928 h 941029"/>
            <a:gd name="connsiteX12" fmla="*/ 0 w 1533525"/>
            <a:gd name="connsiteY12" fmla="*/ 542926 h 941029"/>
            <a:gd name="connsiteX13" fmla="*/ 0 w 1533525"/>
            <a:gd name="connsiteY13" fmla="*/ 452438 h 941029"/>
            <a:gd name="connsiteX14" fmla="*/ 0 w 1533525"/>
            <a:gd name="connsiteY14" fmla="*/ 316707 h 941029"/>
            <a:gd name="connsiteX15" fmla="*/ 0 w 1533525"/>
            <a:gd name="connsiteY15" fmla="*/ 316707 h 941029"/>
            <a:gd name="connsiteX16" fmla="*/ 0 w 1533525"/>
            <a:gd name="connsiteY16" fmla="*/ 0 h 941029"/>
            <a:gd name="connsiteX0" fmla="*/ 0 w 1533525"/>
            <a:gd name="connsiteY0" fmla="*/ 0 h 941029"/>
            <a:gd name="connsiteX1" fmla="*/ 255588 w 1533525"/>
            <a:gd name="connsiteY1" fmla="*/ 0 h 941029"/>
            <a:gd name="connsiteX2" fmla="*/ 255588 w 1533525"/>
            <a:gd name="connsiteY2" fmla="*/ 0 h 941029"/>
            <a:gd name="connsiteX3" fmla="*/ 638969 w 1533525"/>
            <a:gd name="connsiteY3" fmla="*/ 0 h 941029"/>
            <a:gd name="connsiteX4" fmla="*/ 1533525 w 1533525"/>
            <a:gd name="connsiteY4" fmla="*/ 0 h 941029"/>
            <a:gd name="connsiteX5" fmla="*/ 1533525 w 1533525"/>
            <a:gd name="connsiteY5" fmla="*/ 316707 h 941029"/>
            <a:gd name="connsiteX6" fmla="*/ 1533525 w 1533525"/>
            <a:gd name="connsiteY6" fmla="*/ 316707 h 941029"/>
            <a:gd name="connsiteX7" fmla="*/ 1533525 w 1533525"/>
            <a:gd name="connsiteY7" fmla="*/ 452438 h 941029"/>
            <a:gd name="connsiteX8" fmla="*/ 1533525 w 1533525"/>
            <a:gd name="connsiteY8" fmla="*/ 542926 h 941029"/>
            <a:gd name="connsiteX9" fmla="*/ 838994 w 1533525"/>
            <a:gd name="connsiteY9" fmla="*/ 552735 h 941029"/>
            <a:gd name="connsiteX10" fmla="*/ 466847 w 1533525"/>
            <a:gd name="connsiteY10" fmla="*/ 941029 h 941029"/>
            <a:gd name="connsiteX11" fmla="*/ 655638 w 1533525"/>
            <a:gd name="connsiteY11" fmla="*/ 552840 h 941029"/>
            <a:gd name="connsiteX12" fmla="*/ 0 w 1533525"/>
            <a:gd name="connsiteY12" fmla="*/ 542926 h 941029"/>
            <a:gd name="connsiteX13" fmla="*/ 0 w 1533525"/>
            <a:gd name="connsiteY13" fmla="*/ 452438 h 941029"/>
            <a:gd name="connsiteX14" fmla="*/ 0 w 1533525"/>
            <a:gd name="connsiteY14" fmla="*/ 316707 h 941029"/>
            <a:gd name="connsiteX15" fmla="*/ 0 w 1533525"/>
            <a:gd name="connsiteY15" fmla="*/ 316707 h 941029"/>
            <a:gd name="connsiteX16" fmla="*/ 0 w 1533525"/>
            <a:gd name="connsiteY16" fmla="*/ 0 h 941029"/>
            <a:gd name="connsiteX0" fmla="*/ 0 w 1533525"/>
            <a:gd name="connsiteY0" fmla="*/ 0 h 941029"/>
            <a:gd name="connsiteX1" fmla="*/ 255588 w 1533525"/>
            <a:gd name="connsiteY1" fmla="*/ 0 h 941029"/>
            <a:gd name="connsiteX2" fmla="*/ 255588 w 1533525"/>
            <a:gd name="connsiteY2" fmla="*/ 0 h 941029"/>
            <a:gd name="connsiteX3" fmla="*/ 638969 w 1533525"/>
            <a:gd name="connsiteY3" fmla="*/ 0 h 941029"/>
            <a:gd name="connsiteX4" fmla="*/ 1533525 w 1533525"/>
            <a:gd name="connsiteY4" fmla="*/ 0 h 941029"/>
            <a:gd name="connsiteX5" fmla="*/ 1533525 w 1533525"/>
            <a:gd name="connsiteY5" fmla="*/ 316707 h 941029"/>
            <a:gd name="connsiteX6" fmla="*/ 1533525 w 1533525"/>
            <a:gd name="connsiteY6" fmla="*/ 316707 h 941029"/>
            <a:gd name="connsiteX7" fmla="*/ 1533525 w 1533525"/>
            <a:gd name="connsiteY7" fmla="*/ 452438 h 941029"/>
            <a:gd name="connsiteX8" fmla="*/ 1533525 w 1533525"/>
            <a:gd name="connsiteY8" fmla="*/ 542926 h 941029"/>
            <a:gd name="connsiteX9" fmla="*/ 915194 w 1533525"/>
            <a:gd name="connsiteY9" fmla="*/ 552736 h 941029"/>
            <a:gd name="connsiteX10" fmla="*/ 466847 w 1533525"/>
            <a:gd name="connsiteY10" fmla="*/ 941029 h 941029"/>
            <a:gd name="connsiteX11" fmla="*/ 655638 w 1533525"/>
            <a:gd name="connsiteY11" fmla="*/ 552840 h 941029"/>
            <a:gd name="connsiteX12" fmla="*/ 0 w 1533525"/>
            <a:gd name="connsiteY12" fmla="*/ 542926 h 941029"/>
            <a:gd name="connsiteX13" fmla="*/ 0 w 1533525"/>
            <a:gd name="connsiteY13" fmla="*/ 452438 h 941029"/>
            <a:gd name="connsiteX14" fmla="*/ 0 w 1533525"/>
            <a:gd name="connsiteY14" fmla="*/ 316707 h 941029"/>
            <a:gd name="connsiteX15" fmla="*/ 0 w 1533525"/>
            <a:gd name="connsiteY15" fmla="*/ 316707 h 941029"/>
            <a:gd name="connsiteX16" fmla="*/ 0 w 1533525"/>
            <a:gd name="connsiteY16" fmla="*/ 0 h 941029"/>
            <a:gd name="connsiteX0" fmla="*/ 0 w 1533525"/>
            <a:gd name="connsiteY0" fmla="*/ 0 h 959663"/>
            <a:gd name="connsiteX1" fmla="*/ 255588 w 1533525"/>
            <a:gd name="connsiteY1" fmla="*/ 0 h 959663"/>
            <a:gd name="connsiteX2" fmla="*/ 255588 w 1533525"/>
            <a:gd name="connsiteY2" fmla="*/ 0 h 959663"/>
            <a:gd name="connsiteX3" fmla="*/ 638969 w 1533525"/>
            <a:gd name="connsiteY3" fmla="*/ 0 h 959663"/>
            <a:gd name="connsiteX4" fmla="*/ 1533525 w 1533525"/>
            <a:gd name="connsiteY4" fmla="*/ 0 h 959663"/>
            <a:gd name="connsiteX5" fmla="*/ 1533525 w 1533525"/>
            <a:gd name="connsiteY5" fmla="*/ 316707 h 959663"/>
            <a:gd name="connsiteX6" fmla="*/ 1533525 w 1533525"/>
            <a:gd name="connsiteY6" fmla="*/ 316707 h 959663"/>
            <a:gd name="connsiteX7" fmla="*/ 1533525 w 1533525"/>
            <a:gd name="connsiteY7" fmla="*/ 452438 h 959663"/>
            <a:gd name="connsiteX8" fmla="*/ 1533525 w 1533525"/>
            <a:gd name="connsiteY8" fmla="*/ 542926 h 959663"/>
            <a:gd name="connsiteX9" fmla="*/ 915194 w 1533525"/>
            <a:gd name="connsiteY9" fmla="*/ 552736 h 959663"/>
            <a:gd name="connsiteX10" fmla="*/ 1200272 w 1533525"/>
            <a:gd name="connsiteY10" fmla="*/ 959663 h 959663"/>
            <a:gd name="connsiteX11" fmla="*/ 655638 w 1533525"/>
            <a:gd name="connsiteY11" fmla="*/ 552840 h 959663"/>
            <a:gd name="connsiteX12" fmla="*/ 0 w 1533525"/>
            <a:gd name="connsiteY12" fmla="*/ 542926 h 959663"/>
            <a:gd name="connsiteX13" fmla="*/ 0 w 1533525"/>
            <a:gd name="connsiteY13" fmla="*/ 452438 h 959663"/>
            <a:gd name="connsiteX14" fmla="*/ 0 w 1533525"/>
            <a:gd name="connsiteY14" fmla="*/ 316707 h 959663"/>
            <a:gd name="connsiteX15" fmla="*/ 0 w 1533525"/>
            <a:gd name="connsiteY15" fmla="*/ 316707 h 959663"/>
            <a:gd name="connsiteX16" fmla="*/ 0 w 1533525"/>
            <a:gd name="connsiteY16" fmla="*/ 0 h 959663"/>
            <a:gd name="connsiteX0" fmla="*/ 0 w 1533525"/>
            <a:gd name="connsiteY0" fmla="*/ 0 h 959663"/>
            <a:gd name="connsiteX1" fmla="*/ 255588 w 1533525"/>
            <a:gd name="connsiteY1" fmla="*/ 0 h 959663"/>
            <a:gd name="connsiteX2" fmla="*/ 255588 w 1533525"/>
            <a:gd name="connsiteY2" fmla="*/ 0 h 959663"/>
            <a:gd name="connsiteX3" fmla="*/ 638969 w 1533525"/>
            <a:gd name="connsiteY3" fmla="*/ 0 h 959663"/>
            <a:gd name="connsiteX4" fmla="*/ 1533525 w 1533525"/>
            <a:gd name="connsiteY4" fmla="*/ 0 h 959663"/>
            <a:gd name="connsiteX5" fmla="*/ 1533525 w 1533525"/>
            <a:gd name="connsiteY5" fmla="*/ 316707 h 959663"/>
            <a:gd name="connsiteX6" fmla="*/ 1533525 w 1533525"/>
            <a:gd name="connsiteY6" fmla="*/ 316707 h 959663"/>
            <a:gd name="connsiteX7" fmla="*/ 1533525 w 1533525"/>
            <a:gd name="connsiteY7" fmla="*/ 452438 h 959663"/>
            <a:gd name="connsiteX8" fmla="*/ 1533525 w 1533525"/>
            <a:gd name="connsiteY8" fmla="*/ 542926 h 959663"/>
            <a:gd name="connsiteX9" fmla="*/ 1324769 w 1533525"/>
            <a:gd name="connsiteY9" fmla="*/ 562053 h 959663"/>
            <a:gd name="connsiteX10" fmla="*/ 1200272 w 1533525"/>
            <a:gd name="connsiteY10" fmla="*/ 959663 h 959663"/>
            <a:gd name="connsiteX11" fmla="*/ 655638 w 1533525"/>
            <a:gd name="connsiteY11" fmla="*/ 552840 h 959663"/>
            <a:gd name="connsiteX12" fmla="*/ 0 w 1533525"/>
            <a:gd name="connsiteY12" fmla="*/ 542926 h 959663"/>
            <a:gd name="connsiteX13" fmla="*/ 0 w 1533525"/>
            <a:gd name="connsiteY13" fmla="*/ 452438 h 959663"/>
            <a:gd name="connsiteX14" fmla="*/ 0 w 1533525"/>
            <a:gd name="connsiteY14" fmla="*/ 316707 h 959663"/>
            <a:gd name="connsiteX15" fmla="*/ 0 w 1533525"/>
            <a:gd name="connsiteY15" fmla="*/ 316707 h 959663"/>
            <a:gd name="connsiteX16" fmla="*/ 0 w 1533525"/>
            <a:gd name="connsiteY16" fmla="*/ 0 h 959663"/>
            <a:gd name="connsiteX0" fmla="*/ 0 w 1533525"/>
            <a:gd name="connsiteY0" fmla="*/ 0 h 959663"/>
            <a:gd name="connsiteX1" fmla="*/ 255588 w 1533525"/>
            <a:gd name="connsiteY1" fmla="*/ 0 h 959663"/>
            <a:gd name="connsiteX2" fmla="*/ 255588 w 1533525"/>
            <a:gd name="connsiteY2" fmla="*/ 0 h 959663"/>
            <a:gd name="connsiteX3" fmla="*/ 638969 w 1533525"/>
            <a:gd name="connsiteY3" fmla="*/ 0 h 959663"/>
            <a:gd name="connsiteX4" fmla="*/ 1533525 w 1533525"/>
            <a:gd name="connsiteY4" fmla="*/ 0 h 959663"/>
            <a:gd name="connsiteX5" fmla="*/ 1533525 w 1533525"/>
            <a:gd name="connsiteY5" fmla="*/ 316707 h 959663"/>
            <a:gd name="connsiteX6" fmla="*/ 1533525 w 1533525"/>
            <a:gd name="connsiteY6" fmla="*/ 316707 h 959663"/>
            <a:gd name="connsiteX7" fmla="*/ 1533525 w 1533525"/>
            <a:gd name="connsiteY7" fmla="*/ 452438 h 959663"/>
            <a:gd name="connsiteX8" fmla="*/ 1533525 w 1533525"/>
            <a:gd name="connsiteY8" fmla="*/ 542926 h 959663"/>
            <a:gd name="connsiteX9" fmla="*/ 1324769 w 1533525"/>
            <a:gd name="connsiteY9" fmla="*/ 562053 h 959663"/>
            <a:gd name="connsiteX10" fmla="*/ 1200272 w 1533525"/>
            <a:gd name="connsiteY10" fmla="*/ 959663 h 959663"/>
            <a:gd name="connsiteX11" fmla="*/ 1112838 w 1533525"/>
            <a:gd name="connsiteY11" fmla="*/ 562157 h 959663"/>
            <a:gd name="connsiteX12" fmla="*/ 0 w 1533525"/>
            <a:gd name="connsiteY12" fmla="*/ 542926 h 959663"/>
            <a:gd name="connsiteX13" fmla="*/ 0 w 1533525"/>
            <a:gd name="connsiteY13" fmla="*/ 452438 h 959663"/>
            <a:gd name="connsiteX14" fmla="*/ 0 w 1533525"/>
            <a:gd name="connsiteY14" fmla="*/ 316707 h 959663"/>
            <a:gd name="connsiteX15" fmla="*/ 0 w 1533525"/>
            <a:gd name="connsiteY15" fmla="*/ 316707 h 959663"/>
            <a:gd name="connsiteX16" fmla="*/ 0 w 1533525"/>
            <a:gd name="connsiteY16" fmla="*/ 0 h 959663"/>
            <a:gd name="connsiteX0" fmla="*/ 0 w 1533525"/>
            <a:gd name="connsiteY0" fmla="*/ 0 h 959663"/>
            <a:gd name="connsiteX1" fmla="*/ 255588 w 1533525"/>
            <a:gd name="connsiteY1" fmla="*/ 0 h 959663"/>
            <a:gd name="connsiteX2" fmla="*/ 255588 w 1533525"/>
            <a:gd name="connsiteY2" fmla="*/ 0 h 959663"/>
            <a:gd name="connsiteX3" fmla="*/ 638969 w 1533525"/>
            <a:gd name="connsiteY3" fmla="*/ 0 h 959663"/>
            <a:gd name="connsiteX4" fmla="*/ 1533525 w 1533525"/>
            <a:gd name="connsiteY4" fmla="*/ 0 h 959663"/>
            <a:gd name="connsiteX5" fmla="*/ 1533525 w 1533525"/>
            <a:gd name="connsiteY5" fmla="*/ 316707 h 959663"/>
            <a:gd name="connsiteX6" fmla="*/ 1533525 w 1533525"/>
            <a:gd name="connsiteY6" fmla="*/ 316707 h 959663"/>
            <a:gd name="connsiteX7" fmla="*/ 1533525 w 1533525"/>
            <a:gd name="connsiteY7" fmla="*/ 452438 h 959663"/>
            <a:gd name="connsiteX8" fmla="*/ 1533525 w 1533525"/>
            <a:gd name="connsiteY8" fmla="*/ 542926 h 959663"/>
            <a:gd name="connsiteX9" fmla="*/ 1324769 w 1533525"/>
            <a:gd name="connsiteY9" fmla="*/ 534102 h 959663"/>
            <a:gd name="connsiteX10" fmla="*/ 1200272 w 1533525"/>
            <a:gd name="connsiteY10" fmla="*/ 959663 h 959663"/>
            <a:gd name="connsiteX11" fmla="*/ 1112838 w 1533525"/>
            <a:gd name="connsiteY11" fmla="*/ 562157 h 959663"/>
            <a:gd name="connsiteX12" fmla="*/ 0 w 1533525"/>
            <a:gd name="connsiteY12" fmla="*/ 542926 h 959663"/>
            <a:gd name="connsiteX13" fmla="*/ 0 w 1533525"/>
            <a:gd name="connsiteY13" fmla="*/ 452438 h 959663"/>
            <a:gd name="connsiteX14" fmla="*/ 0 w 1533525"/>
            <a:gd name="connsiteY14" fmla="*/ 316707 h 959663"/>
            <a:gd name="connsiteX15" fmla="*/ 0 w 1533525"/>
            <a:gd name="connsiteY15" fmla="*/ 316707 h 959663"/>
            <a:gd name="connsiteX16" fmla="*/ 0 w 1533525"/>
            <a:gd name="connsiteY16" fmla="*/ 0 h 959663"/>
            <a:gd name="connsiteX0" fmla="*/ 0 w 1533525"/>
            <a:gd name="connsiteY0" fmla="*/ 0 h 959663"/>
            <a:gd name="connsiteX1" fmla="*/ 255588 w 1533525"/>
            <a:gd name="connsiteY1" fmla="*/ 0 h 959663"/>
            <a:gd name="connsiteX2" fmla="*/ 255588 w 1533525"/>
            <a:gd name="connsiteY2" fmla="*/ 0 h 959663"/>
            <a:gd name="connsiteX3" fmla="*/ 638969 w 1533525"/>
            <a:gd name="connsiteY3" fmla="*/ 0 h 959663"/>
            <a:gd name="connsiteX4" fmla="*/ 1533525 w 1533525"/>
            <a:gd name="connsiteY4" fmla="*/ 0 h 959663"/>
            <a:gd name="connsiteX5" fmla="*/ 1533525 w 1533525"/>
            <a:gd name="connsiteY5" fmla="*/ 316707 h 959663"/>
            <a:gd name="connsiteX6" fmla="*/ 1533525 w 1533525"/>
            <a:gd name="connsiteY6" fmla="*/ 316707 h 959663"/>
            <a:gd name="connsiteX7" fmla="*/ 1533525 w 1533525"/>
            <a:gd name="connsiteY7" fmla="*/ 452438 h 959663"/>
            <a:gd name="connsiteX8" fmla="*/ 1533525 w 1533525"/>
            <a:gd name="connsiteY8" fmla="*/ 542926 h 959663"/>
            <a:gd name="connsiteX9" fmla="*/ 1324769 w 1533525"/>
            <a:gd name="connsiteY9" fmla="*/ 534102 h 959663"/>
            <a:gd name="connsiteX10" fmla="*/ 1200272 w 1533525"/>
            <a:gd name="connsiteY10" fmla="*/ 959663 h 959663"/>
            <a:gd name="connsiteX11" fmla="*/ 1131888 w 1533525"/>
            <a:gd name="connsiteY11" fmla="*/ 534206 h 959663"/>
            <a:gd name="connsiteX12" fmla="*/ 0 w 1533525"/>
            <a:gd name="connsiteY12" fmla="*/ 542926 h 959663"/>
            <a:gd name="connsiteX13" fmla="*/ 0 w 1533525"/>
            <a:gd name="connsiteY13" fmla="*/ 452438 h 959663"/>
            <a:gd name="connsiteX14" fmla="*/ 0 w 1533525"/>
            <a:gd name="connsiteY14" fmla="*/ 316707 h 959663"/>
            <a:gd name="connsiteX15" fmla="*/ 0 w 1533525"/>
            <a:gd name="connsiteY15" fmla="*/ 316707 h 959663"/>
            <a:gd name="connsiteX16" fmla="*/ 0 w 1533525"/>
            <a:gd name="connsiteY16" fmla="*/ 0 h 959663"/>
            <a:gd name="connsiteX0" fmla="*/ 0 w 1533525"/>
            <a:gd name="connsiteY0" fmla="*/ 0 h 959663"/>
            <a:gd name="connsiteX1" fmla="*/ 255588 w 1533525"/>
            <a:gd name="connsiteY1" fmla="*/ 0 h 959663"/>
            <a:gd name="connsiteX2" fmla="*/ 255588 w 1533525"/>
            <a:gd name="connsiteY2" fmla="*/ 0 h 959663"/>
            <a:gd name="connsiteX3" fmla="*/ 638969 w 1533525"/>
            <a:gd name="connsiteY3" fmla="*/ 0 h 959663"/>
            <a:gd name="connsiteX4" fmla="*/ 1533525 w 1533525"/>
            <a:gd name="connsiteY4" fmla="*/ 0 h 959663"/>
            <a:gd name="connsiteX5" fmla="*/ 1533525 w 1533525"/>
            <a:gd name="connsiteY5" fmla="*/ 316707 h 959663"/>
            <a:gd name="connsiteX6" fmla="*/ 1533525 w 1533525"/>
            <a:gd name="connsiteY6" fmla="*/ 316707 h 959663"/>
            <a:gd name="connsiteX7" fmla="*/ 1533525 w 1533525"/>
            <a:gd name="connsiteY7" fmla="*/ 452438 h 959663"/>
            <a:gd name="connsiteX8" fmla="*/ 1533525 w 1533525"/>
            <a:gd name="connsiteY8" fmla="*/ 542926 h 959663"/>
            <a:gd name="connsiteX9" fmla="*/ 1324769 w 1533525"/>
            <a:gd name="connsiteY9" fmla="*/ 534102 h 959663"/>
            <a:gd name="connsiteX10" fmla="*/ 1200272 w 1533525"/>
            <a:gd name="connsiteY10" fmla="*/ 959663 h 959663"/>
            <a:gd name="connsiteX11" fmla="*/ 1122363 w 1533525"/>
            <a:gd name="connsiteY11" fmla="*/ 562157 h 959663"/>
            <a:gd name="connsiteX12" fmla="*/ 0 w 1533525"/>
            <a:gd name="connsiteY12" fmla="*/ 542926 h 959663"/>
            <a:gd name="connsiteX13" fmla="*/ 0 w 1533525"/>
            <a:gd name="connsiteY13" fmla="*/ 452438 h 959663"/>
            <a:gd name="connsiteX14" fmla="*/ 0 w 1533525"/>
            <a:gd name="connsiteY14" fmla="*/ 316707 h 959663"/>
            <a:gd name="connsiteX15" fmla="*/ 0 w 1533525"/>
            <a:gd name="connsiteY15" fmla="*/ 316707 h 959663"/>
            <a:gd name="connsiteX16" fmla="*/ 0 w 1533525"/>
            <a:gd name="connsiteY16" fmla="*/ 0 h 959663"/>
            <a:gd name="connsiteX0" fmla="*/ 0 w 1533525"/>
            <a:gd name="connsiteY0" fmla="*/ 0 h 959663"/>
            <a:gd name="connsiteX1" fmla="*/ 255588 w 1533525"/>
            <a:gd name="connsiteY1" fmla="*/ 0 h 959663"/>
            <a:gd name="connsiteX2" fmla="*/ 255588 w 1533525"/>
            <a:gd name="connsiteY2" fmla="*/ 0 h 959663"/>
            <a:gd name="connsiteX3" fmla="*/ 638969 w 1533525"/>
            <a:gd name="connsiteY3" fmla="*/ 0 h 959663"/>
            <a:gd name="connsiteX4" fmla="*/ 1533525 w 1533525"/>
            <a:gd name="connsiteY4" fmla="*/ 0 h 959663"/>
            <a:gd name="connsiteX5" fmla="*/ 1533525 w 1533525"/>
            <a:gd name="connsiteY5" fmla="*/ 316707 h 959663"/>
            <a:gd name="connsiteX6" fmla="*/ 1533525 w 1533525"/>
            <a:gd name="connsiteY6" fmla="*/ 316707 h 959663"/>
            <a:gd name="connsiteX7" fmla="*/ 1533525 w 1533525"/>
            <a:gd name="connsiteY7" fmla="*/ 452438 h 959663"/>
            <a:gd name="connsiteX8" fmla="*/ 1533525 w 1533525"/>
            <a:gd name="connsiteY8" fmla="*/ 542926 h 959663"/>
            <a:gd name="connsiteX9" fmla="*/ 1324769 w 1533525"/>
            <a:gd name="connsiteY9" fmla="*/ 534102 h 959663"/>
            <a:gd name="connsiteX10" fmla="*/ 1200272 w 1533525"/>
            <a:gd name="connsiteY10" fmla="*/ 959663 h 959663"/>
            <a:gd name="connsiteX11" fmla="*/ 1112838 w 1533525"/>
            <a:gd name="connsiteY11" fmla="*/ 543523 h 959663"/>
            <a:gd name="connsiteX12" fmla="*/ 0 w 1533525"/>
            <a:gd name="connsiteY12" fmla="*/ 542926 h 959663"/>
            <a:gd name="connsiteX13" fmla="*/ 0 w 1533525"/>
            <a:gd name="connsiteY13" fmla="*/ 452438 h 959663"/>
            <a:gd name="connsiteX14" fmla="*/ 0 w 1533525"/>
            <a:gd name="connsiteY14" fmla="*/ 316707 h 959663"/>
            <a:gd name="connsiteX15" fmla="*/ 0 w 1533525"/>
            <a:gd name="connsiteY15" fmla="*/ 316707 h 959663"/>
            <a:gd name="connsiteX16" fmla="*/ 0 w 1533525"/>
            <a:gd name="connsiteY16" fmla="*/ 0 h 959663"/>
            <a:gd name="connsiteX0" fmla="*/ 0 w 1533525"/>
            <a:gd name="connsiteY0" fmla="*/ 0 h 959663"/>
            <a:gd name="connsiteX1" fmla="*/ 255588 w 1533525"/>
            <a:gd name="connsiteY1" fmla="*/ 0 h 959663"/>
            <a:gd name="connsiteX2" fmla="*/ 255588 w 1533525"/>
            <a:gd name="connsiteY2" fmla="*/ 0 h 959663"/>
            <a:gd name="connsiteX3" fmla="*/ 638969 w 1533525"/>
            <a:gd name="connsiteY3" fmla="*/ 0 h 959663"/>
            <a:gd name="connsiteX4" fmla="*/ 1533525 w 1533525"/>
            <a:gd name="connsiteY4" fmla="*/ 0 h 959663"/>
            <a:gd name="connsiteX5" fmla="*/ 1533525 w 1533525"/>
            <a:gd name="connsiteY5" fmla="*/ 316707 h 959663"/>
            <a:gd name="connsiteX6" fmla="*/ 1533525 w 1533525"/>
            <a:gd name="connsiteY6" fmla="*/ 316707 h 959663"/>
            <a:gd name="connsiteX7" fmla="*/ 1533525 w 1533525"/>
            <a:gd name="connsiteY7" fmla="*/ 452438 h 959663"/>
            <a:gd name="connsiteX8" fmla="*/ 1533525 w 1533525"/>
            <a:gd name="connsiteY8" fmla="*/ 542926 h 959663"/>
            <a:gd name="connsiteX9" fmla="*/ 1324769 w 1533525"/>
            <a:gd name="connsiteY9" fmla="*/ 562053 h 959663"/>
            <a:gd name="connsiteX10" fmla="*/ 1200272 w 1533525"/>
            <a:gd name="connsiteY10" fmla="*/ 959663 h 959663"/>
            <a:gd name="connsiteX11" fmla="*/ 1112838 w 1533525"/>
            <a:gd name="connsiteY11" fmla="*/ 543523 h 959663"/>
            <a:gd name="connsiteX12" fmla="*/ 0 w 1533525"/>
            <a:gd name="connsiteY12" fmla="*/ 542926 h 959663"/>
            <a:gd name="connsiteX13" fmla="*/ 0 w 1533525"/>
            <a:gd name="connsiteY13" fmla="*/ 452438 h 959663"/>
            <a:gd name="connsiteX14" fmla="*/ 0 w 1533525"/>
            <a:gd name="connsiteY14" fmla="*/ 316707 h 959663"/>
            <a:gd name="connsiteX15" fmla="*/ 0 w 1533525"/>
            <a:gd name="connsiteY15" fmla="*/ 316707 h 959663"/>
            <a:gd name="connsiteX16" fmla="*/ 0 w 1533525"/>
            <a:gd name="connsiteY16" fmla="*/ 0 h 959663"/>
            <a:gd name="connsiteX0" fmla="*/ 0 w 1533525"/>
            <a:gd name="connsiteY0" fmla="*/ 0 h 959663"/>
            <a:gd name="connsiteX1" fmla="*/ 255588 w 1533525"/>
            <a:gd name="connsiteY1" fmla="*/ 0 h 959663"/>
            <a:gd name="connsiteX2" fmla="*/ 255588 w 1533525"/>
            <a:gd name="connsiteY2" fmla="*/ 0 h 959663"/>
            <a:gd name="connsiteX3" fmla="*/ 638969 w 1533525"/>
            <a:gd name="connsiteY3" fmla="*/ 0 h 959663"/>
            <a:gd name="connsiteX4" fmla="*/ 1533525 w 1533525"/>
            <a:gd name="connsiteY4" fmla="*/ 0 h 959663"/>
            <a:gd name="connsiteX5" fmla="*/ 1533525 w 1533525"/>
            <a:gd name="connsiteY5" fmla="*/ 316707 h 959663"/>
            <a:gd name="connsiteX6" fmla="*/ 1533525 w 1533525"/>
            <a:gd name="connsiteY6" fmla="*/ 316707 h 959663"/>
            <a:gd name="connsiteX7" fmla="*/ 1533525 w 1533525"/>
            <a:gd name="connsiteY7" fmla="*/ 452438 h 959663"/>
            <a:gd name="connsiteX8" fmla="*/ 1533525 w 1533525"/>
            <a:gd name="connsiteY8" fmla="*/ 542926 h 959663"/>
            <a:gd name="connsiteX9" fmla="*/ 1324769 w 1533525"/>
            <a:gd name="connsiteY9" fmla="*/ 534102 h 959663"/>
            <a:gd name="connsiteX10" fmla="*/ 1200272 w 1533525"/>
            <a:gd name="connsiteY10" fmla="*/ 959663 h 959663"/>
            <a:gd name="connsiteX11" fmla="*/ 1112838 w 1533525"/>
            <a:gd name="connsiteY11" fmla="*/ 543523 h 959663"/>
            <a:gd name="connsiteX12" fmla="*/ 0 w 1533525"/>
            <a:gd name="connsiteY12" fmla="*/ 542926 h 959663"/>
            <a:gd name="connsiteX13" fmla="*/ 0 w 1533525"/>
            <a:gd name="connsiteY13" fmla="*/ 452438 h 959663"/>
            <a:gd name="connsiteX14" fmla="*/ 0 w 1533525"/>
            <a:gd name="connsiteY14" fmla="*/ 316707 h 959663"/>
            <a:gd name="connsiteX15" fmla="*/ 0 w 1533525"/>
            <a:gd name="connsiteY15" fmla="*/ 316707 h 959663"/>
            <a:gd name="connsiteX16" fmla="*/ 0 w 1533525"/>
            <a:gd name="connsiteY16" fmla="*/ 0 h 959663"/>
            <a:gd name="connsiteX0" fmla="*/ 0 w 1533525"/>
            <a:gd name="connsiteY0" fmla="*/ 0 h 959663"/>
            <a:gd name="connsiteX1" fmla="*/ 255588 w 1533525"/>
            <a:gd name="connsiteY1" fmla="*/ 0 h 959663"/>
            <a:gd name="connsiteX2" fmla="*/ 255588 w 1533525"/>
            <a:gd name="connsiteY2" fmla="*/ 0 h 959663"/>
            <a:gd name="connsiteX3" fmla="*/ 638969 w 1533525"/>
            <a:gd name="connsiteY3" fmla="*/ 0 h 959663"/>
            <a:gd name="connsiteX4" fmla="*/ 1533525 w 1533525"/>
            <a:gd name="connsiteY4" fmla="*/ 0 h 959663"/>
            <a:gd name="connsiteX5" fmla="*/ 1533525 w 1533525"/>
            <a:gd name="connsiteY5" fmla="*/ 316707 h 959663"/>
            <a:gd name="connsiteX6" fmla="*/ 1533525 w 1533525"/>
            <a:gd name="connsiteY6" fmla="*/ 316707 h 959663"/>
            <a:gd name="connsiteX7" fmla="*/ 1533525 w 1533525"/>
            <a:gd name="connsiteY7" fmla="*/ 452438 h 959663"/>
            <a:gd name="connsiteX8" fmla="*/ 1533525 w 1533525"/>
            <a:gd name="connsiteY8" fmla="*/ 542926 h 959663"/>
            <a:gd name="connsiteX9" fmla="*/ 1324769 w 1533525"/>
            <a:gd name="connsiteY9" fmla="*/ 562053 h 959663"/>
            <a:gd name="connsiteX10" fmla="*/ 1200272 w 1533525"/>
            <a:gd name="connsiteY10" fmla="*/ 959663 h 959663"/>
            <a:gd name="connsiteX11" fmla="*/ 1112838 w 1533525"/>
            <a:gd name="connsiteY11" fmla="*/ 543523 h 959663"/>
            <a:gd name="connsiteX12" fmla="*/ 0 w 1533525"/>
            <a:gd name="connsiteY12" fmla="*/ 542926 h 959663"/>
            <a:gd name="connsiteX13" fmla="*/ 0 w 1533525"/>
            <a:gd name="connsiteY13" fmla="*/ 452438 h 959663"/>
            <a:gd name="connsiteX14" fmla="*/ 0 w 1533525"/>
            <a:gd name="connsiteY14" fmla="*/ 316707 h 959663"/>
            <a:gd name="connsiteX15" fmla="*/ 0 w 1533525"/>
            <a:gd name="connsiteY15" fmla="*/ 316707 h 959663"/>
            <a:gd name="connsiteX16" fmla="*/ 0 w 1533525"/>
            <a:gd name="connsiteY16" fmla="*/ 0 h 959663"/>
            <a:gd name="connsiteX0" fmla="*/ 0 w 1533525"/>
            <a:gd name="connsiteY0" fmla="*/ 0 h 959663"/>
            <a:gd name="connsiteX1" fmla="*/ 255588 w 1533525"/>
            <a:gd name="connsiteY1" fmla="*/ 0 h 959663"/>
            <a:gd name="connsiteX2" fmla="*/ 255588 w 1533525"/>
            <a:gd name="connsiteY2" fmla="*/ 0 h 959663"/>
            <a:gd name="connsiteX3" fmla="*/ 638969 w 1533525"/>
            <a:gd name="connsiteY3" fmla="*/ 0 h 959663"/>
            <a:gd name="connsiteX4" fmla="*/ 1533525 w 1533525"/>
            <a:gd name="connsiteY4" fmla="*/ 0 h 959663"/>
            <a:gd name="connsiteX5" fmla="*/ 1533525 w 1533525"/>
            <a:gd name="connsiteY5" fmla="*/ 316707 h 959663"/>
            <a:gd name="connsiteX6" fmla="*/ 1533525 w 1533525"/>
            <a:gd name="connsiteY6" fmla="*/ 316707 h 959663"/>
            <a:gd name="connsiteX7" fmla="*/ 1533525 w 1533525"/>
            <a:gd name="connsiteY7" fmla="*/ 452438 h 959663"/>
            <a:gd name="connsiteX8" fmla="*/ 1533525 w 1533525"/>
            <a:gd name="connsiteY8" fmla="*/ 542926 h 959663"/>
            <a:gd name="connsiteX9" fmla="*/ 1296194 w 1533525"/>
            <a:gd name="connsiteY9" fmla="*/ 552736 h 959663"/>
            <a:gd name="connsiteX10" fmla="*/ 1200272 w 1533525"/>
            <a:gd name="connsiteY10" fmla="*/ 959663 h 959663"/>
            <a:gd name="connsiteX11" fmla="*/ 1112838 w 1533525"/>
            <a:gd name="connsiteY11" fmla="*/ 543523 h 959663"/>
            <a:gd name="connsiteX12" fmla="*/ 0 w 1533525"/>
            <a:gd name="connsiteY12" fmla="*/ 542926 h 959663"/>
            <a:gd name="connsiteX13" fmla="*/ 0 w 1533525"/>
            <a:gd name="connsiteY13" fmla="*/ 452438 h 959663"/>
            <a:gd name="connsiteX14" fmla="*/ 0 w 1533525"/>
            <a:gd name="connsiteY14" fmla="*/ 316707 h 959663"/>
            <a:gd name="connsiteX15" fmla="*/ 0 w 1533525"/>
            <a:gd name="connsiteY15" fmla="*/ 316707 h 959663"/>
            <a:gd name="connsiteX16" fmla="*/ 0 w 1533525"/>
            <a:gd name="connsiteY16" fmla="*/ 0 h 9596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533525" h="959663">
              <a:moveTo>
                <a:pt x="0" y="0"/>
              </a:moveTo>
              <a:lnTo>
                <a:pt x="255588" y="0"/>
              </a:lnTo>
              <a:lnTo>
                <a:pt x="255588" y="0"/>
              </a:lnTo>
              <a:lnTo>
                <a:pt x="638969" y="0"/>
              </a:lnTo>
              <a:lnTo>
                <a:pt x="1533525" y="0"/>
              </a:lnTo>
              <a:lnTo>
                <a:pt x="1533525" y="316707"/>
              </a:lnTo>
              <a:lnTo>
                <a:pt x="1533525" y="316707"/>
              </a:lnTo>
              <a:lnTo>
                <a:pt x="1533525" y="452438"/>
              </a:lnTo>
              <a:lnTo>
                <a:pt x="1533525" y="542926"/>
              </a:lnTo>
              <a:lnTo>
                <a:pt x="1296194" y="552736"/>
              </a:lnTo>
              <a:lnTo>
                <a:pt x="1200272" y="959663"/>
              </a:lnTo>
              <a:lnTo>
                <a:pt x="1112838" y="543523"/>
              </a:lnTo>
              <a:lnTo>
                <a:pt x="0" y="542926"/>
              </a:lnTo>
              <a:lnTo>
                <a:pt x="0" y="452438"/>
              </a:lnTo>
              <a:lnTo>
                <a:pt x="0" y="316707"/>
              </a:lnTo>
              <a:lnTo>
                <a:pt x="0" y="316707"/>
              </a:lnTo>
              <a:lnTo>
                <a:pt x="0" y="0"/>
              </a:lnTo>
              <a:close/>
            </a:path>
          </a:pathLst>
        </a:cu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rtlCol="0" anchor="t"/>
        <a:lstStyle/>
        <a:p>
          <a:pPr algn="l"/>
          <a:r>
            <a:rPr kumimoji="1" lang="ja-JP" altLang="en-US" sz="1100" b="1">
              <a:solidFill>
                <a:srgbClr val="0070C0"/>
              </a:solidFill>
              <a:latin typeface="BIZ UDPゴシック" panose="020B0400000000000000" pitchFamily="50" charset="-128"/>
              <a:ea typeface="BIZ UDPゴシック" panose="020B0400000000000000" pitchFamily="50" charset="-128"/>
            </a:rPr>
            <a:t>週単位の営業日数を入力してください。</a:t>
          </a:r>
        </a:p>
      </xdr:txBody>
    </xdr:sp>
    <xdr:clientData/>
  </xdr:twoCellAnchor>
  <xdr:twoCellAnchor>
    <xdr:from>
      <xdr:col>3</xdr:col>
      <xdr:colOff>66675</xdr:colOff>
      <xdr:row>14</xdr:row>
      <xdr:rowOff>123824</xdr:rowOff>
    </xdr:from>
    <xdr:to>
      <xdr:col>5</xdr:col>
      <xdr:colOff>600075</xdr:colOff>
      <xdr:row>19</xdr:row>
      <xdr:rowOff>123825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885950" y="3276599"/>
          <a:ext cx="1905000" cy="1047751"/>
        </a:xfrm>
        <a:prstGeom prst="rect">
          <a:avLst/>
        </a:prstGeom>
        <a:solidFill>
          <a:srgbClr val="92D05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BIZ UDPゴシック" panose="020B0400000000000000" pitchFamily="50" charset="-128"/>
              <a:ea typeface="BIZ UDPゴシック" panose="020B0400000000000000" pitchFamily="50" charset="-128"/>
            </a:rPr>
            <a:t>定着促進事業は</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b="1" u="sng">
              <a:solidFill>
                <a:schemeClr val="tx1"/>
              </a:solidFill>
              <a:latin typeface="BIZ UDPゴシック" panose="020B0400000000000000" pitchFamily="50" charset="-128"/>
              <a:ea typeface="BIZ UDPゴシック" panose="020B0400000000000000" pitchFamily="50" charset="-128"/>
            </a:rPr>
            <a:t>令和４年８月</a:t>
          </a:r>
          <a:r>
            <a:rPr kumimoji="1" lang="en-US" altLang="ja-JP" sz="900" b="1" u="sng">
              <a:solidFill>
                <a:schemeClr val="tx1"/>
              </a:solidFill>
              <a:latin typeface="BIZ UDPゴシック" panose="020B0400000000000000" pitchFamily="50" charset="-128"/>
              <a:ea typeface="BIZ UDPゴシック" panose="020B0400000000000000" pitchFamily="50" charset="-128"/>
            </a:rPr>
            <a:t>31</a:t>
          </a:r>
          <a:r>
            <a:rPr kumimoji="1" lang="ja-JP" altLang="en-US" sz="900" b="1" u="sng">
              <a:solidFill>
                <a:schemeClr val="tx1"/>
              </a:solidFill>
              <a:latin typeface="BIZ UDPゴシック" panose="020B0400000000000000" pitchFamily="50" charset="-128"/>
              <a:ea typeface="BIZ UDPゴシック" panose="020B0400000000000000" pitchFamily="50" charset="-128"/>
            </a:rPr>
            <a:t>日をもって</a:t>
          </a:r>
          <a:endParaRPr kumimoji="1" lang="en-US" altLang="ja-JP" sz="900" b="1" u="sng">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b="1" u="sng">
              <a:solidFill>
                <a:schemeClr val="tx1"/>
              </a:solidFill>
              <a:latin typeface="BIZ UDPゴシック" panose="020B0400000000000000" pitchFamily="50" charset="-128"/>
              <a:ea typeface="BIZ UDPゴシック" panose="020B0400000000000000" pitchFamily="50" charset="-128"/>
            </a:rPr>
            <a:t>終了しました。</a:t>
          </a:r>
          <a:endParaRPr kumimoji="1" lang="en-US" altLang="ja-JP" sz="900" b="1" u="sng">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900" b="1" u="sng">
              <a:solidFill>
                <a:schemeClr val="tx1"/>
              </a:solidFill>
              <a:latin typeface="BIZ UDPゴシック" panose="020B0400000000000000" pitchFamily="50" charset="-128"/>
              <a:ea typeface="BIZ UDPゴシック" panose="020B0400000000000000" pitchFamily="50" charset="-128"/>
            </a:rPr>
            <a:t>※</a:t>
          </a:r>
          <a:r>
            <a:rPr kumimoji="1" lang="ja-JP" altLang="en-US" sz="900" b="1" u="sng">
              <a:solidFill>
                <a:schemeClr val="tx1"/>
              </a:solidFill>
              <a:latin typeface="BIZ UDPゴシック" panose="020B0400000000000000" pitchFamily="50" charset="-128"/>
              <a:ea typeface="BIZ UDPゴシック" panose="020B0400000000000000" pitchFamily="50" charset="-128"/>
            </a:rPr>
            <a:t>年末年始の期間（令和４年</a:t>
          </a:r>
          <a:r>
            <a:rPr kumimoji="1" lang="en-US" altLang="ja-JP" sz="900" b="1" u="sng">
              <a:solidFill>
                <a:schemeClr val="tx1"/>
              </a:solidFill>
              <a:latin typeface="BIZ UDPゴシック" panose="020B0400000000000000" pitchFamily="50" charset="-128"/>
              <a:ea typeface="BIZ UDPゴシック" panose="020B0400000000000000" pitchFamily="50" charset="-128"/>
            </a:rPr>
            <a:t>12</a:t>
          </a:r>
          <a:r>
            <a:rPr kumimoji="1" lang="ja-JP" altLang="en-US" sz="900" b="1" u="sng">
              <a:solidFill>
                <a:schemeClr val="tx1"/>
              </a:solidFill>
              <a:latin typeface="BIZ UDPゴシック" panose="020B0400000000000000" pitchFamily="50" charset="-128"/>
              <a:ea typeface="BIZ UDPゴシック" panose="020B0400000000000000" pitchFamily="50" charset="-128"/>
            </a:rPr>
            <a:t>月</a:t>
          </a:r>
          <a:r>
            <a:rPr kumimoji="1" lang="en-US" altLang="ja-JP" sz="900" b="1" u="sng">
              <a:solidFill>
                <a:schemeClr val="tx1"/>
              </a:solidFill>
              <a:latin typeface="BIZ UDPゴシック" panose="020B0400000000000000" pitchFamily="50" charset="-128"/>
              <a:ea typeface="BIZ UDPゴシック" panose="020B0400000000000000" pitchFamily="50" charset="-128"/>
            </a:rPr>
            <a:t>24</a:t>
          </a:r>
          <a:r>
            <a:rPr kumimoji="1" lang="ja-JP" altLang="en-US" sz="900" b="1" u="sng">
              <a:solidFill>
                <a:schemeClr val="tx1"/>
              </a:solidFill>
              <a:latin typeface="BIZ UDPゴシック" panose="020B0400000000000000" pitchFamily="50" charset="-128"/>
              <a:ea typeface="BIZ UDPゴシック" panose="020B0400000000000000" pitchFamily="50" charset="-128"/>
            </a:rPr>
            <a:t>日から令和４年</a:t>
          </a:r>
          <a:r>
            <a:rPr kumimoji="1" lang="en-US" altLang="ja-JP" sz="900" b="1" u="sng">
              <a:solidFill>
                <a:schemeClr val="tx1"/>
              </a:solidFill>
              <a:latin typeface="BIZ UDPゴシック" panose="020B0400000000000000" pitchFamily="50" charset="-128"/>
              <a:ea typeface="BIZ UDPゴシック" panose="020B0400000000000000" pitchFamily="50" charset="-128"/>
            </a:rPr>
            <a:t>1</a:t>
          </a:r>
          <a:r>
            <a:rPr kumimoji="1" lang="ja-JP" altLang="en-US" sz="900" b="1" u="sng">
              <a:solidFill>
                <a:schemeClr val="tx1"/>
              </a:solidFill>
              <a:latin typeface="BIZ UDPゴシック" panose="020B0400000000000000" pitchFamily="50" charset="-128"/>
              <a:ea typeface="BIZ UDPゴシック" panose="020B0400000000000000" pitchFamily="50" charset="-128"/>
            </a:rPr>
            <a:t>月</a:t>
          </a:r>
          <a:r>
            <a:rPr kumimoji="1" lang="en-US" altLang="ja-JP" sz="900" b="1" u="sng">
              <a:solidFill>
                <a:schemeClr val="tx1"/>
              </a:solidFill>
              <a:latin typeface="BIZ UDPゴシック" panose="020B0400000000000000" pitchFamily="50" charset="-128"/>
              <a:ea typeface="BIZ UDPゴシック" panose="020B0400000000000000" pitchFamily="50" charset="-128"/>
            </a:rPr>
            <a:t>12</a:t>
          </a:r>
          <a:r>
            <a:rPr kumimoji="1" lang="ja-JP" altLang="en-US" sz="900" b="1" u="sng">
              <a:solidFill>
                <a:schemeClr val="tx1"/>
              </a:solidFill>
              <a:latin typeface="BIZ UDPゴシック" panose="020B0400000000000000" pitchFamily="50" charset="-128"/>
              <a:ea typeface="BIZ UDPゴシック" panose="020B0400000000000000" pitchFamily="50" charset="-128"/>
            </a:rPr>
            <a:t>日まで）に限り一時再開</a:t>
          </a:r>
          <a:endParaRPr kumimoji="1" lang="en-US" altLang="ja-JP" sz="900" b="1" u="sng">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u="sng">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pref-osaka.form.kintoneapp.com/public/0021ab14bca5b2a94c08539898f42a15bb2f38940734e52a970f6c8335191a6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28"/>
  <sheetViews>
    <sheetView workbookViewId="0">
      <selection activeCell="B7" sqref="B7:B8"/>
    </sheetView>
  </sheetViews>
  <sheetFormatPr defaultColWidth="9" defaultRowHeight="12.6" x14ac:dyDescent="0.45"/>
  <cols>
    <col min="1" max="1" width="2.09765625" style="67" customWidth="1"/>
    <col min="2" max="20" width="7.8984375" style="67" customWidth="1"/>
    <col min="21" max="16384" width="9" style="67"/>
  </cols>
  <sheetData>
    <row r="1" spans="1:29" ht="27" customHeight="1" x14ac:dyDescent="0.45">
      <c r="A1" s="66" t="s">
        <v>24</v>
      </c>
    </row>
    <row r="2" spans="1:29" ht="18" customHeight="1" x14ac:dyDescent="0.45">
      <c r="A2" s="67" t="s">
        <v>39</v>
      </c>
    </row>
    <row r="3" spans="1:29" ht="18" customHeight="1" x14ac:dyDescent="0.45">
      <c r="B3" s="68" t="s">
        <v>54</v>
      </c>
    </row>
    <row r="4" spans="1:29" ht="18" customHeight="1" x14ac:dyDescent="0.45">
      <c r="A4" s="67" t="s">
        <v>41</v>
      </c>
    </row>
    <row r="5" spans="1:29" ht="18" customHeight="1" x14ac:dyDescent="0.45">
      <c r="A5" s="69"/>
    </row>
    <row r="6" spans="1:29" ht="14.25" customHeight="1" thickBot="1" x14ac:dyDescent="0.5">
      <c r="A6" s="69"/>
      <c r="B6" s="69" t="s">
        <v>25</v>
      </c>
      <c r="H6" s="69" t="s">
        <v>33</v>
      </c>
    </row>
    <row r="7" spans="1:29" ht="18" customHeight="1" x14ac:dyDescent="0.45">
      <c r="B7" s="192"/>
      <c r="C7" s="194" t="s">
        <v>26</v>
      </c>
      <c r="D7" s="196" t="s">
        <v>9</v>
      </c>
      <c r="E7" s="198" t="s">
        <v>10</v>
      </c>
      <c r="F7" s="200" t="s">
        <v>12</v>
      </c>
      <c r="H7" s="190"/>
      <c r="I7" s="187" t="s">
        <v>26</v>
      </c>
      <c r="J7" s="188"/>
      <c r="K7" s="188"/>
      <c r="L7" s="189"/>
      <c r="M7" s="184" t="s">
        <v>35</v>
      </c>
      <c r="N7" s="185"/>
      <c r="O7" s="185"/>
      <c r="P7" s="186"/>
      <c r="Q7" s="184" t="s">
        <v>36</v>
      </c>
      <c r="R7" s="185"/>
      <c r="S7" s="185"/>
      <c r="T7" s="186"/>
      <c r="U7" s="92"/>
      <c r="V7" s="92"/>
      <c r="W7" s="92"/>
      <c r="X7" s="93"/>
      <c r="Y7" s="93"/>
      <c r="Z7" s="93"/>
      <c r="AA7" s="93"/>
      <c r="AB7" s="93"/>
      <c r="AC7" s="93"/>
    </row>
    <row r="8" spans="1:29" ht="15" customHeight="1" thickBot="1" x14ac:dyDescent="0.5">
      <c r="B8" s="193"/>
      <c r="C8" s="195"/>
      <c r="D8" s="197"/>
      <c r="E8" s="199"/>
      <c r="F8" s="201"/>
      <c r="H8" s="191"/>
      <c r="I8" s="94" t="s">
        <v>9</v>
      </c>
      <c r="J8" s="95" t="s">
        <v>10</v>
      </c>
      <c r="K8" s="96" t="s">
        <v>50</v>
      </c>
      <c r="L8" s="97" t="s">
        <v>18</v>
      </c>
      <c r="M8" s="94" t="s">
        <v>9</v>
      </c>
      <c r="N8" s="95" t="s">
        <v>10</v>
      </c>
      <c r="O8" s="96" t="s">
        <v>50</v>
      </c>
      <c r="P8" s="97" t="s">
        <v>18</v>
      </c>
      <c r="Q8" s="94" t="s">
        <v>9</v>
      </c>
      <c r="R8" s="95" t="s">
        <v>10</v>
      </c>
      <c r="S8" s="96" t="s">
        <v>50</v>
      </c>
      <c r="T8" s="97" t="s">
        <v>18</v>
      </c>
      <c r="U8" s="98"/>
      <c r="V8" s="98"/>
      <c r="W8" s="98"/>
      <c r="X8" s="93"/>
      <c r="Y8" s="93"/>
      <c r="Z8" s="93"/>
      <c r="AA8" s="99"/>
      <c r="AB8" s="99"/>
      <c r="AC8" s="99"/>
    </row>
    <row r="9" spans="1:29" ht="14.25" customHeight="1" x14ac:dyDescent="0.45">
      <c r="B9" s="100">
        <f>計算用シート!O4</f>
        <v>9</v>
      </c>
      <c r="C9" s="101">
        <f>計算用シート!P4</f>
        <v>0</v>
      </c>
      <c r="D9" s="102">
        <f>計算用シート!Q4</f>
        <v>0</v>
      </c>
      <c r="E9" s="103">
        <f>計算用シート!R4</f>
        <v>0</v>
      </c>
      <c r="F9" s="104" t="e">
        <f>計算用シート!S4</f>
        <v>#DIV/0!</v>
      </c>
      <c r="H9" s="105">
        <f>計算用シート!O17</f>
        <v>9</v>
      </c>
      <c r="I9" s="106">
        <f>計算用シート!P17</f>
        <v>0</v>
      </c>
      <c r="J9" s="107">
        <f>計算用シート!Q17</f>
        <v>0</v>
      </c>
      <c r="K9" s="108">
        <f>計算用シート!R17</f>
        <v>0</v>
      </c>
      <c r="L9" s="109">
        <f>計算用シート!S17</f>
        <v>0</v>
      </c>
      <c r="M9" s="106">
        <f>計算用シート!T17</f>
        <v>0</v>
      </c>
      <c r="N9" s="107">
        <f>計算用シート!U17</f>
        <v>0</v>
      </c>
      <c r="O9" s="108">
        <f>計算用シート!V17</f>
        <v>0</v>
      </c>
      <c r="P9" s="109">
        <f>計算用シート!W17</f>
        <v>0</v>
      </c>
      <c r="Q9" s="106">
        <f>計算用シート!X17</f>
        <v>0</v>
      </c>
      <c r="R9" s="107">
        <f>計算用シート!Y17</f>
        <v>0</v>
      </c>
      <c r="S9" s="108">
        <f>計算用シート!Z17</f>
        <v>0</v>
      </c>
      <c r="T9" s="109">
        <f>計算用シート!AA17</f>
        <v>0</v>
      </c>
      <c r="U9" s="110"/>
      <c r="V9" s="110"/>
      <c r="W9" s="110"/>
      <c r="X9" s="110"/>
      <c r="Y9" s="93"/>
      <c r="Z9" s="111"/>
      <c r="AA9" s="110"/>
      <c r="AB9" s="110"/>
      <c r="AC9" s="110"/>
    </row>
    <row r="10" spans="1:29" ht="16.5" customHeight="1" x14ac:dyDescent="0.45">
      <c r="B10" s="112">
        <f>IF(B9=12,1,B9+1)</f>
        <v>10</v>
      </c>
      <c r="C10" s="113">
        <f>計算用シート!P5</f>
        <v>0</v>
      </c>
      <c r="D10" s="114">
        <f>計算用シート!Q5</f>
        <v>0</v>
      </c>
      <c r="E10" s="115">
        <f>計算用シート!R5</f>
        <v>0</v>
      </c>
      <c r="F10" s="116" t="e">
        <f>計算用シート!S5</f>
        <v>#DIV/0!</v>
      </c>
      <c r="H10" s="117">
        <f>IF(H9=12,1,H9+1)</f>
        <v>10</v>
      </c>
      <c r="I10" s="118">
        <f>計算用シート!P18</f>
        <v>0</v>
      </c>
      <c r="J10" s="119">
        <f>計算用シート!Q18</f>
        <v>0</v>
      </c>
      <c r="K10" s="120">
        <f>計算用シート!R18</f>
        <v>0</v>
      </c>
      <c r="L10" s="121">
        <f>計算用シート!S18</f>
        <v>0</v>
      </c>
      <c r="M10" s="118">
        <f>計算用シート!T18</f>
        <v>0</v>
      </c>
      <c r="N10" s="119">
        <f>計算用シート!U18</f>
        <v>0</v>
      </c>
      <c r="O10" s="120">
        <f>計算用シート!V18</f>
        <v>0</v>
      </c>
      <c r="P10" s="121">
        <f>計算用シート!W18</f>
        <v>0</v>
      </c>
      <c r="Q10" s="118">
        <f>計算用シート!X18</f>
        <v>0</v>
      </c>
      <c r="R10" s="119">
        <f>計算用シート!Y18</f>
        <v>0</v>
      </c>
      <c r="S10" s="120">
        <f>計算用シート!Z18</f>
        <v>0</v>
      </c>
      <c r="T10" s="121">
        <f>計算用シート!AA18</f>
        <v>0</v>
      </c>
      <c r="U10" s="110"/>
      <c r="V10" s="110"/>
      <c r="W10" s="110"/>
      <c r="X10" s="110"/>
      <c r="Y10" s="93"/>
      <c r="Z10" s="111"/>
      <c r="AA10" s="110"/>
      <c r="AB10" s="110"/>
      <c r="AC10" s="110"/>
    </row>
    <row r="11" spans="1:29" ht="16.5" customHeight="1" x14ac:dyDescent="0.45">
      <c r="B11" s="112">
        <f t="shared" ref="B11:B15" si="0">IF(B10=12,1,B10+1)</f>
        <v>11</v>
      </c>
      <c r="C11" s="113">
        <f>計算用シート!P6</f>
        <v>0</v>
      </c>
      <c r="D11" s="114">
        <f>計算用シート!Q6</f>
        <v>0</v>
      </c>
      <c r="E11" s="115">
        <f>計算用シート!R6</f>
        <v>0</v>
      </c>
      <c r="F11" s="116" t="e">
        <f>計算用シート!S6</f>
        <v>#DIV/0!</v>
      </c>
      <c r="H11" s="117">
        <f t="shared" ref="H11:H15" si="1">IF(H10=12,1,H10+1)</f>
        <v>11</v>
      </c>
      <c r="I11" s="118">
        <f>計算用シート!P19</f>
        <v>0</v>
      </c>
      <c r="J11" s="119">
        <f>計算用シート!Q19</f>
        <v>0</v>
      </c>
      <c r="K11" s="120">
        <f>計算用シート!R19</f>
        <v>0</v>
      </c>
      <c r="L11" s="121">
        <f>計算用シート!S19</f>
        <v>0</v>
      </c>
      <c r="M11" s="118">
        <f>計算用シート!T19</f>
        <v>0</v>
      </c>
      <c r="N11" s="119">
        <f>計算用シート!U19</f>
        <v>0</v>
      </c>
      <c r="O11" s="120">
        <f>計算用シート!V19</f>
        <v>0</v>
      </c>
      <c r="P11" s="121">
        <f>計算用シート!W19</f>
        <v>0</v>
      </c>
      <c r="Q11" s="118">
        <f>計算用シート!X19</f>
        <v>0</v>
      </c>
      <c r="R11" s="119">
        <f>計算用シート!Y19</f>
        <v>0</v>
      </c>
      <c r="S11" s="120">
        <f>計算用シート!Z19</f>
        <v>0</v>
      </c>
      <c r="T11" s="121">
        <f>計算用シート!AA19</f>
        <v>0</v>
      </c>
      <c r="U11" s="110"/>
      <c r="V11" s="110"/>
      <c r="W11" s="110"/>
      <c r="X11" s="110"/>
      <c r="Y11" s="93"/>
      <c r="Z11" s="111"/>
      <c r="AA11" s="110"/>
      <c r="AB11" s="110"/>
      <c r="AC11" s="110"/>
    </row>
    <row r="12" spans="1:29" ht="16.5" customHeight="1" x14ac:dyDescent="0.45">
      <c r="B12" s="112">
        <f t="shared" si="0"/>
        <v>12</v>
      </c>
      <c r="C12" s="113">
        <f>計算用シート!P7</f>
        <v>0</v>
      </c>
      <c r="D12" s="114">
        <f>計算用シート!Q7</f>
        <v>0</v>
      </c>
      <c r="E12" s="115">
        <f>計算用シート!R7</f>
        <v>0</v>
      </c>
      <c r="F12" s="116" t="e">
        <f>計算用シート!S7</f>
        <v>#DIV/0!</v>
      </c>
      <c r="H12" s="117">
        <f t="shared" si="1"/>
        <v>12</v>
      </c>
      <c r="I12" s="118">
        <f>計算用シート!P20</f>
        <v>0</v>
      </c>
      <c r="J12" s="119">
        <f>計算用シート!Q20</f>
        <v>0</v>
      </c>
      <c r="K12" s="120">
        <f>計算用シート!R20</f>
        <v>0</v>
      </c>
      <c r="L12" s="121">
        <f>計算用シート!S20</f>
        <v>0</v>
      </c>
      <c r="M12" s="118">
        <f>計算用シート!T20</f>
        <v>0</v>
      </c>
      <c r="N12" s="119">
        <f>計算用シート!U20</f>
        <v>0</v>
      </c>
      <c r="O12" s="120">
        <f>計算用シート!V20</f>
        <v>0</v>
      </c>
      <c r="P12" s="121">
        <f>計算用シート!W20</f>
        <v>0</v>
      </c>
      <c r="Q12" s="118">
        <f>計算用シート!X20</f>
        <v>0</v>
      </c>
      <c r="R12" s="119">
        <f>計算用シート!Y20</f>
        <v>0</v>
      </c>
      <c r="S12" s="120">
        <f>計算用シート!Z20</f>
        <v>0</v>
      </c>
      <c r="T12" s="121">
        <f>計算用シート!AA20</f>
        <v>0</v>
      </c>
      <c r="U12" s="110"/>
      <c r="V12" s="110"/>
      <c r="W12" s="110"/>
      <c r="X12" s="110"/>
      <c r="Y12" s="93"/>
      <c r="Z12" s="111"/>
      <c r="AA12" s="110"/>
      <c r="AB12" s="110"/>
      <c r="AC12" s="110"/>
    </row>
    <row r="13" spans="1:29" ht="16.5" customHeight="1" x14ac:dyDescent="0.45">
      <c r="B13" s="112">
        <f t="shared" si="0"/>
        <v>1</v>
      </c>
      <c r="C13" s="113">
        <f>計算用シート!P8</f>
        <v>0</v>
      </c>
      <c r="D13" s="114">
        <f>計算用シート!Q8</f>
        <v>0</v>
      </c>
      <c r="E13" s="115">
        <f>計算用シート!R8</f>
        <v>0</v>
      </c>
      <c r="F13" s="116" t="e">
        <f>計算用シート!S8</f>
        <v>#DIV/0!</v>
      </c>
      <c r="H13" s="117">
        <f t="shared" si="1"/>
        <v>1</v>
      </c>
      <c r="I13" s="118">
        <f>計算用シート!P21</f>
        <v>0</v>
      </c>
      <c r="J13" s="119">
        <f>計算用シート!Q21</f>
        <v>0</v>
      </c>
      <c r="K13" s="120">
        <f>計算用シート!R21</f>
        <v>0</v>
      </c>
      <c r="L13" s="121">
        <f>計算用シート!S21</f>
        <v>0</v>
      </c>
      <c r="M13" s="118">
        <f>計算用シート!T21</f>
        <v>0</v>
      </c>
      <c r="N13" s="119">
        <f>計算用シート!U21</f>
        <v>0</v>
      </c>
      <c r="O13" s="120">
        <f>計算用シート!V21</f>
        <v>0</v>
      </c>
      <c r="P13" s="121">
        <f>計算用シート!W21</f>
        <v>0</v>
      </c>
      <c r="Q13" s="118">
        <f>計算用シート!X21</f>
        <v>0</v>
      </c>
      <c r="R13" s="119">
        <f>計算用シート!Y21</f>
        <v>0</v>
      </c>
      <c r="S13" s="120">
        <f>計算用シート!Z21</f>
        <v>0</v>
      </c>
      <c r="T13" s="121">
        <f>計算用シート!AA21</f>
        <v>0</v>
      </c>
      <c r="U13" s="110"/>
      <c r="V13" s="110"/>
      <c r="W13" s="110"/>
      <c r="X13" s="110"/>
      <c r="Y13" s="93"/>
      <c r="Z13" s="111"/>
      <c r="AA13" s="110"/>
      <c r="AB13" s="110"/>
      <c r="AC13" s="110"/>
    </row>
    <row r="14" spans="1:29" ht="16.5" customHeight="1" x14ac:dyDescent="0.45">
      <c r="B14" s="112">
        <f t="shared" si="0"/>
        <v>2</v>
      </c>
      <c r="C14" s="113">
        <f>計算用シート!P9</f>
        <v>0</v>
      </c>
      <c r="D14" s="114">
        <f>計算用シート!Q9</f>
        <v>0</v>
      </c>
      <c r="E14" s="115">
        <f>計算用シート!R9</f>
        <v>0</v>
      </c>
      <c r="F14" s="116" t="e">
        <f>計算用シート!S9</f>
        <v>#DIV/0!</v>
      </c>
      <c r="H14" s="117">
        <f t="shared" si="1"/>
        <v>2</v>
      </c>
      <c r="I14" s="118">
        <f>計算用シート!P22</f>
        <v>0</v>
      </c>
      <c r="J14" s="119">
        <f>計算用シート!Q22</f>
        <v>0</v>
      </c>
      <c r="K14" s="120">
        <f>計算用シート!R22</f>
        <v>0</v>
      </c>
      <c r="L14" s="121">
        <f>計算用シート!S22</f>
        <v>0</v>
      </c>
      <c r="M14" s="118">
        <f>計算用シート!T22</f>
        <v>0</v>
      </c>
      <c r="N14" s="119">
        <f>計算用シート!U22</f>
        <v>0</v>
      </c>
      <c r="O14" s="120">
        <f>計算用シート!V22</f>
        <v>0</v>
      </c>
      <c r="P14" s="121">
        <f>計算用シート!W22</f>
        <v>0</v>
      </c>
      <c r="Q14" s="118">
        <f>計算用シート!X22</f>
        <v>0</v>
      </c>
      <c r="R14" s="119">
        <f>計算用シート!Y22</f>
        <v>0</v>
      </c>
      <c r="S14" s="120">
        <f>計算用シート!Z22</f>
        <v>0</v>
      </c>
      <c r="T14" s="121">
        <f>計算用シート!AA22</f>
        <v>0</v>
      </c>
      <c r="U14" s="110"/>
      <c r="V14" s="110"/>
      <c r="W14" s="110"/>
      <c r="X14" s="110"/>
      <c r="Y14" s="93"/>
      <c r="Z14" s="111"/>
      <c r="AA14" s="110"/>
      <c r="AB14" s="110"/>
      <c r="AC14" s="110"/>
    </row>
    <row r="15" spans="1:29" ht="16.5" customHeight="1" thickBot="1" x14ac:dyDescent="0.5">
      <c r="B15" s="112">
        <f t="shared" si="0"/>
        <v>3</v>
      </c>
      <c r="C15" s="113">
        <f>計算用シート!P10</f>
        <v>0</v>
      </c>
      <c r="D15" s="114">
        <f>計算用シート!Q10</f>
        <v>0</v>
      </c>
      <c r="E15" s="115">
        <f>計算用シート!R10</f>
        <v>0</v>
      </c>
      <c r="F15" s="116" t="e">
        <f>計算用シート!S10</f>
        <v>#DIV/0!</v>
      </c>
      <c r="H15" s="117">
        <f t="shared" si="1"/>
        <v>3</v>
      </c>
      <c r="I15" s="118">
        <f>計算用シート!P23</f>
        <v>0</v>
      </c>
      <c r="J15" s="119">
        <f>計算用シート!Q23</f>
        <v>0</v>
      </c>
      <c r="K15" s="120">
        <f>計算用シート!R23</f>
        <v>0</v>
      </c>
      <c r="L15" s="121">
        <f>計算用シート!S23</f>
        <v>0</v>
      </c>
      <c r="M15" s="118">
        <f>計算用シート!T23</f>
        <v>0</v>
      </c>
      <c r="N15" s="119">
        <f>計算用シート!U23</f>
        <v>0</v>
      </c>
      <c r="O15" s="120">
        <f>計算用シート!V23</f>
        <v>0</v>
      </c>
      <c r="P15" s="121">
        <f>計算用シート!W23</f>
        <v>0</v>
      </c>
      <c r="Q15" s="118">
        <f>計算用シート!X23</f>
        <v>0</v>
      </c>
      <c r="R15" s="119">
        <f>計算用シート!Y23</f>
        <v>0</v>
      </c>
      <c r="S15" s="120">
        <f>計算用シート!Z23</f>
        <v>0</v>
      </c>
      <c r="T15" s="121">
        <f>計算用シート!AA23</f>
        <v>0</v>
      </c>
      <c r="U15" s="110"/>
      <c r="V15" s="110"/>
      <c r="W15" s="110"/>
      <c r="X15" s="110"/>
      <c r="Y15" s="93"/>
      <c r="Z15" s="111"/>
      <c r="AA15" s="110"/>
      <c r="AB15" s="110"/>
      <c r="AC15" s="110"/>
    </row>
    <row r="16" spans="1:29" ht="24" customHeight="1" thickTop="1" thickBot="1" x14ac:dyDescent="0.5">
      <c r="B16" s="122" t="s">
        <v>19</v>
      </c>
      <c r="C16" s="123">
        <f>SUM(C9:C15)</f>
        <v>0</v>
      </c>
      <c r="D16" s="124">
        <f>SUM(D9:D15)</f>
        <v>0</v>
      </c>
      <c r="E16" s="125">
        <f>SUM(E9:E15)</f>
        <v>0</v>
      </c>
      <c r="F16" s="126"/>
      <c r="G16" s="93"/>
      <c r="H16" s="127" t="s">
        <v>19</v>
      </c>
      <c r="I16" s="128">
        <f>計算用シート!P24</f>
        <v>0</v>
      </c>
      <c r="J16" s="129">
        <f>計算用シート!Q24</f>
        <v>0</v>
      </c>
      <c r="K16" s="130">
        <f>計算用シート!R24</f>
        <v>0</v>
      </c>
      <c r="L16" s="131">
        <f>計算用シート!S24</f>
        <v>0</v>
      </c>
      <c r="M16" s="128">
        <f>計算用シート!T24</f>
        <v>0</v>
      </c>
      <c r="N16" s="129">
        <f>計算用シート!U24</f>
        <v>0</v>
      </c>
      <c r="O16" s="130">
        <f>計算用シート!V24</f>
        <v>0</v>
      </c>
      <c r="P16" s="132">
        <f>計算用シート!W24</f>
        <v>0</v>
      </c>
      <c r="Q16" s="128">
        <f>計算用シート!X24</f>
        <v>0</v>
      </c>
      <c r="R16" s="129">
        <f>計算用シート!Y24</f>
        <v>0</v>
      </c>
      <c r="S16" s="130">
        <f>計算用シート!Z24</f>
        <v>0</v>
      </c>
      <c r="T16" s="132">
        <f>計算用シート!AA24</f>
        <v>0</v>
      </c>
      <c r="U16" s="93"/>
      <c r="V16" s="93"/>
      <c r="W16" s="93"/>
      <c r="X16" s="93"/>
      <c r="Y16" s="93"/>
      <c r="Z16" s="133"/>
      <c r="AA16" s="110"/>
      <c r="AB16" s="110"/>
      <c r="AC16" s="110"/>
    </row>
    <row r="18" spans="2:20" x14ac:dyDescent="0.45">
      <c r="B18" s="134" t="s">
        <v>53</v>
      </c>
      <c r="C18" s="93"/>
      <c r="D18" s="93"/>
      <c r="E18" s="93"/>
      <c r="L18" s="69"/>
    </row>
    <row r="19" spans="2:20" ht="13.2" thickBot="1" x14ac:dyDescent="0.5">
      <c r="B19" s="69" t="s">
        <v>31</v>
      </c>
      <c r="G19" s="69" t="s">
        <v>49</v>
      </c>
      <c r="L19" s="69"/>
      <c r="Q19" s="69"/>
    </row>
    <row r="20" spans="2:20" x14ac:dyDescent="0.45">
      <c r="B20" s="135" t="s">
        <v>32</v>
      </c>
      <c r="C20" s="136" t="s">
        <v>27</v>
      </c>
      <c r="D20" s="137" t="s">
        <v>28</v>
      </c>
      <c r="E20" s="138" t="s">
        <v>29</v>
      </c>
      <c r="G20" s="139" t="s">
        <v>32</v>
      </c>
      <c r="H20" s="140" t="s">
        <v>27</v>
      </c>
      <c r="I20" s="141" t="s">
        <v>28</v>
      </c>
      <c r="J20" s="142" t="s">
        <v>29</v>
      </c>
      <c r="L20" s="166"/>
      <c r="M20" s="167"/>
      <c r="N20" s="167"/>
      <c r="O20" s="167"/>
      <c r="P20" s="168"/>
      <c r="Q20" s="166"/>
      <c r="R20" s="167"/>
      <c r="S20" s="167"/>
      <c r="T20" s="167"/>
    </row>
    <row r="21" spans="2:20" ht="13.2" thickBot="1" x14ac:dyDescent="0.5">
      <c r="B21" s="143" t="s">
        <v>30</v>
      </c>
      <c r="C21" s="144">
        <v>6500</v>
      </c>
      <c r="D21" s="145">
        <v>5000</v>
      </c>
      <c r="E21" s="146">
        <v>3000</v>
      </c>
      <c r="G21" s="147" t="s">
        <v>30</v>
      </c>
      <c r="H21" s="148">
        <v>2500</v>
      </c>
      <c r="I21" s="149">
        <v>1800</v>
      </c>
      <c r="J21" s="150">
        <v>1100</v>
      </c>
      <c r="L21" s="166"/>
      <c r="M21" s="169"/>
      <c r="N21" s="169"/>
      <c r="O21" s="169"/>
      <c r="P21" s="168"/>
      <c r="Q21" s="166"/>
      <c r="R21" s="169"/>
      <c r="S21" s="169"/>
      <c r="T21" s="169"/>
    </row>
    <row r="22" spans="2:20" x14ac:dyDescent="0.45">
      <c r="B22" s="151">
        <f>計算用シート!AD4</f>
        <v>9</v>
      </c>
      <c r="C22" s="101">
        <f>計算用シート!AE4</f>
        <v>0</v>
      </c>
      <c r="D22" s="152">
        <f>計算用シート!AF4</f>
        <v>0</v>
      </c>
      <c r="E22" s="153">
        <f>計算用シート!AG4</f>
        <v>0</v>
      </c>
      <c r="G22" s="154">
        <f>計算用シート!AP4</f>
        <v>9</v>
      </c>
      <c r="H22" s="101">
        <f>計算用シート!AQ4</f>
        <v>0</v>
      </c>
      <c r="I22" s="152">
        <f>計算用シート!AR4</f>
        <v>0</v>
      </c>
      <c r="J22" s="153">
        <f>計算用シート!AS4</f>
        <v>0</v>
      </c>
      <c r="L22" s="170"/>
      <c r="M22" s="171"/>
      <c r="N22" s="171"/>
      <c r="O22" s="172"/>
      <c r="P22" s="168"/>
      <c r="Q22" s="170"/>
      <c r="R22" s="171"/>
      <c r="S22" s="171"/>
      <c r="T22" s="172"/>
    </row>
    <row r="23" spans="2:20" x14ac:dyDescent="0.45">
      <c r="B23" s="155">
        <f>IF(B22=12,1,B22+1)</f>
        <v>10</v>
      </c>
      <c r="C23" s="113">
        <f>計算用シート!AE5</f>
        <v>0</v>
      </c>
      <c r="D23" s="156">
        <f>計算用シート!AF5</f>
        <v>0</v>
      </c>
      <c r="E23" s="157">
        <f>計算用シート!AG5</f>
        <v>0</v>
      </c>
      <c r="G23" s="158">
        <f>IF(G22=12,1,G22+1)</f>
        <v>10</v>
      </c>
      <c r="H23" s="113">
        <f>計算用シート!AQ5</f>
        <v>0</v>
      </c>
      <c r="I23" s="156">
        <f>計算用シート!AR5</f>
        <v>0</v>
      </c>
      <c r="J23" s="157">
        <f>計算用シート!AS5</f>
        <v>0</v>
      </c>
      <c r="L23" s="170"/>
      <c r="M23" s="171"/>
      <c r="N23" s="171"/>
      <c r="O23" s="172"/>
      <c r="P23" s="168"/>
      <c r="Q23" s="170"/>
      <c r="R23" s="171"/>
      <c r="S23" s="171"/>
      <c r="T23" s="172"/>
    </row>
    <row r="24" spans="2:20" x14ac:dyDescent="0.45">
      <c r="B24" s="155">
        <f t="shared" ref="B24:B28" si="2">IF(B23=12,1,B23+1)</f>
        <v>11</v>
      </c>
      <c r="C24" s="113">
        <f>計算用シート!AE6</f>
        <v>0</v>
      </c>
      <c r="D24" s="156">
        <f>計算用シート!AF6</f>
        <v>0</v>
      </c>
      <c r="E24" s="157">
        <f>計算用シート!AG6</f>
        <v>0</v>
      </c>
      <c r="G24" s="158">
        <f t="shared" ref="G24:G28" si="3">IF(G23=12,1,G23+1)</f>
        <v>11</v>
      </c>
      <c r="H24" s="113">
        <f>計算用シート!AQ6</f>
        <v>0</v>
      </c>
      <c r="I24" s="156">
        <f>計算用シート!AR6</f>
        <v>0</v>
      </c>
      <c r="J24" s="157">
        <f>計算用シート!AS6</f>
        <v>0</v>
      </c>
      <c r="L24" s="170"/>
      <c r="M24" s="171"/>
      <c r="N24" s="171"/>
      <c r="O24" s="172"/>
      <c r="P24" s="168"/>
      <c r="Q24" s="170"/>
      <c r="R24" s="171"/>
      <c r="S24" s="171"/>
      <c r="T24" s="172"/>
    </row>
    <row r="25" spans="2:20" x14ac:dyDescent="0.45">
      <c r="B25" s="155">
        <f t="shared" si="2"/>
        <v>12</v>
      </c>
      <c r="C25" s="113">
        <f>計算用シート!AE7</f>
        <v>0</v>
      </c>
      <c r="D25" s="156">
        <f>計算用シート!AF7</f>
        <v>0</v>
      </c>
      <c r="E25" s="157">
        <f>計算用シート!AG7</f>
        <v>0</v>
      </c>
      <c r="G25" s="158">
        <f t="shared" si="3"/>
        <v>12</v>
      </c>
      <c r="H25" s="113">
        <f>計算用シート!AQ7</f>
        <v>0</v>
      </c>
      <c r="I25" s="156">
        <f>計算用シート!AR7</f>
        <v>0</v>
      </c>
      <c r="J25" s="157">
        <f>計算用シート!AS7</f>
        <v>0</v>
      </c>
      <c r="L25" s="170"/>
      <c r="M25" s="171"/>
      <c r="N25" s="171"/>
      <c r="O25" s="172"/>
      <c r="P25" s="168"/>
      <c r="Q25" s="170"/>
      <c r="R25" s="171"/>
      <c r="S25" s="171"/>
      <c r="T25" s="172"/>
    </row>
    <row r="26" spans="2:20" x14ac:dyDescent="0.45">
      <c r="B26" s="155">
        <f t="shared" si="2"/>
        <v>1</v>
      </c>
      <c r="C26" s="113">
        <f>計算用シート!AE8</f>
        <v>0</v>
      </c>
      <c r="D26" s="156">
        <f>計算用シート!AF8</f>
        <v>0</v>
      </c>
      <c r="E26" s="157">
        <f>計算用シート!AG8</f>
        <v>0</v>
      </c>
      <c r="G26" s="158">
        <f t="shared" si="3"/>
        <v>1</v>
      </c>
      <c r="H26" s="113">
        <f>計算用シート!AQ8</f>
        <v>0</v>
      </c>
      <c r="I26" s="156">
        <f>計算用シート!AR8</f>
        <v>0</v>
      </c>
      <c r="J26" s="157">
        <f>計算用シート!AS8</f>
        <v>0</v>
      </c>
      <c r="L26" s="170"/>
      <c r="M26" s="171"/>
      <c r="N26" s="171"/>
      <c r="O26" s="172"/>
      <c r="P26" s="168"/>
      <c r="Q26" s="170"/>
      <c r="R26" s="171"/>
      <c r="S26" s="171"/>
      <c r="T26" s="172"/>
    </row>
    <row r="27" spans="2:20" x14ac:dyDescent="0.45">
      <c r="B27" s="155">
        <f t="shared" si="2"/>
        <v>2</v>
      </c>
      <c r="C27" s="113">
        <f>計算用シート!AE9</f>
        <v>0</v>
      </c>
      <c r="D27" s="156">
        <f>計算用シート!AF9</f>
        <v>0</v>
      </c>
      <c r="E27" s="157">
        <f>計算用シート!AG9</f>
        <v>0</v>
      </c>
      <c r="G27" s="158">
        <f t="shared" si="3"/>
        <v>2</v>
      </c>
      <c r="H27" s="113">
        <f>計算用シート!AQ9</f>
        <v>0</v>
      </c>
      <c r="I27" s="156">
        <f>計算用シート!AR9</f>
        <v>0</v>
      </c>
      <c r="J27" s="157">
        <f>計算用シート!AS9</f>
        <v>0</v>
      </c>
      <c r="L27" s="170"/>
      <c r="M27" s="171"/>
      <c r="N27" s="171"/>
      <c r="O27" s="172"/>
      <c r="P27" s="168"/>
      <c r="Q27" s="170"/>
      <c r="R27" s="171"/>
      <c r="S27" s="171"/>
      <c r="T27" s="172"/>
    </row>
    <row r="28" spans="2:20" ht="13.2" thickBot="1" x14ac:dyDescent="0.5">
      <c r="B28" s="173">
        <f t="shared" si="2"/>
        <v>3</v>
      </c>
      <c r="C28" s="159">
        <f>計算用シート!AE10</f>
        <v>0</v>
      </c>
      <c r="D28" s="160">
        <f>計算用シート!AF10</f>
        <v>0</v>
      </c>
      <c r="E28" s="161">
        <f>計算用シート!AG10</f>
        <v>0</v>
      </c>
      <c r="G28" s="174">
        <f t="shared" si="3"/>
        <v>3</v>
      </c>
      <c r="H28" s="159">
        <f>計算用シート!AQ10</f>
        <v>0</v>
      </c>
      <c r="I28" s="160">
        <f>計算用シート!AR10</f>
        <v>0</v>
      </c>
      <c r="J28" s="161">
        <f>計算用シート!AS10</f>
        <v>0</v>
      </c>
      <c r="L28" s="170"/>
      <c r="M28" s="171"/>
      <c r="N28" s="171"/>
      <c r="O28" s="172"/>
      <c r="P28" s="168"/>
      <c r="Q28" s="170"/>
      <c r="R28" s="171"/>
      <c r="S28" s="171"/>
      <c r="T28" s="172"/>
    </row>
  </sheetData>
  <sheetProtection algorithmName="SHA-512" hashValue="gBTETQqpeh043cUhiRPTWZrGJrX3lv+sHhQKM7rVQt89WMYQsXj9se6icsuC07VaTFYdjEhy31tucki4EZQNWw==" saltValue="5kJ1gqaiLa4jkyHIoasPTA==" spinCount="100000" sheet="1" objects="1" scenarios="1"/>
  <mergeCells count="9">
    <mergeCell ref="M7:P7"/>
    <mergeCell ref="Q7:T7"/>
    <mergeCell ref="I7:L7"/>
    <mergeCell ref="H7:H8"/>
    <mergeCell ref="B7:B8"/>
    <mergeCell ref="C7:C8"/>
    <mergeCell ref="D7:D8"/>
    <mergeCell ref="E7:E8"/>
    <mergeCell ref="F7:F8"/>
  </mergeCells>
  <phoneticPr fontId="3"/>
  <pageMargins left="0.7" right="0.7" top="0.75" bottom="0.75" header="0.3" footer="0.3"/>
  <pageSetup paperSize="9" scale="3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N43"/>
  <sheetViews>
    <sheetView showGridLines="0" tabSelected="1" workbookViewId="0">
      <selection activeCell="P3" sqref="P3"/>
    </sheetView>
  </sheetViews>
  <sheetFormatPr defaultColWidth="9" defaultRowHeight="12.6" x14ac:dyDescent="0.45"/>
  <cols>
    <col min="1" max="1" width="2.09765625" style="67" customWidth="1"/>
    <col min="2" max="3" width="10.8984375" style="67" customWidth="1"/>
    <col min="4" max="12" width="9" style="67"/>
    <col min="13" max="13" width="11.5" style="67" customWidth="1"/>
    <col min="14" max="16384" width="9" style="67"/>
  </cols>
  <sheetData>
    <row r="1" spans="1:14" ht="27" customHeight="1" x14ac:dyDescent="0.45">
      <c r="A1" s="66" t="s">
        <v>23</v>
      </c>
    </row>
    <row r="2" spans="1:14" ht="18" customHeight="1" x14ac:dyDescent="0.45">
      <c r="A2" s="67" t="s">
        <v>39</v>
      </c>
    </row>
    <row r="3" spans="1:14" ht="18" customHeight="1" x14ac:dyDescent="0.45">
      <c r="B3" s="68" t="s">
        <v>54</v>
      </c>
    </row>
    <row r="4" spans="1:14" ht="18" customHeight="1" x14ac:dyDescent="0.45">
      <c r="A4" s="67" t="s">
        <v>52</v>
      </c>
    </row>
    <row r="5" spans="1:14" ht="18" customHeight="1" x14ac:dyDescent="0.45">
      <c r="A5" s="69"/>
      <c r="B5" s="67" t="s">
        <v>22</v>
      </c>
    </row>
    <row r="6" spans="1:14" ht="18" customHeight="1" x14ac:dyDescent="0.45">
      <c r="A6" s="69"/>
      <c r="B6" s="202" t="s">
        <v>47</v>
      </c>
      <c r="C6" s="202"/>
      <c r="D6" s="214" t="s">
        <v>48</v>
      </c>
      <c r="E6" s="214"/>
    </row>
    <row r="7" spans="1:14" ht="18" customHeight="1" x14ac:dyDescent="0.45">
      <c r="A7" s="67" t="s">
        <v>46</v>
      </c>
    </row>
    <row r="8" spans="1:14" ht="21" customHeight="1" thickBot="1" x14ac:dyDescent="0.2">
      <c r="A8" s="69"/>
      <c r="B8" s="70" t="s">
        <v>51</v>
      </c>
    </row>
    <row r="9" spans="1:14" ht="14.25" customHeight="1" x14ac:dyDescent="0.45">
      <c r="B9" s="208" t="s">
        <v>0</v>
      </c>
      <c r="C9" s="209"/>
      <c r="D9" s="210" t="s">
        <v>7</v>
      </c>
      <c r="E9" s="210"/>
      <c r="F9" s="210"/>
      <c r="G9" s="210" t="s">
        <v>8</v>
      </c>
      <c r="H9" s="210"/>
      <c r="I9" s="210"/>
      <c r="J9" s="210" t="s">
        <v>18</v>
      </c>
      <c r="K9" s="210"/>
      <c r="L9" s="212"/>
      <c r="M9" s="203" t="s">
        <v>40</v>
      </c>
      <c r="N9" s="162"/>
    </row>
    <row r="10" spans="1:14" ht="14.25" customHeight="1" x14ac:dyDescent="0.45">
      <c r="B10" s="71" t="s">
        <v>1</v>
      </c>
      <c r="C10" s="72" t="s">
        <v>1</v>
      </c>
      <c r="D10" s="211"/>
      <c r="E10" s="211"/>
      <c r="F10" s="211"/>
      <c r="G10" s="211"/>
      <c r="H10" s="211"/>
      <c r="I10" s="211"/>
      <c r="J10" s="211"/>
      <c r="K10" s="211"/>
      <c r="L10" s="213"/>
      <c r="M10" s="204"/>
      <c r="N10" s="162"/>
    </row>
    <row r="11" spans="1:14" ht="14.25" customHeight="1" thickBot="1" x14ac:dyDescent="0.5">
      <c r="B11" s="71" t="s">
        <v>2</v>
      </c>
      <c r="C11" s="72" t="s">
        <v>3</v>
      </c>
      <c r="D11" s="76" t="s">
        <v>4</v>
      </c>
      <c r="E11" s="76" t="s">
        <v>5</v>
      </c>
      <c r="F11" s="76" t="s">
        <v>6</v>
      </c>
      <c r="G11" s="76" t="s">
        <v>4</v>
      </c>
      <c r="H11" s="76" t="s">
        <v>5</v>
      </c>
      <c r="I11" s="76" t="s">
        <v>6</v>
      </c>
      <c r="J11" s="175" t="s">
        <v>21</v>
      </c>
      <c r="K11" s="175" t="s">
        <v>9</v>
      </c>
      <c r="L11" s="176" t="s">
        <v>10</v>
      </c>
      <c r="M11" s="205"/>
      <c r="N11" s="162"/>
    </row>
    <row r="12" spans="1:14" ht="16.5" customHeight="1" thickTop="1" thickBot="1" x14ac:dyDescent="0.5">
      <c r="B12" s="73">
        <v>44802</v>
      </c>
      <c r="C12" s="74">
        <v>44808</v>
      </c>
      <c r="D12" s="90"/>
      <c r="E12" s="91"/>
      <c r="F12" s="91"/>
      <c r="G12" s="78"/>
      <c r="H12" s="78"/>
      <c r="I12" s="79"/>
      <c r="J12" s="75">
        <f>SUM(D12:I12)</f>
        <v>0</v>
      </c>
      <c r="K12" s="63">
        <f>D12+E12+G12+H12</f>
        <v>0</v>
      </c>
      <c r="L12" s="85">
        <f>F12+I12</f>
        <v>0</v>
      </c>
      <c r="M12" s="87"/>
    </row>
    <row r="13" spans="1:14" ht="16.5" customHeight="1" thickTop="1" x14ac:dyDescent="0.45">
      <c r="B13" s="73">
        <v>44809</v>
      </c>
      <c r="C13" s="74">
        <v>44815</v>
      </c>
      <c r="D13" s="215"/>
      <c r="E13" s="216"/>
      <c r="F13" s="217"/>
      <c r="G13" s="80"/>
      <c r="H13" s="62"/>
      <c r="I13" s="81"/>
      <c r="J13" s="75">
        <f t="shared" ref="J13:J42" si="0">SUM(D13:I13)</f>
        <v>0</v>
      </c>
      <c r="K13" s="63">
        <f t="shared" ref="K13:K42" si="1">D13+E13+G13+H13</f>
        <v>0</v>
      </c>
      <c r="L13" s="85">
        <f t="shared" ref="L13:L42" si="2">F13+I13</f>
        <v>0</v>
      </c>
      <c r="M13" s="88"/>
    </row>
    <row r="14" spans="1:14" ht="16.5" customHeight="1" x14ac:dyDescent="0.45">
      <c r="B14" s="73">
        <v>44816</v>
      </c>
      <c r="C14" s="74">
        <v>44822</v>
      </c>
      <c r="D14" s="218"/>
      <c r="E14" s="219"/>
      <c r="F14" s="220"/>
      <c r="G14" s="80"/>
      <c r="H14" s="62"/>
      <c r="I14" s="81"/>
      <c r="J14" s="75">
        <f t="shared" si="0"/>
        <v>0</v>
      </c>
      <c r="K14" s="63">
        <f t="shared" si="1"/>
        <v>0</v>
      </c>
      <c r="L14" s="85">
        <f t="shared" si="2"/>
        <v>0</v>
      </c>
      <c r="M14" s="88"/>
    </row>
    <row r="15" spans="1:14" ht="16.5" customHeight="1" x14ac:dyDescent="0.45">
      <c r="B15" s="73">
        <v>44823</v>
      </c>
      <c r="C15" s="74">
        <v>44829</v>
      </c>
      <c r="D15" s="218"/>
      <c r="E15" s="219"/>
      <c r="F15" s="220"/>
      <c r="G15" s="80"/>
      <c r="H15" s="62"/>
      <c r="I15" s="81"/>
      <c r="J15" s="75">
        <f t="shared" si="0"/>
        <v>0</v>
      </c>
      <c r="K15" s="63">
        <f t="shared" si="1"/>
        <v>0</v>
      </c>
      <c r="L15" s="85">
        <f t="shared" si="2"/>
        <v>0</v>
      </c>
      <c r="M15" s="88"/>
    </row>
    <row r="16" spans="1:14" ht="16.5" customHeight="1" x14ac:dyDescent="0.45">
      <c r="B16" s="73">
        <v>44830</v>
      </c>
      <c r="C16" s="74">
        <v>44836</v>
      </c>
      <c r="D16" s="218"/>
      <c r="E16" s="219"/>
      <c r="F16" s="220"/>
      <c r="G16" s="80"/>
      <c r="H16" s="62"/>
      <c r="I16" s="81"/>
      <c r="J16" s="75">
        <f t="shared" si="0"/>
        <v>0</v>
      </c>
      <c r="K16" s="63">
        <f>D16+E16+G16+H16</f>
        <v>0</v>
      </c>
      <c r="L16" s="85">
        <f t="shared" si="2"/>
        <v>0</v>
      </c>
      <c r="M16" s="88"/>
    </row>
    <row r="17" spans="2:13" ht="16.5" customHeight="1" x14ac:dyDescent="0.45">
      <c r="B17" s="73">
        <v>44837</v>
      </c>
      <c r="C17" s="74">
        <v>44843</v>
      </c>
      <c r="D17" s="218"/>
      <c r="E17" s="219"/>
      <c r="F17" s="220"/>
      <c r="G17" s="80"/>
      <c r="H17" s="62"/>
      <c r="I17" s="81"/>
      <c r="J17" s="75">
        <f t="shared" si="0"/>
        <v>0</v>
      </c>
      <c r="K17" s="63">
        <f t="shared" si="1"/>
        <v>0</v>
      </c>
      <c r="L17" s="85">
        <f t="shared" si="2"/>
        <v>0</v>
      </c>
      <c r="M17" s="88"/>
    </row>
    <row r="18" spans="2:13" ht="16.5" customHeight="1" x14ac:dyDescent="0.45">
      <c r="B18" s="73">
        <v>44844</v>
      </c>
      <c r="C18" s="74">
        <v>44850</v>
      </c>
      <c r="D18" s="218"/>
      <c r="E18" s="219"/>
      <c r="F18" s="220"/>
      <c r="G18" s="80"/>
      <c r="H18" s="62"/>
      <c r="I18" s="81"/>
      <c r="J18" s="75">
        <f t="shared" si="0"/>
        <v>0</v>
      </c>
      <c r="K18" s="63">
        <f t="shared" si="1"/>
        <v>0</v>
      </c>
      <c r="L18" s="85">
        <f t="shared" si="2"/>
        <v>0</v>
      </c>
      <c r="M18" s="88"/>
    </row>
    <row r="19" spans="2:13" ht="16.5" customHeight="1" x14ac:dyDescent="0.45">
      <c r="B19" s="73">
        <v>44851</v>
      </c>
      <c r="C19" s="74">
        <v>44857</v>
      </c>
      <c r="D19" s="218"/>
      <c r="E19" s="219"/>
      <c r="F19" s="220"/>
      <c r="G19" s="80"/>
      <c r="H19" s="62"/>
      <c r="I19" s="81"/>
      <c r="J19" s="75">
        <f t="shared" si="0"/>
        <v>0</v>
      </c>
      <c r="K19" s="63">
        <f t="shared" si="1"/>
        <v>0</v>
      </c>
      <c r="L19" s="85">
        <f t="shared" si="2"/>
        <v>0</v>
      </c>
      <c r="M19" s="88"/>
    </row>
    <row r="20" spans="2:13" ht="16.5" customHeight="1" x14ac:dyDescent="0.45">
      <c r="B20" s="73">
        <v>44858</v>
      </c>
      <c r="C20" s="74">
        <v>44864</v>
      </c>
      <c r="D20" s="218"/>
      <c r="E20" s="219"/>
      <c r="F20" s="220"/>
      <c r="G20" s="80"/>
      <c r="H20" s="62"/>
      <c r="I20" s="81"/>
      <c r="J20" s="75">
        <f t="shared" si="0"/>
        <v>0</v>
      </c>
      <c r="K20" s="63">
        <f t="shared" si="1"/>
        <v>0</v>
      </c>
      <c r="L20" s="85">
        <f t="shared" si="2"/>
        <v>0</v>
      </c>
      <c r="M20" s="88"/>
    </row>
    <row r="21" spans="2:13" ht="16.5" customHeight="1" x14ac:dyDescent="0.45">
      <c r="B21" s="73">
        <v>44865</v>
      </c>
      <c r="C21" s="74">
        <v>44871</v>
      </c>
      <c r="D21" s="218"/>
      <c r="E21" s="219"/>
      <c r="F21" s="220"/>
      <c r="G21" s="80"/>
      <c r="H21" s="62"/>
      <c r="I21" s="81"/>
      <c r="J21" s="75">
        <f t="shared" si="0"/>
        <v>0</v>
      </c>
      <c r="K21" s="63">
        <f t="shared" si="1"/>
        <v>0</v>
      </c>
      <c r="L21" s="85">
        <f t="shared" si="2"/>
        <v>0</v>
      </c>
      <c r="M21" s="88"/>
    </row>
    <row r="22" spans="2:13" ht="16.5" customHeight="1" x14ac:dyDescent="0.45">
      <c r="B22" s="73">
        <v>44872</v>
      </c>
      <c r="C22" s="74">
        <v>44878</v>
      </c>
      <c r="D22" s="218"/>
      <c r="E22" s="219"/>
      <c r="F22" s="220"/>
      <c r="G22" s="80"/>
      <c r="H22" s="62"/>
      <c r="I22" s="81"/>
      <c r="J22" s="75">
        <f t="shared" si="0"/>
        <v>0</v>
      </c>
      <c r="K22" s="63">
        <f t="shared" si="1"/>
        <v>0</v>
      </c>
      <c r="L22" s="85">
        <f t="shared" si="2"/>
        <v>0</v>
      </c>
      <c r="M22" s="88"/>
    </row>
    <row r="23" spans="2:13" ht="16.5" customHeight="1" x14ac:dyDescent="0.45">
      <c r="B23" s="73">
        <v>44879</v>
      </c>
      <c r="C23" s="74">
        <v>44885</v>
      </c>
      <c r="D23" s="218"/>
      <c r="E23" s="219"/>
      <c r="F23" s="220"/>
      <c r="G23" s="80"/>
      <c r="H23" s="62"/>
      <c r="I23" s="81"/>
      <c r="J23" s="75">
        <f t="shared" si="0"/>
        <v>0</v>
      </c>
      <c r="K23" s="63">
        <f t="shared" si="1"/>
        <v>0</v>
      </c>
      <c r="L23" s="85">
        <f t="shared" si="2"/>
        <v>0</v>
      </c>
      <c r="M23" s="88"/>
    </row>
    <row r="24" spans="2:13" ht="16.5" customHeight="1" x14ac:dyDescent="0.45">
      <c r="B24" s="73">
        <v>44886</v>
      </c>
      <c r="C24" s="74">
        <v>44892</v>
      </c>
      <c r="D24" s="218"/>
      <c r="E24" s="219"/>
      <c r="F24" s="220"/>
      <c r="G24" s="80"/>
      <c r="H24" s="62"/>
      <c r="I24" s="81"/>
      <c r="J24" s="75">
        <f t="shared" si="0"/>
        <v>0</v>
      </c>
      <c r="K24" s="63">
        <f t="shared" si="1"/>
        <v>0</v>
      </c>
      <c r="L24" s="85">
        <f t="shared" si="2"/>
        <v>0</v>
      </c>
      <c r="M24" s="88"/>
    </row>
    <row r="25" spans="2:13" ht="16.5" customHeight="1" x14ac:dyDescent="0.45">
      <c r="B25" s="73">
        <v>44893</v>
      </c>
      <c r="C25" s="74">
        <v>44899</v>
      </c>
      <c r="D25" s="218"/>
      <c r="E25" s="219"/>
      <c r="F25" s="220"/>
      <c r="G25" s="80"/>
      <c r="H25" s="62"/>
      <c r="I25" s="81"/>
      <c r="J25" s="75">
        <f t="shared" si="0"/>
        <v>0</v>
      </c>
      <c r="K25" s="63">
        <f t="shared" si="1"/>
        <v>0</v>
      </c>
      <c r="L25" s="85">
        <f t="shared" si="2"/>
        <v>0</v>
      </c>
      <c r="M25" s="88"/>
    </row>
    <row r="26" spans="2:13" ht="16.5" customHeight="1" x14ac:dyDescent="0.45">
      <c r="B26" s="73">
        <v>44900</v>
      </c>
      <c r="C26" s="74">
        <v>44906</v>
      </c>
      <c r="D26" s="218"/>
      <c r="E26" s="219"/>
      <c r="F26" s="220"/>
      <c r="G26" s="80"/>
      <c r="H26" s="62"/>
      <c r="I26" s="81"/>
      <c r="J26" s="75">
        <f t="shared" si="0"/>
        <v>0</v>
      </c>
      <c r="K26" s="63">
        <f t="shared" si="1"/>
        <v>0</v>
      </c>
      <c r="L26" s="85">
        <f t="shared" si="2"/>
        <v>0</v>
      </c>
      <c r="M26" s="88"/>
    </row>
    <row r="27" spans="2:13" ht="16.5" customHeight="1" thickBot="1" x14ac:dyDescent="0.5">
      <c r="B27" s="73">
        <v>44907</v>
      </c>
      <c r="C27" s="74">
        <v>44913</v>
      </c>
      <c r="D27" s="224"/>
      <c r="E27" s="225"/>
      <c r="F27" s="226"/>
      <c r="G27" s="80"/>
      <c r="H27" s="62"/>
      <c r="I27" s="81"/>
      <c r="J27" s="75">
        <f t="shared" si="0"/>
        <v>0</v>
      </c>
      <c r="K27" s="63">
        <f t="shared" si="1"/>
        <v>0</v>
      </c>
      <c r="L27" s="85">
        <f t="shared" si="2"/>
        <v>0</v>
      </c>
      <c r="M27" s="88"/>
    </row>
    <row r="28" spans="2:13" ht="16.5" customHeight="1" thickTop="1" x14ac:dyDescent="0.45">
      <c r="B28" s="73">
        <v>44914</v>
      </c>
      <c r="C28" s="74">
        <v>44920</v>
      </c>
      <c r="D28" s="178"/>
      <c r="E28" s="179"/>
      <c r="F28" s="179"/>
      <c r="G28" s="177"/>
      <c r="H28" s="62"/>
      <c r="I28" s="81"/>
      <c r="J28" s="75">
        <f t="shared" si="0"/>
        <v>0</v>
      </c>
      <c r="K28" s="63">
        <f t="shared" si="1"/>
        <v>0</v>
      </c>
      <c r="L28" s="85">
        <f t="shared" si="2"/>
        <v>0</v>
      </c>
      <c r="M28" s="88"/>
    </row>
    <row r="29" spans="2:13" ht="16.5" customHeight="1" x14ac:dyDescent="0.45">
      <c r="B29" s="73">
        <v>44921</v>
      </c>
      <c r="C29" s="74">
        <v>44927</v>
      </c>
      <c r="D29" s="180"/>
      <c r="E29" s="181"/>
      <c r="F29" s="181"/>
      <c r="G29" s="177"/>
      <c r="H29" s="62"/>
      <c r="I29" s="81"/>
      <c r="J29" s="75">
        <f t="shared" si="0"/>
        <v>0</v>
      </c>
      <c r="K29" s="63">
        <f t="shared" si="1"/>
        <v>0</v>
      </c>
      <c r="L29" s="85">
        <f t="shared" si="2"/>
        <v>0</v>
      </c>
      <c r="M29" s="88"/>
    </row>
    <row r="30" spans="2:13" ht="16.5" customHeight="1" x14ac:dyDescent="0.45">
      <c r="B30" s="73">
        <v>44928</v>
      </c>
      <c r="C30" s="74">
        <v>44934</v>
      </c>
      <c r="D30" s="180"/>
      <c r="E30" s="181"/>
      <c r="F30" s="181"/>
      <c r="G30" s="177"/>
      <c r="H30" s="62"/>
      <c r="I30" s="81"/>
      <c r="J30" s="75">
        <f t="shared" si="0"/>
        <v>0</v>
      </c>
      <c r="K30" s="63">
        <f t="shared" si="1"/>
        <v>0</v>
      </c>
      <c r="L30" s="85">
        <f t="shared" si="2"/>
        <v>0</v>
      </c>
      <c r="M30" s="88"/>
    </row>
    <row r="31" spans="2:13" ht="16.5" customHeight="1" thickBot="1" x14ac:dyDescent="0.5">
      <c r="B31" s="73">
        <v>44935</v>
      </c>
      <c r="C31" s="74">
        <v>44941</v>
      </c>
      <c r="D31" s="182"/>
      <c r="E31" s="183"/>
      <c r="F31" s="183"/>
      <c r="G31" s="177"/>
      <c r="H31" s="62"/>
      <c r="I31" s="81"/>
      <c r="J31" s="75">
        <f t="shared" si="0"/>
        <v>0</v>
      </c>
      <c r="K31" s="63">
        <f t="shared" si="1"/>
        <v>0</v>
      </c>
      <c r="L31" s="85">
        <f t="shared" si="2"/>
        <v>0</v>
      </c>
      <c r="M31" s="88"/>
    </row>
    <row r="32" spans="2:13" ht="16.5" customHeight="1" thickTop="1" x14ac:dyDescent="0.45">
      <c r="B32" s="73">
        <v>44942</v>
      </c>
      <c r="C32" s="74">
        <v>44948</v>
      </c>
      <c r="D32" s="215"/>
      <c r="E32" s="216"/>
      <c r="F32" s="217"/>
      <c r="G32" s="80"/>
      <c r="H32" s="62"/>
      <c r="I32" s="81"/>
      <c r="J32" s="75">
        <f t="shared" si="0"/>
        <v>0</v>
      </c>
      <c r="K32" s="63">
        <f t="shared" si="1"/>
        <v>0</v>
      </c>
      <c r="L32" s="85">
        <f t="shared" si="2"/>
        <v>0</v>
      </c>
      <c r="M32" s="88"/>
    </row>
    <row r="33" spans="2:13" ht="16.5" customHeight="1" x14ac:dyDescent="0.45">
      <c r="B33" s="73">
        <v>44949</v>
      </c>
      <c r="C33" s="74">
        <v>44955</v>
      </c>
      <c r="D33" s="218"/>
      <c r="E33" s="219"/>
      <c r="F33" s="220"/>
      <c r="G33" s="80"/>
      <c r="H33" s="62"/>
      <c r="I33" s="81"/>
      <c r="J33" s="75">
        <f t="shared" si="0"/>
        <v>0</v>
      </c>
      <c r="K33" s="63">
        <f t="shared" si="1"/>
        <v>0</v>
      </c>
      <c r="L33" s="85">
        <f t="shared" si="2"/>
        <v>0</v>
      </c>
      <c r="M33" s="88"/>
    </row>
    <row r="34" spans="2:13" ht="16.5" customHeight="1" x14ac:dyDescent="0.45">
      <c r="B34" s="73">
        <v>44956</v>
      </c>
      <c r="C34" s="74">
        <v>44962</v>
      </c>
      <c r="D34" s="218"/>
      <c r="E34" s="219"/>
      <c r="F34" s="220"/>
      <c r="G34" s="80"/>
      <c r="H34" s="62"/>
      <c r="I34" s="81"/>
      <c r="J34" s="75">
        <f t="shared" si="0"/>
        <v>0</v>
      </c>
      <c r="K34" s="63">
        <f t="shared" si="1"/>
        <v>0</v>
      </c>
      <c r="L34" s="85">
        <f t="shared" si="2"/>
        <v>0</v>
      </c>
      <c r="M34" s="88"/>
    </row>
    <row r="35" spans="2:13" ht="16.5" customHeight="1" x14ac:dyDescent="0.45">
      <c r="B35" s="73">
        <v>44963</v>
      </c>
      <c r="C35" s="74">
        <v>44969</v>
      </c>
      <c r="D35" s="218"/>
      <c r="E35" s="219"/>
      <c r="F35" s="220"/>
      <c r="G35" s="80"/>
      <c r="H35" s="62"/>
      <c r="I35" s="81"/>
      <c r="J35" s="75">
        <f t="shared" si="0"/>
        <v>0</v>
      </c>
      <c r="K35" s="63">
        <f t="shared" si="1"/>
        <v>0</v>
      </c>
      <c r="L35" s="85">
        <f t="shared" si="2"/>
        <v>0</v>
      </c>
      <c r="M35" s="88"/>
    </row>
    <row r="36" spans="2:13" ht="16.5" customHeight="1" x14ac:dyDescent="0.45">
      <c r="B36" s="73">
        <v>44970</v>
      </c>
      <c r="C36" s="74">
        <v>44976</v>
      </c>
      <c r="D36" s="218"/>
      <c r="E36" s="219"/>
      <c r="F36" s="220"/>
      <c r="G36" s="80"/>
      <c r="H36" s="62"/>
      <c r="I36" s="81"/>
      <c r="J36" s="75">
        <f t="shared" si="0"/>
        <v>0</v>
      </c>
      <c r="K36" s="63">
        <f t="shared" si="1"/>
        <v>0</v>
      </c>
      <c r="L36" s="85">
        <f t="shared" si="2"/>
        <v>0</v>
      </c>
      <c r="M36" s="88"/>
    </row>
    <row r="37" spans="2:13" ht="16.5" customHeight="1" x14ac:dyDescent="0.45">
      <c r="B37" s="73">
        <v>44977</v>
      </c>
      <c r="C37" s="74">
        <v>44983</v>
      </c>
      <c r="D37" s="218"/>
      <c r="E37" s="219"/>
      <c r="F37" s="220"/>
      <c r="G37" s="80"/>
      <c r="H37" s="62"/>
      <c r="I37" s="81"/>
      <c r="J37" s="75">
        <f t="shared" si="0"/>
        <v>0</v>
      </c>
      <c r="K37" s="63">
        <f t="shared" si="1"/>
        <v>0</v>
      </c>
      <c r="L37" s="85">
        <f t="shared" si="2"/>
        <v>0</v>
      </c>
      <c r="M37" s="88"/>
    </row>
    <row r="38" spans="2:13" ht="16.5" customHeight="1" x14ac:dyDescent="0.45">
      <c r="B38" s="73">
        <v>44984</v>
      </c>
      <c r="C38" s="74">
        <v>44990</v>
      </c>
      <c r="D38" s="218"/>
      <c r="E38" s="219"/>
      <c r="F38" s="220"/>
      <c r="G38" s="80"/>
      <c r="H38" s="62"/>
      <c r="I38" s="81"/>
      <c r="J38" s="75">
        <f t="shared" si="0"/>
        <v>0</v>
      </c>
      <c r="K38" s="63">
        <f t="shared" si="1"/>
        <v>0</v>
      </c>
      <c r="L38" s="85">
        <f t="shared" si="2"/>
        <v>0</v>
      </c>
      <c r="M38" s="88"/>
    </row>
    <row r="39" spans="2:13" ht="16.5" customHeight="1" x14ac:dyDescent="0.45">
      <c r="B39" s="73">
        <v>44991</v>
      </c>
      <c r="C39" s="74">
        <v>44997</v>
      </c>
      <c r="D39" s="218"/>
      <c r="E39" s="219"/>
      <c r="F39" s="220"/>
      <c r="G39" s="80"/>
      <c r="H39" s="62"/>
      <c r="I39" s="81"/>
      <c r="J39" s="75">
        <f t="shared" si="0"/>
        <v>0</v>
      </c>
      <c r="K39" s="63">
        <f t="shared" si="1"/>
        <v>0</v>
      </c>
      <c r="L39" s="85">
        <f t="shared" si="2"/>
        <v>0</v>
      </c>
      <c r="M39" s="88"/>
    </row>
    <row r="40" spans="2:13" ht="16.5" customHeight="1" x14ac:dyDescent="0.45">
      <c r="B40" s="73">
        <v>44998</v>
      </c>
      <c r="C40" s="74">
        <v>45004</v>
      </c>
      <c r="D40" s="218"/>
      <c r="E40" s="219"/>
      <c r="F40" s="220"/>
      <c r="G40" s="80"/>
      <c r="H40" s="62"/>
      <c r="I40" s="81"/>
      <c r="J40" s="75">
        <f t="shared" si="0"/>
        <v>0</v>
      </c>
      <c r="K40" s="63">
        <f t="shared" si="1"/>
        <v>0</v>
      </c>
      <c r="L40" s="85">
        <f t="shared" si="2"/>
        <v>0</v>
      </c>
      <c r="M40" s="88"/>
    </row>
    <row r="41" spans="2:13" ht="16.5" customHeight="1" x14ac:dyDescent="0.45">
      <c r="B41" s="73">
        <v>45005</v>
      </c>
      <c r="C41" s="74">
        <v>45011</v>
      </c>
      <c r="D41" s="218"/>
      <c r="E41" s="219"/>
      <c r="F41" s="220"/>
      <c r="G41" s="80"/>
      <c r="H41" s="62"/>
      <c r="I41" s="81"/>
      <c r="J41" s="75">
        <f t="shared" si="0"/>
        <v>0</v>
      </c>
      <c r="K41" s="63">
        <f t="shared" si="1"/>
        <v>0</v>
      </c>
      <c r="L41" s="85">
        <f t="shared" si="2"/>
        <v>0</v>
      </c>
      <c r="M41" s="88"/>
    </row>
    <row r="42" spans="2:13" ht="16.5" customHeight="1" thickBot="1" x14ac:dyDescent="0.5">
      <c r="B42" s="73">
        <v>45012</v>
      </c>
      <c r="C42" s="74">
        <v>45016</v>
      </c>
      <c r="D42" s="221"/>
      <c r="E42" s="222"/>
      <c r="F42" s="223"/>
      <c r="G42" s="82"/>
      <c r="H42" s="83"/>
      <c r="I42" s="84"/>
      <c r="J42" s="75">
        <f t="shared" si="0"/>
        <v>0</v>
      </c>
      <c r="K42" s="63">
        <f t="shared" si="1"/>
        <v>0</v>
      </c>
      <c r="L42" s="85">
        <f t="shared" si="2"/>
        <v>0</v>
      </c>
      <c r="M42" s="89"/>
    </row>
    <row r="43" spans="2:13" ht="27" customHeight="1" thickBot="1" x14ac:dyDescent="0.5">
      <c r="B43" s="206" t="s">
        <v>18</v>
      </c>
      <c r="C43" s="207"/>
      <c r="D43" s="64">
        <f t="shared" ref="D43:M43" si="3">SUM(D12:D42)</f>
        <v>0</v>
      </c>
      <c r="E43" s="64">
        <f t="shared" si="3"/>
        <v>0</v>
      </c>
      <c r="F43" s="64">
        <f t="shared" si="3"/>
        <v>0</v>
      </c>
      <c r="G43" s="77">
        <f t="shared" si="3"/>
        <v>0</v>
      </c>
      <c r="H43" s="77">
        <f t="shared" si="3"/>
        <v>0</v>
      </c>
      <c r="I43" s="77">
        <f t="shared" si="3"/>
        <v>0</v>
      </c>
      <c r="J43" s="64">
        <f t="shared" si="3"/>
        <v>0</v>
      </c>
      <c r="K43" s="64">
        <f t="shared" si="3"/>
        <v>0</v>
      </c>
      <c r="L43" s="65">
        <f t="shared" si="3"/>
        <v>0</v>
      </c>
      <c r="M43" s="86">
        <f t="shared" si="3"/>
        <v>0</v>
      </c>
    </row>
  </sheetData>
  <sheetProtection algorithmName="SHA-512" hashValue="qw2VB8h3pEMgunkQWjQbiEI6GjosWBKY+WDyxnpBwdQJWK5HAMNXVF7tdt/pOsd/+h7+DyQhiJbDUoKW5O0cXA==" saltValue="N/czTvkva5klajLsm/C+Iw==" spinCount="100000" sheet="1" objects="1" scenarios="1"/>
  <mergeCells count="10">
    <mergeCell ref="B6:C6"/>
    <mergeCell ref="M9:M11"/>
    <mergeCell ref="B43:C43"/>
    <mergeCell ref="B9:C9"/>
    <mergeCell ref="D9:F10"/>
    <mergeCell ref="G9:I10"/>
    <mergeCell ref="J9:L10"/>
    <mergeCell ref="D6:E6"/>
    <mergeCell ref="D32:F42"/>
    <mergeCell ref="D13:F27"/>
  </mergeCells>
  <phoneticPr fontId="3"/>
  <hyperlinks>
    <hyperlink ref="D6" r:id="rId1" xr:uid="{00000000-0004-0000-0100-000000000000}"/>
  </hyperlinks>
  <pageMargins left="0.7" right="0.7" top="0.75" bottom="0.75" header="0.3" footer="0.3"/>
  <pageSetup paperSize="9" scale="6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35"/>
  <sheetViews>
    <sheetView topLeftCell="B1" workbookViewId="0">
      <selection activeCell="R7" sqref="R7 S11"/>
    </sheetView>
  </sheetViews>
  <sheetFormatPr defaultColWidth="9" defaultRowHeight="12.6" x14ac:dyDescent="0.45"/>
  <cols>
    <col min="1" max="1" width="5.8984375" style="1" customWidth="1"/>
    <col min="2" max="2" width="9" style="1"/>
    <col min="3" max="3" width="9.3984375" style="1" bestFit="1" customWidth="1"/>
    <col min="4" max="12" width="9" style="1"/>
    <col min="13" max="13" width="11.5" style="1" customWidth="1"/>
    <col min="14" max="14" width="9" style="1"/>
    <col min="15" max="15" width="11.09765625" style="1" customWidth="1"/>
    <col min="16" max="17" width="9.69921875" style="1" bestFit="1" customWidth="1"/>
    <col min="18" max="18" width="11.5" style="1" bestFit="1" customWidth="1"/>
    <col min="19" max="19" width="12" style="1" customWidth="1"/>
    <col min="20" max="22" width="9" style="1"/>
    <col min="23" max="23" width="11.09765625" style="1" bestFit="1" customWidth="1"/>
    <col min="24" max="16384" width="9" style="1"/>
  </cols>
  <sheetData>
    <row r="1" spans="1:46" ht="14.25" customHeight="1" x14ac:dyDescent="0.45">
      <c r="B1" s="242" t="s">
        <v>0</v>
      </c>
      <c r="C1" s="243"/>
      <c r="D1" s="244" t="s">
        <v>7</v>
      </c>
      <c r="E1" s="244"/>
      <c r="F1" s="244"/>
      <c r="G1" s="244" t="s">
        <v>8</v>
      </c>
      <c r="H1" s="244"/>
      <c r="I1" s="244"/>
      <c r="J1" s="244" t="s">
        <v>18</v>
      </c>
      <c r="K1" s="244"/>
      <c r="L1" s="246"/>
      <c r="M1" s="237" t="s">
        <v>40</v>
      </c>
      <c r="N1" s="165"/>
    </row>
    <row r="2" spans="1:46" ht="14.25" customHeight="1" x14ac:dyDescent="0.45">
      <c r="B2" s="27" t="s">
        <v>1</v>
      </c>
      <c r="C2" s="28" t="s">
        <v>1</v>
      </c>
      <c r="D2" s="245"/>
      <c r="E2" s="245"/>
      <c r="F2" s="245"/>
      <c r="G2" s="245"/>
      <c r="H2" s="245"/>
      <c r="I2" s="245"/>
      <c r="J2" s="245"/>
      <c r="K2" s="245"/>
      <c r="L2" s="247"/>
      <c r="M2" s="238"/>
      <c r="N2" s="165"/>
      <c r="T2" s="1" t="s">
        <v>37</v>
      </c>
      <c r="X2" s="6" t="s">
        <v>13</v>
      </c>
      <c r="Y2" s="7">
        <v>6500</v>
      </c>
      <c r="Z2" s="7">
        <v>5000</v>
      </c>
      <c r="AA2" s="7">
        <v>3000</v>
      </c>
      <c r="AB2" s="6"/>
      <c r="AD2" s="6" t="s">
        <v>16</v>
      </c>
      <c r="AE2" s="6"/>
      <c r="AF2" s="6"/>
      <c r="AG2" s="6"/>
      <c r="AH2" s="10"/>
      <c r="AJ2" s="3" t="s">
        <v>17</v>
      </c>
      <c r="AK2" s="4">
        <v>2500</v>
      </c>
      <c r="AL2" s="4">
        <v>1800</v>
      </c>
      <c r="AM2" s="4">
        <v>1500</v>
      </c>
      <c r="AN2" s="3"/>
      <c r="AP2" s="3" t="s">
        <v>16</v>
      </c>
      <c r="AQ2" s="3"/>
      <c r="AR2" s="3"/>
      <c r="AS2" s="3"/>
      <c r="AT2" s="10"/>
    </row>
    <row r="3" spans="1:46" ht="14.25" customHeight="1" thickBot="1" x14ac:dyDescent="0.5">
      <c r="A3" s="1" t="s">
        <v>3</v>
      </c>
      <c r="B3" s="27" t="s">
        <v>2</v>
      </c>
      <c r="C3" s="28" t="s">
        <v>3</v>
      </c>
      <c r="D3" s="163" t="s">
        <v>4</v>
      </c>
      <c r="E3" s="163" t="s">
        <v>5</v>
      </c>
      <c r="F3" s="163" t="s">
        <v>6</v>
      </c>
      <c r="G3" s="163" t="s">
        <v>4</v>
      </c>
      <c r="H3" s="163" t="s">
        <v>5</v>
      </c>
      <c r="I3" s="163" t="s">
        <v>6</v>
      </c>
      <c r="J3" s="163" t="s">
        <v>21</v>
      </c>
      <c r="K3" s="163" t="s">
        <v>9</v>
      </c>
      <c r="L3" s="164" t="s">
        <v>10</v>
      </c>
      <c r="M3" s="239"/>
      <c r="N3" s="165"/>
      <c r="O3" s="1" t="s">
        <v>15</v>
      </c>
      <c r="P3" s="1" t="s">
        <v>11</v>
      </c>
      <c r="Q3" s="165" t="s">
        <v>9</v>
      </c>
      <c r="R3" s="165" t="s">
        <v>10</v>
      </c>
      <c r="S3" s="1" t="s">
        <v>12</v>
      </c>
      <c r="T3" s="165" t="s">
        <v>9</v>
      </c>
      <c r="U3" s="165" t="s">
        <v>10</v>
      </c>
      <c r="V3" s="1" t="s">
        <v>20</v>
      </c>
      <c r="X3" s="6" t="s">
        <v>14</v>
      </c>
      <c r="Y3" s="8">
        <v>50</v>
      </c>
      <c r="Z3" s="8">
        <v>100</v>
      </c>
      <c r="AA3" s="8"/>
      <c r="AB3" s="6" t="s">
        <v>42</v>
      </c>
      <c r="AD3" s="6"/>
      <c r="AE3" s="7">
        <v>6500</v>
      </c>
      <c r="AF3" s="7">
        <v>5000</v>
      </c>
      <c r="AG3" s="7">
        <v>3000</v>
      </c>
      <c r="AH3" s="10"/>
      <c r="AJ3" s="3" t="s">
        <v>14</v>
      </c>
      <c r="AK3" s="5">
        <v>50</v>
      </c>
      <c r="AL3" s="5">
        <v>100</v>
      </c>
      <c r="AM3" s="5"/>
      <c r="AN3" s="3" t="s">
        <v>42</v>
      </c>
      <c r="AP3" s="3"/>
      <c r="AQ3" s="25">
        <v>2500</v>
      </c>
      <c r="AR3" s="25">
        <v>1800</v>
      </c>
      <c r="AS3" s="25">
        <v>1100</v>
      </c>
      <c r="AT3" s="10"/>
    </row>
    <row r="4" spans="1:46" ht="16.5" customHeight="1" x14ac:dyDescent="0.45">
      <c r="A4" s="11">
        <f>MONTH(C4)</f>
        <v>9</v>
      </c>
      <c r="B4" s="29">
        <f>入力シート!B12</f>
        <v>44802</v>
      </c>
      <c r="C4" s="30">
        <f>入力シート!C12</f>
        <v>44808</v>
      </c>
      <c r="D4" s="26">
        <f>IF(入力シート!D12=0,0,入力シート!D12)</f>
        <v>0</v>
      </c>
      <c r="E4" s="26">
        <f>IF(入力シート!E12=0,0,入力シート!E12)</f>
        <v>0</v>
      </c>
      <c r="F4" s="26">
        <f>IF(入力シート!F12=0,0,入力シート!F12)</f>
        <v>0</v>
      </c>
      <c r="G4" s="26">
        <f>IF(入力シート!G12=0,0,入力シート!G12)</f>
        <v>0</v>
      </c>
      <c r="H4" s="26">
        <f>IF(入力シート!H12=0,0,入力シート!H12)</f>
        <v>0</v>
      </c>
      <c r="I4" s="26">
        <f>IF(入力シート!I12=0,0,入力シート!I12)</f>
        <v>0</v>
      </c>
      <c r="J4" s="33">
        <f>SUM(D4:I4)</f>
        <v>0</v>
      </c>
      <c r="K4" s="33">
        <f>D4+E4+G4+H4</f>
        <v>0</v>
      </c>
      <c r="L4" s="34">
        <f>F4+I4</f>
        <v>0</v>
      </c>
      <c r="M4" s="58">
        <f>IF(入力シート!M12=0,0,入力シート!M12)</f>
        <v>0</v>
      </c>
      <c r="N4" s="2"/>
      <c r="O4" s="15">
        <f>$A$4</f>
        <v>9</v>
      </c>
      <c r="P4" s="16">
        <f t="shared" ref="P4:P10" si="0">SUMIF($A:$A,$O4,$J:$J)</f>
        <v>0</v>
      </c>
      <c r="Q4" s="16">
        <f t="shared" ref="Q4:Q10" si="1">SUMIF($A:$A,$O4,$K:$K)</f>
        <v>0</v>
      </c>
      <c r="R4" s="17">
        <f t="shared" ref="R4:R10" si="2">SUMIF($A:$A,$O4,$L:$L)</f>
        <v>0</v>
      </c>
      <c r="S4" s="20" t="e">
        <f>Q4/P4</f>
        <v>#DIV/0!</v>
      </c>
      <c r="T4" s="16">
        <f t="shared" ref="T4:T10" si="3">SUMIF($A:$A,$O4,$D:$D)+SUMIF($A:$A,$O4,$E:$E)</f>
        <v>0</v>
      </c>
      <c r="U4" s="17">
        <f t="shared" ref="U4:U10" si="4">SUMIF($A:$A,$O4,$F:$F)</f>
        <v>0</v>
      </c>
      <c r="V4" s="2">
        <f>SUM(T4:U4)</f>
        <v>0</v>
      </c>
      <c r="X4" s="60">
        <f>$A$4</f>
        <v>9</v>
      </c>
      <c r="Y4" s="19" t="e">
        <f t="shared" ref="Y4:Z10" si="5">ROUNDDOWN(Y$3*$AB4*$S4,0)</f>
        <v>#DIV/0!</v>
      </c>
      <c r="Z4" s="19" t="e">
        <f t="shared" si="5"/>
        <v>#DIV/0!</v>
      </c>
      <c r="AA4" s="19"/>
      <c r="AB4" s="19">
        <f t="shared" ref="AB4:AB10" si="6">SUMIF($A:$A,$X4,$M:$M)</f>
        <v>0</v>
      </c>
      <c r="AD4" s="12">
        <f>$A$4</f>
        <v>9</v>
      </c>
      <c r="AE4" s="19">
        <f>IF(Q4=0,0,IF(Q4&gt;Y4,Y4,Q4))</f>
        <v>0</v>
      </c>
      <c r="AF4" s="19">
        <f>IF(Q4=0,0,IF(Q4&lt;=Y4,0,IF(Q4&gt;Z4,Z4-Y4,Q4-Y4)))</f>
        <v>0</v>
      </c>
      <c r="AG4" s="19">
        <f>IF(Q4=0,0,IF(Q4&lt;=Z4,0,Q4-Z4))</f>
        <v>0</v>
      </c>
      <c r="AH4" s="10"/>
      <c r="AJ4" s="13">
        <f>$A$4</f>
        <v>9</v>
      </c>
      <c r="AK4" s="24">
        <f t="shared" ref="AK4:AL10" si="7">ROUNDDOWN(AK$3*$AN4,0)</f>
        <v>0</v>
      </c>
      <c r="AL4" s="24">
        <f t="shared" si="7"/>
        <v>0</v>
      </c>
      <c r="AM4" s="24"/>
      <c r="AN4" s="24">
        <f t="shared" ref="AN4:AN10" si="8">SUMIF($A:$A,$AJ4,$M:$M)</f>
        <v>0</v>
      </c>
      <c r="AP4" s="13">
        <f>$A$4</f>
        <v>9</v>
      </c>
      <c r="AQ4" s="24">
        <f t="shared" ref="AQ4:AQ10" si="9">IF(P4=0,0,IF(P4&gt;AK4,AK4,P4))</f>
        <v>0</v>
      </c>
      <c r="AR4" s="24">
        <f>IF(P4=0,0,IF(P4&lt;=AK4,0,IF(P4&gt;AL4,AL4-AK4,P4-AK4)))</f>
        <v>0</v>
      </c>
      <c r="AS4" s="24">
        <f>IF(P4=0,0,IF(P4&lt;=AL4,0,P4-AL4))</f>
        <v>0</v>
      </c>
      <c r="AT4" s="10"/>
    </row>
    <row r="5" spans="1:46" ht="16.5" customHeight="1" x14ac:dyDescent="0.45">
      <c r="A5" s="11">
        <f t="shared" ref="A5:A15" si="10">MONTH(C5)</f>
        <v>9</v>
      </c>
      <c r="B5" s="29">
        <f>入力シート!B13</f>
        <v>44809</v>
      </c>
      <c r="C5" s="30">
        <f>入力シート!C13</f>
        <v>44815</v>
      </c>
      <c r="D5" s="26">
        <f>IF(入力シート!D13=0,0,入力シート!D13)</f>
        <v>0</v>
      </c>
      <c r="E5" s="26">
        <f>IF(入力シート!E13=0,0,入力シート!E13)</f>
        <v>0</v>
      </c>
      <c r="F5" s="26">
        <f>IF(入力シート!F13=0,0,入力シート!F13)</f>
        <v>0</v>
      </c>
      <c r="G5" s="26">
        <f>IF(入力シート!G13=0,0,入力シート!G13)</f>
        <v>0</v>
      </c>
      <c r="H5" s="26">
        <f>IF(入力シート!H13=0,0,入力シート!H13)</f>
        <v>0</v>
      </c>
      <c r="I5" s="26">
        <f>IF(入力シート!I13=0,0,入力シート!I13)</f>
        <v>0</v>
      </c>
      <c r="J5" s="33">
        <f t="shared" ref="J5:J15" si="11">SUM(D5:I5)</f>
        <v>0</v>
      </c>
      <c r="K5" s="33">
        <f t="shared" ref="K5:K15" si="12">D5+E5+G5+H5</f>
        <v>0</v>
      </c>
      <c r="L5" s="34">
        <f t="shared" ref="L5:L15" si="13">F5+I5</f>
        <v>0</v>
      </c>
      <c r="M5" s="59">
        <f>IF(入力シート!M13=0,0,入力シート!M13)</f>
        <v>0</v>
      </c>
      <c r="N5" s="2"/>
      <c r="O5" s="15">
        <f>IF(O4=12,1,O4+1)</f>
        <v>10</v>
      </c>
      <c r="P5" s="16">
        <f t="shared" si="0"/>
        <v>0</v>
      </c>
      <c r="Q5" s="16">
        <f t="shared" si="1"/>
        <v>0</v>
      </c>
      <c r="R5" s="17">
        <f t="shared" si="2"/>
        <v>0</v>
      </c>
      <c r="S5" s="20" t="e">
        <f t="shared" ref="S5:S10" si="14">Q5/P5</f>
        <v>#DIV/0!</v>
      </c>
      <c r="T5" s="16">
        <f t="shared" si="3"/>
        <v>0</v>
      </c>
      <c r="U5" s="17">
        <f t="shared" si="4"/>
        <v>0</v>
      </c>
      <c r="V5" s="2">
        <f t="shared" ref="V5:V10" si="15">SUM(T5:U5)</f>
        <v>0</v>
      </c>
      <c r="X5" s="12">
        <f>IF(X4=12,1,X4+1)</f>
        <v>10</v>
      </c>
      <c r="Y5" s="19" t="e">
        <f t="shared" si="5"/>
        <v>#DIV/0!</v>
      </c>
      <c r="Z5" s="19" t="e">
        <f t="shared" si="5"/>
        <v>#DIV/0!</v>
      </c>
      <c r="AA5" s="19"/>
      <c r="AB5" s="19">
        <f t="shared" si="6"/>
        <v>0</v>
      </c>
      <c r="AD5" s="12">
        <f>IF(AD4=12,1,AD4+1)</f>
        <v>10</v>
      </c>
      <c r="AE5" s="19">
        <f t="shared" ref="AE5:AE10" si="16">IF(Q5=0,0,IF(Q5&gt;Y5,Y5,Q5))</f>
        <v>0</v>
      </c>
      <c r="AF5" s="19">
        <f t="shared" ref="AF5:AF10" si="17">IF(Q5=0,0,IF(Q5&lt;=Y5,0,IF(Q5&gt;Z5,Z5-Y5,Q5-Y5)))</f>
        <v>0</v>
      </c>
      <c r="AG5" s="19">
        <f t="shared" ref="AG5:AG10" si="18">IF(Q5=0,0,IF(Q5&lt;=Z5,0,Q5-Z5))</f>
        <v>0</v>
      </c>
      <c r="AH5" s="10"/>
      <c r="AJ5" s="13">
        <f>IF(AJ4=12,1,AJ4+1)</f>
        <v>10</v>
      </c>
      <c r="AK5" s="24">
        <f t="shared" si="7"/>
        <v>0</v>
      </c>
      <c r="AL5" s="24">
        <f t="shared" si="7"/>
        <v>0</v>
      </c>
      <c r="AM5" s="24"/>
      <c r="AN5" s="24">
        <f t="shared" si="8"/>
        <v>0</v>
      </c>
      <c r="AP5" s="13">
        <f>IF(AP4=12,1,AP4+1)</f>
        <v>10</v>
      </c>
      <c r="AQ5" s="24">
        <f t="shared" si="9"/>
        <v>0</v>
      </c>
      <c r="AR5" s="24">
        <f t="shared" ref="AR5:AR10" si="19">IF(P5=0,0,IF(P5&lt;=AK5,0,IF(P5&gt;AL5,AL5-AK5,P5-AK5)))</f>
        <v>0</v>
      </c>
      <c r="AS5" s="24">
        <f t="shared" ref="AS5:AS10" si="20">IF(P5=0,0,IF(P5&lt;=AL5,0,P5-AL5))</f>
        <v>0</v>
      </c>
      <c r="AT5" s="10"/>
    </row>
    <row r="6" spans="1:46" ht="16.5" customHeight="1" x14ac:dyDescent="0.45">
      <c r="A6" s="11">
        <f t="shared" si="10"/>
        <v>9</v>
      </c>
      <c r="B6" s="29">
        <f>入力シート!B14</f>
        <v>44816</v>
      </c>
      <c r="C6" s="30">
        <f>入力シート!C14</f>
        <v>44822</v>
      </c>
      <c r="D6" s="26">
        <f>IF(入力シート!D14=0,0,入力シート!D14)</f>
        <v>0</v>
      </c>
      <c r="E6" s="26">
        <f>IF(入力シート!E14=0,0,入力シート!E14)</f>
        <v>0</v>
      </c>
      <c r="F6" s="26">
        <f>IF(入力シート!F14=0,0,入力シート!F14)</f>
        <v>0</v>
      </c>
      <c r="G6" s="26">
        <f>IF(入力シート!G14=0,0,入力シート!G14)</f>
        <v>0</v>
      </c>
      <c r="H6" s="26">
        <f>IF(入力シート!H14=0,0,入力シート!H14)</f>
        <v>0</v>
      </c>
      <c r="I6" s="26">
        <f>IF(入力シート!I14=0,0,入力シート!I14)</f>
        <v>0</v>
      </c>
      <c r="J6" s="33">
        <f t="shared" si="11"/>
        <v>0</v>
      </c>
      <c r="K6" s="33">
        <f t="shared" si="12"/>
        <v>0</v>
      </c>
      <c r="L6" s="34">
        <f t="shared" si="13"/>
        <v>0</v>
      </c>
      <c r="M6" s="59">
        <f>IF(入力シート!M14=0,0,入力シート!M14)</f>
        <v>0</v>
      </c>
      <c r="N6" s="2"/>
      <c r="O6" s="15">
        <f t="shared" ref="O6:O10" si="21">IF(O5=12,1,O5+1)</f>
        <v>11</v>
      </c>
      <c r="P6" s="16">
        <f t="shared" si="0"/>
        <v>0</v>
      </c>
      <c r="Q6" s="16">
        <f t="shared" si="1"/>
        <v>0</v>
      </c>
      <c r="R6" s="17">
        <f t="shared" si="2"/>
        <v>0</v>
      </c>
      <c r="S6" s="20" t="e">
        <f t="shared" si="14"/>
        <v>#DIV/0!</v>
      </c>
      <c r="T6" s="16">
        <f t="shared" si="3"/>
        <v>0</v>
      </c>
      <c r="U6" s="17">
        <f t="shared" si="4"/>
        <v>0</v>
      </c>
      <c r="V6" s="2">
        <f t="shared" si="15"/>
        <v>0</v>
      </c>
      <c r="X6" s="12">
        <f t="shared" ref="X6:X10" si="22">IF(X5=12,1,X5+1)</f>
        <v>11</v>
      </c>
      <c r="Y6" s="19" t="e">
        <f t="shared" si="5"/>
        <v>#DIV/0!</v>
      </c>
      <c r="Z6" s="19" t="e">
        <f t="shared" si="5"/>
        <v>#DIV/0!</v>
      </c>
      <c r="AA6" s="19"/>
      <c r="AB6" s="19">
        <f t="shared" si="6"/>
        <v>0</v>
      </c>
      <c r="AD6" s="12">
        <f t="shared" ref="AD6:AD10" si="23">IF(AD5=12,1,AD5+1)</f>
        <v>11</v>
      </c>
      <c r="AE6" s="19">
        <f t="shared" si="16"/>
        <v>0</v>
      </c>
      <c r="AF6" s="19">
        <f t="shared" si="17"/>
        <v>0</v>
      </c>
      <c r="AG6" s="19">
        <f t="shared" si="18"/>
        <v>0</v>
      </c>
      <c r="AH6" s="10"/>
      <c r="AJ6" s="13">
        <f t="shared" ref="AJ6:AJ10" si="24">IF(AJ5=12,1,AJ5+1)</f>
        <v>11</v>
      </c>
      <c r="AK6" s="24">
        <f t="shared" si="7"/>
        <v>0</v>
      </c>
      <c r="AL6" s="24">
        <f t="shared" si="7"/>
        <v>0</v>
      </c>
      <c r="AM6" s="24"/>
      <c r="AN6" s="24">
        <f t="shared" si="8"/>
        <v>0</v>
      </c>
      <c r="AP6" s="13">
        <f t="shared" ref="AP6" si="25">IF(AP5=12,1,AP5+1)</f>
        <v>11</v>
      </c>
      <c r="AQ6" s="24">
        <f t="shared" si="9"/>
        <v>0</v>
      </c>
      <c r="AR6" s="24">
        <f t="shared" si="19"/>
        <v>0</v>
      </c>
      <c r="AS6" s="24">
        <f t="shared" si="20"/>
        <v>0</v>
      </c>
      <c r="AT6" s="10"/>
    </row>
    <row r="7" spans="1:46" ht="16.5" customHeight="1" x14ac:dyDescent="0.45">
      <c r="A7" s="11">
        <f t="shared" si="10"/>
        <v>9</v>
      </c>
      <c r="B7" s="29">
        <f>入力シート!B15</f>
        <v>44823</v>
      </c>
      <c r="C7" s="30">
        <f>入力シート!C15</f>
        <v>44829</v>
      </c>
      <c r="D7" s="26">
        <f>IF(入力シート!D15=0,0,入力シート!D15)</f>
        <v>0</v>
      </c>
      <c r="E7" s="26">
        <f>IF(入力シート!E15=0,0,入力シート!E15)</f>
        <v>0</v>
      </c>
      <c r="F7" s="26">
        <f>IF(入力シート!F15=0,0,入力シート!F15)</f>
        <v>0</v>
      </c>
      <c r="G7" s="26">
        <f>IF(入力シート!G15=0,0,入力シート!G15)</f>
        <v>0</v>
      </c>
      <c r="H7" s="26">
        <f>IF(入力シート!H15=0,0,入力シート!H15)</f>
        <v>0</v>
      </c>
      <c r="I7" s="26">
        <f>IF(入力シート!I15=0,0,入力シート!I15)</f>
        <v>0</v>
      </c>
      <c r="J7" s="33">
        <f t="shared" si="11"/>
        <v>0</v>
      </c>
      <c r="K7" s="33">
        <f t="shared" si="12"/>
        <v>0</v>
      </c>
      <c r="L7" s="34">
        <f t="shared" si="13"/>
        <v>0</v>
      </c>
      <c r="M7" s="59">
        <f>IF(入力シート!M15=0,0,入力シート!M15)</f>
        <v>0</v>
      </c>
      <c r="N7" s="2"/>
      <c r="O7" s="15">
        <f t="shared" si="21"/>
        <v>12</v>
      </c>
      <c r="P7" s="16">
        <f t="shared" si="0"/>
        <v>0</v>
      </c>
      <c r="Q7" s="16">
        <f t="shared" si="1"/>
        <v>0</v>
      </c>
      <c r="R7" s="17">
        <f t="shared" si="2"/>
        <v>0</v>
      </c>
      <c r="S7" s="20" t="e">
        <f t="shared" si="14"/>
        <v>#DIV/0!</v>
      </c>
      <c r="T7" s="16">
        <f t="shared" si="3"/>
        <v>0</v>
      </c>
      <c r="U7" s="17">
        <f t="shared" si="4"/>
        <v>0</v>
      </c>
      <c r="V7" s="2">
        <f t="shared" si="15"/>
        <v>0</v>
      </c>
      <c r="X7" s="12">
        <f t="shared" si="22"/>
        <v>12</v>
      </c>
      <c r="Y7" s="19" t="e">
        <f t="shared" si="5"/>
        <v>#DIV/0!</v>
      </c>
      <c r="Z7" s="19" t="e">
        <f t="shared" si="5"/>
        <v>#DIV/0!</v>
      </c>
      <c r="AA7" s="19"/>
      <c r="AB7" s="19">
        <f t="shared" si="6"/>
        <v>0</v>
      </c>
      <c r="AD7" s="12">
        <f t="shared" si="23"/>
        <v>12</v>
      </c>
      <c r="AE7" s="19">
        <f t="shared" si="16"/>
        <v>0</v>
      </c>
      <c r="AF7" s="19">
        <f t="shared" si="17"/>
        <v>0</v>
      </c>
      <c r="AG7" s="19">
        <f t="shared" si="18"/>
        <v>0</v>
      </c>
      <c r="AH7" s="10"/>
      <c r="AJ7" s="13">
        <f t="shared" si="24"/>
        <v>12</v>
      </c>
      <c r="AK7" s="24">
        <f t="shared" si="7"/>
        <v>0</v>
      </c>
      <c r="AL7" s="24">
        <f t="shared" si="7"/>
        <v>0</v>
      </c>
      <c r="AM7" s="24"/>
      <c r="AN7" s="24">
        <f t="shared" si="8"/>
        <v>0</v>
      </c>
      <c r="AP7" s="13">
        <f t="shared" ref="AP7:AP10" si="26">IF(AP6=12,1,AP6+1)</f>
        <v>12</v>
      </c>
      <c r="AQ7" s="24">
        <f t="shared" si="9"/>
        <v>0</v>
      </c>
      <c r="AR7" s="24">
        <f t="shared" si="19"/>
        <v>0</v>
      </c>
      <c r="AS7" s="24">
        <f t="shared" si="20"/>
        <v>0</v>
      </c>
      <c r="AT7" s="10"/>
    </row>
    <row r="8" spans="1:46" ht="16.5" customHeight="1" x14ac:dyDescent="0.45">
      <c r="A8" s="11">
        <f t="shared" si="10"/>
        <v>10</v>
      </c>
      <c r="B8" s="29">
        <f>入力シート!B16</f>
        <v>44830</v>
      </c>
      <c r="C8" s="30">
        <f>入力シート!C16</f>
        <v>44836</v>
      </c>
      <c r="D8" s="26">
        <f>IF(入力シート!D16=0,0,入力シート!D16)</f>
        <v>0</v>
      </c>
      <c r="E8" s="26">
        <f>IF(入力シート!E16=0,0,入力シート!E16)</f>
        <v>0</v>
      </c>
      <c r="F8" s="26">
        <f>IF(入力シート!F16=0,0,入力シート!F16)</f>
        <v>0</v>
      </c>
      <c r="G8" s="26">
        <f>IF(入力シート!G16=0,0,入力シート!G16)</f>
        <v>0</v>
      </c>
      <c r="H8" s="26">
        <f>IF(入力シート!H16=0,0,入力シート!H16)</f>
        <v>0</v>
      </c>
      <c r="I8" s="26">
        <f>IF(入力シート!I16=0,0,入力シート!I16)</f>
        <v>0</v>
      </c>
      <c r="J8" s="33">
        <f t="shared" si="11"/>
        <v>0</v>
      </c>
      <c r="K8" s="33">
        <f>D8+E8+G8+H8</f>
        <v>0</v>
      </c>
      <c r="L8" s="34">
        <f t="shared" si="13"/>
        <v>0</v>
      </c>
      <c r="M8" s="59">
        <f>IF(入力シート!M16=0,0,入力シート!M16)</f>
        <v>0</v>
      </c>
      <c r="N8" s="2"/>
      <c r="O8" s="15">
        <f t="shared" si="21"/>
        <v>1</v>
      </c>
      <c r="P8" s="16">
        <f t="shared" si="0"/>
        <v>0</v>
      </c>
      <c r="Q8" s="16">
        <f t="shared" si="1"/>
        <v>0</v>
      </c>
      <c r="R8" s="17">
        <f t="shared" si="2"/>
        <v>0</v>
      </c>
      <c r="S8" s="20" t="e">
        <f t="shared" si="14"/>
        <v>#DIV/0!</v>
      </c>
      <c r="T8" s="16">
        <f t="shared" si="3"/>
        <v>0</v>
      </c>
      <c r="U8" s="17">
        <f t="shared" si="4"/>
        <v>0</v>
      </c>
      <c r="V8" s="2">
        <f t="shared" si="15"/>
        <v>0</v>
      </c>
      <c r="X8" s="12">
        <f t="shared" si="22"/>
        <v>1</v>
      </c>
      <c r="Y8" s="19" t="e">
        <f t="shared" si="5"/>
        <v>#DIV/0!</v>
      </c>
      <c r="Z8" s="19" t="e">
        <f t="shared" si="5"/>
        <v>#DIV/0!</v>
      </c>
      <c r="AA8" s="19"/>
      <c r="AB8" s="19">
        <f t="shared" si="6"/>
        <v>0</v>
      </c>
      <c r="AD8" s="12">
        <f t="shared" si="23"/>
        <v>1</v>
      </c>
      <c r="AE8" s="19">
        <f t="shared" si="16"/>
        <v>0</v>
      </c>
      <c r="AF8" s="19">
        <f t="shared" si="17"/>
        <v>0</v>
      </c>
      <c r="AG8" s="19">
        <f t="shared" si="18"/>
        <v>0</v>
      </c>
      <c r="AJ8" s="13">
        <f t="shared" si="24"/>
        <v>1</v>
      </c>
      <c r="AK8" s="24">
        <f t="shared" si="7"/>
        <v>0</v>
      </c>
      <c r="AL8" s="24">
        <f t="shared" si="7"/>
        <v>0</v>
      </c>
      <c r="AM8" s="24"/>
      <c r="AN8" s="24">
        <f t="shared" si="8"/>
        <v>0</v>
      </c>
      <c r="AP8" s="13">
        <f t="shared" si="26"/>
        <v>1</v>
      </c>
      <c r="AQ8" s="24">
        <f t="shared" si="9"/>
        <v>0</v>
      </c>
      <c r="AR8" s="24">
        <f t="shared" si="19"/>
        <v>0</v>
      </c>
      <c r="AS8" s="24">
        <f t="shared" si="20"/>
        <v>0</v>
      </c>
      <c r="AT8" s="10"/>
    </row>
    <row r="9" spans="1:46" ht="16.5" customHeight="1" x14ac:dyDescent="0.45">
      <c r="A9" s="11">
        <f t="shared" si="10"/>
        <v>10</v>
      </c>
      <c r="B9" s="29">
        <f>入力シート!B17</f>
        <v>44837</v>
      </c>
      <c r="C9" s="30">
        <f>入力シート!C17</f>
        <v>44843</v>
      </c>
      <c r="D9" s="26">
        <f>IF(入力シート!D17=0,0,入力シート!D17)</f>
        <v>0</v>
      </c>
      <c r="E9" s="26">
        <f>IF(入力シート!E17=0,0,入力シート!E17)</f>
        <v>0</v>
      </c>
      <c r="F9" s="26">
        <f>IF(入力シート!F17=0,0,入力シート!F17)</f>
        <v>0</v>
      </c>
      <c r="G9" s="26">
        <f>IF(入力シート!G17=0,0,入力シート!G17)</f>
        <v>0</v>
      </c>
      <c r="H9" s="26">
        <f>IF(入力シート!H17=0,0,入力シート!H17)</f>
        <v>0</v>
      </c>
      <c r="I9" s="26">
        <f>IF(入力シート!I17=0,0,入力シート!I17)</f>
        <v>0</v>
      </c>
      <c r="J9" s="33">
        <f t="shared" si="11"/>
        <v>0</v>
      </c>
      <c r="K9" s="33">
        <f t="shared" si="12"/>
        <v>0</v>
      </c>
      <c r="L9" s="34">
        <f t="shared" si="13"/>
        <v>0</v>
      </c>
      <c r="M9" s="59">
        <f>IF(入力シート!M17=0,0,入力シート!M17)</f>
        <v>0</v>
      </c>
      <c r="N9" s="2"/>
      <c r="O9" s="15">
        <f t="shared" si="21"/>
        <v>2</v>
      </c>
      <c r="P9" s="16">
        <f t="shared" si="0"/>
        <v>0</v>
      </c>
      <c r="Q9" s="16">
        <f t="shared" si="1"/>
        <v>0</v>
      </c>
      <c r="R9" s="17">
        <f t="shared" si="2"/>
        <v>0</v>
      </c>
      <c r="S9" s="20" t="e">
        <f t="shared" si="14"/>
        <v>#DIV/0!</v>
      </c>
      <c r="T9" s="16">
        <f t="shared" si="3"/>
        <v>0</v>
      </c>
      <c r="U9" s="17">
        <f t="shared" si="4"/>
        <v>0</v>
      </c>
      <c r="V9" s="2">
        <f t="shared" si="15"/>
        <v>0</v>
      </c>
      <c r="X9" s="12">
        <f t="shared" si="22"/>
        <v>2</v>
      </c>
      <c r="Y9" s="19" t="e">
        <f t="shared" si="5"/>
        <v>#DIV/0!</v>
      </c>
      <c r="Z9" s="19" t="e">
        <f t="shared" si="5"/>
        <v>#DIV/0!</v>
      </c>
      <c r="AA9" s="19"/>
      <c r="AB9" s="19">
        <f t="shared" si="6"/>
        <v>0</v>
      </c>
      <c r="AD9" s="12">
        <f t="shared" si="23"/>
        <v>2</v>
      </c>
      <c r="AE9" s="19">
        <f t="shared" si="16"/>
        <v>0</v>
      </c>
      <c r="AF9" s="19">
        <f t="shared" si="17"/>
        <v>0</v>
      </c>
      <c r="AG9" s="19">
        <f t="shared" si="18"/>
        <v>0</v>
      </c>
      <c r="AJ9" s="13">
        <f t="shared" si="24"/>
        <v>2</v>
      </c>
      <c r="AK9" s="24">
        <f t="shared" si="7"/>
        <v>0</v>
      </c>
      <c r="AL9" s="24">
        <f t="shared" si="7"/>
        <v>0</v>
      </c>
      <c r="AM9" s="24"/>
      <c r="AN9" s="24">
        <f t="shared" si="8"/>
        <v>0</v>
      </c>
      <c r="AP9" s="13">
        <f t="shared" si="26"/>
        <v>2</v>
      </c>
      <c r="AQ9" s="24">
        <f t="shared" si="9"/>
        <v>0</v>
      </c>
      <c r="AR9" s="24">
        <f t="shared" si="19"/>
        <v>0</v>
      </c>
      <c r="AS9" s="24">
        <f t="shared" si="20"/>
        <v>0</v>
      </c>
    </row>
    <row r="10" spans="1:46" ht="16.5" customHeight="1" x14ac:dyDescent="0.45">
      <c r="A10" s="11">
        <f t="shared" si="10"/>
        <v>10</v>
      </c>
      <c r="B10" s="29">
        <f>入力シート!B18</f>
        <v>44844</v>
      </c>
      <c r="C10" s="30">
        <f>入力シート!C18</f>
        <v>44850</v>
      </c>
      <c r="D10" s="26">
        <f>IF(入力シート!D18=0,0,入力シート!D18)</f>
        <v>0</v>
      </c>
      <c r="E10" s="26">
        <f>IF(入力シート!E18=0,0,入力シート!E18)</f>
        <v>0</v>
      </c>
      <c r="F10" s="26">
        <f>IF(入力シート!F18=0,0,入力シート!F18)</f>
        <v>0</v>
      </c>
      <c r="G10" s="26">
        <f>IF(入力シート!G18=0,0,入力シート!G18)</f>
        <v>0</v>
      </c>
      <c r="H10" s="26">
        <f>IF(入力シート!H18=0,0,入力シート!H18)</f>
        <v>0</v>
      </c>
      <c r="I10" s="26">
        <f>IF(入力シート!I18=0,0,入力シート!I18)</f>
        <v>0</v>
      </c>
      <c r="J10" s="33">
        <f t="shared" si="11"/>
        <v>0</v>
      </c>
      <c r="K10" s="33">
        <f t="shared" si="12"/>
        <v>0</v>
      </c>
      <c r="L10" s="34">
        <f t="shared" si="13"/>
        <v>0</v>
      </c>
      <c r="M10" s="59">
        <f>IF(入力シート!M18=0,0,入力シート!M18)</f>
        <v>0</v>
      </c>
      <c r="N10" s="2"/>
      <c r="O10" s="15">
        <f t="shared" si="21"/>
        <v>3</v>
      </c>
      <c r="P10" s="16">
        <f t="shared" si="0"/>
        <v>0</v>
      </c>
      <c r="Q10" s="16">
        <f t="shared" si="1"/>
        <v>0</v>
      </c>
      <c r="R10" s="17">
        <f t="shared" si="2"/>
        <v>0</v>
      </c>
      <c r="S10" s="20" t="e">
        <f t="shared" si="14"/>
        <v>#DIV/0!</v>
      </c>
      <c r="T10" s="16">
        <f t="shared" si="3"/>
        <v>0</v>
      </c>
      <c r="U10" s="17">
        <f t="shared" si="4"/>
        <v>0</v>
      </c>
      <c r="V10" s="2">
        <f t="shared" si="15"/>
        <v>0</v>
      </c>
      <c r="X10" s="12">
        <f t="shared" si="22"/>
        <v>3</v>
      </c>
      <c r="Y10" s="19" t="e">
        <f t="shared" si="5"/>
        <v>#DIV/0!</v>
      </c>
      <c r="Z10" s="19" t="e">
        <f t="shared" si="5"/>
        <v>#DIV/0!</v>
      </c>
      <c r="AA10" s="19"/>
      <c r="AB10" s="19">
        <f t="shared" si="6"/>
        <v>0</v>
      </c>
      <c r="AD10" s="12">
        <f t="shared" si="23"/>
        <v>3</v>
      </c>
      <c r="AE10" s="19">
        <f t="shared" si="16"/>
        <v>0</v>
      </c>
      <c r="AF10" s="19">
        <f t="shared" si="17"/>
        <v>0</v>
      </c>
      <c r="AG10" s="19">
        <f t="shared" si="18"/>
        <v>0</v>
      </c>
      <c r="AJ10" s="13">
        <f t="shared" si="24"/>
        <v>3</v>
      </c>
      <c r="AK10" s="24">
        <f t="shared" si="7"/>
        <v>0</v>
      </c>
      <c r="AL10" s="24">
        <f t="shared" si="7"/>
        <v>0</v>
      </c>
      <c r="AM10" s="24"/>
      <c r="AN10" s="24">
        <f t="shared" si="8"/>
        <v>0</v>
      </c>
      <c r="AP10" s="13">
        <f t="shared" si="26"/>
        <v>3</v>
      </c>
      <c r="AQ10" s="24">
        <f t="shared" si="9"/>
        <v>0</v>
      </c>
      <c r="AR10" s="24">
        <f t="shared" si="19"/>
        <v>0</v>
      </c>
      <c r="AS10" s="24">
        <f t="shared" si="20"/>
        <v>0</v>
      </c>
    </row>
    <row r="11" spans="1:46" ht="16.5" customHeight="1" x14ac:dyDescent="0.45">
      <c r="A11" s="11">
        <f t="shared" si="10"/>
        <v>10</v>
      </c>
      <c r="B11" s="29">
        <f>入力シート!B19</f>
        <v>44851</v>
      </c>
      <c r="C11" s="30">
        <f>入力シート!C19</f>
        <v>44857</v>
      </c>
      <c r="D11" s="26">
        <f>IF(入力シート!D19=0,0,入力シート!D19)</f>
        <v>0</v>
      </c>
      <c r="E11" s="26">
        <f>IF(入力シート!E19=0,0,入力シート!E19)</f>
        <v>0</v>
      </c>
      <c r="F11" s="26">
        <f>IF(入力シート!F19=0,0,入力シート!F19)</f>
        <v>0</v>
      </c>
      <c r="G11" s="26">
        <f>IF(入力シート!G19=0,0,入力シート!G19)</f>
        <v>0</v>
      </c>
      <c r="H11" s="26">
        <f>IF(入力シート!H19=0,0,入力シート!H19)</f>
        <v>0</v>
      </c>
      <c r="I11" s="26">
        <f>IF(入力シート!I19=0,0,入力シート!I19)</f>
        <v>0</v>
      </c>
      <c r="J11" s="33">
        <f t="shared" si="11"/>
        <v>0</v>
      </c>
      <c r="K11" s="33">
        <f t="shared" si="12"/>
        <v>0</v>
      </c>
      <c r="L11" s="34">
        <f t="shared" si="13"/>
        <v>0</v>
      </c>
      <c r="M11" s="59">
        <f>IF(入力シート!M19=0,0,入力シート!M19)</f>
        <v>0</v>
      </c>
      <c r="N11" s="2"/>
      <c r="O11" s="22" t="s">
        <v>19</v>
      </c>
      <c r="R11" s="18">
        <f>SUM(R4:R10)</f>
        <v>0</v>
      </c>
      <c r="S11" s="57">
        <v>1500</v>
      </c>
      <c r="U11" s="18">
        <f>SUM(U4:U10)</f>
        <v>0</v>
      </c>
      <c r="V11" s="57">
        <v>1500</v>
      </c>
      <c r="W11" s="9"/>
      <c r="X11" s="14"/>
      <c r="AD11" s="22" t="s">
        <v>19</v>
      </c>
      <c r="AE11" s="21">
        <f>SUM(AE4:AE10)</f>
        <v>0</v>
      </c>
      <c r="AF11" s="21">
        <f>SUM(AF4:AF10)</f>
        <v>0</v>
      </c>
      <c r="AG11" s="21">
        <f>SUM(AG4:AG10)</f>
        <v>0</v>
      </c>
      <c r="AP11" s="22" t="s">
        <v>19</v>
      </c>
      <c r="AQ11" s="21">
        <f>SUM(AQ4:AQ10)</f>
        <v>0</v>
      </c>
      <c r="AR11" s="21">
        <f>SUM(AR4:AR10)</f>
        <v>0</v>
      </c>
      <c r="AS11" s="21">
        <f>SUM(AS4:AS10)</f>
        <v>0</v>
      </c>
    </row>
    <row r="12" spans="1:46" ht="16.5" customHeight="1" x14ac:dyDescent="0.45">
      <c r="A12" s="11">
        <f t="shared" si="10"/>
        <v>10</v>
      </c>
      <c r="B12" s="29">
        <f>入力シート!B20</f>
        <v>44858</v>
      </c>
      <c r="C12" s="30">
        <f>入力シート!C20</f>
        <v>44864</v>
      </c>
      <c r="D12" s="26">
        <f>IF(入力シート!D20=0,0,入力シート!D20)</f>
        <v>0</v>
      </c>
      <c r="E12" s="26">
        <f>IF(入力シート!E20=0,0,入力シート!E20)</f>
        <v>0</v>
      </c>
      <c r="F12" s="26">
        <f>IF(入力シート!F20=0,0,入力シート!F20)</f>
        <v>0</v>
      </c>
      <c r="G12" s="26">
        <f>IF(入力シート!G20=0,0,入力シート!G20)</f>
        <v>0</v>
      </c>
      <c r="H12" s="26">
        <f>IF(入力シート!H20=0,0,入力シート!H20)</f>
        <v>0</v>
      </c>
      <c r="I12" s="26">
        <f>IF(入力シート!I20=0,0,入力シート!I20)</f>
        <v>0</v>
      </c>
      <c r="J12" s="33">
        <f t="shared" si="11"/>
        <v>0</v>
      </c>
      <c r="K12" s="33">
        <f t="shared" si="12"/>
        <v>0</v>
      </c>
      <c r="L12" s="34">
        <f t="shared" si="13"/>
        <v>0</v>
      </c>
      <c r="M12" s="59">
        <f>IF(入力シート!M20=0,0,入力シート!M20)</f>
        <v>0</v>
      </c>
      <c r="N12" s="2"/>
      <c r="Q12" s="23" t="s">
        <v>43</v>
      </c>
      <c r="R12" s="21">
        <f>ROUNDDOWN(R11*S11,0)</f>
        <v>0</v>
      </c>
      <c r="T12" s="23" t="s">
        <v>43</v>
      </c>
      <c r="U12" s="21">
        <f>ROUNDDOWN(U11*V11,0)</f>
        <v>0</v>
      </c>
      <c r="V12" s="14"/>
      <c r="AD12" s="23" t="s">
        <v>44</v>
      </c>
      <c r="AE12" s="21">
        <f>ROUNDDOWN(AE11*AE$3,0)</f>
        <v>0</v>
      </c>
      <c r="AF12" s="21">
        <f>ROUNDDOWN(AF11*AF$3,0)</f>
        <v>0</v>
      </c>
      <c r="AG12" s="21">
        <f>ROUNDDOWN(AG11*AG$3,0)</f>
        <v>0</v>
      </c>
      <c r="AP12" s="23" t="s">
        <v>45</v>
      </c>
      <c r="AQ12" s="21">
        <f>ROUNDDOWN(AQ11*AQ$3,0)</f>
        <v>0</v>
      </c>
      <c r="AR12" s="21">
        <f>ROUNDDOWN(AR11*AR$3,0)</f>
        <v>0</v>
      </c>
      <c r="AS12" s="21">
        <f>ROUNDDOWN(AS11*AS$3,0)</f>
        <v>0</v>
      </c>
    </row>
    <row r="13" spans="1:46" ht="16.5" customHeight="1" x14ac:dyDescent="0.45">
      <c r="A13" s="11">
        <f t="shared" si="10"/>
        <v>11</v>
      </c>
      <c r="B13" s="29">
        <f>入力シート!B21</f>
        <v>44865</v>
      </c>
      <c r="C13" s="30">
        <f>入力シート!C21</f>
        <v>44871</v>
      </c>
      <c r="D13" s="26">
        <f>IF(入力シート!D21=0,0,入力シート!D21)</f>
        <v>0</v>
      </c>
      <c r="E13" s="26">
        <f>IF(入力シート!E21=0,0,入力シート!E21)</f>
        <v>0</v>
      </c>
      <c r="F13" s="26">
        <f>IF(入力シート!F21=0,0,入力シート!F21)</f>
        <v>0</v>
      </c>
      <c r="G13" s="26">
        <f>IF(入力シート!G21=0,0,入力シート!G21)</f>
        <v>0</v>
      </c>
      <c r="H13" s="26">
        <f>IF(入力シート!H21=0,0,入力シート!H21)</f>
        <v>0</v>
      </c>
      <c r="I13" s="26">
        <f>IF(入力シート!I21=0,0,入力シート!I21)</f>
        <v>0</v>
      </c>
      <c r="J13" s="33">
        <f t="shared" si="11"/>
        <v>0</v>
      </c>
      <c r="K13" s="33">
        <f t="shared" si="12"/>
        <v>0</v>
      </c>
      <c r="L13" s="34">
        <f t="shared" si="13"/>
        <v>0</v>
      </c>
      <c r="M13" s="59">
        <f>IF(入力シート!M21=0,0,入力シート!M21)</f>
        <v>0</v>
      </c>
      <c r="N13" s="2"/>
      <c r="V13" s="14"/>
      <c r="AE13" s="227">
        <f>SUM(AE12:AG12)</f>
        <v>0</v>
      </c>
      <c r="AF13" s="228"/>
      <c r="AG13" s="228"/>
      <c r="AQ13" s="227">
        <f>SUM(AQ12:AS12)</f>
        <v>0</v>
      </c>
      <c r="AR13" s="228"/>
      <c r="AS13" s="228"/>
    </row>
    <row r="14" spans="1:46" ht="16.5" customHeight="1" thickBot="1" x14ac:dyDescent="0.5">
      <c r="A14" s="11">
        <f t="shared" si="10"/>
        <v>11</v>
      </c>
      <c r="B14" s="29">
        <f>入力シート!B22</f>
        <v>44872</v>
      </c>
      <c r="C14" s="30">
        <f>入力シート!C22</f>
        <v>44878</v>
      </c>
      <c r="D14" s="26">
        <f>IF(入力シート!D22=0,0,入力シート!D22)</f>
        <v>0</v>
      </c>
      <c r="E14" s="26">
        <f>IF(入力シート!E22=0,0,入力シート!E22)</f>
        <v>0</v>
      </c>
      <c r="F14" s="26">
        <f>IF(入力シート!F22=0,0,入力シート!F22)</f>
        <v>0</v>
      </c>
      <c r="G14" s="26">
        <f>IF(入力シート!G22=0,0,入力シート!G22)</f>
        <v>0</v>
      </c>
      <c r="H14" s="26">
        <f>IF(入力シート!H22=0,0,入力シート!H22)</f>
        <v>0</v>
      </c>
      <c r="I14" s="26">
        <f>IF(入力シート!I22=0,0,入力シート!I22)</f>
        <v>0</v>
      </c>
      <c r="J14" s="33">
        <f t="shared" si="11"/>
        <v>0</v>
      </c>
      <c r="K14" s="33">
        <f t="shared" si="12"/>
        <v>0</v>
      </c>
      <c r="L14" s="34">
        <f t="shared" si="13"/>
        <v>0</v>
      </c>
      <c r="M14" s="59">
        <f>IF(入力シート!M22=0,0,入力シート!M22)</f>
        <v>0</v>
      </c>
      <c r="N14" s="2"/>
      <c r="O14" s="35" t="s">
        <v>33</v>
      </c>
    </row>
    <row r="15" spans="1:46" ht="16.5" customHeight="1" x14ac:dyDescent="0.45">
      <c r="A15" s="11">
        <f t="shared" si="10"/>
        <v>11</v>
      </c>
      <c r="B15" s="29">
        <f>入力シート!B23</f>
        <v>44879</v>
      </c>
      <c r="C15" s="30">
        <f>入力シート!C23</f>
        <v>44885</v>
      </c>
      <c r="D15" s="26">
        <f>IF(入力シート!D23=0,0,入力シート!D23)</f>
        <v>0</v>
      </c>
      <c r="E15" s="26">
        <f>IF(入力シート!E23=0,0,入力シート!E23)</f>
        <v>0</v>
      </c>
      <c r="F15" s="26">
        <f>IF(入力シート!F23=0,0,入力シート!F23)</f>
        <v>0</v>
      </c>
      <c r="G15" s="26">
        <f>IF(入力シート!G23=0,0,入力シート!G23)</f>
        <v>0</v>
      </c>
      <c r="H15" s="26">
        <f>IF(入力シート!H23=0,0,入力シート!H23)</f>
        <v>0</v>
      </c>
      <c r="I15" s="26">
        <f>IF(入力シート!I23=0,0,入力シート!I23)</f>
        <v>0</v>
      </c>
      <c r="J15" s="33">
        <f t="shared" si="11"/>
        <v>0</v>
      </c>
      <c r="K15" s="33">
        <f t="shared" si="12"/>
        <v>0</v>
      </c>
      <c r="L15" s="34">
        <f t="shared" si="13"/>
        <v>0</v>
      </c>
      <c r="M15" s="59">
        <f>IF(入力シート!M23=0,0,入力シート!M23)</f>
        <v>0</v>
      </c>
      <c r="N15" s="2"/>
      <c r="O15" s="229"/>
      <c r="P15" s="231" t="s">
        <v>26</v>
      </c>
      <c r="Q15" s="232"/>
      <c r="R15" s="232"/>
      <c r="S15" s="233"/>
      <c r="T15" s="234" t="s">
        <v>35</v>
      </c>
      <c r="U15" s="235"/>
      <c r="V15" s="235"/>
      <c r="W15" s="236"/>
      <c r="X15" s="234" t="s">
        <v>36</v>
      </c>
      <c r="Y15" s="235"/>
      <c r="Z15" s="235"/>
      <c r="AA15" s="236"/>
      <c r="AD15" s="1" t="s">
        <v>38</v>
      </c>
    </row>
    <row r="16" spans="1:46" ht="16.5" customHeight="1" thickBot="1" x14ac:dyDescent="0.5">
      <c r="A16" s="11">
        <f t="shared" ref="A16:A34" si="27">MONTH(C16)</f>
        <v>11</v>
      </c>
      <c r="B16" s="29">
        <f>入力シート!B24</f>
        <v>44886</v>
      </c>
      <c r="C16" s="30">
        <f>入力シート!C24</f>
        <v>44892</v>
      </c>
      <c r="D16" s="26">
        <f>IF(入力シート!D24=0,0,入力シート!D24)</f>
        <v>0</v>
      </c>
      <c r="E16" s="26">
        <f>IF(入力シート!E24=0,0,入力シート!E24)</f>
        <v>0</v>
      </c>
      <c r="F16" s="26">
        <f>IF(入力シート!F24=0,0,入力シート!F24)</f>
        <v>0</v>
      </c>
      <c r="G16" s="26">
        <f>IF(入力シート!G24=0,0,入力シート!G24)</f>
        <v>0</v>
      </c>
      <c r="H16" s="26">
        <f>IF(入力シート!H24=0,0,入力シート!H24)</f>
        <v>0</v>
      </c>
      <c r="I16" s="26">
        <f>IF(入力シート!I24=0,0,入力シート!I24)</f>
        <v>0</v>
      </c>
      <c r="J16" s="33">
        <f t="shared" ref="J16:J34" si="28">SUM(D16:I16)</f>
        <v>0</v>
      </c>
      <c r="K16" s="33">
        <f t="shared" ref="K16:K34" si="29">D16+E16+G16+H16</f>
        <v>0</v>
      </c>
      <c r="L16" s="34">
        <f t="shared" ref="L16:L34" si="30">F16+I16</f>
        <v>0</v>
      </c>
      <c r="M16" s="59">
        <f>IF(入力シート!M24=0,0,入力シート!M24)</f>
        <v>0</v>
      </c>
      <c r="N16" s="2"/>
      <c r="O16" s="230"/>
      <c r="P16" s="36" t="s">
        <v>9</v>
      </c>
      <c r="Q16" s="37" t="s">
        <v>10</v>
      </c>
      <c r="R16" s="38" t="s">
        <v>34</v>
      </c>
      <c r="S16" s="42" t="s">
        <v>18</v>
      </c>
      <c r="T16" s="36" t="s">
        <v>9</v>
      </c>
      <c r="U16" s="37" t="s">
        <v>10</v>
      </c>
      <c r="V16" s="38" t="s">
        <v>34</v>
      </c>
      <c r="W16" s="42" t="s">
        <v>18</v>
      </c>
      <c r="X16" s="36" t="s">
        <v>9</v>
      </c>
      <c r="Y16" s="37" t="s">
        <v>10</v>
      </c>
      <c r="Z16" s="38" t="s">
        <v>34</v>
      </c>
      <c r="AA16" s="42" t="s">
        <v>18</v>
      </c>
      <c r="AD16" s="6"/>
      <c r="AE16" s="7">
        <v>6500</v>
      </c>
      <c r="AF16" s="7">
        <v>5000</v>
      </c>
      <c r="AG16" s="7">
        <v>3000</v>
      </c>
      <c r="AI16" s="3"/>
      <c r="AJ16" s="25">
        <v>2500</v>
      </c>
      <c r="AK16" s="25">
        <v>1800</v>
      </c>
      <c r="AL16" s="25">
        <v>1100</v>
      </c>
    </row>
    <row r="17" spans="1:38" ht="16.5" customHeight="1" x14ac:dyDescent="0.45">
      <c r="A17" s="11">
        <f t="shared" si="27"/>
        <v>12</v>
      </c>
      <c r="B17" s="29">
        <f>入力シート!B25</f>
        <v>44893</v>
      </c>
      <c r="C17" s="30">
        <f>入力シート!C25</f>
        <v>44899</v>
      </c>
      <c r="D17" s="26">
        <f>IF(入力シート!D25=0,0,入力シート!D25)</f>
        <v>0</v>
      </c>
      <c r="E17" s="26">
        <f>IF(入力シート!E25=0,0,入力シート!E25)</f>
        <v>0</v>
      </c>
      <c r="F17" s="26">
        <f>IF(入力シート!F25=0,0,入力シート!F25)</f>
        <v>0</v>
      </c>
      <c r="G17" s="26">
        <f>IF(入力シート!G25=0,0,入力シート!G25)</f>
        <v>0</v>
      </c>
      <c r="H17" s="26">
        <f>IF(入力シート!H25=0,0,入力シート!H25)</f>
        <v>0</v>
      </c>
      <c r="I17" s="26">
        <f>IF(入力シート!I25=0,0,入力シート!I25)</f>
        <v>0</v>
      </c>
      <c r="J17" s="33">
        <f t="shared" si="28"/>
        <v>0</v>
      </c>
      <c r="K17" s="33">
        <f t="shared" si="29"/>
        <v>0</v>
      </c>
      <c r="L17" s="34">
        <f t="shared" si="30"/>
        <v>0</v>
      </c>
      <c r="M17" s="59">
        <f>IF(入力シート!M25=0,0,入力シート!M25)</f>
        <v>0</v>
      </c>
      <c r="O17" s="39">
        <f>$A$4</f>
        <v>9</v>
      </c>
      <c r="P17" s="43">
        <f t="shared" ref="P17:P23" si="31">ROUNDDOWN(AE4*AE$3+AF4*AF$3+AG4*AG$3,0)</f>
        <v>0</v>
      </c>
      <c r="Q17" s="44">
        <f t="shared" ref="Q17:Q24" si="32">ROUNDDOWN(R4*$S$11,0)</f>
        <v>0</v>
      </c>
      <c r="R17" s="45">
        <f t="shared" ref="R17:R23" si="33">ROUNDDOWN(AQ4*AQ$3+AR4*AR$3+AS4*AS$3,0)</f>
        <v>0</v>
      </c>
      <c r="S17" s="46">
        <f>SUM(P17:R17)</f>
        <v>0</v>
      </c>
      <c r="T17" s="43">
        <f>ROUNDDOWN(AE17*AE$16+AF17*AF$16+AG17*AG$16,0)</f>
        <v>0</v>
      </c>
      <c r="U17" s="44">
        <f t="shared" ref="U17:U24" si="34">ROUNDDOWN(U4*$S$11,0)</f>
        <v>0</v>
      </c>
      <c r="V17" s="45">
        <f>ROUNDDOWN(AJ17*AJ$16+AK17*AK$16+AL17*AL$16,0)</f>
        <v>0</v>
      </c>
      <c r="W17" s="46">
        <f>SUM(T17:V17)</f>
        <v>0</v>
      </c>
      <c r="X17" s="43">
        <f>P17-T17</f>
        <v>0</v>
      </c>
      <c r="Y17" s="44">
        <f>Q17-U17</f>
        <v>0</v>
      </c>
      <c r="Z17" s="45">
        <f>R17-V17</f>
        <v>0</v>
      </c>
      <c r="AA17" s="46">
        <f>SUM(X17:Z17)</f>
        <v>0</v>
      </c>
      <c r="AD17" s="12">
        <f>$A$4</f>
        <v>9</v>
      </c>
      <c r="AE17" s="19">
        <f t="shared" ref="AE17:AE23" si="35">IF(T4=0,0,IF(T4&gt;Y4,Y4,T4))</f>
        <v>0</v>
      </c>
      <c r="AF17" s="19">
        <f t="shared" ref="AF17:AF23" si="36">IF(T4=0,0,IF(T4&lt;=Y4,0,IF(T4&gt;Z4,Z4-Y4,T4-Y4)))</f>
        <v>0</v>
      </c>
      <c r="AG17" s="19">
        <f t="shared" ref="AG17:AG23" si="37">IF(T4=0,0,IF(T4&lt;=Z4,0,T4-Z4))</f>
        <v>0</v>
      </c>
      <c r="AI17" s="13">
        <f>$A$4</f>
        <v>9</v>
      </c>
      <c r="AJ17" s="24">
        <f t="shared" ref="AJ17:AJ23" si="38">IF(V4=0,0,IF(V4&gt;AK4,AK4,V4))</f>
        <v>0</v>
      </c>
      <c r="AK17" s="24">
        <f t="shared" ref="AK17:AK23" si="39">IF(V4=0,0,IF(V4&lt;=AK4,0,IF(V4&gt;AL4,AL4-AK4,V4-AK4)))</f>
        <v>0</v>
      </c>
      <c r="AL17" s="24">
        <f t="shared" ref="AL17:AL23" si="40">IF(V4=0,0,IF(V4&lt;=AL4,0,V4-AL4))</f>
        <v>0</v>
      </c>
    </row>
    <row r="18" spans="1:38" ht="16.5" customHeight="1" x14ac:dyDescent="0.45">
      <c r="A18" s="11">
        <f t="shared" si="27"/>
        <v>12</v>
      </c>
      <c r="B18" s="29">
        <f>入力シート!B26</f>
        <v>44900</v>
      </c>
      <c r="C18" s="30">
        <f>入力シート!C26</f>
        <v>44906</v>
      </c>
      <c r="D18" s="26">
        <f>IF(入力シート!D26=0,0,入力シート!D26)</f>
        <v>0</v>
      </c>
      <c r="E18" s="26">
        <f>IF(入力シート!E26=0,0,入力シート!E26)</f>
        <v>0</v>
      </c>
      <c r="F18" s="26">
        <f>IF(入力シート!F26=0,0,入力シート!F26)</f>
        <v>0</v>
      </c>
      <c r="G18" s="26">
        <f>IF(入力シート!G26=0,0,入力シート!G26)</f>
        <v>0</v>
      </c>
      <c r="H18" s="26">
        <f>IF(入力シート!H26=0,0,入力シート!H26)</f>
        <v>0</v>
      </c>
      <c r="I18" s="26">
        <f>IF(入力シート!I26=0,0,入力シート!I26)</f>
        <v>0</v>
      </c>
      <c r="J18" s="33">
        <f t="shared" si="28"/>
        <v>0</v>
      </c>
      <c r="K18" s="33">
        <f t="shared" si="29"/>
        <v>0</v>
      </c>
      <c r="L18" s="34">
        <f t="shared" si="30"/>
        <v>0</v>
      </c>
      <c r="M18" s="59">
        <f>IF(入力シート!M26=0,0,入力シート!M26)</f>
        <v>0</v>
      </c>
      <c r="O18" s="40">
        <f>IF(O17=12,1,O17+1)</f>
        <v>10</v>
      </c>
      <c r="P18" s="47">
        <f t="shared" si="31"/>
        <v>0</v>
      </c>
      <c r="Q18" s="48">
        <f t="shared" si="32"/>
        <v>0</v>
      </c>
      <c r="R18" s="49">
        <f t="shared" si="33"/>
        <v>0</v>
      </c>
      <c r="S18" s="50">
        <f t="shared" ref="S18:S23" si="41">SUM(P18:R18)</f>
        <v>0</v>
      </c>
      <c r="T18" s="47">
        <f t="shared" ref="T18:T23" si="42">ROUNDDOWN(AE18*AE$16+AF18*AF$16+AG18*AG$16,0)</f>
        <v>0</v>
      </c>
      <c r="U18" s="48">
        <f t="shared" si="34"/>
        <v>0</v>
      </c>
      <c r="V18" s="49">
        <f>ROUNDDOWN(AJ18*AJ$16+AK18*AK$16+AL18*AL$16,0)</f>
        <v>0</v>
      </c>
      <c r="W18" s="50">
        <f t="shared" ref="W18:W23" si="43">SUM(T18:V18)</f>
        <v>0</v>
      </c>
      <c r="X18" s="47">
        <f t="shared" ref="X18:X23" si="44">P18-T18</f>
        <v>0</v>
      </c>
      <c r="Y18" s="48">
        <f t="shared" ref="Y18:Y23" si="45">Q18-U18</f>
        <v>0</v>
      </c>
      <c r="Z18" s="49">
        <f t="shared" ref="Z18:Z23" si="46">R18-V18</f>
        <v>0</v>
      </c>
      <c r="AA18" s="50">
        <f t="shared" ref="AA18:AA23" si="47">SUM(X18:Z18)</f>
        <v>0</v>
      </c>
      <c r="AD18" s="12">
        <f>IF(AD17=12,1,AD17+1)</f>
        <v>10</v>
      </c>
      <c r="AE18" s="19">
        <f t="shared" si="35"/>
        <v>0</v>
      </c>
      <c r="AF18" s="19">
        <f t="shared" si="36"/>
        <v>0</v>
      </c>
      <c r="AG18" s="19">
        <f t="shared" si="37"/>
        <v>0</v>
      </c>
      <c r="AI18" s="13">
        <f>IF(AI17=12,1,AI17+1)</f>
        <v>10</v>
      </c>
      <c r="AJ18" s="24">
        <f t="shared" si="38"/>
        <v>0</v>
      </c>
      <c r="AK18" s="24">
        <f t="shared" si="39"/>
        <v>0</v>
      </c>
      <c r="AL18" s="24">
        <f t="shared" si="40"/>
        <v>0</v>
      </c>
    </row>
    <row r="19" spans="1:38" ht="16.5" customHeight="1" x14ac:dyDescent="0.45">
      <c r="A19" s="11">
        <f t="shared" si="27"/>
        <v>12</v>
      </c>
      <c r="B19" s="29">
        <f>入力シート!B27</f>
        <v>44907</v>
      </c>
      <c r="C19" s="30">
        <f>入力シート!C27</f>
        <v>44913</v>
      </c>
      <c r="D19" s="26">
        <f>IF(入力シート!D27=0,0,入力シート!D27)</f>
        <v>0</v>
      </c>
      <c r="E19" s="26">
        <f>IF(入力シート!E27=0,0,入力シート!E27)</f>
        <v>0</v>
      </c>
      <c r="F19" s="26">
        <f>IF(入力シート!F27=0,0,入力シート!F27)</f>
        <v>0</v>
      </c>
      <c r="G19" s="26">
        <f>IF(入力シート!G27=0,0,入力シート!G27)</f>
        <v>0</v>
      </c>
      <c r="H19" s="26">
        <f>IF(入力シート!H27=0,0,入力シート!H27)</f>
        <v>0</v>
      </c>
      <c r="I19" s="26">
        <f>IF(入力シート!I27=0,0,入力シート!I27)</f>
        <v>0</v>
      </c>
      <c r="J19" s="33">
        <f t="shared" si="28"/>
        <v>0</v>
      </c>
      <c r="K19" s="33">
        <f t="shared" si="29"/>
        <v>0</v>
      </c>
      <c r="L19" s="34">
        <f t="shared" si="30"/>
        <v>0</v>
      </c>
      <c r="M19" s="59">
        <f>IF(入力シート!M27=0,0,入力シート!M27)</f>
        <v>0</v>
      </c>
      <c r="O19" s="40">
        <f t="shared" ref="O19:O23" si="48">IF(O18=12,1,O18+1)</f>
        <v>11</v>
      </c>
      <c r="P19" s="47">
        <f t="shared" si="31"/>
        <v>0</v>
      </c>
      <c r="Q19" s="48">
        <f t="shared" si="32"/>
        <v>0</v>
      </c>
      <c r="R19" s="49">
        <f t="shared" si="33"/>
        <v>0</v>
      </c>
      <c r="S19" s="50">
        <f t="shared" si="41"/>
        <v>0</v>
      </c>
      <c r="T19" s="47">
        <f t="shared" si="42"/>
        <v>0</v>
      </c>
      <c r="U19" s="48">
        <f t="shared" si="34"/>
        <v>0</v>
      </c>
      <c r="V19" s="49">
        <f t="shared" ref="V19:V23" si="49">ROUNDDOWN(AJ19*AJ$16+AK19*AK$16+AL19*AL$16,0)</f>
        <v>0</v>
      </c>
      <c r="W19" s="50">
        <f t="shared" si="43"/>
        <v>0</v>
      </c>
      <c r="X19" s="47">
        <f t="shared" si="44"/>
        <v>0</v>
      </c>
      <c r="Y19" s="48">
        <f t="shared" si="45"/>
        <v>0</v>
      </c>
      <c r="Z19" s="49">
        <f t="shared" si="46"/>
        <v>0</v>
      </c>
      <c r="AA19" s="50">
        <f t="shared" si="47"/>
        <v>0</v>
      </c>
      <c r="AD19" s="12">
        <f t="shared" ref="AD19:AD23" si="50">IF(AD18=12,1,AD18+1)</f>
        <v>11</v>
      </c>
      <c r="AE19" s="19">
        <f t="shared" si="35"/>
        <v>0</v>
      </c>
      <c r="AF19" s="19">
        <f t="shared" si="36"/>
        <v>0</v>
      </c>
      <c r="AG19" s="19">
        <f t="shared" si="37"/>
        <v>0</v>
      </c>
      <c r="AI19" s="13">
        <f t="shared" ref="AI19:AI23" si="51">IF(AI18=12,1,AI18+1)</f>
        <v>11</v>
      </c>
      <c r="AJ19" s="24">
        <f t="shared" si="38"/>
        <v>0</v>
      </c>
      <c r="AK19" s="24">
        <f t="shared" si="39"/>
        <v>0</v>
      </c>
      <c r="AL19" s="24">
        <f t="shared" si="40"/>
        <v>0</v>
      </c>
    </row>
    <row r="20" spans="1:38" ht="16.5" customHeight="1" x14ac:dyDescent="0.45">
      <c r="A20" s="11">
        <f t="shared" si="27"/>
        <v>12</v>
      </c>
      <c r="B20" s="29">
        <f>入力シート!B28</f>
        <v>44914</v>
      </c>
      <c r="C20" s="30">
        <f>入力シート!C28</f>
        <v>44920</v>
      </c>
      <c r="D20" s="26">
        <f>IF(入力シート!D28=0,0,入力シート!D28)</f>
        <v>0</v>
      </c>
      <c r="E20" s="26">
        <f>IF(入力シート!E28=0,0,入力シート!E28)</f>
        <v>0</v>
      </c>
      <c r="F20" s="26">
        <f>IF(入力シート!F28=0,0,入力シート!F28)</f>
        <v>0</v>
      </c>
      <c r="G20" s="26">
        <f>IF(入力シート!G28=0,0,入力シート!G28)</f>
        <v>0</v>
      </c>
      <c r="H20" s="26">
        <f>IF(入力シート!H28=0,0,入力シート!H28)</f>
        <v>0</v>
      </c>
      <c r="I20" s="26">
        <f>IF(入力シート!I28=0,0,入力シート!I28)</f>
        <v>0</v>
      </c>
      <c r="J20" s="33">
        <f t="shared" si="28"/>
        <v>0</v>
      </c>
      <c r="K20" s="33">
        <f t="shared" si="29"/>
        <v>0</v>
      </c>
      <c r="L20" s="34">
        <f t="shared" si="30"/>
        <v>0</v>
      </c>
      <c r="M20" s="59">
        <f>IF(入力シート!M28=0,0,入力シート!M28)</f>
        <v>0</v>
      </c>
      <c r="O20" s="40">
        <f t="shared" si="48"/>
        <v>12</v>
      </c>
      <c r="P20" s="47">
        <f t="shared" si="31"/>
        <v>0</v>
      </c>
      <c r="Q20" s="48">
        <f t="shared" si="32"/>
        <v>0</v>
      </c>
      <c r="R20" s="49">
        <f t="shared" si="33"/>
        <v>0</v>
      </c>
      <c r="S20" s="50">
        <f t="shared" si="41"/>
        <v>0</v>
      </c>
      <c r="T20" s="47">
        <f t="shared" si="42"/>
        <v>0</v>
      </c>
      <c r="U20" s="48">
        <f t="shared" si="34"/>
        <v>0</v>
      </c>
      <c r="V20" s="49">
        <f t="shared" si="49"/>
        <v>0</v>
      </c>
      <c r="W20" s="50">
        <f t="shared" si="43"/>
        <v>0</v>
      </c>
      <c r="X20" s="47">
        <f t="shared" si="44"/>
        <v>0</v>
      </c>
      <c r="Y20" s="48">
        <f>Q20-U20</f>
        <v>0</v>
      </c>
      <c r="Z20" s="49">
        <f t="shared" si="46"/>
        <v>0</v>
      </c>
      <c r="AA20" s="50">
        <f t="shared" si="47"/>
        <v>0</v>
      </c>
      <c r="AD20" s="12">
        <f t="shared" si="50"/>
        <v>12</v>
      </c>
      <c r="AE20" s="19">
        <f t="shared" si="35"/>
        <v>0</v>
      </c>
      <c r="AF20" s="19">
        <f t="shared" si="36"/>
        <v>0</v>
      </c>
      <c r="AG20" s="19">
        <f t="shared" si="37"/>
        <v>0</v>
      </c>
      <c r="AI20" s="13">
        <f t="shared" si="51"/>
        <v>12</v>
      </c>
      <c r="AJ20" s="24">
        <f t="shared" si="38"/>
        <v>0</v>
      </c>
      <c r="AK20" s="24">
        <f t="shared" si="39"/>
        <v>0</v>
      </c>
      <c r="AL20" s="24">
        <f t="shared" si="40"/>
        <v>0</v>
      </c>
    </row>
    <row r="21" spans="1:38" ht="16.5" customHeight="1" x14ac:dyDescent="0.45">
      <c r="A21" s="11">
        <f t="shared" si="27"/>
        <v>1</v>
      </c>
      <c r="B21" s="29">
        <f>入力シート!B29</f>
        <v>44921</v>
      </c>
      <c r="C21" s="30">
        <f>入力シート!C29</f>
        <v>44927</v>
      </c>
      <c r="D21" s="26">
        <f>IF(入力シート!D29=0,0,入力シート!D29)</f>
        <v>0</v>
      </c>
      <c r="E21" s="26">
        <f>IF(入力シート!E29=0,0,入力シート!E29)</f>
        <v>0</v>
      </c>
      <c r="F21" s="26">
        <f>IF(入力シート!F29=0,0,入力シート!F29)</f>
        <v>0</v>
      </c>
      <c r="G21" s="26">
        <f>IF(入力シート!G29=0,0,入力シート!G29)</f>
        <v>0</v>
      </c>
      <c r="H21" s="26">
        <f>IF(入力シート!H29=0,0,入力シート!H29)</f>
        <v>0</v>
      </c>
      <c r="I21" s="26">
        <f>IF(入力シート!I29=0,0,入力シート!I29)</f>
        <v>0</v>
      </c>
      <c r="J21" s="33">
        <f t="shared" si="28"/>
        <v>0</v>
      </c>
      <c r="K21" s="33">
        <f t="shared" si="29"/>
        <v>0</v>
      </c>
      <c r="L21" s="34">
        <f t="shared" si="30"/>
        <v>0</v>
      </c>
      <c r="M21" s="59">
        <f>IF(入力シート!M29=0,0,入力シート!M29)</f>
        <v>0</v>
      </c>
      <c r="O21" s="40">
        <f t="shared" si="48"/>
        <v>1</v>
      </c>
      <c r="P21" s="47">
        <f t="shared" si="31"/>
        <v>0</v>
      </c>
      <c r="Q21" s="48">
        <f t="shared" si="32"/>
        <v>0</v>
      </c>
      <c r="R21" s="49">
        <f t="shared" si="33"/>
        <v>0</v>
      </c>
      <c r="S21" s="50">
        <f t="shared" si="41"/>
        <v>0</v>
      </c>
      <c r="T21" s="47">
        <f t="shared" si="42"/>
        <v>0</v>
      </c>
      <c r="U21" s="48">
        <f t="shared" si="34"/>
        <v>0</v>
      </c>
      <c r="V21" s="49">
        <f t="shared" si="49"/>
        <v>0</v>
      </c>
      <c r="W21" s="50">
        <f t="shared" si="43"/>
        <v>0</v>
      </c>
      <c r="X21" s="47">
        <f t="shared" si="44"/>
        <v>0</v>
      </c>
      <c r="Y21" s="48">
        <f t="shared" si="45"/>
        <v>0</v>
      </c>
      <c r="Z21" s="49">
        <f t="shared" si="46"/>
        <v>0</v>
      </c>
      <c r="AA21" s="50">
        <f t="shared" si="47"/>
        <v>0</v>
      </c>
      <c r="AD21" s="12">
        <f t="shared" si="50"/>
        <v>1</v>
      </c>
      <c r="AE21" s="19">
        <f t="shared" si="35"/>
        <v>0</v>
      </c>
      <c r="AF21" s="19">
        <f t="shared" si="36"/>
        <v>0</v>
      </c>
      <c r="AG21" s="19">
        <f t="shared" si="37"/>
        <v>0</v>
      </c>
      <c r="AI21" s="13">
        <f t="shared" si="51"/>
        <v>1</v>
      </c>
      <c r="AJ21" s="24">
        <f t="shared" si="38"/>
        <v>0</v>
      </c>
      <c r="AK21" s="24">
        <f t="shared" si="39"/>
        <v>0</v>
      </c>
      <c r="AL21" s="24">
        <f t="shared" si="40"/>
        <v>0</v>
      </c>
    </row>
    <row r="22" spans="1:38" ht="16.5" customHeight="1" x14ac:dyDescent="0.45">
      <c r="A22" s="11">
        <f t="shared" si="27"/>
        <v>1</v>
      </c>
      <c r="B22" s="29">
        <f>入力シート!B30</f>
        <v>44928</v>
      </c>
      <c r="C22" s="30">
        <f>入力シート!C30</f>
        <v>44934</v>
      </c>
      <c r="D22" s="26">
        <f>IF(入力シート!D30=0,0,入力シート!D30)</f>
        <v>0</v>
      </c>
      <c r="E22" s="26">
        <f>IF(入力シート!E30=0,0,入力シート!E30)</f>
        <v>0</v>
      </c>
      <c r="F22" s="26">
        <f>IF(入力シート!F30=0,0,入力シート!F30)</f>
        <v>0</v>
      </c>
      <c r="G22" s="26">
        <f>IF(入力シート!G30=0,0,入力シート!G30)</f>
        <v>0</v>
      </c>
      <c r="H22" s="26">
        <f>IF(入力シート!H30=0,0,入力シート!H30)</f>
        <v>0</v>
      </c>
      <c r="I22" s="26">
        <f>IF(入力シート!I30=0,0,入力シート!I30)</f>
        <v>0</v>
      </c>
      <c r="J22" s="33">
        <f t="shared" si="28"/>
        <v>0</v>
      </c>
      <c r="K22" s="33">
        <f t="shared" si="29"/>
        <v>0</v>
      </c>
      <c r="L22" s="34">
        <f t="shared" si="30"/>
        <v>0</v>
      </c>
      <c r="M22" s="59">
        <f>IF(入力シート!M30=0,0,入力シート!M30)</f>
        <v>0</v>
      </c>
      <c r="O22" s="40">
        <f t="shared" si="48"/>
        <v>2</v>
      </c>
      <c r="P22" s="47">
        <f t="shared" si="31"/>
        <v>0</v>
      </c>
      <c r="Q22" s="48">
        <f t="shared" si="32"/>
        <v>0</v>
      </c>
      <c r="R22" s="49">
        <f t="shared" si="33"/>
        <v>0</v>
      </c>
      <c r="S22" s="50">
        <f t="shared" si="41"/>
        <v>0</v>
      </c>
      <c r="T22" s="47">
        <f t="shared" si="42"/>
        <v>0</v>
      </c>
      <c r="U22" s="48">
        <f t="shared" si="34"/>
        <v>0</v>
      </c>
      <c r="V22" s="49">
        <f t="shared" si="49"/>
        <v>0</v>
      </c>
      <c r="W22" s="50">
        <f t="shared" si="43"/>
        <v>0</v>
      </c>
      <c r="X22" s="47">
        <f t="shared" si="44"/>
        <v>0</v>
      </c>
      <c r="Y22" s="48">
        <f t="shared" si="45"/>
        <v>0</v>
      </c>
      <c r="Z22" s="49">
        <f t="shared" si="46"/>
        <v>0</v>
      </c>
      <c r="AA22" s="50">
        <f t="shared" si="47"/>
        <v>0</v>
      </c>
      <c r="AD22" s="12">
        <f t="shared" si="50"/>
        <v>2</v>
      </c>
      <c r="AE22" s="19">
        <f t="shared" si="35"/>
        <v>0</v>
      </c>
      <c r="AF22" s="19">
        <f t="shared" si="36"/>
        <v>0</v>
      </c>
      <c r="AG22" s="19">
        <f t="shared" si="37"/>
        <v>0</v>
      </c>
      <c r="AI22" s="13">
        <f t="shared" si="51"/>
        <v>2</v>
      </c>
      <c r="AJ22" s="24">
        <f t="shared" si="38"/>
        <v>0</v>
      </c>
      <c r="AK22" s="24">
        <f t="shared" si="39"/>
        <v>0</v>
      </c>
      <c r="AL22" s="24">
        <f t="shared" si="40"/>
        <v>0</v>
      </c>
    </row>
    <row r="23" spans="1:38" ht="16.5" customHeight="1" thickBot="1" x14ac:dyDescent="0.5">
      <c r="A23" s="11">
        <f t="shared" si="27"/>
        <v>1</v>
      </c>
      <c r="B23" s="29">
        <f>入力シート!B31</f>
        <v>44935</v>
      </c>
      <c r="C23" s="30">
        <f>入力シート!C31</f>
        <v>44941</v>
      </c>
      <c r="D23" s="26">
        <f>IF(入力シート!D31=0,0,入力シート!D31)</f>
        <v>0</v>
      </c>
      <c r="E23" s="26">
        <f>IF(入力シート!E31=0,0,入力シート!E31)</f>
        <v>0</v>
      </c>
      <c r="F23" s="26">
        <f>IF(入力シート!F31=0,0,入力シート!F31)</f>
        <v>0</v>
      </c>
      <c r="G23" s="26">
        <f>IF(入力シート!G31=0,0,入力シート!G31)</f>
        <v>0</v>
      </c>
      <c r="H23" s="26">
        <f>IF(入力シート!H31=0,0,入力シート!H31)</f>
        <v>0</v>
      </c>
      <c r="I23" s="26">
        <f>IF(入力シート!I31=0,0,入力シート!I31)</f>
        <v>0</v>
      </c>
      <c r="J23" s="33">
        <f t="shared" si="28"/>
        <v>0</v>
      </c>
      <c r="K23" s="33">
        <f t="shared" si="29"/>
        <v>0</v>
      </c>
      <c r="L23" s="34">
        <f t="shared" si="30"/>
        <v>0</v>
      </c>
      <c r="M23" s="59">
        <f>IF(入力シート!M31=0,0,入力シート!M31)</f>
        <v>0</v>
      </c>
      <c r="O23" s="40">
        <f t="shared" si="48"/>
        <v>3</v>
      </c>
      <c r="P23" s="47">
        <f t="shared" si="31"/>
        <v>0</v>
      </c>
      <c r="Q23" s="48">
        <f t="shared" si="32"/>
        <v>0</v>
      </c>
      <c r="R23" s="49">
        <f t="shared" si="33"/>
        <v>0</v>
      </c>
      <c r="S23" s="50">
        <f t="shared" si="41"/>
        <v>0</v>
      </c>
      <c r="T23" s="47">
        <f t="shared" si="42"/>
        <v>0</v>
      </c>
      <c r="U23" s="48">
        <f t="shared" si="34"/>
        <v>0</v>
      </c>
      <c r="V23" s="49">
        <f t="shared" si="49"/>
        <v>0</v>
      </c>
      <c r="W23" s="50">
        <f t="shared" si="43"/>
        <v>0</v>
      </c>
      <c r="X23" s="47">
        <f t="shared" si="44"/>
        <v>0</v>
      </c>
      <c r="Y23" s="48">
        <f t="shared" si="45"/>
        <v>0</v>
      </c>
      <c r="Z23" s="49">
        <f t="shared" si="46"/>
        <v>0</v>
      </c>
      <c r="AA23" s="50">
        <f t="shared" si="47"/>
        <v>0</v>
      </c>
      <c r="AD23" s="12">
        <f t="shared" si="50"/>
        <v>3</v>
      </c>
      <c r="AE23" s="19">
        <f t="shared" si="35"/>
        <v>0</v>
      </c>
      <c r="AF23" s="19">
        <f t="shared" si="36"/>
        <v>0</v>
      </c>
      <c r="AG23" s="19">
        <f t="shared" si="37"/>
        <v>0</v>
      </c>
      <c r="AI23" s="13">
        <f t="shared" si="51"/>
        <v>3</v>
      </c>
      <c r="AJ23" s="24">
        <f t="shared" si="38"/>
        <v>0</v>
      </c>
      <c r="AK23" s="24">
        <f t="shared" si="39"/>
        <v>0</v>
      </c>
      <c r="AL23" s="24">
        <f t="shared" si="40"/>
        <v>0</v>
      </c>
    </row>
    <row r="24" spans="1:38" ht="16.5" customHeight="1" thickTop="1" thickBot="1" x14ac:dyDescent="0.5">
      <c r="A24" s="11">
        <f t="shared" si="27"/>
        <v>1</v>
      </c>
      <c r="B24" s="29">
        <f>入力シート!B32</f>
        <v>44942</v>
      </c>
      <c r="C24" s="30">
        <f>入力シート!C32</f>
        <v>44948</v>
      </c>
      <c r="D24" s="26">
        <f>IF(入力シート!D32=0,0,入力シート!D32)</f>
        <v>0</v>
      </c>
      <c r="E24" s="26">
        <f>IF(入力シート!E32=0,0,入力シート!E32)</f>
        <v>0</v>
      </c>
      <c r="F24" s="26">
        <f>IF(入力シート!F32=0,0,入力シート!F32)</f>
        <v>0</v>
      </c>
      <c r="G24" s="26">
        <f>IF(入力シート!G32=0,0,入力シート!G32)</f>
        <v>0</v>
      </c>
      <c r="H24" s="26">
        <f>IF(入力シート!H32=0,0,入力シート!H32)</f>
        <v>0</v>
      </c>
      <c r="I24" s="26">
        <f>IF(入力シート!I32=0,0,入力シート!I32)</f>
        <v>0</v>
      </c>
      <c r="J24" s="33">
        <f t="shared" si="28"/>
        <v>0</v>
      </c>
      <c r="K24" s="33">
        <f t="shared" si="29"/>
        <v>0</v>
      </c>
      <c r="L24" s="34">
        <f t="shared" si="30"/>
        <v>0</v>
      </c>
      <c r="M24" s="59">
        <f>IF(入力シート!M32=0,0,入力シート!M32)</f>
        <v>0</v>
      </c>
      <c r="O24" s="41" t="s">
        <v>19</v>
      </c>
      <c r="P24" s="51">
        <f t="shared" ref="P24" si="52">ROUNDDOWN(AE11*AE$3+AF11*AF$3+AG11*AG$3,0)</f>
        <v>0</v>
      </c>
      <c r="Q24" s="52">
        <f t="shared" si="32"/>
        <v>0</v>
      </c>
      <c r="R24" s="53">
        <f t="shared" ref="R24" si="53">ROUNDDOWN(AQ11*AQ$3+AR11*AR$3+AS11*AS$3,0)</f>
        <v>0</v>
      </c>
      <c r="S24" s="54">
        <f>SUM(P24:R24)</f>
        <v>0</v>
      </c>
      <c r="T24" s="51">
        <f>ROUNDDOWN(AE24*AE$16+AF24*AF$16+AG24*AG$16,0)</f>
        <v>0</v>
      </c>
      <c r="U24" s="52">
        <f t="shared" si="34"/>
        <v>0</v>
      </c>
      <c r="V24" s="53">
        <f>ROUNDDOWN(AJ24*AJ$16+AK24*AK$16+AL24*AL$16,0)</f>
        <v>0</v>
      </c>
      <c r="W24" s="55">
        <f>SUM(T24:V24)</f>
        <v>0</v>
      </c>
      <c r="X24" s="51">
        <f t="shared" ref="X24" si="54">P24-T24</f>
        <v>0</v>
      </c>
      <c r="Y24" s="52">
        <f t="shared" ref="Y24" si="55">Q24-U24</f>
        <v>0</v>
      </c>
      <c r="Z24" s="53">
        <f t="shared" ref="Z24" si="56">R24-V24</f>
        <v>0</v>
      </c>
      <c r="AA24" s="56">
        <f>SUM(X24:Z24)</f>
        <v>0</v>
      </c>
      <c r="AD24" s="22" t="s">
        <v>19</v>
      </c>
      <c r="AE24" s="21">
        <f>SUM(AE17:AE23)</f>
        <v>0</v>
      </c>
      <c r="AF24" s="21">
        <f>SUM(AF17:AF23)</f>
        <v>0</v>
      </c>
      <c r="AG24" s="21">
        <f>SUM(AG17:AG23)</f>
        <v>0</v>
      </c>
      <c r="AI24" s="22" t="s">
        <v>19</v>
      </c>
      <c r="AJ24" s="21">
        <f>SUM(AJ17:AJ23)</f>
        <v>0</v>
      </c>
      <c r="AK24" s="21">
        <f>SUM(AK17:AK23)</f>
        <v>0</v>
      </c>
      <c r="AL24" s="21">
        <f>SUM(AL17:AL23)</f>
        <v>0</v>
      </c>
    </row>
    <row r="25" spans="1:38" ht="16.5" customHeight="1" x14ac:dyDescent="0.45">
      <c r="A25" s="11">
        <f t="shared" si="27"/>
        <v>1</v>
      </c>
      <c r="B25" s="29">
        <f>入力シート!B33</f>
        <v>44949</v>
      </c>
      <c r="C25" s="30">
        <f>入力シート!C33</f>
        <v>44955</v>
      </c>
      <c r="D25" s="26">
        <f>IF(入力シート!D33=0,0,入力シート!D33)</f>
        <v>0</v>
      </c>
      <c r="E25" s="26">
        <f>IF(入力シート!E33=0,0,入力シート!E33)</f>
        <v>0</v>
      </c>
      <c r="F25" s="26">
        <f>IF(入力シート!F33=0,0,入力シート!F33)</f>
        <v>0</v>
      </c>
      <c r="G25" s="26">
        <f>IF(入力シート!G33=0,0,入力シート!G33)</f>
        <v>0</v>
      </c>
      <c r="H25" s="26">
        <f>IF(入力シート!H33=0,0,入力シート!H33)</f>
        <v>0</v>
      </c>
      <c r="I25" s="26">
        <f>IF(入力シート!I33=0,0,入力シート!I33)</f>
        <v>0</v>
      </c>
      <c r="J25" s="33">
        <f t="shared" si="28"/>
        <v>0</v>
      </c>
      <c r="K25" s="33">
        <f t="shared" si="29"/>
        <v>0</v>
      </c>
      <c r="L25" s="34">
        <f t="shared" si="30"/>
        <v>0</v>
      </c>
      <c r="M25" s="59">
        <f>IF(入力シート!M33=0,0,入力シート!M33)</f>
        <v>0</v>
      </c>
    </row>
    <row r="26" spans="1:38" ht="16.5" customHeight="1" x14ac:dyDescent="0.45">
      <c r="A26" s="11">
        <f t="shared" si="27"/>
        <v>2</v>
      </c>
      <c r="B26" s="29">
        <f>入力シート!B34</f>
        <v>44956</v>
      </c>
      <c r="C26" s="30">
        <f>入力シート!C34</f>
        <v>44962</v>
      </c>
      <c r="D26" s="26">
        <f>IF(入力シート!D34=0,0,入力シート!D34)</f>
        <v>0</v>
      </c>
      <c r="E26" s="26">
        <f>IF(入力シート!E34=0,0,入力シート!E34)</f>
        <v>0</v>
      </c>
      <c r="F26" s="26">
        <f>IF(入力シート!F34=0,0,入力シート!F34)</f>
        <v>0</v>
      </c>
      <c r="G26" s="26">
        <f>IF(入力シート!G34=0,0,入力シート!G34)</f>
        <v>0</v>
      </c>
      <c r="H26" s="26">
        <f>IF(入力シート!H34=0,0,入力シート!H34)</f>
        <v>0</v>
      </c>
      <c r="I26" s="26">
        <f>IF(入力シート!I34=0,0,入力シート!I34)</f>
        <v>0</v>
      </c>
      <c r="J26" s="33">
        <f t="shared" si="28"/>
        <v>0</v>
      </c>
      <c r="K26" s="33">
        <f t="shared" si="29"/>
        <v>0</v>
      </c>
      <c r="L26" s="34">
        <f t="shared" si="30"/>
        <v>0</v>
      </c>
      <c r="M26" s="59">
        <f>IF(入力シート!M34=0,0,入力シート!M34)</f>
        <v>0</v>
      </c>
    </row>
    <row r="27" spans="1:38" ht="16.5" customHeight="1" x14ac:dyDescent="0.45">
      <c r="A27" s="11">
        <f t="shared" si="27"/>
        <v>2</v>
      </c>
      <c r="B27" s="29">
        <f>入力シート!B35</f>
        <v>44963</v>
      </c>
      <c r="C27" s="30">
        <f>入力シート!C35</f>
        <v>44969</v>
      </c>
      <c r="D27" s="26">
        <f>IF(入力シート!D35=0,0,入力シート!D35)</f>
        <v>0</v>
      </c>
      <c r="E27" s="26">
        <f>IF(入力シート!E35=0,0,入力シート!E35)</f>
        <v>0</v>
      </c>
      <c r="F27" s="26">
        <f>IF(入力シート!F35=0,0,入力シート!F35)</f>
        <v>0</v>
      </c>
      <c r="G27" s="26">
        <f>IF(入力シート!G35=0,0,入力シート!G35)</f>
        <v>0</v>
      </c>
      <c r="H27" s="26">
        <f>IF(入力シート!H35=0,0,入力シート!H35)</f>
        <v>0</v>
      </c>
      <c r="I27" s="26">
        <f>IF(入力シート!I35=0,0,入力シート!I35)</f>
        <v>0</v>
      </c>
      <c r="J27" s="33">
        <f t="shared" si="28"/>
        <v>0</v>
      </c>
      <c r="K27" s="33">
        <f t="shared" si="29"/>
        <v>0</v>
      </c>
      <c r="L27" s="34">
        <f t="shared" si="30"/>
        <v>0</v>
      </c>
      <c r="M27" s="59">
        <f>IF(入力シート!M35=0,0,入力シート!M35)</f>
        <v>0</v>
      </c>
    </row>
    <row r="28" spans="1:38" ht="16.5" customHeight="1" x14ac:dyDescent="0.45">
      <c r="A28" s="11">
        <f t="shared" si="27"/>
        <v>2</v>
      </c>
      <c r="B28" s="29">
        <f>入力シート!B36</f>
        <v>44970</v>
      </c>
      <c r="C28" s="30">
        <f>入力シート!C36</f>
        <v>44976</v>
      </c>
      <c r="D28" s="26">
        <f>IF(入力シート!D36=0,0,入力シート!D36)</f>
        <v>0</v>
      </c>
      <c r="E28" s="26">
        <f>IF(入力シート!E36=0,0,入力シート!E36)</f>
        <v>0</v>
      </c>
      <c r="F28" s="26">
        <f>IF(入力シート!F36=0,0,入力シート!F36)</f>
        <v>0</v>
      </c>
      <c r="G28" s="26">
        <f>IF(入力シート!G36=0,0,入力シート!G36)</f>
        <v>0</v>
      </c>
      <c r="H28" s="26">
        <f>IF(入力シート!H36=0,0,入力シート!H36)</f>
        <v>0</v>
      </c>
      <c r="I28" s="26">
        <f>IF(入力シート!I36=0,0,入力シート!I36)</f>
        <v>0</v>
      </c>
      <c r="J28" s="33">
        <f t="shared" si="28"/>
        <v>0</v>
      </c>
      <c r="K28" s="33">
        <f t="shared" si="29"/>
        <v>0</v>
      </c>
      <c r="L28" s="34">
        <f t="shared" si="30"/>
        <v>0</v>
      </c>
      <c r="M28" s="59">
        <f>IF(入力シート!M36=0,0,入力シート!M36)</f>
        <v>0</v>
      </c>
    </row>
    <row r="29" spans="1:38" ht="16.5" customHeight="1" x14ac:dyDescent="0.45">
      <c r="A29" s="11">
        <f t="shared" si="27"/>
        <v>2</v>
      </c>
      <c r="B29" s="29">
        <f>入力シート!B37</f>
        <v>44977</v>
      </c>
      <c r="C29" s="30">
        <f>入力シート!C37</f>
        <v>44983</v>
      </c>
      <c r="D29" s="26">
        <f>IF(入力シート!D37=0,0,入力シート!D37)</f>
        <v>0</v>
      </c>
      <c r="E29" s="26">
        <f>IF(入力シート!E37=0,0,入力シート!E37)</f>
        <v>0</v>
      </c>
      <c r="F29" s="26">
        <f>IF(入力シート!F37=0,0,入力シート!F37)</f>
        <v>0</v>
      </c>
      <c r="G29" s="26">
        <f>IF(入力シート!G37=0,0,入力シート!G37)</f>
        <v>0</v>
      </c>
      <c r="H29" s="26">
        <f>IF(入力シート!H37=0,0,入力シート!H37)</f>
        <v>0</v>
      </c>
      <c r="I29" s="26">
        <f>IF(入力シート!I37=0,0,入力シート!I37)</f>
        <v>0</v>
      </c>
      <c r="J29" s="33">
        <f t="shared" si="28"/>
        <v>0</v>
      </c>
      <c r="K29" s="33">
        <f t="shared" si="29"/>
        <v>0</v>
      </c>
      <c r="L29" s="34">
        <f t="shared" si="30"/>
        <v>0</v>
      </c>
      <c r="M29" s="59">
        <f>IF(入力シート!M37=0,0,入力シート!M37)</f>
        <v>0</v>
      </c>
    </row>
    <row r="30" spans="1:38" ht="16.5" customHeight="1" x14ac:dyDescent="0.45">
      <c r="A30" s="11">
        <f t="shared" si="27"/>
        <v>3</v>
      </c>
      <c r="B30" s="29">
        <f>入力シート!B38</f>
        <v>44984</v>
      </c>
      <c r="C30" s="30">
        <f>入力シート!C38</f>
        <v>44990</v>
      </c>
      <c r="D30" s="26">
        <f>IF(入力シート!D38=0,0,入力シート!D38)</f>
        <v>0</v>
      </c>
      <c r="E30" s="26">
        <f>IF(入力シート!E38=0,0,入力シート!E38)</f>
        <v>0</v>
      </c>
      <c r="F30" s="26">
        <f>IF(入力シート!F38=0,0,入力シート!F38)</f>
        <v>0</v>
      </c>
      <c r="G30" s="26">
        <f>IF(入力シート!G38=0,0,入力シート!G38)</f>
        <v>0</v>
      </c>
      <c r="H30" s="26">
        <f>IF(入力シート!H38=0,0,入力シート!H38)</f>
        <v>0</v>
      </c>
      <c r="I30" s="26">
        <f>IF(入力シート!I38=0,0,入力シート!I38)</f>
        <v>0</v>
      </c>
      <c r="J30" s="33">
        <f t="shared" si="28"/>
        <v>0</v>
      </c>
      <c r="K30" s="33">
        <f t="shared" si="29"/>
        <v>0</v>
      </c>
      <c r="L30" s="34">
        <f t="shared" si="30"/>
        <v>0</v>
      </c>
      <c r="M30" s="59">
        <f>IF(入力シート!M38=0,0,入力シート!M38)</f>
        <v>0</v>
      </c>
    </row>
    <row r="31" spans="1:38" ht="16.5" customHeight="1" x14ac:dyDescent="0.45">
      <c r="A31" s="11">
        <f t="shared" si="27"/>
        <v>3</v>
      </c>
      <c r="B31" s="29">
        <f>入力シート!B39</f>
        <v>44991</v>
      </c>
      <c r="C31" s="30">
        <f>入力シート!C39</f>
        <v>44997</v>
      </c>
      <c r="D31" s="26">
        <f>IF(入力シート!D39=0,0,入力シート!D39)</f>
        <v>0</v>
      </c>
      <c r="E31" s="26">
        <f>IF(入力シート!E39=0,0,入力シート!E39)</f>
        <v>0</v>
      </c>
      <c r="F31" s="26">
        <f>IF(入力シート!F39=0,0,入力シート!F39)</f>
        <v>0</v>
      </c>
      <c r="G31" s="26">
        <f>IF(入力シート!G39=0,0,入力シート!G39)</f>
        <v>0</v>
      </c>
      <c r="H31" s="26">
        <f>IF(入力シート!H39=0,0,入力シート!H39)</f>
        <v>0</v>
      </c>
      <c r="I31" s="26">
        <f>IF(入力シート!I39=0,0,入力シート!I39)</f>
        <v>0</v>
      </c>
      <c r="J31" s="33">
        <f t="shared" si="28"/>
        <v>0</v>
      </c>
      <c r="K31" s="33">
        <f t="shared" si="29"/>
        <v>0</v>
      </c>
      <c r="L31" s="34">
        <f t="shared" si="30"/>
        <v>0</v>
      </c>
      <c r="M31" s="59">
        <f>IF(入力シート!M39=0,0,入力シート!M39)</f>
        <v>0</v>
      </c>
    </row>
    <row r="32" spans="1:38" ht="16.5" customHeight="1" x14ac:dyDescent="0.45">
      <c r="A32" s="11">
        <f t="shared" si="27"/>
        <v>3</v>
      </c>
      <c r="B32" s="29">
        <f>入力シート!B40</f>
        <v>44998</v>
      </c>
      <c r="C32" s="30">
        <f>入力シート!C40</f>
        <v>45004</v>
      </c>
      <c r="D32" s="26">
        <f>IF(入力シート!D40=0,0,入力シート!D40)</f>
        <v>0</v>
      </c>
      <c r="E32" s="26">
        <f>IF(入力シート!E40=0,0,入力シート!E40)</f>
        <v>0</v>
      </c>
      <c r="F32" s="26">
        <f>IF(入力シート!F40=0,0,入力シート!F40)</f>
        <v>0</v>
      </c>
      <c r="G32" s="26">
        <f>IF(入力シート!G40=0,0,入力シート!G40)</f>
        <v>0</v>
      </c>
      <c r="H32" s="26">
        <f>IF(入力シート!H40=0,0,入力シート!H40)</f>
        <v>0</v>
      </c>
      <c r="I32" s="26">
        <f>IF(入力シート!I40=0,0,入力シート!I40)</f>
        <v>0</v>
      </c>
      <c r="J32" s="33">
        <f t="shared" si="28"/>
        <v>0</v>
      </c>
      <c r="K32" s="33">
        <f t="shared" si="29"/>
        <v>0</v>
      </c>
      <c r="L32" s="34">
        <f t="shared" si="30"/>
        <v>0</v>
      </c>
      <c r="M32" s="59">
        <f>IF(入力シート!M40=0,0,入力シート!M40)</f>
        <v>0</v>
      </c>
    </row>
    <row r="33" spans="1:13" ht="16.5" customHeight="1" x14ac:dyDescent="0.45">
      <c r="A33" s="11">
        <f t="shared" si="27"/>
        <v>3</v>
      </c>
      <c r="B33" s="29">
        <f>入力シート!B41</f>
        <v>45005</v>
      </c>
      <c r="C33" s="30">
        <f>入力シート!C41</f>
        <v>45011</v>
      </c>
      <c r="D33" s="26">
        <f>IF(入力シート!D41=0,0,入力シート!D41)</f>
        <v>0</v>
      </c>
      <c r="E33" s="26">
        <f>IF(入力シート!E41=0,0,入力シート!E41)</f>
        <v>0</v>
      </c>
      <c r="F33" s="26">
        <f>IF(入力シート!F41=0,0,入力シート!F41)</f>
        <v>0</v>
      </c>
      <c r="G33" s="26">
        <f>IF(入力シート!G41=0,0,入力シート!G41)</f>
        <v>0</v>
      </c>
      <c r="H33" s="26">
        <f>IF(入力シート!H41=0,0,入力シート!H41)</f>
        <v>0</v>
      </c>
      <c r="I33" s="26">
        <f>IF(入力シート!I41=0,0,入力シート!I41)</f>
        <v>0</v>
      </c>
      <c r="J33" s="33">
        <f t="shared" si="28"/>
        <v>0</v>
      </c>
      <c r="K33" s="33">
        <f t="shared" si="29"/>
        <v>0</v>
      </c>
      <c r="L33" s="34">
        <f t="shared" si="30"/>
        <v>0</v>
      </c>
      <c r="M33" s="59">
        <f>IF(入力シート!M41=0,0,入力シート!M41)</f>
        <v>0</v>
      </c>
    </row>
    <row r="34" spans="1:13" ht="16.5" customHeight="1" thickBot="1" x14ac:dyDescent="0.5">
      <c r="A34" s="11">
        <f t="shared" si="27"/>
        <v>3</v>
      </c>
      <c r="B34" s="29">
        <f>入力シート!B42</f>
        <v>45012</v>
      </c>
      <c r="C34" s="30">
        <f>入力シート!C42</f>
        <v>45016</v>
      </c>
      <c r="D34" s="26">
        <f>IF(入力シート!D42=0,0,入力シート!D42)</f>
        <v>0</v>
      </c>
      <c r="E34" s="26">
        <f>IF(入力シート!E42=0,0,入力シート!E42)</f>
        <v>0</v>
      </c>
      <c r="F34" s="26">
        <f>IF(入力シート!F42=0,0,入力シート!F42)</f>
        <v>0</v>
      </c>
      <c r="G34" s="26">
        <f>IF(入力シート!G42=0,0,入力シート!G42)</f>
        <v>0</v>
      </c>
      <c r="H34" s="26">
        <f>IF(入力シート!H42=0,0,入力シート!H42)</f>
        <v>0</v>
      </c>
      <c r="I34" s="26">
        <f>IF(入力シート!I42=0,0,入力シート!I42)</f>
        <v>0</v>
      </c>
      <c r="J34" s="33">
        <f t="shared" si="28"/>
        <v>0</v>
      </c>
      <c r="K34" s="33">
        <f t="shared" si="29"/>
        <v>0</v>
      </c>
      <c r="L34" s="34">
        <f t="shared" si="30"/>
        <v>0</v>
      </c>
      <c r="M34" s="59">
        <f>IF(入力シート!M42=0,0,入力シート!M42)</f>
        <v>0</v>
      </c>
    </row>
    <row r="35" spans="1:13" ht="27" customHeight="1" thickBot="1" x14ac:dyDescent="0.5">
      <c r="B35" s="240" t="s">
        <v>20</v>
      </c>
      <c r="C35" s="241"/>
      <c r="D35" s="31">
        <f t="shared" ref="D35:M35" si="57">SUM(D4:D34)</f>
        <v>0</v>
      </c>
      <c r="E35" s="31">
        <f t="shared" si="57"/>
        <v>0</v>
      </c>
      <c r="F35" s="31">
        <f t="shared" si="57"/>
        <v>0</v>
      </c>
      <c r="G35" s="31">
        <f t="shared" si="57"/>
        <v>0</v>
      </c>
      <c r="H35" s="31">
        <f t="shared" si="57"/>
        <v>0</v>
      </c>
      <c r="I35" s="31">
        <f t="shared" si="57"/>
        <v>0</v>
      </c>
      <c r="J35" s="31">
        <f t="shared" si="57"/>
        <v>0</v>
      </c>
      <c r="K35" s="31">
        <f t="shared" si="57"/>
        <v>0</v>
      </c>
      <c r="L35" s="32">
        <f t="shared" si="57"/>
        <v>0</v>
      </c>
      <c r="M35" s="61">
        <f t="shared" si="57"/>
        <v>0</v>
      </c>
    </row>
  </sheetData>
  <sheetProtection algorithmName="SHA-512" hashValue="O3OSi6KpdDPJzWyWPCZAMycBf7VM2kRUJjg6XMfXOLW67S3SnpUN/og7bYVNxM4QW1uG2C91rTi5UEI+1jZKnA==" saltValue="LQqZmNPZbBFgkweFZ/7Omw==" spinCount="100000" sheet="1" objects="1" scenarios="1"/>
  <mergeCells count="12">
    <mergeCell ref="M1:M3"/>
    <mergeCell ref="B35:C35"/>
    <mergeCell ref="B1:C1"/>
    <mergeCell ref="D1:F2"/>
    <mergeCell ref="G1:I2"/>
    <mergeCell ref="J1:L2"/>
    <mergeCell ref="AQ13:AS13"/>
    <mergeCell ref="O15:O16"/>
    <mergeCell ref="P15:S15"/>
    <mergeCell ref="T15:W15"/>
    <mergeCell ref="X15:AA15"/>
    <mergeCell ref="AE13:AG13"/>
  </mergeCells>
  <phoneticPr fontId="3"/>
  <pageMargins left="0.7" right="0.7" top="0.75" bottom="0.75" header="0.3" footer="0.3"/>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上限目安算定シート </vt:lpstr>
      <vt:lpstr>入力シート</vt:lpstr>
      <vt:lpstr>計算用シート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泉谷　美帆</cp:lastModifiedBy>
  <cp:lastPrinted>2022-08-18T04:16:18Z</cp:lastPrinted>
  <dcterms:created xsi:type="dcterms:W3CDTF">2022-07-27T05:59:16Z</dcterms:created>
  <dcterms:modified xsi:type="dcterms:W3CDTF">2024-04-16T09:18:41Z</dcterms:modified>
</cp:coreProperties>
</file>