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募集\１次募集\02園へ依頼\"/>
    </mc:Choice>
  </mc:AlternateContent>
  <xr:revisionPtr revIDLastSave="0" documentId="13_ncr:1_{1667B582-A3C5-4138-A85D-833E778915D0}" xr6:coauthVersionLast="47" xr6:coauthVersionMax="47" xr10:uidLastSave="{00000000-0000-0000-0000-000000000000}"/>
  <bookViews>
    <workbookView xWindow="-108" yWindow="-108" windowWidth="23256" windowHeight="14160" activeTab="1" xr2:uid="{EAEC7852-A0A7-473F-AA1D-5392119DF5C6}"/>
  </bookViews>
  <sheets>
    <sheet name="「作業シート」エラーチェック" sheetId="15" r:id="rId1"/>
    <sheet name="作業シート" sheetId="13" r:id="rId2"/>
    <sheet name="記載例" sheetId="18" r:id="rId3"/>
    <sheet name="Sheet1" sheetId="11" state="hidden" r:id="rId4"/>
  </sheets>
  <externalReferences>
    <externalReference r:id="rId5"/>
  </externalReferences>
  <definedNames>
    <definedName name="_xlnm.Print_Area" localSheetId="2">記載例!$A$16:$AB$35</definedName>
    <definedName name="_xlnm.Print_Area" localSheetId="1">作業シート!$A$14:$AB$33</definedName>
    <definedName name="_xlnm.Print_Titles" localSheetId="2">記載例!$1:$15</definedName>
    <definedName name="_xlnm.Print_Titles" localSheetId="1">作業シート!$1:$13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5" i="18" l="1"/>
  <c r="AC35" i="18"/>
  <c r="N35" i="18"/>
  <c r="M35" i="18"/>
  <c r="I35" i="18"/>
  <c r="H35" i="18"/>
  <c r="AD34" i="18"/>
  <c r="AC34" i="18"/>
  <c r="N34" i="18"/>
  <c r="M34" i="18"/>
  <c r="I34" i="18"/>
  <c r="H34" i="18"/>
  <c r="AD33" i="18"/>
  <c r="AC33" i="18"/>
  <c r="N33" i="18"/>
  <c r="M33" i="18"/>
  <c r="I33" i="18"/>
  <c r="H33" i="18"/>
  <c r="AD32" i="18"/>
  <c r="AC32" i="18"/>
  <c r="N32" i="18"/>
  <c r="M32" i="18"/>
  <c r="I32" i="18"/>
  <c r="H32" i="18"/>
  <c r="AD31" i="18"/>
  <c r="AC31" i="18"/>
  <c r="N31" i="18"/>
  <c r="M31" i="18"/>
  <c r="I31" i="18"/>
  <c r="H31" i="18"/>
  <c r="AD30" i="18"/>
  <c r="AC30" i="18"/>
  <c r="N30" i="18"/>
  <c r="M30" i="18"/>
  <c r="I30" i="18"/>
  <c r="H30" i="18"/>
  <c r="AD29" i="18"/>
  <c r="AC29" i="18"/>
  <c r="N29" i="18"/>
  <c r="M29" i="18"/>
  <c r="I29" i="18"/>
  <c r="H29" i="18"/>
  <c r="AD28" i="18"/>
  <c r="AC28" i="18"/>
  <c r="N28" i="18"/>
  <c r="M28" i="18"/>
  <c r="I28" i="18"/>
  <c r="H28" i="18"/>
  <c r="AD27" i="18"/>
  <c r="AC27" i="18"/>
  <c r="N27" i="18"/>
  <c r="M27" i="18"/>
  <c r="I27" i="18"/>
  <c r="H27" i="18"/>
  <c r="AD26" i="18"/>
  <c r="AC26" i="18"/>
  <c r="N26" i="18"/>
  <c r="M26" i="18"/>
  <c r="I26" i="18"/>
  <c r="H26" i="18"/>
  <c r="AD25" i="18"/>
  <c r="AC25" i="18"/>
  <c r="N25" i="18"/>
  <c r="M25" i="18"/>
  <c r="I25" i="18"/>
  <c r="H25" i="18"/>
  <c r="AD24" i="18"/>
  <c r="AC24" i="18"/>
  <c r="N24" i="18"/>
  <c r="M24" i="18"/>
  <c r="I24" i="18"/>
  <c r="H24" i="18"/>
  <c r="AD23" i="18"/>
  <c r="AC23" i="18"/>
  <c r="N23" i="18"/>
  <c r="M23" i="18"/>
  <c r="I23" i="18"/>
  <c r="H23" i="18"/>
  <c r="AD22" i="18"/>
  <c r="AC22" i="18"/>
  <c r="N22" i="18"/>
  <c r="M22" i="18"/>
  <c r="I22" i="18"/>
  <c r="H22" i="18"/>
  <c r="AD21" i="18"/>
  <c r="AC21" i="18"/>
  <c r="N21" i="18"/>
  <c r="M21" i="18"/>
  <c r="I21" i="18"/>
  <c r="H21" i="18"/>
  <c r="AD20" i="18"/>
  <c r="AC20" i="18"/>
  <c r="N20" i="18"/>
  <c r="M20" i="18"/>
  <c r="I20" i="18"/>
  <c r="H20" i="18"/>
  <c r="AD19" i="18"/>
  <c r="AC19" i="18"/>
  <c r="N19" i="18"/>
  <c r="M19" i="18"/>
  <c r="I19" i="18"/>
  <c r="H19" i="18"/>
  <c r="AC18" i="18"/>
  <c r="AD18" i="18" s="1"/>
  <c r="N18" i="18"/>
  <c r="M18" i="18"/>
  <c r="I18" i="18"/>
  <c r="H18" i="18"/>
  <c r="AC17" i="18"/>
  <c r="AD17" i="18" s="1"/>
  <c r="N17" i="18"/>
  <c r="M17" i="18"/>
  <c r="I17" i="18"/>
  <c r="H17" i="18"/>
  <c r="AC16" i="18"/>
  <c r="AD16" i="18" s="1"/>
  <c r="N16" i="18"/>
  <c r="M16" i="18"/>
  <c r="I16" i="18"/>
  <c r="H16" i="18"/>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14" i="13"/>
  <c r="C5" i="15"/>
  <c r="C4" i="15"/>
  <c r="I15" i="13" l="1"/>
  <c r="I16" i="13"/>
  <c r="I17" i="13"/>
  <c r="I18" i="13"/>
  <c r="I19" i="13"/>
  <c r="I20" i="13"/>
  <c r="I21" i="13"/>
  <c r="I22" i="13"/>
  <c r="I23" i="13"/>
  <c r="I24" i="13"/>
  <c r="I25" i="13"/>
  <c r="I26" i="13"/>
  <c r="I27" i="13"/>
  <c r="I28" i="13"/>
  <c r="I29" i="13"/>
  <c r="I30" i="13"/>
  <c r="I31" i="13"/>
  <c r="I32" i="13"/>
  <c r="I33" i="13"/>
  <c r="I14" i="13"/>
  <c r="N2" i="15"/>
  <c r="F2" i="15"/>
  <c r="G2" i="15"/>
  <c r="H2" i="15"/>
  <c r="H1" i="15" s="1"/>
  <c r="I2" i="15"/>
  <c r="I1" i="15" s="1"/>
  <c r="J2" i="15"/>
  <c r="K2" i="15"/>
  <c r="L2" i="15"/>
  <c r="M2" i="15"/>
  <c r="O2" i="15"/>
  <c r="P2" i="15"/>
  <c r="Q2" i="15"/>
  <c r="R2" i="15"/>
  <c r="S2" i="15"/>
  <c r="T2" i="15"/>
  <c r="U2" i="15"/>
  <c r="V2" i="15"/>
  <c r="W2" i="15"/>
  <c r="X2" i="15"/>
  <c r="Y2" i="15"/>
  <c r="Z2" i="15"/>
  <c r="AA2" i="15"/>
  <c r="AB2" i="15"/>
  <c r="AC2" i="15"/>
  <c r="AD2" i="15"/>
  <c r="AE2" i="15"/>
  <c r="AE1" i="15" s="1"/>
  <c r="AF2" i="15"/>
  <c r="AF1" i="15" s="1"/>
  <c r="AG2" i="15"/>
  <c r="AG1" i="15" s="1"/>
  <c r="AH2" i="15"/>
  <c r="AI2" i="15"/>
  <c r="AI1" i="15" s="1"/>
  <c r="AJ2" i="15"/>
  <c r="AK2" i="15"/>
  <c r="AL2" i="15"/>
  <c r="E2" i="15" l="1"/>
  <c r="H15" i="13" l="1"/>
  <c r="M15" i="13"/>
  <c r="N15" i="13"/>
  <c r="AC15" i="13"/>
  <c r="AD15" i="13" s="1"/>
  <c r="H14" i="13" l="1"/>
  <c r="N14" i="13"/>
  <c r="N16" i="13"/>
  <c r="N17" i="13"/>
  <c r="N18" i="13"/>
  <c r="N19" i="13"/>
  <c r="N20" i="13"/>
  <c r="N21" i="13"/>
  <c r="N22" i="13"/>
  <c r="N23" i="13"/>
  <c r="N24" i="13"/>
  <c r="N25" i="13"/>
  <c r="N26" i="13"/>
  <c r="N27" i="13"/>
  <c r="N28" i="13"/>
  <c r="N29" i="13"/>
  <c r="N30" i="13"/>
  <c r="N31" i="13"/>
  <c r="N32" i="13"/>
  <c r="N33" i="13"/>
  <c r="M16" i="13"/>
  <c r="M17" i="13"/>
  <c r="M18" i="13"/>
  <c r="M19" i="13"/>
  <c r="M20" i="13"/>
  <c r="M21" i="13"/>
  <c r="M22" i="13"/>
  <c r="M23" i="13"/>
  <c r="M24" i="13"/>
  <c r="M25" i="13"/>
  <c r="M26" i="13"/>
  <c r="M27" i="13"/>
  <c r="M28" i="13"/>
  <c r="M29" i="13"/>
  <c r="M30" i="13"/>
  <c r="M31" i="13"/>
  <c r="M32" i="13"/>
  <c r="M33" i="13"/>
  <c r="M14" i="13"/>
  <c r="AC16" i="13"/>
  <c r="AD16" i="13" s="1"/>
  <c r="AC17" i="13"/>
  <c r="AD17" i="13" s="1"/>
  <c r="AC18" i="13"/>
  <c r="AD18" i="13" s="1"/>
  <c r="AC19" i="13"/>
  <c r="AD19" i="13" s="1"/>
  <c r="AC20" i="13"/>
  <c r="AD20" i="13" s="1"/>
  <c r="AC21" i="13"/>
  <c r="AD21" i="13" s="1"/>
  <c r="AC22" i="13"/>
  <c r="AD22" i="13" s="1"/>
  <c r="AC23" i="13"/>
  <c r="AD23" i="13" s="1"/>
  <c r="AC24" i="13"/>
  <c r="AD24" i="13" s="1"/>
  <c r="AC25" i="13"/>
  <c r="AD25" i="13" s="1"/>
  <c r="AC26" i="13"/>
  <c r="AD26" i="13" s="1"/>
  <c r="AC27" i="13"/>
  <c r="AD27" i="13" s="1"/>
  <c r="AC28" i="13"/>
  <c r="AD28" i="13" s="1"/>
  <c r="AC29" i="13"/>
  <c r="AD29" i="13" s="1"/>
  <c r="AC30" i="13"/>
  <c r="AD30" i="13" s="1"/>
  <c r="AC31" i="13"/>
  <c r="AD31" i="13" s="1"/>
  <c r="AC32" i="13"/>
  <c r="AD32" i="13" s="1"/>
  <c r="AC33" i="13"/>
  <c r="AD33" i="13" s="1"/>
  <c r="AC14" i="13"/>
  <c r="AD14" i="13" s="1"/>
  <c r="H16" i="13"/>
  <c r="H17" i="13"/>
  <c r="H18" i="13"/>
  <c r="H19" i="13"/>
  <c r="H20" i="13"/>
  <c r="H21" i="13"/>
  <c r="H22" i="13"/>
  <c r="H23" i="13"/>
  <c r="H24" i="13"/>
  <c r="H25" i="13"/>
  <c r="H26" i="13"/>
  <c r="H27" i="13"/>
  <c r="H28" i="13"/>
  <c r="H29" i="13"/>
  <c r="H30" i="13"/>
  <c r="H31" i="13"/>
  <c r="H32" i="13"/>
  <c r="H33" i="13"/>
  <c r="A15" i="13" l="1"/>
  <c r="A16" i="13" s="1"/>
  <c r="A17" i="13" l="1"/>
  <c r="A18" i="13" l="1"/>
  <c r="A19" i="13" l="1"/>
  <c r="A20" i="13" l="1"/>
  <c r="A21" i="13" l="1"/>
  <c r="A22" i="13" l="1"/>
  <c r="A23" i="13" l="1"/>
  <c r="A24" i="13" l="1"/>
  <c r="A25" i="13" l="1"/>
  <c r="A26" i="13" l="1"/>
  <c r="A27" i="13" l="1"/>
  <c r="A28" i="13" l="1"/>
  <c r="A29" i="13" l="1"/>
  <c r="A30" i="13" s="1"/>
  <c r="A31" i="13" s="1"/>
  <c r="A32" i="13" s="1"/>
  <c r="A33" i="13"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A703" i="15" s="1"/>
  <c r="A704" i="15" s="1"/>
  <c r="A705" i="15" s="1"/>
  <c r="A706" i="15" s="1"/>
  <c r="A707" i="15" s="1"/>
  <c r="A708" i="15" s="1"/>
  <c r="A709" i="15" s="1"/>
  <c r="A710" i="15" s="1"/>
  <c r="A711" i="15" s="1"/>
  <c r="A712" i="15" s="1"/>
  <c r="A713" i="15" s="1"/>
  <c r="A714" i="15" s="1"/>
  <c r="A715" i="15" s="1"/>
  <c r="A716" i="15" s="1"/>
  <c r="A717" i="15" s="1"/>
  <c r="A718" i="15" s="1"/>
  <c r="A719" i="15" s="1"/>
  <c r="A720" i="15" s="1"/>
  <c r="A721" i="15" s="1"/>
  <c r="A722" i="15" s="1"/>
  <c r="A723" i="15" s="1"/>
  <c r="A724" i="15" s="1"/>
  <c r="A725" i="15" s="1"/>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A791" i="15" s="1"/>
  <c r="A792" i="15" s="1"/>
  <c r="A793" i="15" s="1"/>
  <c r="A794" i="15" s="1"/>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A818" i="15" s="1"/>
  <c r="A819" i="15" s="1"/>
  <c r="A820" i="15" s="1"/>
  <c r="A821" i="15" s="1"/>
  <c r="A822" i="15" s="1"/>
  <c r="A823" i="15" s="1"/>
  <c r="A824" i="15" s="1"/>
  <c r="A825" i="15" s="1"/>
  <c r="A826" i="15" s="1"/>
  <c r="A827" i="15" s="1"/>
  <c r="A828" i="15" s="1"/>
  <c r="A829" i="15" s="1"/>
  <c r="A830" i="15" s="1"/>
  <c r="A831" i="15" s="1"/>
  <c r="A832" i="15" s="1"/>
  <c r="A833" i="15" s="1"/>
  <c r="A834" i="15" s="1"/>
  <c r="A835" i="15" s="1"/>
  <c r="A836" i="15" s="1"/>
  <c r="A837" i="15" s="1"/>
  <c r="A838" i="15" s="1"/>
  <c r="A839" i="15" s="1"/>
  <c r="A840" i="15" s="1"/>
  <c r="A841" i="15" s="1"/>
  <c r="A842" i="15" s="1"/>
  <c r="A843" i="15" s="1"/>
  <c r="A844" i="15" s="1"/>
  <c r="A845" i="15" s="1"/>
  <c r="A846" i="15" s="1"/>
  <c r="A847" i="15" s="1"/>
  <c r="A848" i="15" s="1"/>
  <c r="A849" i="15" s="1"/>
  <c r="A850" i="15" s="1"/>
  <c r="A851" i="15" s="1"/>
  <c r="A852" i="15" s="1"/>
  <c r="A853" i="15" s="1"/>
  <c r="A854" i="15" s="1"/>
  <c r="A855" i="15" s="1"/>
  <c r="A856" i="15" s="1"/>
  <c r="A857" i="15" s="1"/>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A877" i="15" s="1"/>
  <c r="A878" i="15" s="1"/>
  <c r="A879" i="15" s="1"/>
  <c r="A880" i="15" s="1"/>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A903" i="15" s="1"/>
  <c r="A904" i="15" s="1"/>
  <c r="A905" i="15" s="1"/>
  <c r="A906" i="15" s="1"/>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A929" i="15" s="1"/>
  <c r="A930" i="15" s="1"/>
  <c r="A931" i="15" s="1"/>
  <c r="A932" i="15" s="1"/>
  <c r="A933" i="15" s="1"/>
  <c r="A934" i="15" s="1"/>
  <c r="A935" i="15" s="1"/>
  <c r="A936" i="15" s="1"/>
  <c r="A937" i="15" s="1"/>
  <c r="A938" i="15" s="1"/>
  <c r="A939" i="15" s="1"/>
  <c r="A940" i="15" s="1"/>
  <c r="A941" i="15" s="1"/>
  <c r="A942" i="15" s="1"/>
  <c r="A943" i="15" s="1"/>
  <c r="A944" i="15" s="1"/>
  <c r="A945" i="15" s="1"/>
  <c r="A946" i="15" s="1"/>
  <c r="A947" i="15" s="1"/>
  <c r="A948" i="15" s="1"/>
  <c r="A949" i="15" s="1"/>
  <c r="A950" i="15" s="1"/>
  <c r="A951" i="15" s="1"/>
  <c r="A952" i="15" s="1"/>
  <c r="A953" i="15" s="1"/>
  <c r="A954" i="15" s="1"/>
  <c r="A955" i="15" s="1"/>
  <c r="A956" i="15" s="1"/>
  <c r="A957" i="15" s="1"/>
  <c r="A958" i="15" s="1"/>
  <c r="A959" i="15" s="1"/>
  <c r="A960" i="15" s="1"/>
  <c r="A961" i="15" s="1"/>
  <c r="A962" i="15" s="1"/>
  <c r="A963" i="15" s="1"/>
  <c r="A964" i="15" s="1"/>
  <c r="A965" i="15" s="1"/>
  <c r="A966" i="15" s="1"/>
  <c r="A967" i="15" s="1"/>
  <c r="A968" i="15" s="1"/>
  <c r="A969" i="15" s="1"/>
  <c r="A970" i="15" s="1"/>
  <c r="A971" i="15" s="1"/>
  <c r="A972" i="15" s="1"/>
  <c r="A973" i="15" s="1"/>
  <c r="A974" i="15" s="1"/>
  <c r="A975" i="15" s="1"/>
  <c r="A976" i="15" s="1"/>
  <c r="A977" i="15" s="1"/>
  <c r="A978" i="15" s="1"/>
  <c r="A979" i="15" s="1"/>
  <c r="A980" i="15" s="1"/>
  <c r="A981" i="15" s="1"/>
  <c r="A982" i="15" s="1"/>
  <c r="A983" i="15" s="1"/>
  <c r="A984" i="15" s="1"/>
  <c r="A985" i="15" s="1"/>
  <c r="A986" i="15" s="1"/>
  <c r="A987" i="15" s="1"/>
  <c r="A988" i="15" s="1"/>
  <c r="A989" i="15" s="1"/>
  <c r="A990" i="15" s="1"/>
  <c r="A991" i="15" s="1"/>
  <c r="A992" i="15" s="1"/>
  <c r="A993" i="15" s="1"/>
  <c r="A994" i="15" s="1"/>
  <c r="A995" i="15" s="1"/>
  <c r="A996" i="15" s="1"/>
  <c r="A997" i="15" s="1"/>
  <c r="A998" i="15" s="1"/>
  <c r="A999" i="15" s="1"/>
  <c r="A1000" i="15" s="1"/>
  <c r="Y1" i="15"/>
  <c r="P1" i="15"/>
  <c r="AD1" i="15"/>
  <c r="Z1" i="15"/>
  <c r="U1" i="15"/>
  <c r="K1" i="15"/>
  <c r="X1" i="15"/>
  <c r="N1" i="15"/>
  <c r="AB1" i="15"/>
  <c r="AH1" i="15"/>
  <c r="R1" i="15"/>
  <c r="Q1" i="15"/>
  <c r="AA1" i="15"/>
  <c r="AL1" i="15"/>
  <c r="O1" i="15"/>
  <c r="AK1" i="15"/>
  <c r="G1" i="15"/>
  <c r="AC1" i="15"/>
  <c r="W1" i="15"/>
  <c r="S1" i="15"/>
  <c r="J1" i="15"/>
  <c r="M1" i="15"/>
  <c r="V1" i="15"/>
  <c r="AJ1" i="15"/>
  <c r="L1" i="15"/>
  <c r="T1" i="15"/>
  <c r="E1" i="15"/>
  <c r="F1" i="15"/>
  <c r="AB15" i="15" l="1" a="1"/>
  <c r="O10" i="15" a="1"/>
  <c r="O17" i="15" a="1"/>
  <c r="AF21" i="15" a="1"/>
  <c r="AQ14" i="15" a="1"/>
  <c r="F10" i="15" a="1"/>
  <c r="V9" i="15" a="1"/>
  <c r="AB11" i="15" a="1"/>
  <c r="AS14" i="15" a="1"/>
  <c r="J9" i="15" a="1"/>
  <c r="N14" i="15" a="1"/>
  <c r="Q12" i="15" a="1"/>
  <c r="F22" i="15" a="1"/>
  <c r="AK10" i="15" a="1"/>
  <c r="AO18" i="15" a="1"/>
  <c r="AG16" i="15" a="1"/>
  <c r="M14" i="15" a="1"/>
  <c r="AS11" i="15" a="1"/>
  <c r="AI14" i="15" a="1"/>
  <c r="AG9" i="15" a="1"/>
  <c r="AG25" i="15" a="1"/>
  <c r="AH19" i="15" a="1"/>
  <c r="E18" i="15" a="1"/>
  <c r="P24" i="15" a="1"/>
  <c r="AS15" i="15" a="1"/>
  <c r="AO11" i="15" a="1"/>
  <c r="AS19" i="15" a="1"/>
  <c r="AI15" i="15" a="1"/>
  <c r="G19" i="15" a="1"/>
  <c r="L8" i="15" a="1"/>
  <c r="E11" i="15" a="1"/>
  <c r="M19" i="15" a="1"/>
  <c r="V15" i="15" a="1"/>
  <c r="K10" i="15" a="1"/>
  <c r="E24" i="15" a="1"/>
  <c r="O8" i="15" a="1"/>
  <c r="F12" i="15" a="1"/>
  <c r="AE17" i="15" a="1"/>
  <c r="AL8" i="15" a="1"/>
  <c r="AS24" i="15" a="1"/>
  <c r="N19" i="15" a="1"/>
  <c r="AF23" i="15" a="1"/>
  <c r="AK20" i="15" a="1"/>
  <c r="AG11" i="15" a="1"/>
  <c r="Q7" i="15" a="1"/>
  <c r="AQ11" i="15" a="1"/>
  <c r="G10" i="15" a="1"/>
  <c r="AJ11" i="15" a="1"/>
  <c r="N13" i="15" a="1"/>
  <c r="AK16" i="15" a="1"/>
  <c r="N21" i="15" a="1"/>
  <c r="AD6" i="15" a="1"/>
  <c r="AB9" i="15" a="1"/>
  <c r="J12" i="15" a="1"/>
  <c r="AL14" i="15" a="1"/>
  <c r="AG12" i="15" a="1"/>
  <c r="AB10" i="15" a="1"/>
  <c r="AJ9" i="15" a="1"/>
  <c r="J10" i="15" a="1"/>
  <c r="AG17" i="15" a="1"/>
  <c r="AM25" i="15" a="1"/>
  <c r="AO10" i="15" a="1"/>
  <c r="O12" i="15" a="1"/>
  <c r="E22" i="15" a="1"/>
  <c r="H23" i="15" a="1"/>
  <c r="AD12" i="15" a="1"/>
  <c r="N17" i="15" a="1"/>
  <c r="M15" i="15" a="1"/>
  <c r="AG18" i="15" a="1"/>
  <c r="AE11" i="15" a="1"/>
  <c r="AG8" i="15" a="1"/>
  <c r="R20" i="15" a="1"/>
  <c r="AD10" i="15" a="1"/>
  <c r="E25" i="15" a="1"/>
  <c r="AK18" i="15" a="1"/>
  <c r="L9" i="15" a="1"/>
  <c r="N6" i="15" a="1"/>
  <c r="H12" i="15" a="1"/>
  <c r="AE22" i="15" a="1"/>
  <c r="W20" i="15" a="1"/>
  <c r="P15" i="15" a="1"/>
  <c r="AD14" i="15" a="1"/>
  <c r="AE7" i="15" a="1"/>
  <c r="V19" i="15" a="1"/>
  <c r="O22" i="15" a="1"/>
  <c r="AG19" i="15" a="1"/>
  <c r="P8" i="15" a="1"/>
  <c r="AI20" i="15" a="1"/>
  <c r="R9" i="15" a="1"/>
  <c r="W22" i="15" a="1"/>
  <c r="H25" i="15" a="1"/>
  <c r="Q10" i="15" a="1"/>
  <c r="O16" i="15" a="1"/>
  <c r="L16" i="15" a="1"/>
  <c r="AG10" i="15" a="1"/>
  <c r="AC7" i="15" a="1"/>
  <c r="AC23" i="15" a="1"/>
  <c r="R19" i="15" a="1"/>
  <c r="AB23" i="15" a="1"/>
  <c r="AJ7" i="15" a="1"/>
  <c r="AG22" i="15" a="1"/>
  <c r="R21" i="15" a="1"/>
  <c r="M22" i="15" a="1"/>
  <c r="AB21" i="15" a="1"/>
  <c r="AJ20" i="15" a="1"/>
  <c r="AF19" i="15" a="1"/>
  <c r="E6" i="15" a="1"/>
  <c r="AF25" i="15" a="1"/>
  <c r="R24" i="15" a="1"/>
  <c r="AC18" i="15" a="1"/>
  <c r="AB12" i="15" a="1"/>
  <c r="R11" i="15" a="1"/>
  <c r="R18" i="15" a="1"/>
  <c r="AC14" i="15" a="1"/>
  <c r="Q19" i="15" a="1"/>
  <c r="AO8" i="15" a="1"/>
  <c r="V25" i="15" a="1"/>
  <c r="AJ13" i="15" a="1"/>
  <c r="M18" i="15" a="1"/>
  <c r="AF17" i="15" a="1"/>
  <c r="AL25" i="15" a="1"/>
  <c r="M9" i="15" a="1"/>
  <c r="P11" i="15" a="1"/>
  <c r="AD21" i="15" a="1"/>
  <c r="W7" i="15" a="1"/>
  <c r="M16" i="15" a="1"/>
  <c r="AH8" i="15" a="1"/>
  <c r="AD20" i="15" a="1"/>
  <c r="F25" i="15" a="1"/>
  <c r="W9" i="15" a="1"/>
  <c r="AB6" i="15" a="1"/>
  <c r="AC17" i="15" a="1"/>
  <c r="AQ8" i="15" a="1"/>
  <c r="K13" i="15" a="1"/>
  <c r="AM14" i="15" a="1"/>
  <c r="AF11" i="15" a="1"/>
  <c r="AK9" i="15" a="1"/>
  <c r="G23" i="15" a="1"/>
  <c r="AC21" i="15" a="1"/>
  <c r="AE21" i="15" a="1"/>
  <c r="AF13" i="15" a="1"/>
  <c r="AI8" i="15" a="1"/>
  <c r="V23" i="15" a="1"/>
  <c r="G9" i="15" a="1"/>
  <c r="N22" i="15" a="1"/>
  <c r="AE24" i="15" a="1"/>
  <c r="H22" i="15" a="1"/>
  <c r="M17" i="15" a="1"/>
  <c r="J23" i="15" a="1"/>
  <c r="R16" i="15" a="1"/>
  <c r="R23" i="15" a="1"/>
  <c r="L20" i="15" a="1"/>
  <c r="R14" i="15" a="1"/>
  <c r="L23" i="15" a="1"/>
  <c r="W10" i="15" a="1"/>
  <c r="E16" i="15" a="1"/>
  <c r="V20" i="15" a="1"/>
  <c r="AC22" i="15" a="1"/>
  <c r="AO25" i="15" a="1"/>
  <c r="AL22" i="15" a="1"/>
  <c r="AS13" i="15" a="1"/>
  <c r="N11" i="15" a="1"/>
  <c r="P6" i="15" a="1"/>
  <c r="AH17" i="15" a="1"/>
  <c r="R7" i="15" a="1"/>
  <c r="AG24" i="15" a="1"/>
  <c r="AL24" i="15" a="1"/>
  <c r="AH12" i="15" a="1"/>
  <c r="W12" i="15" a="1"/>
  <c r="W21" i="15" a="1"/>
  <c r="AQ23" i="15" a="1"/>
  <c r="AG14" i="15" a="1"/>
  <c r="P7" i="15" a="1"/>
  <c r="E10" i="15" a="1"/>
  <c r="AH25" i="15" a="1"/>
  <c r="AS12" i="15" a="1"/>
  <c r="E19" i="15" a="1"/>
  <c r="O7" i="15" a="1"/>
  <c r="H13" i="15" a="1"/>
  <c r="AK7" i="15" a="1"/>
  <c r="AM16" i="15" a="1"/>
  <c r="AS7" i="15" a="1"/>
  <c r="AJ22" i="15" a="1"/>
  <c r="AD8" i="15" a="1"/>
  <c r="G15" i="15" a="1"/>
  <c r="AH23" i="15" a="1"/>
  <c r="E7" i="15" a="1"/>
  <c r="F20" i="15" a="1"/>
  <c r="Q22" i="15" a="1"/>
  <c r="AF22" i="15" a="1"/>
  <c r="Q24" i="15" a="1"/>
  <c r="AI22" i="15" a="1"/>
  <c r="AM18" i="15" a="1"/>
  <c r="AH16" i="15" a="1"/>
  <c r="AE20" i="15" a="1"/>
  <c r="L24" i="15" a="1"/>
  <c r="AO19" i="15" a="1"/>
  <c r="Q18" i="15" a="1"/>
  <c r="O24" i="15" a="1"/>
  <c r="AJ6" i="15" a="1"/>
  <c r="H20" i="15" a="1"/>
  <c r="Q16" i="15" a="1"/>
  <c r="AE10" i="15" a="1"/>
  <c r="AJ16" i="15" a="1"/>
  <c r="AC20" i="15" a="1"/>
  <c r="AH20" i="15" a="1"/>
  <c r="AM17" i="15" a="1"/>
  <c r="Q8" i="15" a="1"/>
  <c r="AS10" i="15" a="1"/>
  <c r="J20" i="15" a="1"/>
  <c r="V13" i="15" a="1"/>
  <c r="AO17" i="15" a="1"/>
  <c r="AQ13" i="15" a="1"/>
  <c r="AJ14" i="15" a="1"/>
  <c r="AS22" i="15" a="1"/>
  <c r="H14" i="15" a="1"/>
  <c r="H15" i="15" a="1"/>
  <c r="AJ12" i="15" a="1"/>
  <c r="Q20" i="15" a="1"/>
  <c r="L19" i="15" a="1"/>
  <c r="AL12" i="15" a="1"/>
  <c r="L10" i="15" a="1"/>
  <c r="AK25" i="15" a="1"/>
  <c r="V18" i="15" a="1"/>
  <c r="K6" i="15" a="1"/>
  <c r="AM9" i="15" a="1"/>
  <c r="AG23" i="15" a="1"/>
  <c r="Q15" i="15" a="1"/>
  <c r="AB7" i="15" a="1"/>
  <c r="W19" i="15" a="1"/>
  <c r="O15" i="15" a="1"/>
  <c r="AO16" i="15" a="1"/>
  <c r="E15" i="15" a="1"/>
  <c r="AK19" i="15" a="1"/>
  <c r="AI25" i="15" a="1"/>
  <c r="AJ23" i="15" a="1"/>
  <c r="N25" i="15" a="1"/>
  <c r="AD18" i="15" a="1"/>
  <c r="E13" i="15" a="1"/>
  <c r="AG6" i="15" a="1"/>
  <c r="Q11" i="15" a="1"/>
  <c r="AF12" i="15" a="1"/>
  <c r="AL7" i="15" a="1"/>
  <c r="W6" i="15" a="1"/>
  <c r="H21" i="15" a="1"/>
  <c r="M10" i="15" a="1"/>
  <c r="P20" i="15" a="1"/>
  <c r="AE15" i="15" a="1"/>
  <c r="AE19" i="15" a="1"/>
  <c r="AD24" i="15" a="1"/>
  <c r="H18" i="15" a="1"/>
  <c r="AD15" i="15" a="1"/>
  <c r="AC9" i="15" a="1"/>
  <c r="AL19" i="15" a="1"/>
  <c r="AO13" i="15" a="1"/>
  <c r="J6" i="15" a="1"/>
  <c r="M7" i="15" a="1"/>
  <c r="L11" i="15" a="1"/>
  <c r="AS21" i="15" a="1"/>
  <c r="O21" i="15" a="1"/>
  <c r="E12" i="15" a="1"/>
  <c r="AS17" i="15" a="1"/>
  <c r="AK8" i="15" a="1"/>
  <c r="AL10" i="15" a="1"/>
  <c r="O20" i="15" a="1"/>
  <c r="V21" i="15" a="1"/>
  <c r="J19" i="15" a="1"/>
  <c r="N16" i="15" a="1"/>
  <c r="AF9" i="15" a="1"/>
  <c r="J13" i="15" a="1"/>
  <c r="F6" i="15" a="1"/>
  <c r="M11" i="15" a="1"/>
  <c r="V17" i="15" a="1"/>
  <c r="AL21" i="15" a="1"/>
  <c r="AB18" i="15" a="1"/>
  <c r="AM10" i="15" a="1"/>
  <c r="AS8" i="15" a="1"/>
  <c r="E20" i="15" a="1"/>
  <c r="G17" i="15" a="1"/>
  <c r="AD17" i="15" a="1"/>
  <c r="AK11" i="15" a="1"/>
  <c r="P23" i="15" a="1"/>
  <c r="AI12" i="15" a="1"/>
  <c r="F15" i="15" a="1"/>
  <c r="R12" i="15" a="1"/>
  <c r="P12" i="15" a="1"/>
  <c r="AQ17" i="15" a="1"/>
  <c r="V14" i="15" a="1"/>
  <c r="V22" i="15" a="1"/>
  <c r="F16" i="15" a="1"/>
  <c r="AK24" i="15" a="1"/>
  <c r="AF18" i="15" a="1"/>
  <c r="L21" i="15" a="1"/>
  <c r="AD7" i="15" a="1"/>
  <c r="AC13" i="15" a="1"/>
  <c r="M25" i="15" a="1"/>
  <c r="AE25" i="15" a="1"/>
  <c r="AE18" i="15" a="1"/>
  <c r="AG13" i="15" a="1"/>
  <c r="AH24" i="15" a="1"/>
  <c r="N20" i="15" a="1"/>
  <c r="AS20" i="15" a="1"/>
  <c r="AJ10" i="15" a="1"/>
  <c r="R25" i="15" a="1"/>
  <c r="AM19" i="15" a="1"/>
  <c r="N9" i="15" a="1"/>
  <c r="AI7" i="15" a="1"/>
  <c r="J7" i="15" a="1"/>
  <c r="O23" i="15" a="1"/>
  <c r="AD9" i="15" a="1"/>
  <c r="K14" i="15" a="1"/>
  <c r="R15" i="15" a="1"/>
  <c r="E8" i="15" a="1"/>
  <c r="K24" i="15" a="1"/>
  <c r="AM11" i="15" a="1"/>
  <c r="F24" i="15" a="1"/>
  <c r="AQ24" i="15" a="1"/>
  <c r="K16" i="15" a="1"/>
  <c r="F19" i="15" a="1"/>
  <c r="F21" i="15" a="1"/>
  <c r="AJ15" i="15" a="1"/>
  <c r="N7" i="15" a="1"/>
  <c r="F17" i="15" a="1"/>
  <c r="R8" i="15" a="1"/>
  <c r="AE9" i="15" a="1"/>
  <c r="AK21" i="15" a="1"/>
  <c r="AO20" i="15" a="1"/>
  <c r="AM21" i="15" a="1"/>
  <c r="AM15" i="15" a="1"/>
  <c r="H7" i="15" a="1"/>
  <c r="AK23" i="15" a="1"/>
  <c r="AK15" i="15" a="1"/>
  <c r="W17" i="15" a="1"/>
  <c r="O14" i="15" a="1"/>
  <c r="W14" i="15" a="1"/>
  <c r="J8" i="15" a="1"/>
  <c r="AJ18" i="15" a="1"/>
  <c r="E21" i="15" a="1"/>
  <c r="AK13" i="15" a="1"/>
  <c r="AL15" i="15" a="1"/>
  <c r="F7" i="15" a="1"/>
  <c r="AG21" i="15" a="1"/>
  <c r="AK22" i="15" a="1"/>
  <c r="V7" i="15" a="1"/>
  <c r="AI21" i="15" a="1"/>
  <c r="F23" i="15" a="1"/>
  <c r="K8" i="15" a="1"/>
  <c r="M24" i="15" a="1"/>
  <c r="P10" i="15" a="1"/>
  <c r="AQ19" i="15" a="1"/>
  <c r="K21" i="15" a="1"/>
  <c r="AQ21" i="15" a="1"/>
  <c r="AD23" i="15" a="1"/>
  <c r="J15" i="15" a="1"/>
  <c r="AJ25" i="15" a="1"/>
  <c r="N15" i="15" a="1"/>
  <c r="AF20" i="15" a="1"/>
  <c r="W15" i="15" a="1"/>
  <c r="AI6" i="15" a="1"/>
  <c r="AH11" i="15" a="1"/>
  <c r="AO7" i="15" a="1"/>
  <c r="AH10" i="15" a="1"/>
  <c r="AS18" i="15" a="1"/>
  <c r="AM13" i="15" a="1"/>
  <c r="AF16" i="15" a="1"/>
  <c r="H24" i="15" a="1"/>
  <c r="R10" i="15" a="1"/>
  <c r="AG15" i="15" a="1"/>
  <c r="G14" i="15" a="1"/>
  <c r="W25" i="15" a="1"/>
  <c r="O18" i="15" a="1"/>
  <c r="P22" i="15" a="1"/>
  <c r="P16" i="15" a="1"/>
  <c r="M23" i="15" a="1"/>
  <c r="AG20" i="15" a="1"/>
  <c r="AO21" i="15" a="1"/>
  <c r="AL23" i="15" a="1"/>
  <c r="AL6" i="15" a="1"/>
  <c r="O6" i="15" a="1"/>
  <c r="AM7" i="15" a="1"/>
  <c r="V10" i="15" a="1"/>
  <c r="AQ15" i="15" a="1"/>
  <c r="AH22" i="15" a="1"/>
  <c r="H19" i="15" a="1"/>
  <c r="W24" i="15" a="1"/>
  <c r="AH14" i="15" a="1"/>
  <c r="AE16" i="15" a="1"/>
  <c r="M21" i="15" a="1"/>
  <c r="M20" i="15" a="1"/>
  <c r="AB22" i="15" a="1"/>
  <c r="P21" i="15" a="1"/>
  <c r="P17" i="15" a="1"/>
  <c r="F11" i="15" a="1"/>
  <c r="O19" i="15" a="1"/>
  <c r="N12" i="15" a="1"/>
  <c r="AC19" i="15" a="1"/>
  <c r="AE8" i="15" a="1"/>
  <c r="W11" i="15" a="1"/>
  <c r="L14" i="15" a="1"/>
  <c r="AI19" i="15" a="1"/>
  <c r="AD13" i="15" a="1"/>
  <c r="V16" i="15" a="1"/>
  <c r="AB24" i="15" a="1"/>
  <c r="AB25" i="15" a="1"/>
  <c r="AE6" i="15" a="1"/>
  <c r="F13" i="15" a="1"/>
  <c r="G21" i="15" a="1"/>
  <c r="N24" i="15" a="1"/>
  <c r="J21" i="15" a="1"/>
  <c r="AH18" i="15" a="1"/>
  <c r="AM22" i="15" a="1"/>
  <c r="J11" i="15" a="1"/>
  <c r="N18" i="15" a="1"/>
  <c r="AE12" i="15" a="1"/>
  <c r="AM8" i="15" a="1"/>
  <c r="V12" i="15" a="1"/>
  <c r="AS25" i="15" a="1"/>
  <c r="F18" i="15" a="1"/>
  <c r="AB17" i="15" a="1"/>
  <c r="L18" i="15" a="1"/>
  <c r="AE13" i="15" a="1"/>
  <c r="L13" i="15" a="1"/>
  <c r="M8" i="15" a="1"/>
  <c r="L6" i="15" a="1"/>
  <c r="G8" i="15" a="1"/>
  <c r="G16" i="15" a="1"/>
  <c r="J24" i="15" a="1"/>
  <c r="AK17" i="15" a="1"/>
  <c r="AC10" i="15" a="1"/>
  <c r="J16" i="15" a="1"/>
  <c r="J17" i="15" a="1"/>
  <c r="AQ22" i="15" a="1"/>
  <c r="AO6" i="15" a="1"/>
  <c r="K9" i="15" a="1"/>
  <c r="H16" i="15" a="1"/>
  <c r="AC12" i="15" a="1"/>
  <c r="AC24" i="15" a="1"/>
  <c r="L7" i="15" a="1"/>
  <c r="N8" i="15" a="1"/>
  <c r="L25" i="15" a="1"/>
  <c r="AL16" i="15" a="1"/>
  <c r="K20" i="15" a="1"/>
  <c r="AC6" i="15" a="1"/>
  <c r="J14" i="15" a="1"/>
  <c r="AI24" i="15" a="1"/>
  <c r="AD11" i="15" a="1"/>
  <c r="AD19" i="15" a="1"/>
  <c r="AK12" i="15" a="1"/>
  <c r="AH13" i="15" a="1"/>
  <c r="AB20" i="15" a="1"/>
  <c r="Q25" i="15" a="1"/>
  <c r="AB14" i="15" a="1"/>
  <c r="AE23" i="15" a="1"/>
  <c r="M6" i="15" a="1"/>
  <c r="H8" i="15" a="1"/>
  <c r="AO23" i="15" a="1"/>
  <c r="AF15" i="15" a="1"/>
  <c r="Q9" i="15" a="1"/>
  <c r="AD16" i="15" a="1"/>
  <c r="V8" i="15" a="1"/>
  <c r="W23" i="15" a="1"/>
  <c r="H6" i="15" a="1"/>
  <c r="E14" i="15" a="1"/>
  <c r="V24" i="15" a="1"/>
  <c r="O11" i="15" a="1"/>
  <c r="AQ18" i="15" a="1"/>
  <c r="AD25" i="15" a="1"/>
  <c r="AF7" i="15" a="1"/>
  <c r="Q13" i="15" a="1"/>
  <c r="AO24" i="15" a="1"/>
  <c r="AH15" i="15" a="1"/>
  <c r="AI9" i="15" a="1"/>
  <c r="AL17" i="15" a="1"/>
  <c r="AL11" i="15" a="1"/>
  <c r="AF14" i="15" a="1"/>
  <c r="O25" i="15" a="1"/>
  <c r="W18" i="15" a="1"/>
  <c r="AL9" i="15" a="1"/>
  <c r="AB8" i="15" a="1"/>
  <c r="P9" i="15" a="1"/>
  <c r="V11" i="15" a="1"/>
  <c r="AC11" i="15" a="1"/>
  <c r="W16" i="15" a="1"/>
  <c r="K11" i="15" a="1"/>
  <c r="AH6" i="15" a="1"/>
  <c r="AM23" i="15" a="1"/>
  <c r="AI17" i="15" a="1"/>
  <c r="AJ24" i="15" a="1"/>
  <c r="AC8" i="15" a="1"/>
  <c r="AS9" i="15" a="1"/>
  <c r="K7" i="15" a="1"/>
  <c r="E23" i="15" a="1"/>
  <c r="AL13" i="15" a="1"/>
  <c r="M12" i="15" a="1"/>
  <c r="O9" i="15" a="1"/>
  <c r="AQ16" i="15" a="1"/>
  <c r="G6" i="15" a="1"/>
  <c r="AF6" i="15" a="1"/>
  <c r="P25" i="15" a="1"/>
  <c r="AO22" i="15" a="1"/>
  <c r="F14" i="15" a="1"/>
  <c r="G12" i="15" a="1"/>
  <c r="AS23" i="15" a="1"/>
  <c r="AF8" i="15" a="1"/>
  <c r="F8" i="15" a="1"/>
  <c r="M13" i="15" a="1"/>
  <c r="J25" i="15" a="1"/>
  <c r="G22" i="15" a="1"/>
  <c r="AQ12" i="15" a="1"/>
  <c r="P18" i="15" a="1"/>
  <c r="AI16" i="15" a="1"/>
  <c r="K18" i="15" a="1"/>
  <c r="AB16" i="15" a="1"/>
  <c r="P19" i="15" a="1"/>
  <c r="AI10" i="15" a="1"/>
  <c r="AH21" i="15" a="1"/>
  <c r="AS16" i="15" a="1"/>
  <c r="AQ10" i="15" a="1"/>
  <c r="AI18" i="15" a="1"/>
  <c r="G20" i="15" a="1"/>
  <c r="E17" i="15" a="1"/>
  <c r="G24" i="15" a="1"/>
  <c r="F9" i="15" a="1"/>
  <c r="R17" i="15" a="1"/>
  <c r="G18" i="15" a="1"/>
  <c r="AO14" i="15" a="1"/>
  <c r="AC15" i="15" a="1"/>
  <c r="Q23" i="15" a="1"/>
  <c r="AE14" i="15" a="1"/>
  <c r="W13" i="15" a="1"/>
  <c r="H10" i="15" a="1"/>
  <c r="AK14" i="15" a="1"/>
  <c r="N10" i="15" a="1"/>
  <c r="AQ25" i="15" a="1"/>
  <c r="AQ20" i="15" a="1"/>
  <c r="P13" i="15" a="1"/>
  <c r="AJ19" i="15" a="1"/>
  <c r="K22" i="15" a="1"/>
  <c r="AO12" i="15" a="1"/>
  <c r="L15" i="15" a="1"/>
  <c r="L12" i="15" a="1"/>
  <c r="N23" i="15" a="1"/>
  <c r="AL20" i="15" a="1"/>
  <c r="Q17" i="15" a="1"/>
  <c r="AD22" i="15" a="1"/>
  <c r="AI23" i="15" a="1"/>
  <c r="J18" i="15" a="1"/>
  <c r="AQ7" i="15" a="1"/>
  <c r="AK6" i="15" a="1"/>
  <c r="AM12" i="15" a="1"/>
  <c r="K19" i="15" a="1"/>
  <c r="Q21" i="15" a="1"/>
  <c r="G13" i="15" a="1"/>
  <c r="H17" i="15" a="1"/>
  <c r="K23" i="15" a="1"/>
  <c r="AI11" i="15" a="1"/>
  <c r="AH7" i="15" a="1"/>
  <c r="AO15" i="15" a="1"/>
  <c r="O13" i="15" a="1"/>
  <c r="AL18" i="15" a="1"/>
  <c r="AQ9" i="15" a="1"/>
  <c r="AB13" i="15" a="1"/>
  <c r="R13" i="15" a="1"/>
  <c r="AG7" i="15" a="1"/>
  <c r="H11" i="15" a="1"/>
  <c r="Q14" i="15" a="1"/>
  <c r="AI13" i="15" a="1"/>
  <c r="K15" i="15" a="1"/>
  <c r="W8" i="15" a="1"/>
  <c r="AF10" i="15" a="1"/>
  <c r="AH9" i="15" a="1"/>
  <c r="K25" i="15" a="1"/>
  <c r="AJ8" i="15" a="1"/>
  <c r="E9" i="15" a="1"/>
  <c r="R22" i="15" a="1"/>
  <c r="AB19" i="15" a="1"/>
  <c r="AF24" i="15" a="1"/>
  <c r="L22" i="15" a="1"/>
  <c r="G7" i="15" a="1"/>
  <c r="AJ21" i="15" a="1"/>
  <c r="P14" i="15" a="1"/>
  <c r="AJ17" i="15" a="1"/>
  <c r="AO9" i="15" a="1"/>
  <c r="AM20" i="15" a="1"/>
  <c r="AC16" i="15" a="1"/>
  <c r="G11" i="15" a="1"/>
  <c r="H9" i="15" a="1"/>
  <c r="AC25" i="15" a="1"/>
  <c r="K17" i="15" a="1"/>
  <c r="G25" i="15" a="1"/>
  <c r="AM24" i="15" a="1"/>
  <c r="J22" i="15" a="1"/>
  <c r="V6" i="15" a="1"/>
  <c r="K12" i="15" a="1"/>
  <c r="L17" i="15" a="1"/>
  <c r="R6" i="15" a="1"/>
  <c r="R6" i="15" l="1"/>
  <c r="L17" i="15"/>
  <c r="K12" i="15"/>
  <c r="V6" i="15"/>
  <c r="J22" i="15"/>
  <c r="AM24" i="15"/>
  <c r="G25" i="15"/>
  <c r="K17" i="15"/>
  <c r="AC25" i="15"/>
  <c r="H9" i="15"/>
  <c r="I9" i="15" s="1"/>
  <c r="G11" i="15"/>
  <c r="AC16" i="15"/>
  <c r="AM20" i="15"/>
  <c r="AO9" i="15"/>
  <c r="AJ17" i="15"/>
  <c r="P14" i="15"/>
  <c r="AJ21" i="15"/>
  <c r="G7" i="15"/>
  <c r="L22" i="15"/>
  <c r="AF24" i="15"/>
  <c r="AB19" i="15"/>
  <c r="R22" i="15"/>
  <c r="E9" i="15"/>
  <c r="AJ8" i="15"/>
  <c r="K25" i="15"/>
  <c r="AH9" i="15"/>
  <c r="AF10" i="15"/>
  <c r="W8" i="15"/>
  <c r="K15" i="15"/>
  <c r="AI13" i="15"/>
  <c r="Q14" i="15"/>
  <c r="H11" i="15"/>
  <c r="I11" i="15" s="1"/>
  <c r="AG7" i="15"/>
  <c r="R13" i="15"/>
  <c r="AB13" i="15"/>
  <c r="AQ9" i="15"/>
  <c r="AL18" i="15"/>
  <c r="O13" i="15"/>
  <c r="AO15" i="15"/>
  <c r="AH7" i="15"/>
  <c r="AI11" i="15"/>
  <c r="K23" i="15"/>
  <c r="H17" i="15"/>
  <c r="I17" i="15" s="1"/>
  <c r="G13" i="15"/>
  <c r="Q21" i="15"/>
  <c r="K19" i="15"/>
  <c r="AM12" i="15"/>
  <c r="AK6" i="15"/>
  <c r="AQ7" i="15"/>
  <c r="J18" i="15"/>
  <c r="AI23" i="15"/>
  <c r="AD22" i="15"/>
  <c r="Q17" i="15"/>
  <c r="AL20" i="15"/>
  <c r="N23" i="15"/>
  <c r="L12" i="15"/>
  <c r="L15" i="15"/>
  <c r="AO12" i="15"/>
  <c r="K22" i="15"/>
  <c r="AJ19" i="15"/>
  <c r="P13" i="15"/>
  <c r="AQ20" i="15"/>
  <c r="AQ25" i="15"/>
  <c r="N10" i="15"/>
  <c r="AK14" i="15"/>
  <c r="H10" i="15"/>
  <c r="I10" i="15" s="1"/>
  <c r="W13" i="15"/>
  <c r="AE14" i="15"/>
  <c r="Q23" i="15"/>
  <c r="AC15" i="15"/>
  <c r="AO14" i="15"/>
  <c r="G18" i="15"/>
  <c r="R17" i="15"/>
  <c r="F9" i="15"/>
  <c r="G24" i="15"/>
  <c r="E17" i="15"/>
  <c r="G20" i="15"/>
  <c r="AI18" i="15"/>
  <c r="AQ10" i="15"/>
  <c r="AS16" i="15"/>
  <c r="AH21" i="15"/>
  <c r="AI10" i="15"/>
  <c r="P19" i="15"/>
  <c r="AB16" i="15"/>
  <c r="K18" i="15"/>
  <c r="AI16" i="15"/>
  <c r="P18" i="15"/>
  <c r="AQ12" i="15"/>
  <c r="G22" i="15"/>
  <c r="J25" i="15"/>
  <c r="M13" i="15"/>
  <c r="F8" i="15"/>
  <c r="AF8" i="15"/>
  <c r="AS23" i="15"/>
  <c r="G12" i="15"/>
  <c r="F14" i="15"/>
  <c r="AO22" i="15"/>
  <c r="P25" i="15"/>
  <c r="AF6" i="15"/>
  <c r="G6" i="15"/>
  <c r="AQ16" i="15"/>
  <c r="O9" i="15"/>
  <c r="M12" i="15"/>
  <c r="AL13" i="15"/>
  <c r="E23" i="15"/>
  <c r="K7" i="15"/>
  <c r="AS9" i="15"/>
  <c r="AC8" i="15"/>
  <c r="AJ24" i="15"/>
  <c r="AI17" i="15"/>
  <c r="AM23" i="15"/>
  <c r="AH6" i="15"/>
  <c r="K11" i="15"/>
  <c r="W16" i="15"/>
  <c r="AC11" i="15"/>
  <c r="V11" i="15"/>
  <c r="P9" i="15"/>
  <c r="AB8" i="15"/>
  <c r="AL9" i="15"/>
  <c r="W18" i="15"/>
  <c r="O25" i="15"/>
  <c r="AF14" i="15"/>
  <c r="AL11" i="15"/>
  <c r="AL17" i="15"/>
  <c r="AI9" i="15"/>
  <c r="AH15" i="15"/>
  <c r="AO24" i="15"/>
  <c r="Q13" i="15"/>
  <c r="AF7" i="15"/>
  <c r="AD25" i="15"/>
  <c r="AQ18" i="15"/>
  <c r="O11" i="15"/>
  <c r="V24" i="15"/>
  <c r="E14" i="15"/>
  <c r="H6" i="15"/>
  <c r="W23" i="15"/>
  <c r="V8" i="15"/>
  <c r="AD16" i="15"/>
  <c r="Q9" i="15"/>
  <c r="AF15" i="15"/>
  <c r="AO23" i="15"/>
  <c r="H8" i="15"/>
  <c r="I8" i="15" s="1"/>
  <c r="M6" i="15"/>
  <c r="AE23" i="15"/>
  <c r="AB14" i="15"/>
  <c r="Q25" i="15"/>
  <c r="AB20" i="15"/>
  <c r="AH13" i="15"/>
  <c r="AK12" i="15"/>
  <c r="AD19" i="15"/>
  <c r="AD11" i="15"/>
  <c r="AI24" i="15"/>
  <c r="J14" i="15"/>
  <c r="AC6" i="15"/>
  <c r="K20" i="15"/>
  <c r="AL16" i="15"/>
  <c r="L25" i="15"/>
  <c r="N8" i="15"/>
  <c r="L7" i="15"/>
  <c r="AC24" i="15"/>
  <c r="AC12" i="15"/>
  <c r="H16" i="15"/>
  <c r="I16" i="15" s="1"/>
  <c r="K9" i="15"/>
  <c r="AO6" i="15"/>
  <c r="AQ22" i="15"/>
  <c r="J17" i="15"/>
  <c r="J16" i="15"/>
  <c r="AC10" i="15"/>
  <c r="AK17" i="15"/>
  <c r="J24" i="15"/>
  <c r="G16" i="15"/>
  <c r="G8" i="15"/>
  <c r="L6" i="15"/>
  <c r="M8" i="15"/>
  <c r="L13" i="15"/>
  <c r="AE13" i="15"/>
  <c r="L18" i="15"/>
  <c r="AB17" i="15"/>
  <c r="F18" i="15"/>
  <c r="AS25" i="15"/>
  <c r="V12" i="15"/>
  <c r="AM8" i="15"/>
  <c r="AE12" i="15"/>
  <c r="N18" i="15"/>
  <c r="J11" i="15"/>
  <c r="AM22" i="15"/>
  <c r="AH18" i="15"/>
  <c r="J21" i="15"/>
  <c r="N24" i="15"/>
  <c r="G21" i="15"/>
  <c r="F13" i="15"/>
  <c r="AE6" i="15"/>
  <c r="AB25" i="15"/>
  <c r="AB24" i="15"/>
  <c r="V16" i="15"/>
  <c r="AD13" i="15"/>
  <c r="AI19" i="15"/>
  <c r="L14" i="15"/>
  <c r="W11" i="15"/>
  <c r="AE8" i="15"/>
  <c r="AC19" i="15"/>
  <c r="N12" i="15"/>
  <c r="O19" i="15"/>
  <c r="F11" i="15"/>
  <c r="P17" i="15"/>
  <c r="P21" i="15"/>
  <c r="AB22" i="15"/>
  <c r="M20" i="15"/>
  <c r="M21" i="15"/>
  <c r="AE16" i="15"/>
  <c r="AH14" i="15"/>
  <c r="W24" i="15"/>
  <c r="H19" i="15"/>
  <c r="I19" i="15" s="1"/>
  <c r="AH22" i="15"/>
  <c r="AQ15" i="15"/>
  <c r="V10" i="15"/>
  <c r="AM7" i="15"/>
  <c r="O6" i="15"/>
  <c r="AL6" i="15"/>
  <c r="AL23" i="15"/>
  <c r="AO21" i="15"/>
  <c r="AG20" i="15"/>
  <c r="M23" i="15"/>
  <c r="P16" i="15"/>
  <c r="P22" i="15"/>
  <c r="O18" i="15"/>
  <c r="W25" i="15"/>
  <c r="G14" i="15"/>
  <c r="AG15" i="15"/>
  <c r="R10" i="15"/>
  <c r="H24" i="15"/>
  <c r="I24" i="15" s="1"/>
  <c r="AF16" i="15"/>
  <c r="AM13" i="15"/>
  <c r="AS18" i="15"/>
  <c r="AH10" i="15"/>
  <c r="AO7" i="15"/>
  <c r="AH11" i="15"/>
  <c r="AI6" i="15"/>
  <c r="W15" i="15"/>
  <c r="AF20" i="15"/>
  <c r="N15" i="15"/>
  <c r="AJ25" i="15"/>
  <c r="J15" i="15"/>
  <c r="AD23" i="15"/>
  <c r="AQ21" i="15"/>
  <c r="K21" i="15"/>
  <c r="AQ19" i="15"/>
  <c r="P10" i="15"/>
  <c r="M24" i="15"/>
  <c r="K8" i="15"/>
  <c r="F23" i="15"/>
  <c r="AI21" i="15"/>
  <c r="V7" i="15"/>
  <c r="AK22" i="15"/>
  <c r="AG21" i="15"/>
  <c r="F7" i="15"/>
  <c r="AL15" i="15"/>
  <c r="AK13" i="15"/>
  <c r="E21" i="15"/>
  <c r="AJ18" i="15"/>
  <c r="J8" i="15"/>
  <c r="W14" i="15"/>
  <c r="O14" i="15"/>
  <c r="W17" i="15"/>
  <c r="AK15" i="15"/>
  <c r="AK23" i="15"/>
  <c r="H7" i="15"/>
  <c r="I7" i="15" s="1"/>
  <c r="AM15" i="15"/>
  <c r="AM21" i="15"/>
  <c r="AO20" i="15"/>
  <c r="AK21" i="15"/>
  <c r="AE9" i="15"/>
  <c r="R8" i="15"/>
  <c r="F17" i="15"/>
  <c r="N7" i="15"/>
  <c r="AJ15" i="15"/>
  <c r="F21" i="15"/>
  <c r="F19" i="15"/>
  <c r="K16" i="15"/>
  <c r="AQ24" i="15"/>
  <c r="F24" i="15"/>
  <c r="AM11" i="15"/>
  <c r="K24" i="15"/>
  <c r="E8" i="15"/>
  <c r="R15" i="15"/>
  <c r="K14" i="15"/>
  <c r="AD9" i="15"/>
  <c r="O23" i="15"/>
  <c r="J7" i="15"/>
  <c r="AI7" i="15"/>
  <c r="N9" i="15"/>
  <c r="AM19" i="15"/>
  <c r="R25" i="15"/>
  <c r="AJ10" i="15"/>
  <c r="AS20" i="15"/>
  <c r="N20" i="15"/>
  <c r="AH24" i="15"/>
  <c r="AG13" i="15"/>
  <c r="AE18" i="15"/>
  <c r="AE25" i="15"/>
  <c r="M25" i="15"/>
  <c r="AC13" i="15"/>
  <c r="AD7" i="15"/>
  <c r="L21" i="15"/>
  <c r="AF18" i="15"/>
  <c r="AK24" i="15"/>
  <c r="F16" i="15"/>
  <c r="V22" i="15"/>
  <c r="V14" i="15"/>
  <c r="AQ17" i="15"/>
  <c r="P12" i="15"/>
  <c r="R12" i="15"/>
  <c r="F15" i="15"/>
  <c r="AI12" i="15"/>
  <c r="P23" i="15"/>
  <c r="AK11" i="15"/>
  <c r="AD17" i="15"/>
  <c r="G17" i="15"/>
  <c r="E20" i="15"/>
  <c r="AS8" i="15"/>
  <c r="AM10" i="15"/>
  <c r="AB18" i="15"/>
  <c r="AL21" i="15"/>
  <c r="V17" i="15"/>
  <c r="M11" i="15"/>
  <c r="F6" i="15"/>
  <c r="J13" i="15"/>
  <c r="AF9" i="15"/>
  <c r="N16" i="15"/>
  <c r="J19" i="15"/>
  <c r="V21" i="15"/>
  <c r="O20" i="15"/>
  <c r="AL10" i="15"/>
  <c r="AK8" i="15"/>
  <c r="AS17" i="15"/>
  <c r="E12" i="15"/>
  <c r="O21" i="15"/>
  <c r="AS21" i="15"/>
  <c r="L11" i="15"/>
  <c r="M7" i="15"/>
  <c r="J6" i="15"/>
  <c r="AO13" i="15"/>
  <c r="AL19" i="15"/>
  <c r="AC9" i="15"/>
  <c r="AD15" i="15"/>
  <c r="H18" i="15"/>
  <c r="I18" i="15" s="1"/>
  <c r="AD24" i="15"/>
  <c r="AE19" i="15"/>
  <c r="AE15" i="15"/>
  <c r="P20" i="15"/>
  <c r="M10" i="15"/>
  <c r="H21" i="15"/>
  <c r="I21" i="15" s="1"/>
  <c r="W6" i="15"/>
  <c r="AL7" i="15"/>
  <c r="AF12" i="15"/>
  <c r="Q11" i="15"/>
  <c r="AG6" i="15"/>
  <c r="E13" i="15"/>
  <c r="AD18" i="15"/>
  <c r="N25" i="15"/>
  <c r="AJ23" i="15"/>
  <c r="AI25" i="15"/>
  <c r="AK19" i="15"/>
  <c r="E15" i="15"/>
  <c r="AO16" i="15"/>
  <c r="O15" i="15"/>
  <c r="W19" i="15"/>
  <c r="AB7" i="15"/>
  <c r="Q15" i="15"/>
  <c r="AG23" i="15"/>
  <c r="AM9" i="15"/>
  <c r="K6" i="15"/>
  <c r="V18" i="15"/>
  <c r="AK25" i="15"/>
  <c r="L10" i="15"/>
  <c r="AL12" i="15"/>
  <c r="L19" i="15"/>
  <c r="Q20" i="15"/>
  <c r="AJ12" i="15"/>
  <c r="H15" i="15"/>
  <c r="I15" i="15" s="1"/>
  <c r="H14" i="15"/>
  <c r="I14" i="15" s="1"/>
  <c r="AS22" i="15"/>
  <c r="AJ14" i="15"/>
  <c r="AQ13" i="15"/>
  <c r="AO17" i="15"/>
  <c r="V13" i="15"/>
  <c r="J20" i="15"/>
  <c r="AS10" i="15"/>
  <c r="Q8" i="15"/>
  <c r="AM17" i="15"/>
  <c r="AH20" i="15"/>
  <c r="AC20" i="15"/>
  <c r="AJ16" i="15"/>
  <c r="AE10" i="15"/>
  <c r="Q16" i="15"/>
  <c r="H20" i="15"/>
  <c r="I20" i="15" s="1"/>
  <c r="AJ6" i="15"/>
  <c r="O24" i="15"/>
  <c r="Q18" i="15"/>
  <c r="AO19" i="15"/>
  <c r="L24" i="15"/>
  <c r="AE20" i="15"/>
  <c r="AH16" i="15"/>
  <c r="AM18" i="15"/>
  <c r="AI22" i="15"/>
  <c r="Q24" i="15"/>
  <c r="AF22" i="15"/>
  <c r="Q22" i="15"/>
  <c r="F20" i="15"/>
  <c r="E7" i="15"/>
  <c r="AH23" i="15"/>
  <c r="G15" i="15"/>
  <c r="AD8" i="15"/>
  <c r="AJ22" i="15"/>
  <c r="AS7" i="15"/>
  <c r="AM16" i="15"/>
  <c r="AK7" i="15"/>
  <c r="H13" i="15"/>
  <c r="I13" i="15" s="1"/>
  <c r="O7" i="15"/>
  <c r="E19" i="15"/>
  <c r="AS12" i="15"/>
  <c r="AH25" i="15"/>
  <c r="E10" i="15"/>
  <c r="P7" i="15"/>
  <c r="AG14" i="15"/>
  <c r="AQ23" i="15"/>
  <c r="W21" i="15"/>
  <c r="W12" i="15"/>
  <c r="AH12" i="15"/>
  <c r="AL24" i="15"/>
  <c r="AG24" i="15"/>
  <c r="R7" i="15"/>
  <c r="AH17" i="15"/>
  <c r="P6" i="15"/>
  <c r="N11" i="15"/>
  <c r="AS13" i="15"/>
  <c r="AL22" i="15"/>
  <c r="AO25" i="15"/>
  <c r="AC22" i="15"/>
  <c r="V20" i="15"/>
  <c r="E16" i="15"/>
  <c r="W10" i="15"/>
  <c r="L23" i="15"/>
  <c r="R14" i="15"/>
  <c r="L20" i="15"/>
  <c r="R23" i="15"/>
  <c r="R16" i="15"/>
  <c r="J23" i="15"/>
  <c r="M17" i="15"/>
  <c r="H22" i="15"/>
  <c r="I22" i="15" s="1"/>
  <c r="AE24" i="15"/>
  <c r="N22" i="15"/>
  <c r="G9" i="15"/>
  <c r="V23" i="15"/>
  <c r="AI8" i="15"/>
  <c r="AF13" i="15"/>
  <c r="AE21" i="15"/>
  <c r="AC21" i="15"/>
  <c r="G23" i="15"/>
  <c r="AK9" i="15"/>
  <c r="AF11" i="15"/>
  <c r="AM14" i="15"/>
  <c r="K13" i="15"/>
  <c r="AQ8" i="15"/>
  <c r="AC17" i="15"/>
  <c r="AB6" i="15"/>
  <c r="W9" i="15"/>
  <c r="F25" i="15"/>
  <c r="AD20" i="15"/>
  <c r="AH8" i="15"/>
  <c r="M16" i="15"/>
  <c r="W7" i="15"/>
  <c r="AD21" i="15"/>
  <c r="P11" i="15"/>
  <c r="M9" i="15"/>
  <c r="AL25" i="15"/>
  <c r="AF17" i="15"/>
  <c r="M18" i="15"/>
  <c r="AJ13" i="15"/>
  <c r="V25" i="15"/>
  <c r="AO8" i="15"/>
  <c r="Q19" i="15"/>
  <c r="AC14" i="15"/>
  <c r="R18" i="15"/>
  <c r="R11" i="15"/>
  <c r="AB12" i="15"/>
  <c r="AC18" i="15"/>
  <c r="R24" i="15"/>
  <c r="AF25" i="15"/>
  <c r="E6" i="15"/>
  <c r="AF19" i="15"/>
  <c r="AJ20" i="15"/>
  <c r="AB21" i="15"/>
  <c r="M22" i="15"/>
  <c r="R21" i="15"/>
  <c r="AG22" i="15"/>
  <c r="AJ7" i="15"/>
  <c r="AB23" i="15"/>
  <c r="R19" i="15"/>
  <c r="AC23" i="15"/>
  <c r="AC7" i="15"/>
  <c r="AG10" i="15"/>
  <c r="L16" i="15"/>
  <c r="O16" i="15"/>
  <c r="Q10" i="15"/>
  <c r="H25" i="15"/>
  <c r="I25" i="15" s="1"/>
  <c r="W22" i="15"/>
  <c r="R9" i="15"/>
  <c r="AI20" i="15"/>
  <c r="P8" i="15"/>
  <c r="AG19" i="15"/>
  <c r="O22" i="15"/>
  <c r="V19" i="15"/>
  <c r="AE7" i="15"/>
  <c r="AD14" i="15"/>
  <c r="P15" i="15"/>
  <c r="W20" i="15"/>
  <c r="AE22" i="15"/>
  <c r="H12" i="15"/>
  <c r="I12" i="15" s="1"/>
  <c r="N6" i="15"/>
  <c r="L9" i="15"/>
  <c r="AK18" i="15"/>
  <c r="E25" i="15"/>
  <c r="AD10" i="15"/>
  <c r="R20" i="15"/>
  <c r="AG8" i="15"/>
  <c r="AE11" i="15"/>
  <c r="AG18" i="15"/>
  <c r="M15" i="15"/>
  <c r="N17" i="15"/>
  <c r="AD12" i="15"/>
  <c r="H23" i="15"/>
  <c r="I23" i="15" s="1"/>
  <c r="E22" i="15"/>
  <c r="O12" i="15"/>
  <c r="AO10" i="15"/>
  <c r="AM25" i="15"/>
  <c r="AG17" i="15"/>
  <c r="J10" i="15"/>
  <c r="AJ9" i="15"/>
  <c r="AB10" i="15"/>
  <c r="AG12" i="15"/>
  <c r="AL14" i="15"/>
  <c r="J12" i="15"/>
  <c r="AB9" i="15"/>
  <c r="AD6" i="15"/>
  <c r="N21" i="15"/>
  <c r="AK16" i="15"/>
  <c r="N13" i="15"/>
  <c r="AJ11" i="15"/>
  <c r="G10" i="15"/>
  <c r="AQ11" i="15"/>
  <c r="Q7" i="15"/>
  <c r="AG11" i="15"/>
  <c r="AK20" i="15"/>
  <c r="AF23" i="15"/>
  <c r="N19" i="15"/>
  <c r="AS24" i="15"/>
  <c r="AL8" i="15"/>
  <c r="AE17" i="15"/>
  <c r="F12" i="15"/>
  <c r="O8" i="15"/>
  <c r="E24" i="15"/>
  <c r="K10" i="15"/>
  <c r="V15" i="15"/>
  <c r="M19" i="15"/>
  <c r="E11" i="15"/>
  <c r="L8" i="15"/>
  <c r="G19" i="15"/>
  <c r="AI15" i="15"/>
  <c r="AS19" i="15"/>
  <c r="AO11" i="15"/>
  <c r="AS15" i="15"/>
  <c r="P24" i="15"/>
  <c r="E18" i="15"/>
  <c r="AH19" i="15"/>
  <c r="AG25" i="15"/>
  <c r="AG9" i="15"/>
  <c r="AI14" i="15"/>
  <c r="AS11" i="15"/>
  <c r="M14" i="15"/>
  <c r="AG16" i="15"/>
  <c r="AO18" i="15"/>
  <c r="AK10" i="15"/>
  <c r="F22" i="15"/>
  <c r="Q12" i="15"/>
  <c r="N14" i="15"/>
  <c r="J9" i="15"/>
  <c r="AS14" i="15"/>
  <c r="AB11" i="15"/>
  <c r="V9" i="15"/>
  <c r="F10" i="15"/>
  <c r="AQ14" i="15"/>
  <c r="AF21" i="15"/>
  <c r="O17" i="15"/>
  <c r="O10" i="15"/>
  <c r="AB15" i="15"/>
  <c r="Q6" i="15" a="1"/>
  <c r="AM6" i="15" a="1"/>
  <c r="AA19" i="15" a="1"/>
  <c r="X19" i="15" a="1"/>
  <c r="Z19" i="15" a="1"/>
  <c r="X21" i="15" a="1"/>
  <c r="AA21" i="15" a="1"/>
  <c r="Z21" i="15" a="1"/>
  <c r="U20" i="15" a="1"/>
  <c r="X11" i="15" a="1"/>
  <c r="Z11" i="15" a="1"/>
  <c r="AA11" i="15" a="1"/>
  <c r="U14" i="15" a="1"/>
  <c r="U11" i="15" a="1"/>
  <c r="Z22" i="15" a="1"/>
  <c r="AA22" i="15" a="1"/>
  <c r="X22" i="15" a="1"/>
  <c r="U15" i="15" a="1"/>
  <c r="U19" i="15" a="1"/>
  <c r="X15" i="15" a="1"/>
  <c r="Z15" i="15" a="1"/>
  <c r="AA15" i="15" a="1"/>
  <c r="AA8" i="15" a="1"/>
  <c r="Z8" i="15" a="1"/>
  <c r="X8" i="15" a="1"/>
  <c r="Z12" i="15" a="1"/>
  <c r="X12" i="15" a="1"/>
  <c r="AA12" i="15" a="1"/>
  <c r="U18" i="15" a="1"/>
  <c r="U23" i="15" a="1"/>
  <c r="U17" i="15" a="1"/>
  <c r="Z7" i="15" a="1"/>
  <c r="AA7" i="15" a="1"/>
  <c r="X7" i="15" a="1"/>
  <c r="U7" i="15" a="1"/>
  <c r="AA9" i="15" a="1"/>
  <c r="Z9" i="15" a="1"/>
  <c r="X9" i="15" a="1"/>
  <c r="AA14" i="15" a="1"/>
  <c r="Z14" i="15" a="1"/>
  <c r="X14" i="15" a="1"/>
  <c r="AA25" i="15" a="1"/>
  <c r="Z25" i="15" a="1"/>
  <c r="X25" i="15" a="1"/>
  <c r="U6" i="15" a="1"/>
  <c r="X23" i="15" a="1"/>
  <c r="AA23" i="15" a="1"/>
  <c r="Z23" i="15" a="1"/>
  <c r="U16" i="15" a="1"/>
  <c r="AA17" i="15" a="1"/>
  <c r="X17" i="15" a="1"/>
  <c r="Z17" i="15" a="1"/>
  <c r="AA24" i="15" a="1"/>
  <c r="Z24" i="15" a="1"/>
  <c r="X24" i="15" a="1"/>
  <c r="X18" i="15" a="1"/>
  <c r="AA18" i="15" a="1"/>
  <c r="Z18" i="15" a="1"/>
  <c r="U10" i="15" a="1"/>
  <c r="X6" i="15" a="1"/>
  <c r="AA6" i="15" a="1"/>
  <c r="Z6" i="15" a="1"/>
  <c r="X10" i="15" a="1"/>
  <c r="Z10" i="15" a="1"/>
  <c r="AA10" i="15" a="1"/>
  <c r="AA13" i="15" a="1"/>
  <c r="Z13" i="15" a="1"/>
  <c r="X13" i="15" a="1"/>
  <c r="U13" i="15" a="1"/>
  <c r="Z20" i="15" a="1"/>
  <c r="X20" i="15" a="1"/>
  <c r="AA20" i="15" a="1"/>
  <c r="U25" i="15" a="1"/>
  <c r="U21" i="15" a="1"/>
  <c r="U9" i="15" a="1"/>
  <c r="U22" i="15" a="1"/>
  <c r="U8" i="15" a="1"/>
  <c r="AA16" i="15" a="1"/>
  <c r="Z16" i="15" a="1"/>
  <c r="X16" i="15" a="1"/>
  <c r="U24" i="15" a="1"/>
  <c r="U12" i="15" a="1"/>
  <c r="AM6" i="15" l="1"/>
  <c r="AR6" i="15" s="1"/>
  <c r="Q6" i="15"/>
  <c r="I6" i="15"/>
  <c r="U12" i="15"/>
  <c r="U24" i="15"/>
  <c r="X16" i="15"/>
  <c r="Z16" i="15"/>
  <c r="AA16" i="15"/>
  <c r="U8" i="15"/>
  <c r="U22" i="15"/>
  <c r="U9" i="15"/>
  <c r="U21" i="15"/>
  <c r="U25" i="15"/>
  <c r="AA20" i="15"/>
  <c r="X20" i="15"/>
  <c r="Z20" i="15"/>
  <c r="U13" i="15"/>
  <c r="X13" i="15"/>
  <c r="Z13" i="15"/>
  <c r="AA13" i="15"/>
  <c r="AA10" i="15"/>
  <c r="Z10" i="15"/>
  <c r="X10" i="15"/>
  <c r="Z6" i="15"/>
  <c r="AA6" i="15"/>
  <c r="X6" i="15"/>
  <c r="U10" i="15"/>
  <c r="Z18" i="15"/>
  <c r="AA18" i="15"/>
  <c r="X18" i="15"/>
  <c r="X24" i="15"/>
  <c r="Z24" i="15"/>
  <c r="AA24" i="15"/>
  <c r="Z17" i="15"/>
  <c r="X17" i="15"/>
  <c r="AA17" i="15"/>
  <c r="U16" i="15"/>
  <c r="Z23" i="15"/>
  <c r="AA23" i="15"/>
  <c r="X23" i="15"/>
  <c r="U6" i="15"/>
  <c r="X25" i="15"/>
  <c r="Z25" i="15"/>
  <c r="AA25" i="15"/>
  <c r="X14" i="15"/>
  <c r="Z14" i="15"/>
  <c r="AA14" i="15"/>
  <c r="X9" i="15"/>
  <c r="Z9" i="15"/>
  <c r="AA9" i="15"/>
  <c r="U7" i="15"/>
  <c r="X7" i="15"/>
  <c r="AA7" i="15"/>
  <c r="Z7" i="15"/>
  <c r="U17" i="15"/>
  <c r="U23" i="15"/>
  <c r="U18" i="15"/>
  <c r="AA12" i="15"/>
  <c r="X12" i="15"/>
  <c r="Z12" i="15"/>
  <c r="X8" i="15"/>
  <c r="Z8" i="15"/>
  <c r="AA8" i="15"/>
  <c r="AA15" i="15"/>
  <c r="Z15" i="15"/>
  <c r="X15" i="15"/>
  <c r="U19" i="15"/>
  <c r="U15" i="15"/>
  <c r="X22" i="15"/>
  <c r="AA22" i="15"/>
  <c r="Z22" i="15"/>
  <c r="U11" i="15"/>
  <c r="U14" i="15"/>
  <c r="AA11" i="15"/>
  <c r="Z11" i="15"/>
  <c r="X11" i="15"/>
  <c r="U20" i="15"/>
  <c r="Z21" i="15"/>
  <c r="AA21" i="15"/>
  <c r="X21" i="15"/>
  <c r="Z19" i="15"/>
  <c r="X19" i="15"/>
  <c r="AA19" i="15"/>
  <c r="AP18" i="15"/>
  <c r="AR18" i="15"/>
  <c r="AN18" i="15"/>
  <c r="AR19" i="15"/>
  <c r="AP19" i="15"/>
  <c r="AN19" i="15"/>
  <c r="AN9" i="15"/>
  <c r="AP9" i="15"/>
  <c r="AR9" i="15"/>
  <c r="AP11" i="15"/>
  <c r="AR11" i="15"/>
  <c r="AN11" i="15"/>
  <c r="AP22" i="15"/>
  <c r="AN22" i="15"/>
  <c r="AR22" i="15"/>
  <c r="AN15" i="15"/>
  <c r="AR15" i="15"/>
  <c r="AP15" i="15"/>
  <c r="AN10" i="15"/>
  <c r="AR10" i="15"/>
  <c r="AP10" i="15"/>
  <c r="AN13" i="15"/>
  <c r="AR13" i="15"/>
  <c r="AP13" i="15"/>
  <c r="AP7" i="15"/>
  <c r="AN7" i="15"/>
  <c r="AR7" i="15"/>
  <c r="AN25" i="15"/>
  <c r="AP25" i="15"/>
  <c r="AR25" i="15"/>
  <c r="AR16" i="15"/>
  <c r="AN16" i="15"/>
  <c r="AP16" i="15"/>
  <c r="AR14" i="15"/>
  <c r="AN14" i="15"/>
  <c r="AP14" i="15"/>
  <c r="AP17" i="15"/>
  <c r="AR17" i="15"/>
  <c r="AN17" i="15"/>
  <c r="AP8" i="15"/>
  <c r="AN8" i="15"/>
  <c r="AR8" i="15"/>
  <c r="AP24" i="15"/>
  <c r="AN24" i="15"/>
  <c r="AR24" i="15"/>
  <c r="AN23" i="15"/>
  <c r="AR23" i="15"/>
  <c r="AP23" i="15"/>
  <c r="AP12" i="15"/>
  <c r="AR12" i="15"/>
  <c r="AN12" i="15"/>
  <c r="AN21" i="15"/>
  <c r="AR21" i="15"/>
  <c r="AP21" i="15"/>
  <c r="AP20" i="15"/>
  <c r="AN20" i="15"/>
  <c r="AR20" i="15"/>
  <c r="AQ6" i="15" a="1"/>
  <c r="AS6" i="15" a="1"/>
  <c r="Y13" i="15" a="1"/>
  <c r="Y17" i="15" a="1"/>
  <c r="Y25" i="15" a="1"/>
  <c r="T7" i="15" a="1"/>
  <c r="T11" i="15" a="1"/>
  <c r="T16" i="15" a="1"/>
  <c r="T18" i="15" a="1"/>
  <c r="Y22" i="15" a="1"/>
  <c r="Y10" i="15" a="1"/>
  <c r="Y18" i="15" a="1"/>
  <c r="T14" i="15" a="1"/>
  <c r="Y7" i="15" a="1"/>
  <c r="T8" i="15" a="1"/>
  <c r="T22" i="15" a="1"/>
  <c r="Y20" i="15" a="1"/>
  <c r="T20" i="15" a="1"/>
  <c r="T10" i="15" a="1"/>
  <c r="T24" i="15" a="1"/>
  <c r="Y23" i="15" a="1"/>
  <c r="Y14" i="15" a="1"/>
  <c r="Y8" i="15" a="1"/>
  <c r="Y21" i="15" a="1"/>
  <c r="Y16" i="15" a="1"/>
  <c r="T23" i="15" a="1"/>
  <c r="T9" i="15" a="1"/>
  <c r="Y15" i="15" a="1"/>
  <c r="T21" i="15" a="1"/>
  <c r="Y6" i="15" a="1"/>
  <c r="Y24" i="15" a="1"/>
  <c r="Y19" i="15" a="1"/>
  <c r="T13" i="15" a="1"/>
  <c r="T6" i="15" a="1"/>
  <c r="T25" i="15" a="1"/>
  <c r="Y9" i="15" a="1"/>
  <c r="Y12" i="15" a="1"/>
  <c r="T15" i="15" a="1"/>
  <c r="Y11" i="15" a="1"/>
  <c r="T19" i="15" a="1"/>
  <c r="T17" i="15" a="1"/>
  <c r="T12" i="15" a="1"/>
  <c r="AP6" i="15" l="1"/>
  <c r="AN6" i="15"/>
  <c r="AS6" i="15"/>
  <c r="AQ6" i="15"/>
  <c r="T12" i="15"/>
  <c r="T17" i="15"/>
  <c r="T19" i="15"/>
  <c r="Y11" i="15"/>
  <c r="T15" i="15"/>
  <c r="Y12" i="15"/>
  <c r="Y9" i="15"/>
  <c r="T25" i="15"/>
  <c r="T6" i="15"/>
  <c r="T13" i="15"/>
  <c r="Y19" i="15"/>
  <c r="Y24" i="15"/>
  <c r="Y6" i="15"/>
  <c r="T21" i="15"/>
  <c r="Y15" i="15"/>
  <c r="T9" i="15"/>
  <c r="T23" i="15"/>
  <c r="Y16" i="15"/>
  <c r="Y21" i="15"/>
  <c r="Y8" i="15"/>
  <c r="Y14" i="15"/>
  <c r="Y23" i="15"/>
  <c r="T24" i="15"/>
  <c r="T10" i="15"/>
  <c r="T20" i="15"/>
  <c r="Y20" i="15"/>
  <c r="T22" i="15"/>
  <c r="T8" i="15"/>
  <c r="Y7" i="15"/>
  <c r="T14" i="15"/>
  <c r="Y18" i="15"/>
  <c r="Y10" i="15"/>
  <c r="Y22" i="15"/>
  <c r="T18" i="15"/>
  <c r="T16" i="15"/>
  <c r="T11" i="15"/>
  <c r="T7" i="15"/>
  <c r="Y25" i="15"/>
  <c r="Y17" i="15"/>
  <c r="Y13" i="15"/>
  <c r="S12" i="15" a="1"/>
  <c r="S6" i="15" a="1"/>
  <c r="S23" i="15" a="1"/>
  <c r="S20" i="15" a="1"/>
  <c r="S8" i="15" a="1"/>
  <c r="S25" i="15" a="1"/>
  <c r="S17" i="15" a="1"/>
  <c r="S13" i="15" a="1"/>
  <c r="S18" i="15" a="1"/>
  <c r="S9" i="15" a="1"/>
  <c r="S19" i="15" a="1"/>
  <c r="S22" i="15" a="1"/>
  <c r="S16" i="15" a="1"/>
  <c r="S11" i="15" a="1"/>
  <c r="S7" i="15" a="1"/>
  <c r="S10" i="15" a="1"/>
  <c r="S15" i="15" a="1"/>
  <c r="S21" i="15" a="1"/>
  <c r="S14" i="15" a="1"/>
  <c r="S24" i="15" a="1"/>
  <c r="C6" i="15" l="1"/>
  <c r="S24" i="15"/>
  <c r="C25" i="15" s="1"/>
  <c r="S14" i="15"/>
  <c r="C15" i="15" s="1"/>
  <c r="S21" i="15"/>
  <c r="C22" i="15" s="1"/>
  <c r="S15" i="15"/>
  <c r="C16" i="15" s="1"/>
  <c r="S10" i="15"/>
  <c r="C11" i="15" s="1"/>
  <c r="S7" i="15"/>
  <c r="C8" i="15" s="1"/>
  <c r="S11" i="15"/>
  <c r="C12" i="15" s="1"/>
  <c r="S16" i="15"/>
  <c r="C17" i="15" s="1"/>
  <c r="S22" i="15"/>
  <c r="C23" i="15" s="1"/>
  <c r="S19" i="15"/>
  <c r="C20" i="15" s="1"/>
  <c r="S9" i="15"/>
  <c r="C10" i="15" s="1"/>
  <c r="S18" i="15"/>
  <c r="C19" i="15" s="1"/>
  <c r="S13" i="15"/>
  <c r="C14" i="15" s="1"/>
  <c r="S17" i="15"/>
  <c r="C18" i="15" s="1"/>
  <c r="S25" i="15"/>
  <c r="S8" i="15"/>
  <c r="C9" i="15" s="1"/>
  <c r="S20" i="15"/>
  <c r="C21" i="15" s="1"/>
  <c r="S23" i="15"/>
  <c r="C24" i="15" s="1"/>
  <c r="S6" i="15"/>
  <c r="C7" i="15" s="1"/>
  <c r="S12" i="15"/>
  <c r="C13" i="15" s="1"/>
  <c r="D11" i="13" l="1"/>
  <c r="B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tc={6E4B8990-6E69-49E8-9530-B1CCFFC29718}</author>
    <author>tc={B580881E-3A0C-4F8B-ADE0-E740C4723E75}</author>
    <author>tc={06CE83E7-30EE-43BA-928B-43FCEB0B7A25}</author>
    <author>tc={A5EEFF86-9082-4823-95D5-A9141D728883}</author>
    <author>tc={084B5D0D-A68F-43F8-88EC-A67FF2D3BE39}</author>
    <author>tc={CC7B3F16-BBFF-4E59-82F7-17249FE2E5CF}</author>
    <author>tc={E6C88D90-0B28-4E00-AA0E-18F5E017649E}</author>
    <author>tc={47A22398-69EE-4889-8EF2-2D9CCD357098}</author>
    <author>tc={96E2CB1A-5F3D-48EF-B9EA-F87C02B8AAE1}</author>
    <author>tc={F84CA3A1-7D63-425D-ADC1-5B00C05FCC8B}</author>
    <author>福田美由紀</author>
  </authors>
  <commentList>
    <comment ref="AL2" authorId="0" shapeId="0" xr:uid="{6E4B8990-6E69-49E8-9530-B1CCFFC2971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MATCHのワイルドカードの処理もっとどうにかならんのか？？？</t>
        </r>
      </text>
    </comment>
    <comment ref="A4" authorId="1" shapeId="0" xr:uid="{B580881E-3A0C-4F8B-ADE0-E740C4723E7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起点</t>
        </r>
      </text>
    </comment>
    <comment ref="O4" authorId="2" shapeId="0" xr:uid="{06CE83E7-30EE-43BA-928B-43FCEB0B7A2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挙動不明</t>
        </r>
      </text>
    </comment>
    <comment ref="AI4" authorId="3" shapeId="0" xr:uid="{A5EEFF86-9082-4823-95D5-A9141D72888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こっちに入力すると、集計対象</t>
        </r>
      </text>
    </comment>
    <comment ref="AL4" authorId="4" shapeId="0" xr:uid="{084B5D0D-A68F-43F8-88EC-A67FF2D3BE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①ここのキーワードを
②「作業シート」で検索して
③「エラーチェック」の一行目で、「作業シート」も何列目の話をしているかを管理している</t>
        </r>
      </text>
    </comment>
    <comment ref="A5" authorId="5" shapeId="0" xr:uid="{CC7B3F16-BBFF-4E59-82F7-17249FE2E5C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次行は単位の処理</t>
        </r>
      </text>
    </comment>
    <comment ref="AI5" authorId="6" shapeId="0" xr:uid="{E6C88D90-0B28-4E00-AA0E-18F5E017649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チェックの対象外</t>
        </r>
      </text>
    </comment>
    <comment ref="AL5" authorId="7" shapeId="0" xr:uid="{47A22398-69EE-4889-8EF2-2D9CCD35709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（なので、こっちは「キーワード」ではない、メモ欄的な運用を想定）</t>
        </r>
      </text>
    </comment>
    <comment ref="A6" authorId="8" shapeId="0" xr:uid="{96E2CB1A-5F3D-48EF-B9EA-F87C02B8AA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「申請」はここから</t>
        </r>
      </text>
    </comment>
    <comment ref="R6" authorId="9" shapeId="0" xr:uid="{F84CA3A1-7D63-425D-ADC1-5B00C05FCC8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地獄の入れ子構造</t>
        </r>
      </text>
    </comment>
    <comment ref="C25" authorId="10" shapeId="0" xr:uid="{7476BD3D-7BD7-4B73-95A5-D34A4CD95B21}">
      <text>
        <r>
          <rPr>
            <sz val="9"/>
            <color indexed="81"/>
            <rFont val="MS P ゴシック"/>
            <family val="3"/>
            <charset val="128"/>
          </rPr>
          <t>作業シートの行を追加した場合は、全選択→再表示→右側の表ごとオートフィル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m</author>
    <author>上床梨々霞</author>
  </authors>
  <commentList>
    <comment ref="H12" authorId="0" shapeId="0" xr:uid="{30B0C24A-F6FB-411C-8A68-719B3F3940CD}">
      <text>
        <r>
          <rPr>
            <b/>
            <sz val="11"/>
            <color indexed="81"/>
            <rFont val="MS P ゴシック"/>
            <family val="3"/>
            <charset val="128"/>
          </rPr>
          <t>「新築」「増築」「改築」の場合、「構造」を入力すると自動入力されます。</t>
        </r>
        <r>
          <rPr>
            <b/>
            <sz val="9"/>
            <color indexed="81"/>
            <rFont val="MS P ゴシック"/>
            <family val="3"/>
            <charset val="128"/>
          </rPr>
          <t xml:space="preserve">
</t>
        </r>
      </text>
    </comment>
    <comment ref="J12" authorId="1" shapeId="0" xr:uid="{00000000-0006-0000-0000-000001000000}">
      <text>
        <r>
          <rPr>
            <b/>
            <sz val="11"/>
            <color indexed="81"/>
            <rFont val="MS P ゴシック"/>
            <family val="3"/>
            <charset val="128"/>
          </rPr>
          <t>改築（耐震）、
耐震補強は必ず記入してください。</t>
        </r>
      </text>
    </comment>
    <comment ref="W12" authorId="2" shapeId="0" xr:uid="{A72AEF6B-0202-4274-AB72-03325B087DCC}">
      <text>
        <r>
          <rPr>
            <b/>
            <sz val="11"/>
            <color indexed="81"/>
            <rFont val="MS P ゴシック"/>
            <family val="3"/>
            <charset val="128"/>
          </rPr>
          <t>○の場合、本補助金では対象外です。</t>
        </r>
      </text>
    </comment>
    <comment ref="Y12" authorId="2" shapeId="0" xr:uid="{A7395BB7-06F9-4E9A-A8E1-15F709367585}">
      <text>
        <r>
          <rPr>
            <b/>
            <sz val="11"/>
            <color indexed="81"/>
            <rFont val="MS P ゴシック"/>
            <family val="3"/>
            <charset val="128"/>
          </rPr>
          <t>①が×の場合は②に、②が×の場合は③にご回答ください。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s>
  <commentList>
    <comment ref="H12" authorId="0" shapeId="0" xr:uid="{A2894B0A-18A7-40F4-BC94-26750E6DE4B4}">
      <text>
        <r>
          <rPr>
            <b/>
            <sz val="9"/>
            <color indexed="81"/>
            <rFont val="MS P ゴシック"/>
            <family val="3"/>
            <charset val="128"/>
          </rPr>
          <t xml:space="preserve">「新築」「増築」「改築」の場合、「構造」を入力すると自動入力されます。
</t>
        </r>
      </text>
    </comment>
    <comment ref="I12" authorId="1" shapeId="0" xr:uid="{D00A0520-88C5-444D-AC1C-B565C0FE20C5}">
      <text>
        <r>
          <rPr>
            <b/>
            <sz val="9"/>
            <color indexed="81"/>
            <rFont val="MS P ゴシック"/>
            <family val="3"/>
            <charset val="128"/>
          </rPr>
          <t>改築（耐震）、
耐震補強は必ず記入してください</t>
        </r>
      </text>
    </comment>
    <comment ref="W12" authorId="1" shapeId="0" xr:uid="{29816099-0DC4-4A30-87FA-29EDCACDE861}">
      <text>
        <r>
          <rPr>
            <b/>
            <sz val="9"/>
            <color indexed="81"/>
            <rFont val="MS P ゴシック"/>
            <family val="3"/>
            <charset val="128"/>
          </rPr>
          <t>○の場合、本補助金では対象外です</t>
        </r>
      </text>
    </comment>
    <comment ref="AA14" authorId="1" shapeId="0" xr:uid="{6F92FAEF-3C2C-487B-ABFB-7FA4585DA185}">
      <text>
        <r>
          <rPr>
            <b/>
            <sz val="9"/>
            <color indexed="81"/>
            <rFont val="MS P ゴシック"/>
            <family val="3"/>
            <charset val="128"/>
          </rPr>
          <t>○の場合、「耐震指数」に診断結果を記入してください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tc={85E7BDDD-CE20-4227-B81C-B3A9B279356A}</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 ref="Q24" authorId="2" shapeId="0" xr:uid="{85E7BDDD-CE20-4227-B81C-B3A9B279356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　別表２（上限額）
防音壁、耐震診断費のみがない
→防音壁：概要の上限が392万円なのに、「屋外教育」の下限額は１園あたり500万円</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<sst xmlns="http://schemas.openxmlformats.org/spreadsheetml/2006/main" count="319" uniqueCount="174">
  <si>
    <t>円</t>
    <rPh sb="0" eb="1">
      <t>エン</t>
    </rPh>
    <phoneticPr fontId="2"/>
  </si>
  <si>
    <t>㎡</t>
    <phoneticPr fontId="2"/>
  </si>
  <si>
    <t>工期
(予定)</t>
    <rPh sb="0" eb="2">
      <t>コウキ</t>
    </rPh>
    <rPh sb="4" eb="6">
      <t>ヨテイ</t>
    </rPh>
    <phoneticPr fontId="2"/>
  </si>
  <si>
    <t>契約日
（予定）</t>
    <rPh sb="0" eb="3">
      <t>ケイヤクビ</t>
    </rPh>
    <rPh sb="5" eb="7">
      <t>ヨテイ</t>
    </rPh>
    <phoneticPr fontId="2"/>
  </si>
  <si>
    <t>千円</t>
    <rPh sb="0" eb="2">
      <t>センエン</t>
    </rPh>
    <phoneticPr fontId="2"/>
  </si>
  <si>
    <t>(別紙）</t>
    <rPh sb="1" eb="3">
      <t>ベッシ</t>
    </rPh>
    <phoneticPr fontId="2"/>
  </si>
  <si>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2"/>
  </si>
  <si>
    <t>新築</t>
    <rPh sb="0" eb="2">
      <t>シンチク</t>
    </rPh>
    <phoneticPr fontId="2"/>
  </si>
  <si>
    <t>増築</t>
    <rPh sb="0" eb="2">
      <t>ゾウチク</t>
    </rPh>
    <phoneticPr fontId="2"/>
  </si>
  <si>
    <t>改築（耐震）</t>
    <rPh sb="0" eb="2">
      <t>カイチク</t>
    </rPh>
    <rPh sb="3" eb="5">
      <t>タイシン</t>
    </rPh>
    <phoneticPr fontId="2"/>
  </si>
  <si>
    <t>築年数</t>
    <rPh sb="0" eb="3">
      <t>チクネンスウ</t>
    </rPh>
    <phoneticPr fontId="2"/>
  </si>
  <si>
    <t>認定こども園への移行予定</t>
    <rPh sb="0" eb="2">
      <t>ニンテイ</t>
    </rPh>
    <rPh sb="5" eb="6">
      <t>エン</t>
    </rPh>
    <rPh sb="8" eb="10">
      <t>イコウ</t>
    </rPh>
    <rPh sb="10" eb="12">
      <t>ヨテイ</t>
    </rPh>
    <phoneticPr fontId="2"/>
  </si>
  <si>
    <t>○/×</t>
    <phoneticPr fontId="2"/>
  </si>
  <si>
    <t>早期着工の必要性</t>
    <rPh sb="0" eb="2">
      <t>ソウキ</t>
    </rPh>
    <rPh sb="2" eb="4">
      <t>チャッコウ</t>
    </rPh>
    <rPh sb="5" eb="8">
      <t>ヒツヨウセイ</t>
    </rPh>
    <phoneticPr fontId="2"/>
  </si>
  <si>
    <t>×</t>
  </si>
  <si>
    <t>補助率</t>
    <rPh sb="0" eb="3">
      <t>ホジョリツ</t>
    </rPh>
    <phoneticPr fontId="2"/>
  </si>
  <si>
    <t>単価</t>
    <rPh sb="0" eb="2">
      <t>タンカ</t>
    </rPh>
    <phoneticPr fontId="2"/>
  </si>
  <si>
    <t>構造</t>
    <rPh sb="0" eb="2">
      <t>コウゾウ</t>
    </rPh>
    <phoneticPr fontId="2"/>
  </si>
  <si>
    <t>W</t>
    <phoneticPr fontId="2"/>
  </si>
  <si>
    <t>S</t>
    <phoneticPr fontId="2"/>
  </si>
  <si>
    <t>R</t>
    <phoneticPr fontId="2"/>
  </si>
  <si>
    <t>全事業区分</t>
    <rPh sb="0" eb="1">
      <t>ゼン</t>
    </rPh>
    <rPh sb="1" eb="3">
      <t>ジギョウ</t>
    </rPh>
    <rPh sb="3" eb="5">
      <t>クブン</t>
    </rPh>
    <phoneticPr fontId="2"/>
  </si>
  <si>
    <t>○</t>
    <phoneticPr fontId="2"/>
  </si>
  <si>
    <t>×</t>
    <phoneticPr fontId="2"/>
  </si>
  <si>
    <t>移行済み</t>
    <rPh sb="0" eb="2">
      <t>イコウ</t>
    </rPh>
    <rPh sb="2" eb="3">
      <t>ズ</t>
    </rPh>
    <phoneticPr fontId="2"/>
  </si>
  <si>
    <t>○/×/済</t>
    <rPh sb="4" eb="5">
      <t>スミ</t>
    </rPh>
    <phoneticPr fontId="2"/>
  </si>
  <si>
    <t>耐震補強（非構造）</t>
    <rPh sb="0" eb="2">
      <t>タイシン</t>
    </rPh>
    <rPh sb="2" eb="4">
      <t>ホキョウ</t>
    </rPh>
    <rPh sb="5" eb="6">
      <t>ヒ</t>
    </rPh>
    <rPh sb="6" eb="8">
      <t>コウゾウ</t>
    </rPh>
    <phoneticPr fontId="2"/>
  </si>
  <si>
    <t>耐震補強（防災）</t>
    <rPh sb="0" eb="2">
      <t>タイシン</t>
    </rPh>
    <rPh sb="2" eb="4">
      <t>ホキョウ</t>
    </rPh>
    <rPh sb="5" eb="7">
      <t>ボウサイ</t>
    </rPh>
    <phoneticPr fontId="2"/>
  </si>
  <si>
    <t>早期着工の必要性</t>
    <rPh sb="0" eb="2">
      <t>ソウキ</t>
    </rPh>
    <rPh sb="2" eb="4">
      <t>チャッコウ</t>
    </rPh>
    <rPh sb="5" eb="8">
      <t>ヒツヨウセイ</t>
    </rPh>
    <phoneticPr fontId="2"/>
  </si>
  <si>
    <t>増築（感染症）</t>
    <rPh sb="0" eb="2">
      <t>ゾウチク</t>
    </rPh>
    <rPh sb="3" eb="6">
      <t>カンセンショウ</t>
    </rPh>
    <phoneticPr fontId="2"/>
  </si>
  <si>
    <t>改築（預かり保育）</t>
    <rPh sb="0" eb="2">
      <t>カイチク</t>
    </rPh>
    <rPh sb="3" eb="4">
      <t>アズ</t>
    </rPh>
    <rPh sb="6" eb="8">
      <t>ホイク</t>
    </rPh>
    <phoneticPr fontId="2"/>
  </si>
  <si>
    <t>改築（その他）</t>
    <rPh sb="0" eb="2">
      <t>カイチク</t>
    </rPh>
    <rPh sb="5" eb="6">
      <t>タ</t>
    </rPh>
    <phoneticPr fontId="2"/>
  </si>
  <si>
    <t>屋外教育（運動広場）</t>
    <rPh sb="0" eb="2">
      <t>オクガイ</t>
    </rPh>
    <rPh sb="2" eb="4">
      <t>キョウイク</t>
    </rPh>
    <rPh sb="5" eb="7">
      <t>ウンドウ</t>
    </rPh>
    <rPh sb="7" eb="9">
      <t>ヒロバ</t>
    </rPh>
    <phoneticPr fontId="2"/>
  </si>
  <si>
    <t>屋外教育（集会施設）</t>
    <rPh sb="0" eb="2">
      <t>オクガイ</t>
    </rPh>
    <rPh sb="2" eb="4">
      <t>キョウイク</t>
    </rPh>
    <rPh sb="5" eb="7">
      <t>シュウカイ</t>
    </rPh>
    <rPh sb="7" eb="9">
      <t>シセツ</t>
    </rPh>
    <phoneticPr fontId="2"/>
  </si>
  <si>
    <t>屋外教育（学習施設）</t>
    <rPh sb="0" eb="2">
      <t>オクガイ</t>
    </rPh>
    <rPh sb="2" eb="4">
      <t>キョウイク</t>
    </rPh>
    <rPh sb="5" eb="7">
      <t>ガクシュウ</t>
    </rPh>
    <rPh sb="7" eb="9">
      <t>シセツ</t>
    </rPh>
    <phoneticPr fontId="2"/>
  </si>
  <si>
    <t>耐震補強</t>
    <rPh sb="0" eb="2">
      <t>タイシン</t>
    </rPh>
    <rPh sb="2" eb="4">
      <t>ホキョウ</t>
    </rPh>
    <phoneticPr fontId="3"/>
  </si>
  <si>
    <t>防犯対策</t>
    <rPh sb="0" eb="2">
      <t>ボウハン</t>
    </rPh>
    <rPh sb="2" eb="4">
      <t>タイサク</t>
    </rPh>
    <phoneticPr fontId="3"/>
  </si>
  <si>
    <t>アスベスト等対策</t>
    <rPh sb="5" eb="6">
      <t>ナド</t>
    </rPh>
    <rPh sb="6" eb="8">
      <t>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</si>
  <si>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</si>
  <si>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</si>
  <si>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</si>
  <si>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数値</t>
    <rPh sb="0" eb="2">
      <t>スウチ</t>
    </rPh>
    <phoneticPr fontId="2"/>
  </si>
  <si>
    <t>耐震指数</t>
    <rPh sb="0" eb="2">
      <t>タイシン</t>
    </rPh>
    <rPh sb="2" eb="4">
      <t>シスウ</t>
    </rPh>
    <phoneticPr fontId="2"/>
  </si>
  <si>
    <t>※補助金額チェック欄</t>
    <rPh sb="1" eb="4">
      <t>ホジョキン</t>
    </rPh>
    <rPh sb="4" eb="5">
      <t>ガク</t>
    </rPh>
    <rPh sb="9" eb="10">
      <t>ラン</t>
    </rPh>
    <phoneticPr fontId="2"/>
  </si>
  <si>
    <t>事業区分</t>
    <rPh sb="0" eb="2">
      <t>ジギョウ</t>
    </rPh>
    <rPh sb="2" eb="4">
      <t>クブン</t>
    </rPh>
    <phoneticPr fontId="2"/>
  </si>
  <si>
    <t>今回募集区分</t>
    <rPh sb="0" eb="2">
      <t>コンカイ</t>
    </rPh>
    <rPh sb="2" eb="4">
      <t>ボシュウ</t>
    </rPh>
    <rPh sb="4" eb="6">
      <t>クブン</t>
    </rPh>
    <phoneticPr fontId="2"/>
  </si>
  <si>
    <t>R</t>
  </si>
  <si>
    <t>学校法人○○</t>
    <rPh sb="0" eb="2">
      <t>ガッコウ</t>
    </rPh>
    <rPh sb="2" eb="4">
      <t>ホウジン</t>
    </rPh>
    <phoneticPr fontId="2"/>
  </si>
  <si>
    <t>○○幼稚園</t>
    <rPh sb="2" eb="5">
      <t>ヨウチエン</t>
    </rPh>
    <phoneticPr fontId="2"/>
  </si>
  <si>
    <t>改築（耐震）</t>
  </si>
  <si>
    <t>学校法人△△</t>
    <rPh sb="0" eb="2">
      <t>ガッコウ</t>
    </rPh>
    <rPh sb="2" eb="4">
      <t>ホウジン</t>
    </rPh>
    <phoneticPr fontId="2"/>
  </si>
  <si>
    <t>△△幼稚園</t>
    <rPh sb="2" eb="5">
      <t>ヨウチエン</t>
    </rPh>
    <phoneticPr fontId="2"/>
  </si>
  <si>
    <t>内部改修（衛生）</t>
  </si>
  <si>
    <t>耐震補強（非構造）</t>
  </si>
  <si>
    <t>建具及びガラスの落下防止工事</t>
    <rPh sb="0" eb="2">
      <t>タテグ</t>
    </rPh>
    <rPh sb="2" eb="3">
      <t>オヨ</t>
    </rPh>
    <rPh sb="8" eb="10">
      <t>ラッカ</t>
    </rPh>
    <rPh sb="10" eb="12">
      <t>ボウシ</t>
    </rPh>
    <rPh sb="12" eb="14">
      <t>コウジ</t>
    </rPh>
    <phoneticPr fontId="2"/>
  </si>
  <si>
    <t>※３　耐震補強、改築（耐震）をおこなう場合は、必ずIs（Iw）値を記入すること。</t>
    <rPh sb="3" eb="5">
      <t>タイシン</t>
    </rPh>
    <rPh sb="5" eb="7">
      <t>ホキョウ</t>
    </rPh>
    <rPh sb="8" eb="10">
      <t>カイチク</t>
    </rPh>
    <rPh sb="11" eb="13">
      <t>タイシン</t>
    </rPh>
    <rPh sb="19" eb="21">
      <t>バアイ</t>
    </rPh>
    <rPh sb="23" eb="24">
      <t>カナラ</t>
    </rPh>
    <rPh sb="31" eb="32">
      <t>チ</t>
    </rPh>
    <rPh sb="33" eb="35">
      <t>キニュウ</t>
    </rPh>
    <phoneticPr fontId="2"/>
  </si>
  <si>
    <t>※４　非構造部材の耐震対策をおこなう場合は、工事内容を備考欄に記入すること。</t>
    <rPh sb="3" eb="4">
      <t>ヒ</t>
    </rPh>
    <rPh sb="4" eb="6">
      <t>コウゾウ</t>
    </rPh>
    <rPh sb="6" eb="8">
      <t>ブザイ</t>
    </rPh>
    <rPh sb="9" eb="11">
      <t>タイシン</t>
    </rPh>
    <rPh sb="11" eb="13">
      <t>タイサク</t>
    </rPh>
    <rPh sb="18" eb="20">
      <t>バアイ</t>
    </rPh>
    <rPh sb="22" eb="24">
      <t>コウジ</t>
    </rPh>
    <rPh sb="24" eb="26">
      <t>ナイヨウ</t>
    </rPh>
    <rPh sb="27" eb="29">
      <t>ビコウ</t>
    </rPh>
    <rPh sb="29" eb="30">
      <t>ラン</t>
    </rPh>
    <rPh sb="31" eb="33">
      <t>キニュウ</t>
    </rPh>
    <phoneticPr fontId="2"/>
  </si>
  <si>
    <t>特別防犯対策</t>
    <rPh sb="0" eb="2">
      <t>トクベツ</t>
    </rPh>
    <rPh sb="2" eb="4">
      <t>ボウハン</t>
    </rPh>
    <rPh sb="4" eb="6">
      <t>タイサク</t>
    </rPh>
    <phoneticPr fontId="2"/>
  </si>
  <si>
    <t>耐震補強（耐震診断費のみ）</t>
    <rPh sb="0" eb="2">
      <t>タイシン</t>
    </rPh>
    <rPh sb="2" eb="4">
      <t>ホキョウ</t>
    </rPh>
    <rPh sb="5" eb="7">
      <t>タイシン</t>
    </rPh>
    <rPh sb="7" eb="9">
      <t>シンダン</t>
    </rPh>
    <rPh sb="9" eb="10">
      <t>ヒ</t>
    </rPh>
    <phoneticPr fontId="2"/>
  </si>
  <si>
    <t>バリアフリー化工事</t>
    <rPh sb="6" eb="7">
      <t>カ</t>
    </rPh>
    <rPh sb="7" eb="9">
      <t>コウジ</t>
    </rPh>
    <phoneticPr fontId="2"/>
  </si>
  <si>
    <t>認定こども園かどうか</t>
    <phoneticPr fontId="2"/>
  </si>
  <si>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2"/>
  </si>
  <si>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2"/>
  </si>
  <si>
    <t>指摘箇所</t>
    <rPh sb="0" eb="4">
      <t>シテキカショ</t>
    </rPh>
    <phoneticPr fontId="2"/>
  </si>
  <si>
    <t>エラー内容</t>
    <rPh sb="3" eb="5">
      <t>ナイヨウ</t>
    </rPh>
    <phoneticPr fontId="2"/>
  </si>
  <si>
    <t>B4セル</t>
    <phoneticPr fontId="2"/>
  </si>
  <si>
    <t>C4セル</t>
    <phoneticPr fontId="2"/>
  </si>
  <si>
    <t>耐震指数</t>
    <rPh sb="0" eb="4">
      <t>タイシンシスウ</t>
    </rPh>
    <phoneticPr fontId="2"/>
  </si>
  <si>
    <t>補助金</t>
    <rPh sb="0" eb="3">
      <t>ホジョキン</t>
    </rPh>
    <phoneticPr fontId="2"/>
  </si>
  <si>
    <t>契約日</t>
    <rPh sb="0" eb="3">
      <t>ケイヤクビ</t>
    </rPh>
    <phoneticPr fontId="2"/>
  </si>
  <si>
    <t>工期</t>
    <rPh sb="0" eb="2">
      <t>コウキ</t>
    </rPh>
    <phoneticPr fontId="2"/>
  </si>
  <si>
    <t>備考</t>
    <rPh sb="0" eb="2">
      <t>ビコウ</t>
    </rPh>
    <phoneticPr fontId="2"/>
  </si>
  <si>
    <t>番号１</t>
    <rPh sb="0" eb="2">
      <t>バンゴウ</t>
    </rPh>
    <phoneticPr fontId="2"/>
  </si>
  <si>
    <t>番号２</t>
    <rPh sb="0" eb="2">
      <t>バンゴウ</t>
    </rPh>
    <phoneticPr fontId="2"/>
  </si>
  <si>
    <t>番号３</t>
    <rPh sb="0" eb="2">
      <t>バンゴウ</t>
    </rPh>
    <phoneticPr fontId="2"/>
  </si>
  <si>
    <t>番号４</t>
    <rPh sb="0" eb="2">
      <t>バンゴウ</t>
    </rPh>
    <phoneticPr fontId="2"/>
  </si>
  <si>
    <t>番号５</t>
    <rPh sb="0" eb="2">
      <t>バンゴウ</t>
    </rPh>
    <phoneticPr fontId="2"/>
  </si>
  <si>
    <t>番号６</t>
    <rPh sb="0" eb="2">
      <t>バンゴウ</t>
    </rPh>
    <phoneticPr fontId="2"/>
  </si>
  <si>
    <t>番号７</t>
    <rPh sb="0" eb="2">
      <t>バンゴウ</t>
    </rPh>
    <phoneticPr fontId="2"/>
  </si>
  <si>
    <t>番号８</t>
    <rPh sb="0" eb="2">
      <t>バンゴウ</t>
    </rPh>
    <phoneticPr fontId="2"/>
  </si>
  <si>
    <t>番号９</t>
    <rPh sb="0" eb="2">
      <t>バンゴウ</t>
    </rPh>
    <phoneticPr fontId="2"/>
  </si>
  <si>
    <t>Is</t>
  </si>
  <si>
    <t>なし</t>
  </si>
  <si>
    <t>Iw</t>
  </si>
  <si>
    <t>屋外教育（防音壁）</t>
    <rPh sb="0" eb="4">
      <t>オクガイキョウイク</t>
    </rPh>
    <rPh sb="5" eb="8">
      <t>ボウオンヘキ</t>
    </rPh>
    <phoneticPr fontId="2"/>
  </si>
  <si>
    <t>◇エラーチェック用</t>
    <rPh sb="8" eb="9">
      <t>ヨウ</t>
    </rPh>
    <phoneticPr fontId="2"/>
  </si>
  <si>
    <t>事業区分</t>
    <rPh sb="0" eb="4">
      <t>ジギョウクブン</t>
    </rPh>
    <phoneticPr fontId="2"/>
  </si>
  <si>
    <t>上限額</t>
    <rPh sb="0" eb="2">
      <t>ジョウゲン</t>
    </rPh>
    <rPh sb="2" eb="3">
      <t>ガク</t>
    </rPh>
    <phoneticPr fontId="2"/>
  </si>
  <si>
    <t>下限額</t>
    <rPh sb="0" eb="3">
      <t>カゲンガク</t>
    </rPh>
    <phoneticPr fontId="2"/>
  </si>
  <si>
    <t>算定による</t>
    <rPh sb="0" eb="2">
      <t>サンテイ</t>
    </rPh>
    <phoneticPr fontId="2"/>
  </si>
  <si>
    <t>記入は必要か？</t>
    <rPh sb="0" eb="2">
      <t>キニュウ</t>
    </rPh>
    <rPh sb="3" eb="5">
      <t>ヒツヨウ</t>
    </rPh>
    <phoneticPr fontId="2"/>
  </si>
  <si>
    <t>特別防犯か？</t>
    <rPh sb="0" eb="2">
      <t>トクベツ</t>
    </rPh>
    <rPh sb="2" eb="4">
      <t>ボウハン</t>
    </rPh>
    <phoneticPr fontId="2"/>
  </si>
  <si>
    <t>耐震補強か？</t>
    <rPh sb="0" eb="2">
      <t>タイシン</t>
    </rPh>
    <rPh sb="2" eb="4">
      <t>ホキョウ</t>
    </rPh>
    <phoneticPr fontId="2"/>
  </si>
  <si>
    <t>木造か？</t>
    <rPh sb="0" eb="2">
      <t>モクゾウ</t>
    </rPh>
    <phoneticPr fontId="2"/>
  </si>
  <si>
    <t>木造耐震指数</t>
    <rPh sb="0" eb="2">
      <t>モクゾウ</t>
    </rPh>
    <rPh sb="2" eb="6">
      <t>タイシンシスウ</t>
    </rPh>
    <phoneticPr fontId="2"/>
  </si>
  <si>
    <t>非木造耐震指数</t>
    <rPh sb="0" eb="5">
      <t>ヒモクゾ</t>
    </rPh>
    <rPh sb="5" eb="7">
      <t>シスウ</t>
    </rPh>
    <phoneticPr fontId="2"/>
  </si>
  <si>
    <t>１／３</t>
    <phoneticPr fontId="2"/>
  </si>
  <si>
    <t>早期着工</t>
    <rPh sb="0" eb="4">
      <t>ソウキチャッコウ</t>
    </rPh>
    <phoneticPr fontId="2"/>
  </si>
  <si>
    <t>改築チェック</t>
    <rPh sb="0" eb="2">
      <t>カイチク</t>
    </rPh>
    <phoneticPr fontId="2"/>
  </si>
  <si>
    <t>屋外教育（防音壁）</t>
    <rPh sb="0" eb="2">
      <t>オクガイ</t>
    </rPh>
    <rPh sb="2" eb="4">
      <t>キョウイク</t>
    </rPh>
    <rPh sb="5" eb="8">
      <t>ボウオンヘキ</t>
    </rPh>
    <phoneticPr fontId="2"/>
  </si>
  <si>
    <t>非木造耐震指数</t>
    <rPh sb="0" eb="1">
      <t>ヒ</t>
    </rPh>
    <rPh sb="1" eb="3">
      <t>モクゾウ</t>
    </rPh>
    <rPh sb="3" eb="5">
      <t>タイシン</t>
    </rPh>
    <rPh sb="5" eb="7">
      <t>シスウ</t>
    </rPh>
    <phoneticPr fontId="2"/>
  </si>
  <si>
    <t>何のための列？</t>
    <rPh sb="0" eb="1">
      <t>ナン</t>
    </rPh>
    <rPh sb="5" eb="6">
      <t>レツ</t>
    </rPh>
    <phoneticPr fontId="2"/>
  </si>
  <si>
    <t>番号10</t>
    <rPh sb="0" eb="2">
      <t>バンゴウ</t>
    </rPh>
    <phoneticPr fontId="2"/>
  </si>
  <si>
    <t>番号11</t>
    <rPh sb="0" eb="2">
      <t>バンゴウ</t>
    </rPh>
    <phoneticPr fontId="2"/>
  </si>
  <si>
    <t>番号12</t>
    <rPh sb="0" eb="2">
      <t>バンゴウ</t>
    </rPh>
    <phoneticPr fontId="2"/>
  </si>
  <si>
    <t>番号13</t>
    <rPh sb="0" eb="2">
      <t>バンゴウ</t>
    </rPh>
    <phoneticPr fontId="2"/>
  </si>
  <si>
    <t>番号14</t>
    <rPh sb="0" eb="2">
      <t>バンゴウ</t>
    </rPh>
    <phoneticPr fontId="2"/>
  </si>
  <si>
    <t>番号15</t>
    <rPh sb="0" eb="2">
      <t>バンゴウ</t>
    </rPh>
    <phoneticPr fontId="2"/>
  </si>
  <si>
    <t>番号16</t>
    <rPh sb="0" eb="2">
      <t>バンゴウ</t>
    </rPh>
    <phoneticPr fontId="2"/>
  </si>
  <si>
    <t>番号17</t>
    <rPh sb="0" eb="2">
      <t>バンゴウ</t>
    </rPh>
    <phoneticPr fontId="2"/>
  </si>
  <si>
    <t>番号18</t>
    <rPh sb="0" eb="2">
      <t>バンゴウ</t>
    </rPh>
    <phoneticPr fontId="2"/>
  </si>
  <si>
    <t>番号19</t>
    <rPh sb="0" eb="2">
      <t>バンゴウ</t>
    </rPh>
    <phoneticPr fontId="2"/>
  </si>
  <si>
    <t>番号20</t>
    <rPh sb="0" eb="2">
      <t>バンゴウ</t>
    </rPh>
    <phoneticPr fontId="2"/>
  </si>
  <si>
    <t>　「2024/2/15」と入力すると、
↓「R6.2.15」と表示されます。</t>
    <phoneticPr fontId="2"/>
  </si>
  <si>
    <t>番号</t>
    <rPh sb="0" eb="1">
      <t>バン</t>
    </rPh>
    <rPh sb="1" eb="2">
      <t>ゴウ</t>
    </rPh>
    <phoneticPr fontId="2"/>
  </si>
  <si>
    <t>構造</t>
    <rPh sb="0" eb="1">
      <t>カマエ</t>
    </rPh>
    <rPh sb="1" eb="2">
      <t>ヅクリ</t>
    </rPh>
    <phoneticPr fontId="2"/>
  </si>
  <si>
    <t>上限額</t>
    <rPh sb="0" eb="3">
      <t>ジョウゲンガク</t>
    </rPh>
    <phoneticPr fontId="2"/>
  </si>
  <si>
    <t>補助対象経費</t>
    <rPh sb="0" eb="6">
      <t>ホジョタイショウケイヒ</t>
    </rPh>
    <phoneticPr fontId="2"/>
  </si>
  <si>
    <t>上限額チェック</t>
    <rPh sb="0" eb="3">
      <t>ジョウゲンガク</t>
    </rPh>
    <phoneticPr fontId="2"/>
  </si>
  <si>
    <t>緑化</t>
    <rPh sb="0" eb="2">
      <t>リョクカ</t>
    </rPh>
    <phoneticPr fontId="2"/>
  </si>
  <si>
    <t>なし</t>
    <phoneticPr fontId="2"/>
  </si>
  <si>
    <t>設置者名</t>
    <rPh sb="0" eb="4">
      <t>セッチシャメイ</t>
    </rPh>
    <phoneticPr fontId="2"/>
  </si>
  <si>
    <t>建築面積</t>
    <rPh sb="0" eb="2">
      <t>ケンチク</t>
    </rPh>
    <rPh sb="2" eb="4">
      <t>メンセキ</t>
    </rPh>
    <phoneticPr fontId="2"/>
  </si>
  <si>
    <t>補助資格面積</t>
    <rPh sb="0" eb="2">
      <t>ホジョ</t>
    </rPh>
    <rPh sb="2" eb="4">
      <t>シカク</t>
    </rPh>
    <rPh sb="4" eb="6">
      <t>メンセキ</t>
    </rPh>
    <phoneticPr fontId="2"/>
  </si>
  <si>
    <t>幼稚園名</t>
    <rPh sb="0" eb="4">
      <t>ヨウチエンメイ</t>
    </rPh>
    <phoneticPr fontId="2"/>
  </si>
  <si>
    <t>建築面積</t>
    <rPh sb="0" eb="4">
      <t>ケンチクメンセキ</t>
    </rPh>
    <phoneticPr fontId="2"/>
  </si>
  <si>
    <t>補助資格面積</t>
    <rPh sb="0" eb="6">
      <t>ホジョシカクメンセキ</t>
    </rPh>
    <phoneticPr fontId="2"/>
  </si>
  <si>
    <t>補助対象工事費</t>
    <rPh sb="0" eb="4">
      <t>ホジョタイショウ</t>
    </rPh>
    <rPh sb="4" eb="7">
      <t>コウジヒ</t>
    </rPh>
    <phoneticPr fontId="2"/>
  </si>
  <si>
    <t>認定こども園かどうか</t>
    <rPh sb="0" eb="2">
      <t>ニンテイ</t>
    </rPh>
    <rPh sb="5" eb="6">
      <t>エン</t>
    </rPh>
    <phoneticPr fontId="2"/>
  </si>
  <si>
    <t>認定こども園への移行予定</t>
    <rPh sb="0" eb="2">
      <t>ニンテイ</t>
    </rPh>
    <rPh sb="5" eb="6">
      <t>エン</t>
    </rPh>
    <rPh sb="8" eb="12">
      <t>イコウヨテイ</t>
    </rPh>
    <phoneticPr fontId="2"/>
  </si>
  <si>
    <t>事業重複確認</t>
    <rPh sb="0" eb="2">
      <t>ジギョウ</t>
    </rPh>
    <rPh sb="2" eb="6">
      <t>ジュウフクカクニン</t>
    </rPh>
    <phoneticPr fontId="2"/>
  </si>
  <si>
    <t>←のIF</t>
    <phoneticPr fontId="2"/>
  </si>
  <si>
    <t>補助率</t>
    <phoneticPr fontId="2"/>
  </si>
  <si>
    <t>耐震値</t>
    <rPh sb="0" eb="3">
      <t>タイシンチ</t>
    </rPh>
    <phoneticPr fontId="2"/>
  </si>
  <si>
    <t>耐震値</t>
    <rPh sb="0" eb="3">
      <t>タイシンチ</t>
    </rPh>
    <phoneticPr fontId="2"/>
  </si>
  <si>
    <t>屋外教育</t>
    <rPh sb="0" eb="4">
      <t>オクガイキョウイク</t>
    </rPh>
    <phoneticPr fontId="2"/>
  </si>
  <si>
    <t>屋外教育処理</t>
    <rPh sb="0" eb="4">
      <t>オクガイキョウイク</t>
    </rPh>
    <rPh sb="4" eb="6">
      <t>ショリ</t>
    </rPh>
    <phoneticPr fontId="2"/>
  </si>
  <si>
    <t>下限額チェック</t>
    <rPh sb="0" eb="3">
      <t>カゲンガク</t>
    </rPh>
    <phoneticPr fontId="2"/>
  </si>
  <si>
    <t>◇結合警戒</t>
    <rPh sb="1" eb="3">
      <t>ケツゴウ</t>
    </rPh>
    <rPh sb="3" eb="5">
      <t>ケイカイ</t>
    </rPh>
    <phoneticPr fontId="2"/>
  </si>
  <si>
    <t>◇重複確認</t>
    <rPh sb="1" eb="3">
      <t>ジュウフク</t>
    </rPh>
    <rPh sb="3" eb="5">
      <t>カクニン</t>
    </rPh>
    <phoneticPr fontId="2"/>
  </si>
  <si>
    <t>◇補助率</t>
    <rPh sb="1" eb="4">
      <t>ホジョリツ</t>
    </rPh>
    <phoneticPr fontId="2"/>
  </si>
  <si>
    <t>（未使用）</t>
    <rPh sb="1" eb="4">
      <t>ミシヨウ</t>
    </rPh>
    <phoneticPr fontId="2"/>
  </si>
  <si>
    <t>◇上限下限チェック</t>
    <rPh sb="1" eb="5">
      <t>ジョウゲンカゲン</t>
    </rPh>
    <phoneticPr fontId="2"/>
  </si>
  <si>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2"/>
  </si>
  <si>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2"/>
  </si>
  <si>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2"/>
  </si>
  <si>
    <r>
      <t xml:space="preserve">単価
</t>
    </r>
    <r>
      <rPr>
        <sz val="8"/>
        <color rgb="FFFF0000"/>
        <rFont val="ＭＳ ゴシック"/>
        <family val="3"/>
        <charset val="128"/>
      </rPr>
      <t>※入力不要</t>
    </r>
    <rPh sb="0" eb="2">
      <t>タンカ</t>
    </rPh>
    <rPh sb="4" eb="6">
      <t>ニュウリョク</t>
    </rPh>
    <rPh sb="6" eb="8">
      <t>フヨウ</t>
    </rPh>
    <phoneticPr fontId="2"/>
  </si>
  <si>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2"/>
  </si>
  <si>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2"/>
  </si>
  <si>
    <t>R6.2.15～R6.3.31</t>
  </si>
  <si>
    <t>～R6.3</t>
  </si>
  <si>
    <t>都道府県番号</t>
    <rPh sb="0" eb="6">
      <t>トドウフケンバンゴウ</t>
    </rPh>
    <phoneticPr fontId="2"/>
  </si>
  <si>
    <t>都道府県名</t>
    <rPh sb="0" eb="5">
      <t>トドウフケンメイ</t>
    </rPh>
    <phoneticPr fontId="2"/>
  </si>
  <si>
    <t xml:space="preserve">
①新建築基準で建築されたかどうか</t>
    <rPh sb="2" eb="3">
      <t>シン</t>
    </rPh>
    <rPh sb="3" eb="5">
      <t>ケンチク</t>
    </rPh>
    <rPh sb="5" eb="7">
      <t>キジュン</t>
    </rPh>
    <rPh sb="8" eb="10">
      <t>ケンチク</t>
    </rPh>
    <phoneticPr fontId="2"/>
  </si>
  <si>
    <t>②耐震改修等の対策は実施済かどうか</t>
    <rPh sb="1" eb="5">
      <t>タイシンカイシュウ</t>
    </rPh>
    <rPh sb="5" eb="6">
      <t>トウ</t>
    </rPh>
    <rPh sb="7" eb="9">
      <t>タイサク</t>
    </rPh>
    <rPh sb="10" eb="13">
      <t>ジッシスミ</t>
    </rPh>
    <phoneticPr fontId="2"/>
  </si>
  <si>
    <t>③耐震診断は実施済かどうか</t>
    <rPh sb="1" eb="3">
      <t>タイシン</t>
    </rPh>
    <rPh sb="3" eb="5">
      <t>シンダン</t>
    </rPh>
    <rPh sb="6" eb="8">
      <t>ジッシ</t>
    </rPh>
    <rPh sb="8" eb="9">
      <t>スミ</t>
    </rPh>
    <phoneticPr fontId="2"/>
  </si>
  <si>
    <t>※６　内部改修（衛生）をおこなう場合は、工事内容を備考欄に記入すること。</t>
    <rPh sb="3" eb="5">
      <t>ナイブ</t>
    </rPh>
    <rPh sb="5" eb="7">
      <t>カイシュウ</t>
    </rPh>
    <rPh sb="8" eb="10">
      <t>エイセイ</t>
    </rPh>
    <rPh sb="16" eb="18">
      <t>バアイ</t>
    </rPh>
    <rPh sb="20" eb="22">
      <t>コウジ</t>
    </rPh>
    <rPh sb="22" eb="24">
      <t>ナイヨウ</t>
    </rPh>
    <rPh sb="25" eb="27">
      <t>ビコウ</t>
    </rPh>
    <rPh sb="27" eb="28">
      <t>ラン</t>
    </rPh>
    <rPh sb="29" eb="31">
      <t>キニュウ</t>
    </rPh>
    <phoneticPr fontId="2"/>
  </si>
  <si>
    <t>○</t>
  </si>
  <si>
    <t>令和６年度私立学校施設整備費補助金（私立幼稚園施設整備費）事業計画一覧【当初募集】</t>
    <rPh sb="0" eb="1">
      <t>レイ</t>
    </rPh>
    <rPh sb="1" eb="2">
      <t>ワ</t>
    </rPh>
    <rPh sb="3" eb="5">
      <t>ネンド</t>
    </rPh>
    <rPh sb="5" eb="7">
      <t>シリツ</t>
    </rPh>
    <rPh sb="7" eb="9">
      <t>ガッコウ</t>
    </rPh>
    <rPh sb="9" eb="11">
      <t>シセツ</t>
    </rPh>
    <rPh sb="11" eb="13">
      <t>セイビ</t>
    </rPh>
    <rPh sb="13" eb="14">
      <t>ヒ</t>
    </rPh>
    <rPh sb="14" eb="17">
      <t>ホジョキン</t>
    </rPh>
    <rPh sb="18" eb="20">
      <t>シリツ</t>
    </rPh>
    <rPh sb="20" eb="23">
      <t>ヨウチエン</t>
    </rPh>
    <rPh sb="23" eb="25">
      <t>シセツ</t>
    </rPh>
    <rPh sb="25" eb="27">
      <t>セイビ</t>
    </rPh>
    <rPh sb="27" eb="28">
      <t>ヒ</t>
    </rPh>
    <rPh sb="29" eb="31">
      <t>ジギョウ</t>
    </rPh>
    <rPh sb="31" eb="33">
      <t>ケイカク</t>
    </rPh>
    <rPh sb="33" eb="35">
      <t>イチラン</t>
    </rPh>
    <rPh sb="36" eb="38">
      <t>トウショ</t>
    </rPh>
    <rPh sb="38" eb="40">
      <t>ボシュウ</t>
    </rPh>
    <phoneticPr fontId="2"/>
  </si>
  <si>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2"/>
  </si>
  <si>
    <t>①が×の場合は②に、②が×の場合は③にご回答ください。</t>
    <rPh sb="4" eb="6">
      <t>バアイ</t>
    </rPh>
    <rPh sb="14" eb="16">
      <t>バアイ</t>
    </rPh>
    <rPh sb="20" eb="22">
      <t>カイトウ</t>
    </rPh>
    <phoneticPr fontId="2"/>
  </si>
  <si>
    <t>耐震
指数</t>
    <rPh sb="0" eb="2">
      <t>タイシン</t>
    </rPh>
    <rPh sb="3" eb="5">
      <t>シスウ</t>
    </rPh>
    <phoneticPr fontId="2"/>
  </si>
  <si>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2"/>
  </si>
  <si>
    <t>○/×</t>
  </si>
  <si>
    <t>S53年（築46年）</t>
    <rPh sb="3" eb="4">
      <t>ネン</t>
    </rPh>
    <rPh sb="5" eb="6">
      <t>チク</t>
    </rPh>
    <rPh sb="8" eb="9">
      <t>ネン</t>
    </rPh>
    <phoneticPr fontId="2"/>
  </si>
  <si>
    <t>R6.5.7～R7.3.31</t>
    <phoneticPr fontId="2"/>
  </si>
  <si>
    <t>.</t>
  </si>
  <si>
    <t xml:space="preserve">H3年（33年経過） </t>
    <rPh sb="2" eb="3">
      <t>ネン</t>
    </rPh>
    <rPh sb="6" eb="7">
      <t>ネン</t>
    </rPh>
    <rPh sb="7" eb="9">
      <t>ケイカ</t>
    </rPh>
    <phoneticPr fontId="2"/>
  </si>
  <si>
    <t>～R6.9</t>
    <phoneticPr fontId="2"/>
  </si>
  <si>
    <t>～R6.7</t>
    <phoneticPr fontId="2"/>
  </si>
  <si>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2"/>
  </si>
  <si>
    <r>
      <t xml:space="preserve">備考（工事内容等）
</t>
    </r>
    <r>
      <rPr>
        <sz val="9"/>
        <color rgb="FFFF0000"/>
        <rFont val="ＭＳ ゴシック"/>
        <family val="3"/>
        <charset val="128"/>
      </rPr>
      <t>※エコ改修の場合は事業区分・事業細目・工事内容を記載
※内部改修（衛生）の場合は工事内容を記載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5" eb="57">
      <t>キサイ</t>
    </rPh>
    <phoneticPr fontId="2"/>
  </si>
  <si>
    <r>
      <t xml:space="preserve">備考（工事内容等）
</t>
    </r>
    <r>
      <rPr>
        <sz val="9"/>
        <color rgb="FFFF0000"/>
        <rFont val="ＭＳ ゴシック"/>
        <family val="3"/>
        <charset val="128"/>
      </rPr>
      <t>※エコ改修の場合は事業区分・事業細目・工事内容を記載
※内部改修（衛生）の場合は工事内容を記載　</t>
    </r>
    <rPh sb="0" eb="1">
      <t>ソナエ</t>
    </rPh>
    <rPh sb="1" eb="2">
      <t>コウ</t>
    </rPh>
    <rPh sb="3" eb="5">
      <t>コウジ</t>
    </rPh>
    <rPh sb="5" eb="7">
      <t>ナイヨウ</t>
    </rPh>
    <rPh sb="7" eb="8">
      <t>ナド</t>
    </rPh>
    <phoneticPr fontId="2"/>
  </si>
  <si>
    <t>大阪府</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</si>
</sst>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sz val="9"/>
      <color indexed="81"/>
      <name val="MS P ゴシック"/>
      <family val="3"/>
      <charset val="128"/>
    </font>
    <font>
      <b/>
      <sz val="18"/>
      <name val="ＭＳ ゴシック"/>
      <family val="3"/>
      <charset val="128"/>
    </font>
    <font>
      <b/>
      <sz val="11"/>
      <name val="Meiryo UI"/>
      <family val="3"/>
      <charset val="128"/>
    </font>
    <font>
      <b/>
      <sz val="11"/>
      <name val="ＭＳ Ｐゴシック"/>
      <family val="3"/>
      <charset val="128"/>
    </font>
    <font>
      <sz val="11"/>
      <name val="Meiryo UI"/>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color rgb="FFFF0000"/>
      <name val="Meiryo UI"/>
      <family val="3"/>
      <charset val="128"/>
    </font>
    <font>
      <sz val="11"/>
      <color theme="0" tint="-4.9989318521683403E-2"/>
      <name val="Meiryo UI"/>
      <family val="3"/>
      <charset val="128"/>
    </font>
    <font>
      <b/>
      <sz val="11"/>
      <name val="ＭＳ ゴシック"/>
      <family val="3"/>
      <charset val="128"/>
    </font>
    <font>
      <b/>
      <sz val="12"/>
      <name val="ＭＳ ゴシック"/>
      <family val="3"/>
      <charset val="128"/>
    </font>
    <font>
      <b/>
      <sz val="11"/>
      <color indexed="81"/>
      <name val="MS P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s>
  <fills count="11">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s>
  <borders count="47">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88">
    <xf numFmtId="0" fontId="0" fillId="0" borderId="0" xfId="0">
      <alignment vertical="center"/>
    </xf>
    <xf numFmtId="3" fontId="0" fillId="0" borderId="0" xfId="0" applyNumberFormat="1">
      <alignment vertical="center"/>
    </xf>
    <xf numFmtId="38" fontId="0" fillId="0" borderId="0" xfId="1" applyFont="1">
      <alignment vertical="center"/>
    </xf>
    <xf numFmtId="0" fontId="5" fillId="0" borderId="0" xfId="0" applyFont="1" applyProtection="1">
      <alignment vertical="center"/>
      <protection locked="0"/>
    </xf>
    <xf numFmtId="0" fontId="0" fillId="0" borderId="0" xfId="0" applyAlignment="1">
      <alignment horizontal="center" vertical="center"/>
    </xf>
    <xf numFmtId="0" fontId="9"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9" fillId="0" borderId="5" xfId="0" applyNumberFormat="1" applyFont="1" applyBorder="1" applyAlignment="1">
      <alignment horizontal="center" vertical="center"/>
    </xf>
    <xf numFmtId="0" fontId="10" fillId="0" borderId="0" xfId="2" applyFont="1" applyAlignment="1">
      <alignment horizontal="center" vertical="center" shrinkToFit="1"/>
    </xf>
    <xf numFmtId="0" fontId="10" fillId="0" borderId="0" xfId="2" applyFont="1" applyAlignment="1">
      <alignment vertical="center" shrinkToFit="1"/>
    </xf>
    <xf numFmtId="0" fontId="10" fillId="0" borderId="0" xfId="2" applyFont="1">
      <alignment vertical="center"/>
    </xf>
    <xf numFmtId="0" fontId="10" fillId="0" borderId="5" xfId="2" applyFont="1" applyBorder="1" applyAlignment="1">
      <alignment horizontal="center" vertical="center"/>
    </xf>
    <xf numFmtId="0" fontId="10" fillId="0" borderId="0" xfId="2" applyFont="1" applyAlignment="1">
      <alignment horizontal="center" vertical="center"/>
    </xf>
    <xf numFmtId="0" fontId="10" fillId="3" borderId="0" xfId="2" applyFont="1" applyFill="1" applyAlignment="1">
      <alignment horizontal="center" vertical="center" shrinkToFit="1"/>
    </xf>
    <xf numFmtId="0" fontId="10" fillId="0" borderId="5" xfId="2" applyFont="1" applyBorder="1" applyAlignment="1">
      <alignment vertical="center" shrinkToFit="1"/>
    </xf>
    <xf numFmtId="38" fontId="12" fillId="0" borderId="0" xfId="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38" fontId="16" fillId="0" borderId="0" xfId="1"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protection locked="0"/>
    </xf>
    <xf numFmtId="177" fontId="17" fillId="0" borderId="1" xfId="0" applyNumberFormat="1" applyFont="1" applyBorder="1" applyAlignment="1" applyProtection="1">
      <alignment horizontal="right" vertical="center"/>
      <protection locked="0"/>
    </xf>
    <xf numFmtId="176" fontId="15" fillId="0" borderId="1" xfId="0" applyNumberFormat="1" applyFont="1" applyBorder="1" applyAlignment="1" applyProtection="1">
      <alignment horizontal="right" vertical="center"/>
      <protection locked="0"/>
    </xf>
    <xf numFmtId="0" fontId="17" fillId="0" borderId="6" xfId="0" applyFont="1" applyBorder="1" applyAlignment="1" applyProtection="1">
      <alignment horizontal="center" vertical="center"/>
      <protection locked="0"/>
    </xf>
    <xf numFmtId="38" fontId="17" fillId="0" borderId="1" xfId="1" applyFont="1" applyFill="1" applyBorder="1" applyAlignment="1" applyProtection="1">
      <alignment horizontal="right" vertical="center"/>
      <protection locked="0"/>
    </xf>
    <xf numFmtId="49" fontId="17" fillId="0" borderId="6" xfId="0" applyNumberFormat="1" applyFont="1" applyBorder="1" applyAlignment="1" applyProtection="1">
      <alignment horizontal="center" vertical="center"/>
      <protection locked="0"/>
    </xf>
    <xf numFmtId="178" fontId="17" fillId="0" borderId="1" xfId="0" applyNumberFormat="1" applyFont="1" applyBorder="1" applyAlignment="1" applyProtection="1">
      <alignment horizontal="right" vertical="center"/>
      <protection locked="0"/>
    </xf>
    <xf numFmtId="0" fontId="17" fillId="0" borderId="3" xfId="0" applyFont="1" applyBorder="1" applyAlignment="1" applyProtection="1">
      <alignment vertical="center" shrinkToFit="1"/>
      <protection locked="0"/>
    </xf>
    <xf numFmtId="38" fontId="16" fillId="0" borderId="23" xfId="1" applyFont="1" applyFill="1" applyBorder="1" applyAlignment="1" applyProtection="1">
      <alignment horizontal="left" vertical="center"/>
      <protection locked="0"/>
    </xf>
    <xf numFmtId="0" fontId="16" fillId="0" borderId="2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8" fillId="0" borderId="15" xfId="0" applyFont="1" applyBorder="1" applyAlignment="1" applyProtection="1">
      <alignment vertical="center" wrapText="1"/>
      <protection locked="0"/>
    </xf>
    <xf numFmtId="0" fontId="18" fillId="0" borderId="15" xfId="0" applyFont="1" applyBorder="1" applyAlignment="1" applyProtection="1">
      <alignment horizontal="center" vertical="center" wrapText="1"/>
      <protection locked="0"/>
    </xf>
    <xf numFmtId="177" fontId="18" fillId="0" borderId="15" xfId="0" applyNumberFormat="1" applyFont="1" applyBorder="1" applyAlignment="1" applyProtection="1">
      <alignment vertical="center" wrapText="1"/>
      <protection locked="0"/>
    </xf>
    <xf numFmtId="0" fontId="18" fillId="0" borderId="26" xfId="0" applyFont="1" applyBorder="1" applyAlignment="1" applyProtection="1">
      <alignment horizontal="center" vertical="center" wrapText="1"/>
      <protection locked="0"/>
    </xf>
    <xf numFmtId="38" fontId="18" fillId="0" borderId="15" xfId="1" applyFont="1" applyFill="1" applyBorder="1" applyAlignment="1" applyProtection="1">
      <alignment vertical="center" wrapText="1"/>
      <protection locked="0"/>
    </xf>
    <xf numFmtId="0" fontId="18" fillId="0" borderId="25"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178" fontId="18" fillId="0" borderId="15" xfId="0" applyNumberFormat="1" applyFont="1" applyBorder="1" applyAlignment="1" applyProtection="1">
      <alignment vertical="center" wrapText="1"/>
      <protection locked="0"/>
    </xf>
    <xf numFmtId="0" fontId="17" fillId="0" borderId="16" xfId="0" applyFont="1" applyBorder="1" applyAlignment="1" applyProtection="1">
      <alignment vertical="center" wrapText="1" shrinkToFit="1"/>
      <protection locked="0"/>
    </xf>
    <xf numFmtId="0" fontId="17" fillId="0" borderId="2" xfId="0" applyFont="1" applyBorder="1" applyAlignment="1" applyProtection="1">
      <alignment horizontal="center" vertical="center"/>
      <protection locked="0"/>
    </xf>
    <xf numFmtId="0" fontId="18" fillId="0" borderId="5" xfId="0" applyFont="1" applyBorder="1" applyAlignment="1" applyProtection="1">
      <alignment vertical="center" wrapText="1"/>
      <protection locked="0"/>
    </xf>
    <xf numFmtId="0" fontId="18" fillId="0" borderId="5" xfId="0" applyFont="1" applyBorder="1" applyAlignment="1" applyProtection="1">
      <alignment horizontal="center" vertical="center" wrapText="1"/>
      <protection locked="0"/>
    </xf>
    <xf numFmtId="177" fontId="18" fillId="0" borderId="5" xfId="0" applyNumberFormat="1" applyFont="1" applyBorder="1" applyAlignment="1" applyProtection="1">
      <alignment vertical="center" wrapText="1"/>
      <protection locked="0"/>
    </xf>
    <xf numFmtId="0" fontId="18" fillId="0" borderId="8" xfId="0" applyFont="1" applyBorder="1" applyAlignment="1" applyProtection="1">
      <alignment horizontal="center" vertical="center" wrapText="1"/>
      <protection locked="0"/>
    </xf>
    <xf numFmtId="38" fontId="18" fillId="0" borderId="5" xfId="1" applyFont="1" applyFill="1" applyBorder="1" applyAlignment="1" applyProtection="1">
      <alignment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178" fontId="18" fillId="0" borderId="5" xfId="0" applyNumberFormat="1" applyFont="1" applyBorder="1" applyAlignment="1" applyProtection="1">
      <alignment vertical="center" wrapText="1"/>
      <protection locked="0"/>
    </xf>
    <xf numFmtId="0" fontId="17" fillId="0" borderId="10" xfId="0" applyFont="1" applyBorder="1" applyAlignment="1" applyProtection="1">
      <alignment vertical="center" wrapText="1" shrinkToFit="1"/>
      <protection locked="0"/>
    </xf>
    <xf numFmtId="0" fontId="17" fillId="0" borderId="10" xfId="0" applyFont="1" applyBorder="1" applyAlignment="1" applyProtection="1">
      <alignment vertical="center" shrinkToFit="1"/>
      <protection locked="0"/>
    </xf>
    <xf numFmtId="57" fontId="18" fillId="0" borderId="5" xfId="0" applyNumberFormat="1"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18" xfId="0" applyFont="1" applyBorder="1" applyAlignment="1" applyProtection="1">
      <alignment horizontal="center" vertical="center" wrapText="1"/>
      <protection locked="0"/>
    </xf>
    <xf numFmtId="177" fontId="18" fillId="0" borderId="18" xfId="0" applyNumberFormat="1" applyFont="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38" fontId="18" fillId="0" borderId="18" xfId="1" applyFont="1" applyFill="1" applyBorder="1" applyAlignment="1" applyProtection="1">
      <alignment vertical="center" wrapText="1"/>
      <protection locked="0"/>
    </xf>
    <xf numFmtId="0" fontId="18" fillId="0" borderId="20"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178" fontId="18" fillId="0" borderId="18" xfId="0" applyNumberFormat="1" applyFont="1" applyBorder="1" applyAlignment="1" applyProtection="1">
      <alignment vertical="center" wrapText="1"/>
      <protection locked="0"/>
    </xf>
    <xf numFmtId="0" fontId="17" fillId="0" borderId="19" xfId="0" applyFont="1" applyBorder="1" applyAlignment="1" applyProtection="1">
      <alignment vertical="center" shrinkToFit="1"/>
      <protection locked="0"/>
    </xf>
    <xf numFmtId="0" fontId="17" fillId="0" borderId="12" xfId="0" applyFont="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177" fontId="17" fillId="0" borderId="0" xfId="0" applyNumberFormat="1"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38" fontId="17" fillId="0" borderId="0" xfId="1" applyFont="1" applyFill="1" applyBorder="1" applyProtection="1">
      <alignment vertical="center"/>
      <protection locked="0"/>
    </xf>
    <xf numFmtId="178" fontId="17" fillId="0" borderId="0" xfId="0" applyNumberFormat="1" applyFont="1" applyProtection="1">
      <alignment vertical="center"/>
      <protection locked="0"/>
    </xf>
    <xf numFmtId="3" fontId="19" fillId="0" borderId="5" xfId="0" applyNumberFormat="1" applyFont="1" applyBorder="1">
      <alignment vertical="center"/>
    </xf>
    <xf numFmtId="0" fontId="10" fillId="4" borderId="0" xfId="2" applyFont="1" applyFill="1" applyAlignment="1">
      <alignment horizontal="center" vertical="center" shrinkToFit="1"/>
    </xf>
    <xf numFmtId="0" fontId="10" fillId="5" borderId="0" xfId="2" applyFont="1" applyFill="1" applyAlignment="1">
      <alignment horizontal="center" vertical="center" shrinkToFit="1"/>
    </xf>
    <xf numFmtId="0" fontId="8" fillId="5" borderId="0" xfId="2" applyFont="1" applyFill="1" applyAlignment="1">
      <alignment horizontal="center" vertical="center" shrinkToFit="1"/>
    </xf>
    <xf numFmtId="0" fontId="10" fillId="6" borderId="0" xfId="2" applyFont="1" applyFill="1" applyAlignment="1">
      <alignment horizontal="center" vertical="center" shrinkToFit="1"/>
    </xf>
    <xf numFmtId="0" fontId="10" fillId="4" borderId="5" xfId="2" applyFont="1" applyFill="1" applyBorder="1" applyAlignment="1">
      <alignment horizontal="center" vertical="center" shrinkToFit="1"/>
    </xf>
    <xf numFmtId="0" fontId="8" fillId="5" borderId="5"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8" fillId="5" borderId="7" xfId="2" applyFont="1" applyFill="1" applyBorder="1" applyAlignment="1">
      <alignment horizontal="center" vertical="center" shrinkToFit="1"/>
    </xf>
    <xf numFmtId="0" fontId="10" fillId="0" borderId="5" xfId="2" applyFont="1" applyBorder="1" applyAlignment="1">
      <alignment horizontal="center" vertical="center" shrinkToFit="1"/>
    </xf>
    <xf numFmtId="0" fontId="10" fillId="6" borderId="5"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5" borderId="5" xfId="2" applyFont="1" applyFill="1" applyBorder="1" applyAlignment="1">
      <alignment horizontal="center" vertical="center" shrinkToFit="1"/>
    </xf>
    <xf numFmtId="0" fontId="10" fillId="5" borderId="7" xfId="2" applyFont="1" applyFill="1" applyBorder="1" applyAlignment="1">
      <alignment horizontal="center" vertical="center" shrinkToFit="1"/>
    </xf>
    <xf numFmtId="0" fontId="20" fillId="0" borderId="0" xfId="2" applyFont="1" applyAlignment="1">
      <alignment horizontal="center" vertical="center" shrinkToFit="1"/>
    </xf>
    <xf numFmtId="0" fontId="21" fillId="0" borderId="0" xfId="2" applyFont="1" applyAlignment="1">
      <alignment horizontal="center" vertical="center" shrinkToFit="1"/>
    </xf>
    <xf numFmtId="0" fontId="10" fillId="7" borderId="5" xfId="2" applyFont="1" applyFill="1" applyBorder="1" applyAlignment="1">
      <alignment horizontal="center" vertical="center" shrinkToFit="1"/>
    </xf>
    <xf numFmtId="0" fontId="10" fillId="7" borderId="0" xfId="2" applyFont="1" applyFill="1" applyAlignment="1">
      <alignment horizontal="center" vertical="center" shrinkToFit="1"/>
    </xf>
    <xf numFmtId="0" fontId="15" fillId="0" borderId="29" xfId="0" applyFont="1" applyBorder="1" applyAlignment="1" applyProtection="1">
      <alignment horizontal="right" vertical="center"/>
      <protection locked="0"/>
    </xf>
    <xf numFmtId="49" fontId="17" fillId="0" borderId="29" xfId="0" applyNumberFormat="1" applyFont="1" applyBorder="1" applyAlignment="1" applyProtection="1">
      <alignment horizontal="center" vertical="center"/>
      <protection locked="0"/>
    </xf>
    <xf numFmtId="49" fontId="17" fillId="0" borderId="28" xfId="0" applyNumberFormat="1" applyFont="1" applyBorder="1" applyAlignment="1" applyProtection="1">
      <alignment horizontal="center" vertical="center"/>
      <protection locked="0"/>
    </xf>
    <xf numFmtId="0" fontId="10" fillId="8" borderId="5" xfId="2" applyFont="1" applyFill="1" applyBorder="1" applyAlignment="1">
      <alignment horizontal="center" vertical="center" shrinkToFit="1"/>
    </xf>
    <xf numFmtId="0" fontId="10" fillId="8" borderId="0" xfId="2" applyFont="1" applyFill="1" applyAlignment="1">
      <alignment horizontal="center" vertical="center" shrinkToFit="1"/>
    </xf>
    <xf numFmtId="3" fontId="10" fillId="8" borderId="0" xfId="2" applyNumberFormat="1" applyFont="1" applyFill="1" applyAlignment="1">
      <alignment horizontal="center" vertical="center" shrinkToFit="1"/>
    </xf>
    <xf numFmtId="0" fontId="10" fillId="9" borderId="0" xfId="2" applyFont="1" applyFill="1" applyAlignment="1">
      <alignment horizontal="center" vertical="center" shrinkToFit="1"/>
    </xf>
    <xf numFmtId="0" fontId="10" fillId="0" borderId="0" xfId="2" applyFont="1" applyAlignment="1">
      <alignment horizontal="left" vertical="center"/>
    </xf>
    <xf numFmtId="0" fontId="10" fillId="0" borderId="5" xfId="2" applyFont="1" applyBorder="1" applyAlignment="1">
      <alignment horizontal="left" vertical="center"/>
    </xf>
    <xf numFmtId="0" fontId="10" fillId="4" borderId="0" xfId="2" applyFont="1" applyFill="1" applyAlignment="1">
      <alignment horizontal="left" vertical="center"/>
    </xf>
    <xf numFmtId="0" fontId="10" fillId="5" borderId="0" xfId="2" applyFont="1" applyFill="1" applyAlignment="1">
      <alignment horizontal="left" vertical="center"/>
    </xf>
    <xf numFmtId="0" fontId="8" fillId="5" borderId="0" xfId="2" applyFont="1" applyFill="1" applyAlignment="1">
      <alignment horizontal="left" vertical="center"/>
    </xf>
    <xf numFmtId="0" fontId="10" fillId="7" borderId="0" xfId="2" applyFont="1" applyFill="1" applyAlignment="1">
      <alignment horizontal="left" vertical="center"/>
    </xf>
    <xf numFmtId="0" fontId="10" fillId="6" borderId="0" xfId="2" applyFont="1" applyFill="1" applyAlignment="1">
      <alignment horizontal="left" vertical="center"/>
    </xf>
    <xf numFmtId="0" fontId="10" fillId="3" borderId="0" xfId="2" applyFont="1" applyFill="1" applyAlignment="1">
      <alignment horizontal="left" vertical="center"/>
    </xf>
    <xf numFmtId="0" fontId="10" fillId="8" borderId="0" xfId="2" applyFont="1" applyFill="1" applyAlignment="1">
      <alignment horizontal="left" vertical="center"/>
    </xf>
    <xf numFmtId="3" fontId="10" fillId="8" borderId="0" xfId="2" applyNumberFormat="1" applyFont="1" applyFill="1" applyAlignment="1">
      <alignment horizontal="left" vertical="center"/>
    </xf>
    <xf numFmtId="0" fontId="10" fillId="9" borderId="0" xfId="2" applyFont="1" applyFill="1" applyAlignment="1">
      <alignment horizontal="left" vertical="center"/>
    </xf>
    <xf numFmtId="3" fontId="10" fillId="8" borderId="5" xfId="2" applyNumberFormat="1" applyFont="1" applyFill="1" applyBorder="1" applyAlignment="1">
      <alignment horizontal="center" vertical="center" shrinkToFit="1"/>
    </xf>
    <xf numFmtId="0" fontId="10" fillId="9" borderId="5" xfId="2" applyFont="1" applyFill="1" applyBorder="1" applyAlignment="1">
      <alignment horizontal="center" vertical="center" shrinkToFit="1"/>
    </xf>
    <xf numFmtId="38" fontId="10" fillId="8" borderId="5" xfId="2" applyNumberFormat="1" applyFont="1" applyFill="1" applyBorder="1" applyAlignment="1">
      <alignment horizontal="center" vertical="center" shrinkToFit="1"/>
    </xf>
    <xf numFmtId="0" fontId="10" fillId="0" borderId="7" xfId="2" applyFont="1" applyBorder="1" applyAlignment="1">
      <alignment horizontal="center" vertical="center" shrinkToFit="1"/>
    </xf>
    <xf numFmtId="0" fontId="10" fillId="7" borderId="7" xfId="2" applyFont="1" applyFill="1" applyBorder="1" applyAlignment="1">
      <alignment horizontal="center" vertical="center" shrinkToFit="1"/>
    </xf>
    <xf numFmtId="0" fontId="10" fillId="6" borderId="7"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10" fillId="8" borderId="7" xfId="2" applyFont="1" applyFill="1" applyBorder="1" applyAlignment="1">
      <alignment horizontal="center" vertical="center" shrinkToFit="1"/>
    </xf>
    <xf numFmtId="38" fontId="10" fillId="8" borderId="7" xfId="2" applyNumberFormat="1" applyFont="1" applyFill="1" applyBorder="1" applyAlignment="1">
      <alignment horizontal="center" vertical="center" shrinkToFit="1"/>
    </xf>
    <xf numFmtId="3" fontId="10" fillId="8" borderId="7" xfId="2" applyNumberFormat="1" applyFont="1" applyFill="1" applyBorder="1" applyAlignment="1">
      <alignment horizontal="center" vertical="center" shrinkToFit="1"/>
    </xf>
    <xf numFmtId="0" fontId="10" fillId="9" borderId="7" xfId="2" applyFont="1" applyFill="1" applyBorder="1" applyAlignment="1">
      <alignment horizontal="center" vertical="center" shrinkToFit="1"/>
    </xf>
    <xf numFmtId="0" fontId="10" fillId="4" borderId="30" xfId="2" applyFont="1" applyFill="1" applyBorder="1" applyAlignment="1">
      <alignment horizontal="center" vertical="center" shrinkToFit="1"/>
    </xf>
    <xf numFmtId="0" fontId="10" fillId="5" borderId="30" xfId="2" applyFont="1" applyFill="1" applyBorder="1" applyAlignment="1">
      <alignment horizontal="center" vertical="center" shrinkToFit="1"/>
    </xf>
    <xf numFmtId="0" fontId="8" fillId="5" borderId="30" xfId="2" applyFont="1" applyFill="1" applyBorder="1" applyAlignment="1">
      <alignment horizontal="center" vertical="center" shrinkToFit="1"/>
    </xf>
    <xf numFmtId="0" fontId="10" fillId="0" borderId="30" xfId="2" applyFont="1" applyBorder="1" applyAlignment="1">
      <alignment horizontal="center" vertical="center" shrinkToFit="1"/>
    </xf>
    <xf numFmtId="0" fontId="10" fillId="7" borderId="30" xfId="2" applyFont="1" applyFill="1" applyBorder="1" applyAlignment="1">
      <alignment horizontal="center" vertical="center" shrinkToFit="1"/>
    </xf>
    <xf numFmtId="0" fontId="10" fillId="6" borderId="30" xfId="2" applyFont="1" applyFill="1" applyBorder="1" applyAlignment="1">
      <alignment horizontal="center" vertical="center" shrinkToFit="1"/>
    </xf>
    <xf numFmtId="49" fontId="10" fillId="6" borderId="30" xfId="2" applyNumberFormat="1" applyFont="1" applyFill="1" applyBorder="1" applyAlignment="1">
      <alignment horizontal="center" vertical="center" shrinkToFit="1"/>
    </xf>
    <xf numFmtId="0" fontId="10" fillId="3" borderId="30" xfId="2" applyFont="1" applyFill="1" applyBorder="1" applyAlignment="1">
      <alignment horizontal="center" vertical="center" shrinkToFit="1"/>
    </xf>
    <xf numFmtId="0" fontId="10" fillId="8" borderId="30" xfId="2" applyFont="1" applyFill="1" applyBorder="1" applyAlignment="1">
      <alignment horizontal="center" vertical="center" shrinkToFit="1"/>
    </xf>
    <xf numFmtId="3" fontId="10" fillId="8" borderId="30" xfId="2" applyNumberFormat="1" applyFont="1" applyFill="1" applyBorder="1" applyAlignment="1">
      <alignment horizontal="center" vertical="center" shrinkToFit="1"/>
    </xf>
    <xf numFmtId="0" fontId="10" fillId="9" borderId="30" xfId="2" applyFont="1" applyFill="1" applyBorder="1" applyAlignment="1">
      <alignment horizontal="center" vertical="center" shrinkToFit="1"/>
    </xf>
    <xf numFmtId="0" fontId="19" fillId="0" borderId="5" xfId="0" applyFont="1" applyBorder="1">
      <alignment vertical="center"/>
    </xf>
    <xf numFmtId="0" fontId="19"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center" vertical="center"/>
      <protection locked="0"/>
    </xf>
    <xf numFmtId="177" fontId="13" fillId="2" borderId="0" xfId="0" applyNumberFormat="1" applyFont="1" applyFill="1" applyProtection="1">
      <alignment vertical="center"/>
      <protection locked="0"/>
    </xf>
    <xf numFmtId="0" fontId="15" fillId="2" borderId="0" xfId="0" applyFont="1" applyFill="1" applyProtection="1">
      <alignment vertical="center"/>
      <protection locked="0"/>
    </xf>
    <xf numFmtId="0" fontId="15" fillId="2" borderId="0" xfId="0" applyFont="1" applyFill="1" applyAlignment="1" applyProtection="1">
      <alignment horizontal="right" vertical="center"/>
      <protection locked="0"/>
    </xf>
    <xf numFmtId="178" fontId="13" fillId="2" borderId="0" xfId="0" applyNumberFormat="1" applyFont="1" applyFill="1" applyProtection="1">
      <alignment vertical="center"/>
      <protection locked="0"/>
    </xf>
    <xf numFmtId="0" fontId="17" fillId="0" borderId="13" xfId="0" applyFont="1" applyBorder="1" applyAlignment="1" applyProtection="1">
      <alignment horizontal="center" vertical="center"/>
      <protection locked="0"/>
    </xf>
    <xf numFmtId="0" fontId="23" fillId="0" borderId="0" xfId="0" applyFont="1" applyAlignment="1" applyProtection="1">
      <alignment horizontal="centerContinuous" vertical="center"/>
      <protection locked="0"/>
    </xf>
    <xf numFmtId="0" fontId="22" fillId="0" borderId="0" xfId="0" applyFont="1" applyAlignment="1" applyProtection="1">
      <alignment horizontal="centerContinuous" vertical="center"/>
      <protection locked="0"/>
    </xf>
    <xf numFmtId="0" fontId="9" fillId="0" borderId="0" xfId="0" applyFont="1" applyAlignment="1" applyProtection="1">
      <alignment horizontal="centerContinuous" vertical="center"/>
      <protection locked="0"/>
    </xf>
    <xf numFmtId="0" fontId="22" fillId="0" borderId="28" xfId="0" applyFont="1" applyBorder="1" applyAlignment="1" applyProtection="1">
      <alignment horizontal="centerContinuous" vertical="center"/>
      <protection locked="0"/>
    </xf>
    <xf numFmtId="38" fontId="22" fillId="0" borderId="0" xfId="1" applyFont="1" applyFill="1" applyBorder="1" applyAlignment="1" applyProtection="1">
      <alignment horizontal="centerContinuous" vertical="center"/>
      <protection locked="0"/>
    </xf>
    <xf numFmtId="178" fontId="25" fillId="0" borderId="0" xfId="0" applyNumberFormat="1" applyFont="1" applyAlignment="1" applyProtection="1">
      <alignment horizontal="centerContinuous" vertical="center" wrapText="1"/>
      <protection locked="0"/>
    </xf>
    <xf numFmtId="178" fontId="15" fillId="0" borderId="0" xfId="0" applyNumberFormat="1" applyFont="1" applyAlignment="1" applyProtection="1">
      <alignment horizontal="centerContinuous" vertical="center" wrapText="1"/>
      <protection locked="0"/>
    </xf>
    <xf numFmtId="178" fontId="15" fillId="0" borderId="0" xfId="0" applyNumberFormat="1" applyFont="1" applyAlignment="1" applyProtection="1">
      <alignment horizontal="left" vertical="center" wrapText="1"/>
      <protection locked="0"/>
    </xf>
    <xf numFmtId="178" fontId="17" fillId="0" borderId="15" xfId="0" applyNumberFormat="1" applyFont="1" applyBorder="1" applyAlignment="1" applyProtection="1">
      <alignment horizontal="center" vertical="center" wrapText="1"/>
      <protection locked="0"/>
    </xf>
    <xf numFmtId="176" fontId="15" fillId="0" borderId="15" xfId="0" applyNumberFormat="1" applyFont="1" applyBorder="1" applyAlignment="1" applyProtection="1">
      <alignment horizontal="center" vertical="center"/>
      <protection locked="0"/>
    </xf>
    <xf numFmtId="0" fontId="15" fillId="0" borderId="25" xfId="0" applyFont="1" applyBorder="1" applyAlignment="1" applyProtection="1">
      <alignment horizontal="right" vertical="center" wrapText="1"/>
      <protection locked="0"/>
    </xf>
    <xf numFmtId="38" fontId="16" fillId="0" borderId="14" xfId="1" applyFont="1" applyFill="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0" fontId="15" fillId="0" borderId="9" xfId="0" applyFont="1" applyBorder="1" applyAlignment="1" applyProtection="1">
      <alignment horizontal="right" vertical="center" wrapText="1"/>
      <protection locked="0"/>
    </xf>
    <xf numFmtId="38" fontId="16" fillId="0" borderId="2" xfId="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176" fontId="15" fillId="0" borderId="18" xfId="0" applyNumberFormat="1" applyFont="1" applyBorder="1" applyAlignment="1" applyProtection="1">
      <alignment horizontal="center" vertical="center"/>
      <protection locked="0"/>
    </xf>
    <xf numFmtId="0" fontId="15" fillId="0" borderId="20" xfId="0" applyFont="1" applyBorder="1" applyAlignment="1" applyProtection="1">
      <alignment horizontal="right" vertical="center" wrapText="1"/>
      <protection locked="0"/>
    </xf>
    <xf numFmtId="38" fontId="16" fillId="0" borderId="17" xfId="1"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26" fillId="0" borderId="16" xfId="0" applyFont="1" applyBorder="1" applyAlignment="1" applyProtection="1">
      <alignment vertical="center" wrapText="1" shrinkToFit="1"/>
      <protection locked="0"/>
    </xf>
    <xf numFmtId="0" fontId="17" fillId="0" borderId="17" xfId="0" applyFont="1" applyBorder="1" applyAlignment="1" applyProtection="1">
      <alignment horizontal="center" vertical="center"/>
      <protection locked="0"/>
    </xf>
    <xf numFmtId="56" fontId="18" fillId="0" borderId="15" xfId="0" applyNumberFormat="1" applyFont="1" applyBorder="1" applyAlignment="1" applyProtection="1">
      <alignment vertical="center" wrapText="1"/>
      <protection locked="0"/>
    </xf>
    <xf numFmtId="0" fontId="17" fillId="10" borderId="35" xfId="0" applyFont="1" applyFill="1" applyBorder="1" applyAlignment="1" applyProtection="1">
      <alignment horizontal="center" vertical="center" wrapText="1"/>
      <protection locked="0"/>
    </xf>
    <xf numFmtId="0" fontId="17" fillId="0" borderId="0" xfId="0" applyFont="1" applyFill="1" applyProtection="1">
      <alignment vertical="center"/>
      <protection locked="0"/>
    </xf>
    <xf numFmtId="0" fontId="18" fillId="0" borderId="7" xfId="0" applyFont="1" applyBorder="1" applyAlignment="1" applyProtection="1">
      <alignment horizontal="center" vertical="center" wrapText="1"/>
      <protection locked="0"/>
    </xf>
    <xf numFmtId="0" fontId="17" fillId="10" borderId="0" xfId="0" applyFont="1" applyFill="1" applyAlignment="1" applyProtection="1">
      <alignment horizontal="center" vertical="center"/>
      <protection locked="0"/>
    </xf>
    <xf numFmtId="0" fontId="17" fillId="10" borderId="38"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xf>
    <xf numFmtId="0" fontId="17" fillId="10" borderId="44" xfId="0" applyFont="1" applyFill="1" applyBorder="1" applyAlignment="1" applyProtection="1">
      <alignment horizontal="center" vertical="center" wrapText="1"/>
      <protection locked="0"/>
    </xf>
    <xf numFmtId="178" fontId="17" fillId="0" borderId="1" xfId="0" applyNumberFormat="1" applyFont="1" applyBorder="1" applyAlignment="1" applyProtection="1">
      <alignment horizontal="center" vertical="center" wrapText="1"/>
      <protection locked="0"/>
    </xf>
    <xf numFmtId="0" fontId="17" fillId="10" borderId="45" xfId="0" applyFont="1" applyFill="1" applyBorder="1" applyAlignment="1" applyProtection="1">
      <alignment horizontal="center" vertical="center"/>
      <protection locked="0"/>
    </xf>
    <xf numFmtId="0" fontId="17" fillId="10" borderId="46" xfId="0" applyFont="1" applyFill="1" applyBorder="1" applyAlignment="1" applyProtection="1">
      <alignment horizontal="center" vertical="center"/>
      <protection locked="0"/>
    </xf>
    <xf numFmtId="0" fontId="18" fillId="10" borderId="15" xfId="0" applyFont="1" applyFill="1" applyBorder="1" applyAlignment="1" applyProtection="1">
      <alignment horizontal="center" vertical="center" wrapText="1"/>
      <protection locked="0"/>
    </xf>
    <xf numFmtId="0" fontId="18" fillId="10" borderId="5" xfId="0" applyFont="1" applyFill="1" applyBorder="1" applyAlignment="1" applyProtection="1">
      <alignment horizontal="center" vertical="center" wrapText="1"/>
      <protection locked="0"/>
    </xf>
    <xf numFmtId="0" fontId="18" fillId="10" borderId="18" xfId="0" applyFont="1" applyFill="1" applyBorder="1" applyAlignment="1" applyProtection="1">
      <alignment horizontal="center" vertical="center" wrapText="1"/>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vertical="center" wrapText="1"/>
      <protection locked="0"/>
    </xf>
    <xf numFmtId="177" fontId="17" fillId="0" borderId="0" xfId="0" applyNumberFormat="1" applyFont="1" applyFill="1" applyProtection="1">
      <alignment vertical="center"/>
      <protection locked="0"/>
    </xf>
    <xf numFmtId="0" fontId="17" fillId="10" borderId="41" xfId="0"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wrapText="1"/>
      <protection locked="0"/>
    </xf>
    <xf numFmtId="38" fontId="16" fillId="0" borderId="42" xfId="1" applyFont="1" applyFill="1" applyBorder="1" applyAlignment="1" applyProtection="1">
      <alignment horizontal="center" vertical="center" wrapText="1"/>
      <protection locked="0"/>
    </xf>
    <xf numFmtId="38" fontId="16" fillId="0" borderId="43" xfId="1" applyFont="1" applyFill="1" applyBorder="1" applyAlignment="1" applyProtection="1">
      <alignment horizontal="center" vertical="center" wrapText="1"/>
      <protection locked="0"/>
    </xf>
    <xf numFmtId="38" fontId="16" fillId="0" borderId="23" xfId="1" applyFont="1" applyFill="1" applyBorder="1" applyAlignment="1" applyProtection="1">
      <alignment horizontal="center" vertical="center" wrapText="1"/>
      <protection locked="0"/>
    </xf>
    <xf numFmtId="38" fontId="16" fillId="0" borderId="24" xfId="1" applyFont="1" applyFill="1" applyBorder="1" applyAlignment="1" applyProtection="1">
      <alignment horizontal="center" vertical="center" wrapText="1"/>
      <protection locked="0"/>
    </xf>
    <xf numFmtId="0" fontId="17" fillId="10" borderId="33" xfId="0" applyFont="1" applyFill="1" applyBorder="1" applyAlignment="1" applyProtection="1">
      <alignment horizontal="center" vertical="center" wrapText="1"/>
      <protection locked="0"/>
    </xf>
    <xf numFmtId="0" fontId="17" fillId="10" borderId="34" xfId="0" applyFont="1" applyFill="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38" fontId="17" fillId="0" borderId="37" xfId="1" applyFont="1" applyFill="1" applyBorder="1" applyAlignment="1" applyProtection="1">
      <alignment horizontal="center" vertical="center" wrapText="1"/>
      <protection locked="0"/>
    </xf>
    <xf numFmtId="38" fontId="17" fillId="0" borderId="1" xfId="1" applyFont="1" applyFill="1" applyBorder="1" applyAlignment="1" applyProtection="1">
      <alignment horizontal="center" vertical="center" wrapText="1"/>
      <protection locked="0"/>
    </xf>
    <xf numFmtId="178" fontId="17" fillId="0" borderId="37" xfId="0" applyNumberFormat="1" applyFont="1" applyBorder="1" applyAlignment="1" applyProtection="1">
      <alignment horizontal="center" vertical="center" wrapText="1"/>
      <protection locked="0"/>
    </xf>
    <xf numFmtId="178" fontId="17" fillId="0" borderId="1"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77" fontId="17" fillId="0" borderId="37" xfId="0" applyNumberFormat="1" applyFont="1" applyBorder="1" applyAlignment="1" applyProtection="1">
      <alignment horizontal="center" vertical="center" wrapText="1"/>
      <protection locked="0"/>
    </xf>
    <xf numFmtId="177" fontId="17" fillId="0" borderId="1" xfId="0" applyNumberFormat="1"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5" fillId="0" borderId="28"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textRotation="255" wrapText="1"/>
      <protection locked="0"/>
    </xf>
    <xf numFmtId="0" fontId="17" fillId="0" borderId="4" xfId="0" applyFont="1" applyBorder="1" applyAlignment="1" applyProtection="1">
      <alignment horizontal="center" vertical="center" textRotation="255" wrapText="1"/>
      <protection locked="0"/>
    </xf>
    <xf numFmtId="0" fontId="17" fillId="0" borderId="37" xfId="0" applyFont="1" applyBorder="1" applyAlignment="1" applyProtection="1">
      <alignment horizontal="center" vertical="center" textRotation="255" wrapText="1"/>
      <protection locked="0"/>
    </xf>
    <xf numFmtId="0" fontId="17" fillId="0" borderId="1" xfId="0" applyFont="1" applyBorder="1" applyAlignment="1" applyProtection="1">
      <alignment horizontal="center" vertical="center" textRotation="255" wrapText="1"/>
      <protection locked="0"/>
    </xf>
    <xf numFmtId="0" fontId="17" fillId="10" borderId="31" xfId="0" applyFont="1" applyFill="1" applyBorder="1" applyAlignment="1" applyProtection="1">
      <alignment horizontal="center" vertical="top" wrapText="1"/>
      <protection locked="0"/>
    </xf>
    <xf numFmtId="0" fontId="17" fillId="10" borderId="32" xfId="0" applyFont="1" applyFill="1" applyBorder="1" applyAlignment="1" applyProtection="1">
      <alignment horizontal="center" vertical="top" wrapText="1"/>
      <protection locked="0"/>
    </xf>
    <xf numFmtId="3" fontId="0" fillId="0" borderId="5" xfId="0" applyNumberFormat="1" applyBorder="1" applyAlignment="1">
      <alignment horizontal="right" vertical="center"/>
    </xf>
    <xf numFmtId="0" fontId="17" fillId="0" borderId="0" xfId="0" applyFont="1" applyProtection="1">
      <alignment vertical="center"/>
    </xf>
    <xf numFmtId="0" fontId="17" fillId="0" borderId="0" xfId="0" applyFont="1" applyAlignment="1" applyProtection="1">
      <alignment vertical="center" wrapText="1"/>
    </xf>
    <xf numFmtId="0" fontId="17" fillId="0" borderId="0" xfId="0" applyFont="1" applyAlignment="1" applyProtection="1">
      <alignment horizontal="center" vertical="center"/>
    </xf>
    <xf numFmtId="177" fontId="17" fillId="0" borderId="0" xfId="0" applyNumberFormat="1" applyFont="1" applyProtection="1">
      <alignment vertical="center"/>
    </xf>
    <xf numFmtId="0" fontId="15" fillId="0" borderId="0" xfId="0" applyFont="1" applyProtection="1">
      <alignment vertical="center"/>
    </xf>
    <xf numFmtId="0" fontId="15" fillId="0" borderId="0" xfId="0" applyFont="1" applyAlignment="1" applyProtection="1">
      <alignment horizontal="right" vertical="center"/>
    </xf>
    <xf numFmtId="38" fontId="17" fillId="0" borderId="0" xfId="1" applyFont="1" applyFill="1" applyBorder="1" applyProtection="1">
      <alignment vertical="center"/>
    </xf>
    <xf numFmtId="178" fontId="17" fillId="0" borderId="0" xfId="0" applyNumberFormat="1" applyFont="1" applyProtection="1">
      <alignment vertical="center"/>
    </xf>
    <xf numFmtId="38" fontId="16" fillId="0" borderId="0" xfId="1" applyFont="1" applyFill="1" applyBorder="1" applyAlignment="1" applyProtection="1">
      <alignment horizontal="center" vertical="center"/>
    </xf>
    <xf numFmtId="0" fontId="16" fillId="0" borderId="0" xfId="0" applyFont="1" applyAlignment="1" applyProtection="1">
      <alignment horizontal="center" vertical="center"/>
    </xf>
    <xf numFmtId="0" fontId="7" fillId="0" borderId="0" xfId="0" applyFont="1" applyAlignment="1" applyProtection="1">
      <alignment horizontal="centerContinuous" vertical="center"/>
    </xf>
    <xf numFmtId="38" fontId="12" fillId="0" borderId="0" xfId="1" applyFont="1" applyFill="1" applyBorder="1" applyAlignment="1" applyProtection="1">
      <alignment horizontal="center" vertical="center"/>
    </xf>
    <xf numFmtId="0" fontId="12" fillId="0" borderId="0" xfId="0" applyFont="1" applyAlignment="1" applyProtection="1">
      <alignment horizontal="center" vertical="center"/>
    </xf>
    <xf numFmtId="0" fontId="13" fillId="2" borderId="0" xfId="0" applyFont="1" applyFill="1" applyProtection="1">
      <alignment vertical="center"/>
    </xf>
    <xf numFmtId="0" fontId="13" fillId="2" borderId="0" xfId="0" applyFont="1" applyFill="1" applyAlignment="1" applyProtection="1">
      <alignment horizontal="center" vertical="center"/>
    </xf>
    <xf numFmtId="177" fontId="13" fillId="2" borderId="0" xfId="0" applyNumberFormat="1" applyFont="1" applyFill="1" applyProtection="1">
      <alignment vertical="center"/>
    </xf>
    <xf numFmtId="0" fontId="15" fillId="2" borderId="0" xfId="0" applyFont="1" applyFill="1" applyProtection="1">
      <alignment vertical="center"/>
    </xf>
    <xf numFmtId="0" fontId="15" fillId="2" borderId="0" xfId="0" applyFont="1" applyFill="1" applyAlignment="1" applyProtection="1">
      <alignment horizontal="right" vertical="center"/>
    </xf>
    <xf numFmtId="178" fontId="13" fillId="2" borderId="0" xfId="0" applyNumberFormat="1" applyFont="1" applyFill="1" applyProtection="1">
      <alignment vertical="center"/>
    </xf>
    <xf numFmtId="0" fontId="17" fillId="0" borderId="0" xfId="0" applyFont="1" applyFill="1" applyProtection="1">
      <alignment vertical="center"/>
    </xf>
    <xf numFmtId="0" fontId="17" fillId="0" borderId="12" xfId="0" applyFont="1" applyBorder="1" applyAlignment="1" applyProtection="1">
      <alignment horizontal="center" vertical="center" wrapText="1"/>
    </xf>
    <xf numFmtId="0" fontId="17" fillId="0" borderId="13" xfId="0" applyFont="1" applyBorder="1" applyAlignment="1" applyProtection="1">
      <alignment horizontal="center" vertical="center"/>
    </xf>
    <xf numFmtId="0" fontId="23" fillId="0" borderId="0" xfId="0" applyFont="1" applyAlignment="1" applyProtection="1">
      <alignment horizontal="centerContinuous" vertical="center"/>
    </xf>
    <xf numFmtId="0" fontId="22" fillId="0" borderId="0" xfId="0" applyFont="1" applyAlignment="1" applyProtection="1">
      <alignment horizontal="centerContinuous" vertical="center"/>
    </xf>
    <xf numFmtId="0" fontId="9" fillId="0" borderId="0" xfId="0" applyFont="1" applyAlignment="1" applyProtection="1">
      <alignment horizontal="centerContinuous" vertical="center"/>
    </xf>
    <xf numFmtId="0" fontId="22" fillId="0" borderId="28" xfId="0" applyFont="1" applyBorder="1" applyAlignment="1" applyProtection="1">
      <alignment horizontal="centerContinuous" vertical="center"/>
    </xf>
    <xf numFmtId="38" fontId="22" fillId="0" borderId="0" xfId="1" applyFont="1" applyFill="1" applyBorder="1" applyAlignment="1" applyProtection="1">
      <alignment horizontal="centerContinuous" vertical="center"/>
    </xf>
    <xf numFmtId="178" fontId="25" fillId="0" borderId="0" xfId="0" applyNumberFormat="1" applyFont="1" applyAlignment="1" applyProtection="1">
      <alignment horizontal="centerContinuous" vertical="center" wrapText="1"/>
    </xf>
    <xf numFmtId="178" fontId="15" fillId="0" borderId="0" xfId="0" applyNumberFormat="1" applyFont="1" applyAlignment="1" applyProtection="1">
      <alignment horizontal="centerContinuous" vertical="center" wrapText="1"/>
    </xf>
    <xf numFmtId="178" fontId="15" fillId="0" borderId="0" xfId="0" applyNumberFormat="1" applyFont="1" applyAlignment="1" applyProtection="1">
      <alignment horizontal="left" vertical="center" wrapText="1"/>
    </xf>
    <xf numFmtId="0" fontId="17" fillId="0" borderId="14" xfId="0" applyFont="1" applyBorder="1" applyAlignment="1" applyProtection="1">
      <alignment horizontal="center" vertical="center" textRotation="255" wrapText="1"/>
    </xf>
    <xf numFmtId="0" fontId="17" fillId="0" borderId="15" xfId="0" applyFont="1" applyBorder="1" applyAlignment="1" applyProtection="1">
      <alignment horizontal="center" vertical="center" wrapText="1"/>
    </xf>
    <xf numFmtId="0" fontId="17" fillId="0" borderId="15" xfId="0" applyFont="1" applyBorder="1" applyAlignment="1" applyProtection="1">
      <alignment horizontal="center" vertical="center" textRotation="255" wrapText="1"/>
    </xf>
    <xf numFmtId="177" fontId="17" fillId="0" borderId="15" xfId="0" applyNumberFormat="1"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26" fillId="0" borderId="25" xfId="0" applyFont="1" applyBorder="1" applyAlignment="1" applyProtection="1">
      <alignment horizontal="centerContinuous" vertical="center"/>
    </xf>
    <xf numFmtId="0" fontId="26" fillId="0" borderId="26" xfId="0" applyFont="1" applyBorder="1" applyAlignment="1" applyProtection="1">
      <alignment horizontal="centerContinuous" vertical="center" wrapText="1"/>
    </xf>
    <xf numFmtId="38" fontId="17" fillId="0" borderId="15" xfId="1" applyFont="1" applyFill="1" applyBorder="1" applyAlignment="1" applyProtection="1">
      <alignment horizontal="center" vertical="center" wrapText="1"/>
    </xf>
    <xf numFmtId="0" fontId="26" fillId="0" borderId="25" xfId="0" applyFont="1" applyBorder="1" applyAlignment="1" applyProtection="1">
      <alignment horizontal="centerContinuous" vertical="center" wrapText="1"/>
    </xf>
    <xf numFmtId="0" fontId="26" fillId="0" borderId="27" xfId="0" applyFont="1" applyBorder="1" applyAlignment="1" applyProtection="1">
      <alignment horizontal="centerContinuous" vertical="center"/>
    </xf>
    <xf numFmtId="178" fontId="17" fillId="0" borderId="15" xfId="0" applyNumberFormat="1"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38" fontId="16" fillId="0" borderId="14" xfId="1" applyFont="1" applyFill="1" applyBorder="1" applyAlignment="1" applyProtection="1">
      <alignment horizontal="centerContinuous" vertical="center" wrapText="1"/>
    </xf>
    <xf numFmtId="0" fontId="16" fillId="0" borderId="16" xfId="0" applyFont="1" applyBorder="1" applyAlignment="1" applyProtection="1">
      <alignment horizontal="centerContinuous"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vertical="center" wrapText="1"/>
    </xf>
    <xf numFmtId="0" fontId="17" fillId="0" borderId="1" xfId="0" applyFont="1" applyBorder="1" applyAlignment="1" applyProtection="1">
      <alignment horizontal="center" vertical="center"/>
    </xf>
    <xf numFmtId="177" fontId="17" fillId="0" borderId="1" xfId="0" applyNumberFormat="1" applyFont="1" applyBorder="1" applyAlignment="1" applyProtection="1">
      <alignment horizontal="right" vertical="center"/>
    </xf>
    <xf numFmtId="176" fontId="15" fillId="0" borderId="1" xfId="0" applyNumberFormat="1" applyFont="1" applyBorder="1" applyAlignment="1" applyProtection="1">
      <alignment horizontal="right" vertical="center"/>
    </xf>
    <xf numFmtId="0" fontId="15" fillId="0" borderId="29" xfId="0" applyFont="1" applyBorder="1" applyAlignment="1" applyProtection="1">
      <alignment horizontal="right" vertical="center"/>
    </xf>
    <xf numFmtId="0" fontId="17" fillId="0" borderId="6" xfId="0" applyFont="1" applyBorder="1" applyAlignment="1" applyProtection="1">
      <alignment horizontal="center" vertical="center"/>
    </xf>
    <xf numFmtId="38" fontId="17" fillId="0" borderId="1" xfId="1" applyFont="1" applyFill="1" applyBorder="1" applyAlignment="1" applyProtection="1">
      <alignment horizontal="right" vertical="center"/>
    </xf>
    <xf numFmtId="49" fontId="17" fillId="0" borderId="29" xfId="0" applyNumberFormat="1" applyFont="1" applyBorder="1" applyAlignment="1" applyProtection="1">
      <alignment horizontal="center" vertical="center"/>
    </xf>
    <xf numFmtId="49" fontId="17" fillId="0" borderId="28"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178" fontId="17" fillId="0" borderId="1" xfId="0" applyNumberFormat="1" applyFont="1" applyBorder="1" applyAlignment="1" applyProtection="1">
      <alignment horizontal="right" vertical="center"/>
    </xf>
    <xf numFmtId="0" fontId="17" fillId="0" borderId="18" xfId="0" applyFont="1" applyBorder="1" applyAlignment="1" applyProtection="1">
      <alignment horizontal="center" vertical="center"/>
    </xf>
    <xf numFmtId="0" fontId="17" fillId="0" borderId="3" xfId="0" applyFont="1" applyBorder="1" applyAlignment="1" applyProtection="1">
      <alignment vertical="center" shrinkToFit="1"/>
    </xf>
    <xf numFmtId="38" fontId="16" fillId="0" borderId="23" xfId="1" applyFont="1" applyFill="1" applyBorder="1" applyAlignment="1" applyProtection="1">
      <alignment horizontal="left" vertical="center"/>
    </xf>
    <xf numFmtId="0" fontId="16" fillId="0" borderId="24" xfId="0" applyFont="1" applyBorder="1" applyAlignment="1" applyProtection="1">
      <alignment horizontal="center" vertical="center"/>
    </xf>
    <xf numFmtId="176" fontId="15" fillId="0" borderId="15" xfId="0" applyNumberFormat="1" applyFont="1" applyBorder="1" applyAlignment="1" applyProtection="1">
      <alignment horizontal="center" vertical="center"/>
    </xf>
    <xf numFmtId="0" fontId="15" fillId="0" borderId="25" xfId="0" applyFont="1" applyBorder="1" applyAlignment="1" applyProtection="1">
      <alignment horizontal="right" vertical="center" wrapText="1"/>
    </xf>
    <xf numFmtId="176" fontId="15" fillId="0" borderId="5" xfId="0" applyNumberFormat="1" applyFont="1" applyBorder="1" applyAlignment="1" applyProtection="1">
      <alignment horizontal="center" vertical="center"/>
    </xf>
    <xf numFmtId="0" fontId="15" fillId="0" borderId="9" xfId="0" applyFont="1" applyBorder="1" applyAlignment="1" applyProtection="1">
      <alignment horizontal="right" vertical="center" wrapText="1"/>
    </xf>
    <xf numFmtId="176" fontId="15" fillId="0" borderId="18" xfId="0" applyNumberFormat="1" applyFont="1" applyBorder="1" applyAlignment="1" applyProtection="1">
      <alignment horizontal="center" vertical="center"/>
    </xf>
    <xf numFmtId="0" fontId="15" fillId="0" borderId="20" xfId="0" applyFont="1" applyBorder="1" applyAlignment="1" applyProtection="1">
      <alignment horizontal="right" vertical="center" wrapText="1"/>
    </xf>
    <xf numFmtId="38" fontId="16" fillId="0" borderId="14" xfId="1" applyFont="1" applyFill="1" applyBorder="1" applyAlignment="1" applyProtection="1">
      <alignment horizontal="center" vertical="center"/>
    </xf>
    <xf numFmtId="0" fontId="16" fillId="0" borderId="16" xfId="0" applyFont="1" applyBorder="1" applyAlignment="1" applyProtection="1">
      <alignment horizontal="center" vertical="center"/>
    </xf>
    <xf numFmtId="38" fontId="16" fillId="0" borderId="2" xfId="1" applyFont="1" applyFill="1" applyBorder="1" applyAlignment="1" applyProtection="1">
      <alignment horizontal="center" vertical="center"/>
    </xf>
    <xf numFmtId="0" fontId="16" fillId="0" borderId="10" xfId="0" applyFont="1" applyBorder="1" applyAlignment="1" applyProtection="1">
      <alignment horizontal="center" vertical="center"/>
    </xf>
    <xf numFmtId="38" fontId="16" fillId="0" borderId="17" xfId="1" applyFont="1" applyFill="1" applyBorder="1" applyAlignment="1" applyProtection="1">
      <alignment horizontal="center" vertical="center"/>
    </xf>
    <xf numFmtId="0" fontId="16" fillId="0" borderId="19" xfId="0" applyFont="1" applyBorder="1" applyAlignment="1" applyProtection="1">
      <alignment horizontal="center" vertical="center"/>
    </xf>
  </cellXfs>
  <cellStyles count="3">
    <cellStyle name="桁区切り" xfId="1" builtinId="6"/>
    <cellStyle name="標準" xfId="0" builtinId="0"/>
    <cellStyle name="標準 2" xfId="2" xr:uid="{2E4F6F9A-FEA5-4C1A-8EDE-86611BC66038}"/>
  </cellStyles>
  <dxfs count="26">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
      <fill>
        <patternFill>
          <bgColor rgb="FFFFFF99"/>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theme="3" tint="0.79998168889431442"/>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patternType="none">
          <bgColor auto="1"/>
        </patternFill>
      </fill>
    </dxf>
    <dxf>
      <font>
        <color rgb="FFC00000"/>
      </font>
    </dxf>
    <dxf>
      <font>
        <color theme="1"/>
      </font>
    </dxf>
    <dxf>
      <font>
        <color rgb="FFFF0000"/>
      </font>
      <fill>
        <patternFill>
          <bgColor rgb="FFFFFF00"/>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12</xdr:col>
      <xdr:colOff>28577</xdr:colOff>
      <xdr:row>11</xdr:row>
      <xdr:rowOff>38101</xdr:rowOff>
    </xdr:from>
    <xdr:to>
      <xdr:col>14</xdr:col>
      <xdr:colOff>222388</xdr:colOff>
      <xdr:row>11</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28576</xdr:colOff>
      <xdr:row>11</xdr:row>
      <xdr:rowOff>38100</xdr:rowOff>
    </xdr:from>
    <xdr:to>
      <xdr:col>9</xdr:col>
      <xdr:colOff>323796</xdr:colOff>
      <xdr:row>11</xdr:row>
      <xdr:rowOff>681831</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848476" y="2028825"/>
          <a:ext cx="533345"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53789</xdr:colOff>
      <xdr:row>18</xdr:row>
      <xdr:rowOff>35858</xdr:rowOff>
    </xdr:from>
    <xdr:to>
      <xdr:col>14</xdr:col>
      <xdr:colOff>16250</xdr:colOff>
      <xdr:row>23</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H="1" flipV="1">
          <a:off x="9929309" y="4379258"/>
          <a:ext cx="183441" cy="1958115"/>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16</xdr:row>
      <xdr:rowOff>7620</xdr:rowOff>
    </xdr:from>
    <xdr:to>
      <xdr:col>2</xdr:col>
      <xdr:colOff>1283970</xdr:colOff>
      <xdr:row>18</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18</xdr:row>
      <xdr:rowOff>0</xdr:rowOff>
    </xdr:from>
    <xdr:to>
      <xdr:col>2</xdr:col>
      <xdr:colOff>325756</xdr:colOff>
      <xdr:row>18</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18</xdr:row>
      <xdr:rowOff>337864</xdr:rowOff>
    </xdr:from>
    <xdr:to>
      <xdr:col>2</xdr:col>
      <xdr:colOff>407670</xdr:colOff>
      <xdr:row>21</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11</xdr:row>
      <xdr:rowOff>0</xdr:rowOff>
    </xdr:from>
    <xdr:to>
      <xdr:col>4</xdr:col>
      <xdr:colOff>7620</xdr:colOff>
      <xdr:row>18</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18</xdr:row>
      <xdr:rowOff>353921</xdr:rowOff>
    </xdr:from>
    <xdr:to>
      <xdr:col>3</xdr:col>
      <xdr:colOff>1177017</xdr:colOff>
      <xdr:row>21</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18</xdr:row>
      <xdr:rowOff>7620</xdr:rowOff>
    </xdr:from>
    <xdr:to>
      <xdr:col>3</xdr:col>
      <xdr:colOff>1089660</xdr:colOff>
      <xdr:row>18</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xdr:colOff>
      <xdr:row>10</xdr:row>
      <xdr:rowOff>426720</xdr:rowOff>
    </xdr:from>
    <xdr:to>
      <xdr:col>27</xdr:col>
      <xdr:colOff>7620</xdr:colOff>
      <xdr:row>18</xdr:row>
      <xdr:rowOff>0</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4511040" y="2125980"/>
          <a:ext cx="1866900" cy="2217420"/>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266700</xdr:colOff>
      <xdr:row>22</xdr:row>
      <xdr:rowOff>16736</xdr:rowOff>
    </xdr:from>
    <xdr:to>
      <xdr:col>28</xdr:col>
      <xdr:colOff>38100</xdr:colOff>
      <xdr:row>33</xdr:row>
      <xdr:rowOff>28575</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4116050" y="5865086"/>
          <a:ext cx="2790825" cy="4202839"/>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②旧建築基準で建築されていても、耐震改修や補強により耐震対策がなされている場合（耐震性がある場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a:solidFill>
                <a:schemeClr val="tx1"/>
              </a:solidFill>
              <a:effectLst/>
              <a:latin typeface="Meiryo UI" panose="020B0604030504040204" pitchFamily="50" charset="-128"/>
              <a:ea typeface="Meiryo UI" panose="020B0604030504040204" pitchFamily="50" charset="-128"/>
              <a:cs typeface="+mn-cs"/>
            </a:rPr>
            <a:t>（○の場合、</a:t>
          </a:r>
          <a:r>
            <a:rPr kumimoji="1" lang="ja-JP" altLang="en-US" sz="1100" b="0" i="0">
              <a:solidFill>
                <a:schemeClr val="tx1"/>
              </a:solidFill>
              <a:effectLst/>
              <a:latin typeface="Meiryo UI" panose="020B0604030504040204" pitchFamily="50" charset="-128"/>
              <a:ea typeface="Meiryo UI" panose="020B0604030504040204" pitchFamily="50" charset="-128"/>
              <a:cs typeface="+mn-cs"/>
            </a:rPr>
            <a:t>③</a:t>
          </a:r>
          <a:r>
            <a:rPr kumimoji="1" lang="ja-JP" altLang="ja-JP" sz="1100" b="0" i="0">
              <a:solidFill>
                <a:schemeClr val="tx1"/>
              </a:solidFill>
              <a:effectLst/>
              <a:latin typeface="Meiryo UI" panose="020B0604030504040204" pitchFamily="50" charset="-128"/>
              <a:ea typeface="Meiryo UI" panose="020B0604030504040204" pitchFamily="50" charset="-128"/>
              <a:cs typeface="+mn-cs"/>
            </a:rPr>
            <a:t>は回答不要）</a:t>
          </a:r>
          <a:endParaRPr kumimoji="0" lang="en-US" altLang="ja-JP" sz="1050" b="0" i="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③耐震診断を実施済の場合は○、</a:t>
          </a:r>
          <a:r>
            <a:rPr kumimoji="1" lang="ja-JP" altLang="en-US" sz="1050" b="0" i="0">
              <a:solidFill>
                <a:schemeClr val="tx1"/>
              </a:solidFill>
              <a:latin typeface="Meiryo UI" panose="020B0604030504040204" pitchFamily="50" charset="-128"/>
              <a:ea typeface="Meiryo UI" panose="020B0604030504040204" pitchFamily="50" charset="-128"/>
            </a:rPr>
            <a:t>未実施の場合は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a:solidFill>
                <a:schemeClr val="tx1"/>
              </a:solidFill>
              <a:effectLst/>
              <a:latin typeface="Meiryo UI" panose="020B0604030504040204" pitchFamily="50" charset="-128"/>
              <a:ea typeface="Meiryo UI" panose="020B0604030504040204" pitchFamily="50" charset="-128"/>
              <a:cs typeface="+mn-cs"/>
            </a:rPr>
            <a:t>（○の場合、</a:t>
          </a:r>
          <a:r>
            <a:rPr kumimoji="1" lang="ja-JP" altLang="en-US" sz="1100" b="0" i="0">
              <a:solidFill>
                <a:schemeClr val="tx1"/>
              </a:solidFill>
              <a:effectLst/>
              <a:latin typeface="Meiryo UI" panose="020B0604030504040204" pitchFamily="50" charset="-128"/>
              <a:ea typeface="Meiryo UI" panose="020B0604030504040204" pitchFamily="50" charset="-128"/>
              <a:cs typeface="+mn-cs"/>
            </a:rPr>
            <a:t>耐震指数を記入</a:t>
          </a:r>
          <a:r>
            <a:rPr kumimoji="1" lang="ja-JP" altLang="ja-JP" sz="1100" b="0" i="0">
              <a:solidFill>
                <a:schemeClr val="tx1"/>
              </a:solidFill>
              <a:effectLst/>
              <a:latin typeface="Meiryo UI" panose="020B0604030504040204" pitchFamily="50" charset="-128"/>
              <a:ea typeface="Meiryo UI" panose="020B0604030504040204" pitchFamily="50" charset="-128"/>
              <a:cs typeface="+mn-cs"/>
            </a:rPr>
            <a:t>）</a:t>
          </a:r>
          <a:endParaRPr lang="ja-JP" altLang="ja-JP" sz="1050">
            <a:solidFill>
              <a:schemeClr val="tx1"/>
            </a:solidFill>
            <a:effectLst/>
            <a:latin typeface="Meiryo UI" panose="020B0604030504040204" pitchFamily="50" charset="-128"/>
            <a:ea typeface="Meiryo UI" panose="020B0604030504040204" pitchFamily="50" charset="-128"/>
          </a:endParaRPr>
        </a:p>
        <a:p>
          <a:pPr algn="l">
            <a:lnSpc>
              <a:spcPts val="1500"/>
            </a:lnSpc>
          </a:pPr>
          <a:endParaRPr kumimoji="1" lang="ja-JP" altLang="en-US"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26</xdr:col>
      <xdr:colOff>321425</xdr:colOff>
      <xdr:row>18</xdr:row>
      <xdr:rowOff>1361</xdr:rowOff>
    </xdr:from>
    <xdr:to>
      <xdr:col>27</xdr:col>
      <xdr:colOff>1466850</xdr:colOff>
      <xdr:row>21</xdr:row>
      <xdr:rowOff>371475</xdr:rowOff>
    </xdr:to>
    <xdr:cxnSp macro="">
      <xdr:nvCxnSpPr>
        <xdr:cNvPr id="11" name="直線コネクタ 10">
          <a:extLst>
            <a:ext uri="{FF2B5EF4-FFF2-40B4-BE49-F238E27FC236}">
              <a16:creationId xmlns:a16="http://schemas.microsoft.com/office/drawing/2014/main" id="{13266B1E-4BFD-40D9-944F-8FED4392F42B}"/>
            </a:ext>
          </a:extLst>
        </xdr:cNvPr>
        <xdr:cNvCxnSpPr/>
      </xdr:nvCxnSpPr>
      <xdr:spPr>
        <a:xfrm>
          <a:off x="13542125" y="4325711"/>
          <a:ext cx="1774075" cy="1513114"/>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0</xdr:rowOff>
    </xdr:from>
    <xdr:to>
      <xdr:col>11</xdr:col>
      <xdr:colOff>7620</xdr:colOff>
      <xdr:row>18</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18</xdr:row>
      <xdr:rowOff>325346</xdr:rowOff>
    </xdr:from>
    <xdr:to>
      <xdr:col>16</xdr:col>
      <xdr:colOff>365760</xdr:colOff>
      <xdr:row>22</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18</xdr:row>
      <xdr:rowOff>0</xdr:rowOff>
    </xdr:from>
    <xdr:to>
      <xdr:col>7</xdr:col>
      <xdr:colOff>369277</xdr:colOff>
      <xdr:row>18</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11</xdr:row>
      <xdr:rowOff>17929</xdr:rowOff>
    </xdr:from>
    <xdr:to>
      <xdr:col>14</xdr:col>
      <xdr:colOff>185058</xdr:colOff>
      <xdr:row>18</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206187</xdr:colOff>
      <xdr:row>23</xdr:row>
      <xdr:rowOff>88973</xdr:rowOff>
    </xdr:from>
    <xdr:to>
      <xdr:col>16</xdr:col>
      <xdr:colOff>393870</xdr:colOff>
      <xdr:row>26</xdr:row>
      <xdr:rowOff>372435</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8832027" y="6337373"/>
          <a:ext cx="2557503" cy="1426462"/>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11</xdr:row>
      <xdr:rowOff>10886</xdr:rowOff>
    </xdr:from>
    <xdr:to>
      <xdr:col>16</xdr:col>
      <xdr:colOff>3265</xdr:colOff>
      <xdr:row>18</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18</xdr:row>
      <xdr:rowOff>340283</xdr:rowOff>
    </xdr:from>
    <xdr:to>
      <xdr:col>27</xdr:col>
      <xdr:colOff>551361</xdr:colOff>
      <xdr:row>22</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18</xdr:row>
      <xdr:rowOff>23446</xdr:rowOff>
    </xdr:from>
    <xdr:to>
      <xdr:col>22</xdr:col>
      <xdr:colOff>405443</xdr:colOff>
      <xdr:row>18</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3-12-08T11:38:05.77" personId="{1E4F9652-277F-4C6E-B605-50487AB51C11}" id="{6E4B8990-6E69-49E8-9530-B1CCFFC29718}">
    <text>MATCHのワイルドカードの処理もっとどうにかならんのか？？？</text>
  </threadedComment>
  <threadedComment ref="A4" dT="2023-12-08T05:50:18.26" personId="{1E4F9652-277F-4C6E-B605-50487AB51C11}" id="{B580881E-3A0C-4F8B-ADE0-E740C4723E75}">
    <text>起点</text>
  </threadedComment>
  <threadedComment ref="O4" dT="2023-12-06T10:45:47.59" personId="{1E4F9652-277F-4C6E-B605-50487AB51C11}" id="{06CE83E7-30EE-43BA-928B-43FCEB0B7A25}">
    <text>挙動不明</text>
  </threadedComment>
  <threadedComment ref="AI4" dT="2023-12-08T10:01:48.54" personId="{1E4F9652-277F-4C6E-B605-50487AB51C11}" id="{A5EEFF86-9082-4823-95D5-A9141D728883}">
    <text>こっちに入力すると、集計対象</text>
  </threadedComment>
  <threadedComment ref="AL4" dT="2023-12-08T10:02:49.99" personId="{1E4F9652-277F-4C6E-B605-50487AB51C11}" id="{084B5D0D-A68F-43F8-88EC-A67FF2D3BE39}">
    <text>①ここのキーワードを
②「作業シート」で検索して
③「エラーチェック」の一行目で、「作業シート」も何列目の話をしているかを管理している</text>
  </threadedComment>
  <threadedComment ref="A5" dT="2023-12-08T05:50:41.65" personId="{1E4F9652-277F-4C6E-B605-50487AB51C11}" id="{CC7B3F16-BBFF-4E59-82F7-17249FE2E5CF}">
    <text>次行は単位の処理</text>
  </threadedComment>
  <threadedComment ref="AI5" dT="2023-12-08T10:01:33.27" personId="{1E4F9652-277F-4C6E-B605-50487AB51C11}" id="{E6C88D90-0B28-4E00-AA0E-18F5E017649E}">
    <text>チェックの対象外</text>
  </threadedComment>
  <threadedComment ref="AL5" dT="2023-12-08T10:03:19.39" personId="{1E4F9652-277F-4C6E-B605-50487AB51C11}" id="{47A22398-69EE-4889-8EF2-2D9CCD357098}">
    <text>（なので、こっちは「キーワード」ではない、メモ欄的な運用を想定）</text>
  </threadedComment>
  <threadedComment ref="A6" dT="2023-12-08T05:50:51.45" personId="{1E4F9652-277F-4C6E-B605-50487AB51C11}" id="{96E2CB1A-5F3D-48EF-B9EA-F87C02B8AAE1}">
    <text>「申請」はここから</text>
  </threadedComment>
  <threadedComment ref="R6" dT="2023-12-08T11:38:40.39" personId="{1E4F9652-277F-4C6E-B605-50487AB51C11}" id="{F84CA3A1-7D63-425D-ADC1-5B00C05FCC8B}">
    <text>地獄の入れ子構造</text>
  </threadedComment>
</ThreadedComments>
</file>

<file path=xl/threadedComments/threadedComment2.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 ref="Q24" dT="2023-12-07T05:02:23.70" personId="{1E4F9652-277F-4C6E-B605-50487AB51C11}" id="{85E7BDDD-CE20-4227-B81C-B3A9B279356A}">
    <text>要綱　別表２（上限額）
防音壁、耐震診断費のみがない
→防音壁：概要の上限が392万円なのに、「屋外教育」の下限額は１園あたり500万円</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044E-F6C9-4A2A-B5F1-C230115F2190}">
  <sheetPr codeName="Sheet3"/>
  <dimension ref="A1:AS1000"/>
  <sheetViews>
    <sheetView zoomScaleNormal="100" workbookViewId="0">
      <selection activeCell="C6" sqref="C6"/>
    </sheetView>
  </sheetViews>
  <sheetFormatPr defaultColWidth="4" defaultRowHeight="18" customHeight="1" outlineLevelCol="2"/>
  <cols>
    <col min="1" max="1" width="4" style="10"/>
    <col min="2" max="2" width="13.109375" style="14" customWidth="1"/>
    <col min="3" max="3" width="201.21875" style="11" customWidth="1"/>
    <col min="4" max="4" width="4" style="11"/>
    <col min="5" max="7" width="4" style="74" customWidth="1" outlineLevel="1"/>
    <col min="8" max="8" width="4" style="75" customWidth="1" outlineLevel="1"/>
    <col min="9" max="9" width="4" style="76" customWidth="1" outlineLevel="1"/>
    <col min="10" max="16" width="4" style="10" customWidth="1" outlineLevel="1"/>
    <col min="17" max="17" width="4" style="90" customWidth="1" outlineLevel="1"/>
    <col min="18" max="28" width="4" style="77" customWidth="1" outlineLevel="2"/>
    <col min="29" max="30" width="4" style="10" customWidth="1" outlineLevel="1"/>
    <col min="31" max="33" width="4" style="15" customWidth="1" outlineLevel="1"/>
    <col min="34" max="38" width="4" style="10" customWidth="1" outlineLevel="1"/>
    <col min="39" max="41" width="4" style="95" customWidth="1" outlineLevel="1"/>
    <col min="42" max="42" width="4" style="96" customWidth="1" outlineLevel="1"/>
    <col min="43" max="43" width="4" style="97" customWidth="1" outlineLevel="1"/>
    <col min="44" max="44" width="4" style="96" customWidth="1" outlineLevel="1"/>
    <col min="45" max="45" width="4" style="97" customWidth="1" outlineLevel="1"/>
    <col min="46" max="16384" width="4" style="10"/>
  </cols>
  <sheetData>
    <row r="1" spans="1:45" ht="18" customHeight="1">
      <c r="A1" s="11"/>
      <c r="E1" s="78" t="str">
        <f ca="1">IF(E2="","A",IF(MATCH(E2,INDIRECT("作業シート!"&amp;MATCH("番号",作業シート!$A:$A,0)&amp;":"&amp;MATCH("番号",作業シート!$A:$A,0)),0)&lt;=26,LEFT(ADDRESS(5,MATCH(E2,INDIRECT("作業シート!"&amp;MATCH("番号",作業シート!$A:$A,0)&amp;":"&amp;MATCH("番号",作業シート!$A:$A,0)),0),4,1),1),LEFT(ADDRESS(5,MATCH(E2,INDIRECT("作業シート!"&amp;MATCH("番号",作業シート!$A:$A,0)&amp;":"&amp;MATCH("番号",作業シート!$A:$A,0)),0),4,1),2)))</f>
        <v>B</v>
      </c>
      <c r="F1" s="78" t="str">
        <f ca="1">IF(F2="","A",IF(MATCH(F2,INDIRECT("作業シート!"&amp;MATCH("番号",作業シート!$A:$A,0)&amp;":"&amp;MATCH("番号",作業シート!$A:$A,0)),0)&lt;=26,LEFT(ADDRESS(5,MATCH(F2,INDIRECT("作業シート!"&amp;MATCH("番号",作業シート!$A:$A,0)&amp;":"&amp;MATCH("番号",作業シート!$A:$A,0)),0),4,1),1),LEFT(ADDRESS(5,MATCH(F2,INDIRECT("作業シート!"&amp;MATCH("番号",作業シート!$A:$A,0)&amp;":"&amp;MATCH("番号",作業シート!$A:$A,0)),0),4,1),2)))</f>
        <v>C</v>
      </c>
      <c r="G1" s="78" t="str">
        <f ca="1">IF(G2="","A",IF(MATCH(G2,INDIRECT("作業シート!"&amp;MATCH("番号",作業シート!$A:$A,0)&amp;":"&amp;MATCH("番号",作業シート!$A:$A,0)),0)&lt;=26,LEFT(ADDRESS(5,MATCH(G2,INDIRECT("作業シート!"&amp;MATCH("番号",作業シート!$A:$A,0)&amp;":"&amp;MATCH("番号",作業シート!$A:$A,0)),0),4,1),1),LEFT(ADDRESS(5,MATCH(G2,INDIRECT("作業シート!"&amp;MATCH("番号",作業シート!$A:$A,0)&amp;":"&amp;MATCH("番号",作業シート!$A:$A,0)),0),4,1),2)))</f>
        <v>D</v>
      </c>
      <c r="H1" s="85" t="str">
        <f ca="1">IF(H2="","A",IF(MATCH(H2,INDIRECT("作業シート!"&amp;MATCH("番号",作業シート!$A:$A,0)&amp;":"&amp;MATCH("番号",作業シート!$A:$A,0)),0)&lt;=26,LEFT(ADDRESS(5,MATCH(H2,INDIRECT("作業シート!"&amp;MATCH("番号",作業シート!$A:$A,0)&amp;":"&amp;MATCH("番号",作業シート!$A:$A,0)),0),4,1),1),LEFT(ADDRESS(5,MATCH(H2,INDIRECT("作業シート!"&amp;MATCH("番号",作業シート!$A:$A,0)&amp;":"&amp;MATCH("番号",作業シート!$A:$A,0)),0),4,1),2)))</f>
        <v>A</v>
      </c>
      <c r="I1" s="85" t="str">
        <f ca="1">IF(I2="","A",IF(MATCH(I2,INDIRECT("作業シート!"&amp;MATCH("番号",作業シート!$A:$A,0)&amp;":"&amp;MATCH("番号",作業シート!$A:$A,0)),0)&lt;=26,LEFT(ADDRESS(5,MATCH(I2,INDIRECT("作業シート!"&amp;MATCH("番号",作業シート!$A:$A,0)&amp;":"&amp;MATCH("番号",作業シート!$A:$A,0)),0),4,1),1),LEFT(ADDRESS(5,MATCH(I2,INDIRECT("作業シート!"&amp;MATCH("番号",作業シート!$A:$A,0)&amp;":"&amp;MATCH("番号",作業シート!$A:$A,0)),0),4,1),2)))</f>
        <v>A</v>
      </c>
      <c r="J1" s="82" t="str">
        <f ca="1">IF(J2="","A",IF(MATCH(J2,INDIRECT("作業シート!"&amp;MATCH("番号",作業シート!$A:$A,0)&amp;":"&amp;MATCH("番号",作業シート!$A:$A,0)),0)&lt;=26,LEFT(ADDRESS(5,MATCH(J2,INDIRECT("作業シート!"&amp;MATCH("番号",作業シート!$A:$A,0)&amp;":"&amp;MATCH("番号",作業シート!$A:$A,0)),0),4,1),1),LEFT(ADDRESS(5,MATCH(J2,INDIRECT("作業シート!"&amp;MATCH("番号",作業シート!$A:$A,0)&amp;":"&amp;MATCH("番号",作業シート!$A:$A,0)),0),4,1),2)))</f>
        <v>E</v>
      </c>
      <c r="K1" s="82" t="str">
        <f ca="1">IF(K2="","A",IF(MATCH(K2,INDIRECT("作業シート!"&amp;MATCH("番号",作業シート!$A:$A,0)&amp;":"&amp;MATCH("番号",作業シート!$A:$A,0)),0)&lt;=26,LEFT(ADDRESS(5,MATCH(K2,INDIRECT("作業シート!"&amp;MATCH("番号",作業シート!$A:$A,0)&amp;":"&amp;MATCH("番号",作業シート!$A:$A,0)),0),4,1),1),LEFT(ADDRESS(5,MATCH(K2,INDIRECT("作業シート!"&amp;MATCH("番号",作業シート!$A:$A,0)&amp;":"&amp;MATCH("番号",作業シート!$A:$A,0)),0),4,1),2)))</f>
        <v>F</v>
      </c>
      <c r="L1" s="82" t="str">
        <f ca="1">IF(L2="","A",IF(MATCH(L2,INDIRECT("作業シート!"&amp;MATCH("番号",作業シート!$A:$A,0)&amp;":"&amp;MATCH("番号",作業シート!$A:$A,0)),0)&lt;=26,LEFT(ADDRESS(5,MATCH(L2,INDIRECT("作業シート!"&amp;MATCH("番号",作業シート!$A:$A,0)&amp;":"&amp;MATCH("番号",作業シート!$A:$A,0)),0),4,1),1),LEFT(ADDRESS(5,MATCH(L2,INDIRECT("作業シート!"&amp;MATCH("番号",作業シート!$A:$A,0)&amp;":"&amp;MATCH("番号",作業シート!$A:$A,0)),0),4,1),2)))</f>
        <v>G</v>
      </c>
      <c r="M1" s="82" t="str">
        <f ca="1">IF(M2="","A",IF(MATCH(M2,INDIRECT("作業シート!"&amp;MATCH("番号",作業シート!$A:$A,0)&amp;":"&amp;MATCH("番号",作業シート!$A:$A,0)),0)&lt;=26,LEFT(ADDRESS(5,MATCH(M2,INDIRECT("作業シート!"&amp;MATCH("番号",作業シート!$A:$A,0)&amp;":"&amp;MATCH("番号",作業シート!$A:$A,0)),0),4,1),1),LEFT(ADDRESS(5,MATCH(M2,INDIRECT("作業シート!"&amp;MATCH("番号",作業シート!$A:$A,0)&amp;":"&amp;MATCH("番号",作業シート!$A:$A,0)),0),4,1),2)))</f>
        <v>I</v>
      </c>
      <c r="N1" s="82" t="str">
        <f ca="1">IF(N2="","A",IF(MATCH(N2,INDIRECT("作業シート!"&amp;MATCH("番号",作業シート!$A:$A,0)&amp;":"&amp;MATCH("番号",作業シート!$A:$A,0)),0)&lt;=26,LEFT(ADDRESS(5,MATCH(N2,INDIRECT("作業シート!"&amp;MATCH("番号",作業シート!$A:$A,0)&amp;":"&amp;MATCH("番号",作業シート!$A:$A,0)),0),4,1),1),LEFT(ADDRESS(5,MATCH(N2,INDIRECT("作業シート!"&amp;MATCH("番号",作業シート!$A:$A,0)&amp;":"&amp;MATCH("番号",作業シート!$A:$A,0)),0),4,1),2)))</f>
        <v>J</v>
      </c>
      <c r="O1" s="82" t="str">
        <f ca="1">IF(O2="","A",IF(MATCH(O2,INDIRECT("作業シート!"&amp;MATCH("番号",作業シート!$A:$A,0)&amp;":"&amp;MATCH("番号",作業シート!$A:$A,0)),0)&lt;=26,LEFT(ADDRESS(5,MATCH(O2,INDIRECT("作業シート!"&amp;MATCH("番号",作業シート!$A:$A,0)&amp;":"&amp;MATCH("番号",作業シート!$A:$A,0)),0),4,1),1),LEFT(ADDRESS(5,MATCH(O2,INDIRECT("作業シート!"&amp;MATCH("番号",作業シート!$A:$A,0)&amp;":"&amp;MATCH("番号",作業シート!$A:$A,0)),0),4,1),2)))</f>
        <v>K</v>
      </c>
      <c r="P1" s="82" t="str">
        <f ca="1">IF(P2="","A",IF(MATCH(P2,INDIRECT("作業シート!"&amp;MATCH("番号",作業シート!$A:$A,0)&amp;":"&amp;MATCH("番号",作業シート!$A:$A,0)),0)&lt;=26,LEFT(ADDRESS(5,MATCH(P2,INDIRECT("作業シート!"&amp;MATCH("番号",作業シート!$A:$A,0)&amp;":"&amp;MATCH("番号",作業シート!$A:$A,0)),0),4,1),1),LEFT(ADDRESS(5,MATCH(P2,INDIRECT("作業シート!"&amp;MATCH("番号",作業シート!$A:$A,0)&amp;":"&amp;MATCH("番号",作業シート!$A:$A,0)),0),4,1),2)))</f>
        <v>L</v>
      </c>
      <c r="Q1" s="89" t="str">
        <f ca="1">IF(Q2="","A",IF(MATCH(Q2,INDIRECT("作業シート!"&amp;MATCH("番号",作業シート!$A:$A,0)&amp;":"&amp;MATCH("番号",作業シート!$A:$A,0)),0)&lt;=26,LEFT(ADDRESS(5,MATCH(Q2,INDIRECT("作業シート!"&amp;MATCH("番号",作業シート!$A:$A,0)&amp;":"&amp;MATCH("番号",作業シート!$A:$A,0)),0),4,1),1),LEFT(ADDRESS(5,MATCH(Q2,INDIRECT("作業シート!"&amp;MATCH("番号",作業シート!$A:$A,0)&amp;":"&amp;MATCH("番号",作業シート!$A:$A,0)),0),4,1),2)))</f>
        <v>O</v>
      </c>
      <c r="R1" s="83" t="str">
        <f ca="1">IF(R2="","A",IF(MATCH(R2,INDIRECT("作業シート!"&amp;MATCH("番号",作業シート!$A:$A,0)&amp;":"&amp;MATCH("番号",作業シート!$A:$A,0)),0)&lt;=26,LEFT(ADDRESS(5,MATCH(R2,INDIRECT("作業シート!"&amp;MATCH("番号",作業シート!$A:$A,0)&amp;":"&amp;MATCH("番号",作業シート!$A:$A,0)),0),4,1),1),LEFT(ADDRESS(5,MATCH(R2,INDIRECT("作業シート!"&amp;MATCH("番号",作業シート!$A:$A,0)&amp;":"&amp;MATCH("番号",作業シート!$A:$A,0)),0),4,1),2)))</f>
        <v>O</v>
      </c>
      <c r="S1" s="83" t="str">
        <f ca="1">IF(S2="","A",IF(MATCH(S2,INDIRECT("作業シート!"&amp;MATCH("番号",作業シート!$A:$A,0)&amp;":"&amp;MATCH("番号",作業シート!$A:$A,0)),0)&lt;=26,LEFT(ADDRESS(5,MATCH(S2,INDIRECT("作業シート!"&amp;MATCH("番号",作業シート!$A:$A,0)&amp;":"&amp;MATCH("番号",作業シート!$A:$A,0)),0),4,1),1),LEFT(ADDRESS(5,MATCH(S2,INDIRECT("作業シート!"&amp;MATCH("番号",作業シート!$A:$A,0)&amp;":"&amp;MATCH("番号",作業シート!$A:$A,0)),0),4,1),2)))</f>
        <v>O</v>
      </c>
      <c r="T1" s="83" t="str">
        <f ca="1">IF(T2="","A",IF(MATCH(T2,INDIRECT("作業シート!"&amp;MATCH("番号",作業シート!$A:$A,0)&amp;":"&amp;MATCH("番号",作業シート!$A:$A,0)),0)&lt;=26,LEFT(ADDRESS(5,MATCH(T2,INDIRECT("作業シート!"&amp;MATCH("番号",作業シート!$A:$A,0)&amp;":"&amp;MATCH("番号",作業シート!$A:$A,0)),0),4,1),1),LEFT(ADDRESS(5,MATCH(T2,INDIRECT("作業シート!"&amp;MATCH("番号",作業シート!$A:$A,0)&amp;":"&amp;MATCH("番号",作業シート!$A:$A,0)),0),4,1),2)))</f>
        <v>O</v>
      </c>
      <c r="U1" s="83" t="str">
        <f ca="1">IF(U2="","A",IF(MATCH(U2,INDIRECT("作業シート!"&amp;MATCH("番号",作業シート!$A:$A,0)&amp;":"&amp;MATCH("番号",作業シート!$A:$A,0)),0)&lt;=26,LEFT(ADDRESS(5,MATCH(U2,INDIRECT("作業シート!"&amp;MATCH("番号",作業シート!$A:$A,0)&amp;":"&amp;MATCH("番号",作業シート!$A:$A,0)),0),4,1),1),LEFT(ADDRESS(5,MATCH(U2,INDIRECT("作業シート!"&amp;MATCH("番号",作業シート!$A:$A,0)&amp;":"&amp;MATCH("番号",作業シート!$A:$A,0)),0),4,1),2)))</f>
        <v>O</v>
      </c>
      <c r="V1" s="83" t="str">
        <f ca="1">IF(V2="","A",IF(MATCH(V2,INDIRECT("作業シート!"&amp;MATCH("番号",作業シート!$A:$A,0)&amp;":"&amp;MATCH("番号",作業シート!$A:$A,0)),0)&lt;=26,LEFT(ADDRESS(5,MATCH(V2,INDIRECT("作業シート!"&amp;MATCH("番号",作業シート!$A:$A,0)&amp;":"&amp;MATCH("番号",作業シート!$A:$A,0)),0),4,1),1),LEFT(ADDRESS(5,MATCH(V2,INDIRECT("作業シート!"&amp;MATCH("番号",作業シート!$A:$A,0)&amp;":"&amp;MATCH("番号",作業シート!$A:$A,0)),0),4,1),2)))</f>
        <v>O</v>
      </c>
      <c r="W1" s="83" t="str">
        <f ca="1">IF(W2="","A",IF(MATCH(W2,INDIRECT("作業シート!"&amp;MATCH("番号",作業シート!$A:$A,0)&amp;":"&amp;MATCH("番号",作業シート!$A:$A,0)),0)&lt;=26,LEFT(ADDRESS(5,MATCH(W2,INDIRECT("作業シート!"&amp;MATCH("番号",作業シート!$A:$A,0)&amp;":"&amp;MATCH("番号",作業シート!$A:$A,0)),0),4,1),1),LEFT(ADDRESS(5,MATCH(W2,INDIRECT("作業シート!"&amp;MATCH("番号",作業シート!$A:$A,0)&amp;":"&amp;MATCH("番号",作業シート!$A:$A,0)),0),4,1),2)))</f>
        <v>O</v>
      </c>
      <c r="X1" s="83" t="str">
        <f ca="1">IF(X2="","A",IF(MATCH(X2,INDIRECT("作業シート!"&amp;MATCH("番号",作業シート!$A:$A,0)&amp;":"&amp;MATCH("番号",作業シート!$A:$A,0)),0)&lt;=26,LEFT(ADDRESS(5,MATCH(X2,INDIRECT("作業シート!"&amp;MATCH("番号",作業シート!$A:$A,0)&amp;":"&amp;MATCH("番号",作業シート!$A:$A,0)),0),4,1),1),LEFT(ADDRESS(5,MATCH(X2,INDIRECT("作業シート!"&amp;MATCH("番号",作業シート!$A:$A,0)&amp;":"&amp;MATCH("番号",作業シート!$A:$A,0)),0),4,1),2)))</f>
        <v>O</v>
      </c>
      <c r="Y1" s="83" t="str">
        <f ca="1">IF(Y2="","A",IF(MATCH(Y2,INDIRECT("作業シート!"&amp;MATCH("番号",作業シート!$A:$A,0)&amp;":"&amp;MATCH("番号",作業シート!$A:$A,0)),0)&lt;=26,LEFT(ADDRESS(5,MATCH(Y2,INDIRECT("作業シート!"&amp;MATCH("番号",作業シート!$A:$A,0)&amp;":"&amp;MATCH("番号",作業シート!$A:$A,0)),0),4,1),1),LEFT(ADDRESS(5,MATCH(Y2,INDIRECT("作業シート!"&amp;MATCH("番号",作業シート!$A:$A,0)&amp;":"&amp;MATCH("番号",作業シート!$A:$A,0)),0),4,1),2)))</f>
        <v>O</v>
      </c>
      <c r="Z1" s="83" t="str">
        <f ca="1">IF(Z2="","A",IF(MATCH(Z2,INDIRECT("作業シート!"&amp;MATCH("番号",作業シート!$A:$A,0)&amp;":"&amp;MATCH("番号",作業シート!$A:$A,0)),0)&lt;=26,LEFT(ADDRESS(5,MATCH(Z2,INDIRECT("作業シート!"&amp;MATCH("番号",作業シート!$A:$A,0)&amp;":"&amp;MATCH("番号",作業シート!$A:$A,0)),0),4,1),1),LEFT(ADDRESS(5,MATCH(Z2,INDIRECT("作業シート!"&amp;MATCH("番号",作業シート!$A:$A,0)&amp;":"&amp;MATCH("番号",作業シート!$A:$A,0)),0),4,1),2)))</f>
        <v>O</v>
      </c>
      <c r="AA1" s="83" t="str">
        <f ca="1">IF(AA2="","A",IF(MATCH(AA2,INDIRECT("作業シート!"&amp;MATCH("番号",作業シート!$A:$A,0)&amp;":"&amp;MATCH("番号",作業シート!$A:$A,0)),0)&lt;=26,LEFT(ADDRESS(5,MATCH(AA2,INDIRECT("作業シート!"&amp;MATCH("番号",作業シート!$A:$A,0)&amp;":"&amp;MATCH("番号",作業シート!$A:$A,0)),0),4,1),1),LEFT(ADDRESS(5,MATCH(AA2,INDIRECT("作業シート!"&amp;MATCH("番号",作業シート!$A:$A,0)&amp;":"&amp;MATCH("番号",作業シート!$A:$A,0)),0),4,1),2)))</f>
        <v>O</v>
      </c>
      <c r="AB1" s="83" t="str">
        <f ca="1">IF(AB2="","A",IF(MATCH(AB2,INDIRECT("作業シート!"&amp;MATCH("番号",作業シート!$A:$A,0)&amp;":"&amp;MATCH("番号",作業シート!$A:$A,0)),0)&lt;=26,LEFT(ADDRESS(5,MATCH(AB2,INDIRECT("作業シート!"&amp;MATCH("番号",作業シート!$A:$A,0)&amp;":"&amp;MATCH("番号",作業シート!$A:$A,0)),0),4,1),1),LEFT(ADDRESS(5,MATCH(AB2,INDIRECT("作業シート!"&amp;MATCH("番号",作業シート!$A:$A,0)&amp;":"&amp;MATCH("番号",作業シート!$A:$A,0)),0),4,1),2)))</f>
        <v>O</v>
      </c>
      <c r="AC1" s="82" t="str">
        <f ca="1">IF(AC2="","A",IF(MATCH(AC2,INDIRECT("作業シート!"&amp;MATCH("番号",作業シート!$A:$A,0)&amp;":"&amp;MATCH("番号",作業シート!$A:$A,0)),0)&lt;=26,LEFT(ADDRESS(5,MATCH(AC2,INDIRECT("作業シート!"&amp;MATCH("番号",作業シート!$A:$A,0)&amp;":"&amp;MATCH("番号",作業シート!$A:$A,0)),0),4,1),1),LEFT(ADDRESS(5,MATCH(AC2,INDIRECT("作業シート!"&amp;MATCH("番号",作業シート!$A:$A,0)&amp;":"&amp;MATCH("番号",作業シート!$A:$A,0)),0),4,1),2)))</f>
        <v>P</v>
      </c>
      <c r="AD1" s="82" t="str">
        <f ca="1">IF(AD2="","A",IF(MATCH(AD2,INDIRECT("作業シート!"&amp;MATCH("番号",作業シート!$A:$A,0)&amp;":"&amp;MATCH("番号",作業シート!$A:$A,0)),0)&lt;=26,LEFT(ADDRESS(5,MATCH(AD2,INDIRECT("作業シート!"&amp;MATCH("番号",作業シート!$A:$A,0)&amp;":"&amp;MATCH("番号",作業シート!$A:$A,0)),0),4,1),1),LEFT(ADDRESS(5,MATCH(AD2,INDIRECT("作業シート!"&amp;MATCH("番号",作業シート!$A:$A,0)&amp;":"&amp;MATCH("番号",作業シート!$A:$A,0)),0),4,1),2)))</f>
        <v>Q</v>
      </c>
      <c r="AE1" s="84" t="str">
        <f ca="1">IF(AE2="","A",IF(MATCH(AE2,INDIRECT("作業シート!"&amp;MATCH("番号",作業シート!$A:$A,0)&amp;":"&amp;MATCH("番号",作業シート!$A:$A,0)),0)&lt;=26,LEFT(ADDRESS(5,MATCH(AE2,INDIRECT("作業シート!"&amp;MATCH("番号",作業シート!$A:$A,0)&amp;":"&amp;MATCH("番号",作業シート!$A:$A,0)),0),4,1),1),LEFT(ADDRESS(5,MATCH(AE2,INDIRECT("作業シート!"&amp;MATCH("番号",作業シート!$A:$A,0)&amp;":"&amp;MATCH("番号",作業シート!$A:$A,0)),0),4,1),2)))</f>
        <v>A</v>
      </c>
      <c r="AF1" s="84" t="str">
        <f ca="1">IF(AF2="","A",IF(MATCH(AF2,INDIRECT("作業シート!"&amp;MATCH("番号",作業シート!$A:$A,0)&amp;":"&amp;MATCH("番号",作業シート!$A:$A,0)),0)&lt;=26,LEFT(ADDRESS(5,MATCH(AF2,INDIRECT("作業シート!"&amp;MATCH("番号",作業シート!$A:$A,0)&amp;":"&amp;MATCH("番号",作業シート!$A:$A,0)),0),4,1),1),LEFT(ADDRESS(5,MATCH(AF2,INDIRECT("作業シート!"&amp;MATCH("番号",作業シート!$A:$A,0)&amp;":"&amp;MATCH("番号",作業シート!$A:$A,0)),0),4,1),2)))</f>
        <v>A</v>
      </c>
      <c r="AG1" s="84" t="str">
        <f ca="1">IF(AG2="","A",IF(MATCH(AG2,INDIRECT("作業シート!"&amp;MATCH("番号",作業シート!$A:$A,0)&amp;":"&amp;MATCH("番号",作業シート!$A:$A,0)),0)&lt;=26,LEFT(ADDRESS(5,MATCH(AG2,INDIRECT("作業シート!"&amp;MATCH("番号",作業シート!$A:$A,0)&amp;":"&amp;MATCH("番号",作業シート!$A:$A,0)),0),4,1),1),LEFT(ADDRESS(5,MATCH(AG2,INDIRECT("作業シート!"&amp;MATCH("番号",作業シート!$A:$A,0)&amp;":"&amp;MATCH("番号",作業シート!$A:$A,0)),0),4,1),2)))</f>
        <v>A</v>
      </c>
      <c r="AH1" s="82" t="str">
        <f ca="1">IF(AH2="","A",IF(MATCH(AH2,INDIRECT("作業シート!"&amp;MATCH("番号",作業シート!$A:$A,0)&amp;":"&amp;MATCH("番号",作業シート!$A:$A,0)),0)&lt;=26,LEFT(ADDRESS(5,MATCH(AH2,INDIRECT("作業シート!"&amp;MATCH("番号",作業シート!$A:$A,0)&amp;":"&amp;MATCH("番号",作業シート!$A:$A,0)),0),4,1),1),LEFT(ADDRESS(5,MATCH(AH2,INDIRECT("作業シート!"&amp;MATCH("番号",作業シート!$A:$A,0)&amp;":"&amp;MATCH("番号",作業シート!$A:$A,0)),0),4,1),2)))</f>
        <v>U</v>
      </c>
      <c r="AI1" s="82" t="str">
        <f ca="1">IF(AI2="","A",IF(MATCH(AI2,INDIRECT("作業シート!"&amp;MATCH("番号",作業シート!$A:$A,0)&amp;":"&amp;MATCH("番号",作業シート!$A:$A,0)),0)&lt;=26,LEFT(ADDRESS(5,MATCH(AI2,INDIRECT("作業シート!"&amp;MATCH("番号",作業シート!$A:$A,0)&amp;":"&amp;MATCH("番号",作業シート!$A:$A,0)),0),4,1),1),LEFT(ADDRESS(5,MATCH(AI2,INDIRECT("作業シート!"&amp;MATCH("番号",作業シート!$A:$A,0)&amp;":"&amp;MATCH("番号",作業シート!$A:$A,0)),0),4,1),2)))</f>
        <v>A</v>
      </c>
      <c r="AJ1" s="82" t="str">
        <f ca="1">IF(AJ2="","A",IF(MATCH(AJ2,INDIRECT("作業シート!"&amp;MATCH("番号",作業シート!$A:$A,0)&amp;":"&amp;MATCH("番号",作業シート!$A:$A,0)),0)&lt;=26,LEFT(ADDRESS(5,MATCH(AJ2,INDIRECT("作業シート!"&amp;MATCH("番号",作業シート!$A:$A,0)&amp;":"&amp;MATCH("番号",作業シート!$A:$A,0)),0),4,1),1),LEFT(ADDRESS(5,MATCH(AJ2,INDIRECT("作業シート!"&amp;MATCH("番号",作業シート!$A:$A,0)&amp;":"&amp;MATCH("番号",作業シート!$A:$A,0)),0),4,1),2)))</f>
        <v>W</v>
      </c>
      <c r="AK1" s="82" t="str">
        <f ca="1">IF(AK2="","A",IF(MATCH(AK2,INDIRECT("作業シート!"&amp;MATCH("番号",作業シート!$A:$A,0)&amp;":"&amp;MATCH("番号",作業シート!$A:$A,0)),0)&lt;=26,LEFT(ADDRESS(5,MATCH(AK2,INDIRECT("作業シート!"&amp;MATCH("番号",作業シート!$A:$A,0)&amp;":"&amp;MATCH("番号",作業シート!$A:$A,0)),0),4,1),1),LEFT(ADDRESS(5,MATCH(AK2,INDIRECT("作業シート!"&amp;MATCH("番号",作業シート!$A:$A,0)&amp;":"&amp;MATCH("番号",作業シート!$A:$A,0)),0),4,1),2)))</f>
        <v>X</v>
      </c>
      <c r="AL1" s="82" t="str">
        <f ca="1">IF(AL2="","A",IF(MATCH(AL2,INDIRECT("作業シート!"&amp;MATCH("番号",作業シート!$A:$A,0)&amp;":"&amp;MATCH("番号",作業シート!$A:$A,0)),0)&lt;=26,LEFT(ADDRESS(5,MATCH(AL2,INDIRECT("作業シート!"&amp;MATCH("番号",作業シート!$A:$A,0)&amp;":"&amp;MATCH("番号",作業シート!$A:$A,0)),0),4,1),1),LEFT(ADDRESS(5,MATCH(AL2,INDIRECT("作業シート!"&amp;MATCH("番号",作業シート!$A:$A,0)&amp;":"&amp;MATCH("番号",作業シート!$A:$A,0)),0),4,1),2)))</f>
        <v>AB</v>
      </c>
    </row>
    <row r="2" spans="1:45" ht="18" customHeight="1">
      <c r="B2" s="12" t="str">
        <f ca="1">IF(COUNTIF(C:C,"")=0,"エラーはありません","エラー内容を御確認ください（※赤文字の場合は疑義照会の対象です。このまま提出すると、集計に遅れが出ます。）")</f>
        <v>エラー内容を御確認ください（※赤文字の場合は疑義照会の対象です。このまま提出すると、集計に遅れが出ます。）</v>
      </c>
      <c r="E2" s="78" t="str">
        <f>IF(E4="","","*"&amp;E4&amp;"*")</f>
        <v>*設置者名*</v>
      </c>
      <c r="F2" s="78" t="str">
        <f t="shared" ref="F2:AL2" si="0">IF(F4="","","*"&amp;F4&amp;"*")</f>
        <v>*幼稚園名*</v>
      </c>
      <c r="G2" s="78" t="str">
        <f t="shared" si="0"/>
        <v>*事業区分*</v>
      </c>
      <c r="H2" s="85" t="str">
        <f t="shared" si="0"/>
        <v/>
      </c>
      <c r="I2" s="85" t="str">
        <f t="shared" si="0"/>
        <v/>
      </c>
      <c r="J2" s="82" t="str">
        <f t="shared" si="0"/>
        <v>*構造*</v>
      </c>
      <c r="K2" s="82" t="str">
        <f t="shared" si="0"/>
        <v>*建築面積*</v>
      </c>
      <c r="L2" s="82" t="str">
        <f t="shared" si="0"/>
        <v>*補助資格面積*</v>
      </c>
      <c r="M2" s="82" t="str">
        <f t="shared" si="0"/>
        <v>*耐震指数*</v>
      </c>
      <c r="N2" s="82" t="str">
        <f t="shared" ref="N2" si="1">IF(N4="","","*"&amp;N4&amp;"*")</f>
        <v>*耐震値*</v>
      </c>
      <c r="O2" s="82" t="str">
        <f t="shared" si="0"/>
        <v>*築年数*</v>
      </c>
      <c r="P2" s="82" t="str">
        <f t="shared" si="0"/>
        <v>*補助対象工事費*</v>
      </c>
      <c r="Q2" s="89" t="str">
        <f t="shared" si="0"/>
        <v>*補助率*</v>
      </c>
      <c r="R2" s="83" t="str">
        <f t="shared" si="0"/>
        <v>*補助率*</v>
      </c>
      <c r="S2" s="83" t="str">
        <f t="shared" si="0"/>
        <v>*補助率*</v>
      </c>
      <c r="T2" s="83" t="str">
        <f t="shared" si="0"/>
        <v>*補助率*</v>
      </c>
      <c r="U2" s="83" t="str">
        <f t="shared" si="0"/>
        <v>*補助率*</v>
      </c>
      <c r="V2" s="83" t="str">
        <f t="shared" si="0"/>
        <v>*補助率*</v>
      </c>
      <c r="W2" s="83" t="str">
        <f t="shared" si="0"/>
        <v>*補助率*</v>
      </c>
      <c r="X2" s="83" t="str">
        <f t="shared" si="0"/>
        <v>*補助率*</v>
      </c>
      <c r="Y2" s="83" t="str">
        <f t="shared" si="0"/>
        <v>*補助率*</v>
      </c>
      <c r="Z2" s="83" t="str">
        <f t="shared" si="0"/>
        <v>*補助率*</v>
      </c>
      <c r="AA2" s="83" t="str">
        <f t="shared" si="0"/>
        <v>*補助率*</v>
      </c>
      <c r="AB2" s="83" t="str">
        <f t="shared" si="0"/>
        <v>*補助率*</v>
      </c>
      <c r="AC2" s="82" t="str">
        <f t="shared" si="0"/>
        <v>*補助金*</v>
      </c>
      <c r="AD2" s="82" t="str">
        <f t="shared" si="0"/>
        <v>*契約日*</v>
      </c>
      <c r="AE2" s="84" t="str">
        <f t="shared" si="0"/>
        <v/>
      </c>
      <c r="AF2" s="84" t="str">
        <f t="shared" si="0"/>
        <v/>
      </c>
      <c r="AG2" s="84" t="str">
        <f t="shared" si="0"/>
        <v/>
      </c>
      <c r="AH2" s="82" t="str">
        <f t="shared" si="0"/>
        <v>*工期*</v>
      </c>
      <c r="AI2" s="82" t="str">
        <f t="shared" si="0"/>
        <v/>
      </c>
      <c r="AJ2" s="82" t="str">
        <f t="shared" si="0"/>
        <v>*認定こども園かどうか*</v>
      </c>
      <c r="AK2" s="82" t="str">
        <f t="shared" si="0"/>
        <v>*認定こども園への移行予定*</v>
      </c>
      <c r="AL2" s="82" t="str">
        <f t="shared" si="0"/>
        <v>*備考*</v>
      </c>
    </row>
    <row r="3" spans="1:45" s="98" customFormat="1" ht="18" customHeight="1">
      <c r="B3" s="13" t="s">
        <v>63</v>
      </c>
      <c r="C3" s="99" t="s">
        <v>64</v>
      </c>
      <c r="E3" s="100" t="s">
        <v>138</v>
      </c>
      <c r="F3" s="100"/>
      <c r="G3" s="100"/>
      <c r="H3" s="101" t="s">
        <v>139</v>
      </c>
      <c r="I3" s="102"/>
      <c r="Q3" s="103" t="s">
        <v>140</v>
      </c>
      <c r="R3" s="104"/>
      <c r="S3" s="104"/>
      <c r="T3" s="104"/>
      <c r="U3" s="104"/>
      <c r="V3" s="104"/>
      <c r="W3" s="104"/>
      <c r="X3" s="104"/>
      <c r="Y3" s="104"/>
      <c r="Z3" s="104"/>
      <c r="AA3" s="104"/>
      <c r="AB3" s="104"/>
      <c r="AE3" s="105" t="s">
        <v>141</v>
      </c>
      <c r="AF3" s="105"/>
      <c r="AG3" s="105"/>
      <c r="AM3" s="106" t="s">
        <v>142</v>
      </c>
      <c r="AN3" s="106"/>
      <c r="AO3" s="106"/>
      <c r="AP3" s="107"/>
      <c r="AQ3" s="108"/>
      <c r="AR3" s="107"/>
      <c r="AS3" s="108"/>
    </row>
    <row r="4" spans="1:45" ht="18" customHeight="1">
      <c r="A4" s="87">
        <f>MATCH("番号",作業シート!A:A,0)</f>
        <v>12</v>
      </c>
      <c r="B4" s="13" t="s">
        <v>65</v>
      </c>
      <c r="C4" s="16" t="str">
        <f>IF(作業シート!B14="","",IF(COUNTIF(作業シート!B11,"*都道府県*")&gt;0,"B4セルに都道府県番号を記入してください。",""))</f>
        <v/>
      </c>
      <c r="E4" s="78" t="s">
        <v>121</v>
      </c>
      <c r="F4" s="78" t="s">
        <v>124</v>
      </c>
      <c r="G4" s="78" t="s">
        <v>86</v>
      </c>
      <c r="H4" s="85"/>
      <c r="I4" s="79"/>
      <c r="J4" s="82" t="s">
        <v>17</v>
      </c>
      <c r="K4" s="82" t="s">
        <v>125</v>
      </c>
      <c r="L4" s="82" t="s">
        <v>126</v>
      </c>
      <c r="M4" s="82" t="s">
        <v>67</v>
      </c>
      <c r="N4" s="82" t="s">
        <v>134</v>
      </c>
      <c r="O4" s="82" t="s">
        <v>10</v>
      </c>
      <c r="P4" s="82" t="s">
        <v>127</v>
      </c>
      <c r="Q4" s="89" t="s">
        <v>15</v>
      </c>
      <c r="R4" s="83" t="s">
        <v>15</v>
      </c>
      <c r="S4" s="83" t="s">
        <v>15</v>
      </c>
      <c r="T4" s="83" t="s">
        <v>15</v>
      </c>
      <c r="U4" s="83" t="s">
        <v>15</v>
      </c>
      <c r="V4" s="83" t="s">
        <v>15</v>
      </c>
      <c r="W4" s="83" t="s">
        <v>15</v>
      </c>
      <c r="X4" s="83" t="s">
        <v>15</v>
      </c>
      <c r="Y4" s="83" t="s">
        <v>15</v>
      </c>
      <c r="Z4" s="83" t="s">
        <v>15</v>
      </c>
      <c r="AA4" s="83" t="s">
        <v>15</v>
      </c>
      <c r="AB4" s="83" t="s">
        <v>15</v>
      </c>
      <c r="AC4" s="82" t="s">
        <v>68</v>
      </c>
      <c r="AD4" s="82" t="s">
        <v>69</v>
      </c>
      <c r="AE4" s="84"/>
      <c r="AF4" s="84"/>
      <c r="AG4" s="84"/>
      <c r="AH4" s="82" t="s">
        <v>70</v>
      </c>
      <c r="AI4" s="82"/>
      <c r="AJ4" s="82" t="s">
        <v>128</v>
      </c>
      <c r="AK4" s="82" t="s">
        <v>129</v>
      </c>
      <c r="AL4" s="82" t="s">
        <v>71</v>
      </c>
      <c r="AM4" s="94"/>
      <c r="AN4" s="94"/>
      <c r="AO4" s="94"/>
      <c r="AP4" s="109"/>
      <c r="AQ4" s="110"/>
      <c r="AR4" s="109"/>
      <c r="AS4" s="110"/>
    </row>
    <row r="5" spans="1:45" ht="18" customHeight="1" thickBot="1">
      <c r="A5" s="88">
        <f>SUM(A4,1)</f>
        <v>13</v>
      </c>
      <c r="B5" s="13" t="s">
        <v>66</v>
      </c>
      <c r="C5" s="16" t="str">
        <f>IF(作業シート!B14="","",IF(COUNTIF(作業シート!C11,"*都道府県*")&gt;0,"C4セルに都道府県名を記入してください。",""))</f>
        <v/>
      </c>
      <c r="E5" s="120"/>
      <c r="F5" s="120"/>
      <c r="G5" s="120"/>
      <c r="H5" s="121" t="s">
        <v>130</v>
      </c>
      <c r="I5" s="122" t="s">
        <v>131</v>
      </c>
      <c r="J5" s="123"/>
      <c r="K5" s="123"/>
      <c r="L5" s="123"/>
      <c r="M5" s="123"/>
      <c r="N5" s="123"/>
      <c r="O5" s="123"/>
      <c r="P5" s="123"/>
      <c r="Q5" s="124"/>
      <c r="R5" s="125" t="s">
        <v>90</v>
      </c>
      <c r="S5" s="125" t="s">
        <v>91</v>
      </c>
      <c r="T5" s="125" t="s">
        <v>92</v>
      </c>
      <c r="U5" s="125" t="s">
        <v>93</v>
      </c>
      <c r="V5" s="125" t="s">
        <v>94</v>
      </c>
      <c r="W5" s="125" t="s">
        <v>95</v>
      </c>
      <c r="X5" s="125" t="s">
        <v>98</v>
      </c>
      <c r="Y5" s="125" t="s">
        <v>93</v>
      </c>
      <c r="Z5" s="125" t="s">
        <v>94</v>
      </c>
      <c r="AA5" s="125" t="s">
        <v>100</v>
      </c>
      <c r="AB5" s="126" t="s">
        <v>96</v>
      </c>
      <c r="AC5" s="123"/>
      <c r="AD5" s="123"/>
      <c r="AE5" s="127" t="s">
        <v>101</v>
      </c>
      <c r="AF5" s="127"/>
      <c r="AG5" s="127"/>
      <c r="AH5" s="123"/>
      <c r="AI5" s="123" t="s">
        <v>97</v>
      </c>
      <c r="AJ5" s="123"/>
      <c r="AK5" s="123"/>
      <c r="AL5" s="123"/>
      <c r="AM5" s="128" t="s">
        <v>86</v>
      </c>
      <c r="AN5" s="128" t="s">
        <v>136</v>
      </c>
      <c r="AO5" s="128" t="s">
        <v>117</v>
      </c>
      <c r="AP5" s="129" t="s">
        <v>116</v>
      </c>
      <c r="AQ5" s="130" t="s">
        <v>118</v>
      </c>
      <c r="AR5" s="129" t="s">
        <v>88</v>
      </c>
      <c r="AS5" s="130" t="s">
        <v>137</v>
      </c>
    </row>
    <row r="6" spans="1:45" ht="18" customHeight="1" thickTop="1">
      <c r="A6" s="10">
        <f t="shared" ref="A6:A69" si="2">SUM(A5,1)</f>
        <v>14</v>
      </c>
      <c r="B6" s="13" t="s">
        <v>72</v>
      </c>
      <c r="C6" s="16" t="str">
        <f ca="1">IF(COUNTIF(E5:AL5,"*申請できません*")&gt;0,"認定こども園は申請できません。",AQ6&amp;AS6&amp;E6&amp;F6&amp;G6&amp;I6&amp;J6&amp;K6&amp;L6&amp;M6&amp;N6&amp;O6&amp;P6&amp;Q6&amp;AC6&amp;AD6&amp;AE6&amp;AF6&amp;AG6&amp;AH6&amp;AI6&amp;AJ6&amp;AK6&amp;AL6)</f>
        <v/>
      </c>
      <c r="E6" s="80" t="str" cm="1">
        <f t="array" aca="1" ref="E6" ca="1">IF(COUNTIF(INDIRECT("作業シート!$"&amp;$E$1&amp;$A6&amp;":$"&amp;$G$1&amp;$A6),"&lt;&gt;"&amp;"")=0,"",IF(INDIRECT("作業シート!"&amp;E$1&amp;$A6)&lt;&gt;"","",E$4&amp;"を記入してください。"))</f>
        <v/>
      </c>
      <c r="F6" s="80" t="str" cm="1">
        <f t="array" aca="1" ref="F6" ca="1">IF(COUNTIF(INDIRECT("作業シート!$"&amp;$E$1&amp;$A6&amp;":$"&amp;$G$1&amp;$A6),"&lt;&gt;"&amp;"")=0,"",IF(INDIRECT("作業シート!"&amp;F$1&amp;$A6)&lt;&gt;"","",F$4&amp;"を記入してください。"))</f>
        <v/>
      </c>
      <c r="G6" s="80" t="str" cm="1">
        <f t="array" aca="1" ref="G6" ca="1">IF(COUNTIF(INDIRECT("作業シート!$"&amp;$E$1&amp;$A6&amp;":$"&amp;$G$1&amp;$A6),"&lt;&gt;"&amp;"")=0,"",IF(INDIRECT("作業シート!"&amp;G$1&amp;$A6)&lt;&gt;"","",G$4&amp;"を記入してください。"))</f>
        <v/>
      </c>
      <c r="H6" s="86" t="str" cm="1">
        <f t="array" aca="1" ref="H6" ca="1">IF(COUNTIF(INDIRECT("作業シート!$"&amp;$E$1&amp;$A6&amp;":$"&amp;$G$1&amp;$A6),"&lt;&gt;"&amp;"")=0,"",INDIRECT("作業シート!"&amp;E$1&amp;A6)&amp;INDIRECT("作業シート!"&amp;F$1&amp;A6)&amp;INDIRECT("作業シート!"&amp;G$1&amp;A6))</f>
        <v/>
      </c>
      <c r="I6" s="81" t="str">
        <f ca="1">IF(H6="","",IF(COUNTIF(H:H,H6)=1,"","ひとつの事業区分に対し、複数行で申請していませんか？　特別な理由がある場合は、「備考」欄で御説明ください　"))</f>
        <v/>
      </c>
      <c r="J6" s="112" t="str" cm="1">
        <f t="array" aca="1" ref="J6" ca="1">IF(INDIRECT("作業シート!$"&amp;$G$1&amp;$A6)&lt;&gt;"",IF(SUM(COUNTIF(INDIRECT("作業シート!$"&amp;$G$1&amp;$A6),"*増築*"),COUNTIF(INDIRECT("作業シート!$"&amp;$G$1&amp;$A6),"*改築*"))&gt;0,IF(INDIRECT("作業シート!"&amp;J$1&amp;$A6)&lt;&gt;"","",J$4&amp;"をプルダウンから選択してください。"),""),"")</f>
        <v/>
      </c>
      <c r="K6" s="112" t="str" cm="1">
        <f t="array" aca="1" ref="K6" ca="1">IF(INDIRECT("作業シート!$"&amp;$G$1&amp;$A6)&lt;&gt;"",IF(SUM(COUNTIF(INDIRECT("作業シート!$"&amp;$G$1&amp;$A6),"*増築*"),COUNTIF(INDIRECT("作業シート!$"&amp;$G$1&amp;$A6),"*改築*"))&gt;0,IF(INDIRECT("作業シート!"&amp;K$1&amp;$A6)&lt;&gt;"","",K$4&amp;"を記入してください。"),""),"")</f>
        <v/>
      </c>
      <c r="L6" s="112" t="str" cm="1">
        <f t="array" aca="1" ref="L6" ca="1">IF(INDIRECT("作業シート!$"&amp;$G$1&amp;$A6)&lt;&gt;"",IF(SUM(COUNTIF(INDIRECT("作業シート!$"&amp;$G$1&amp;$A6),"*増築*"),COUNTIF(INDIRECT("作業シート!$"&amp;$G$1&amp;$A6),"*改築*"))&gt;0,IF(INDIRECT("作業シート!"&amp;L$1&amp;$A6)&lt;&gt;"","",L$4&amp;"を記入してください。"),""),"")</f>
        <v/>
      </c>
      <c r="M6" s="112" t="str" cm="1">
        <f t="array" aca="1" ref="M6" ca="1">IF(INDIRECT("作業シート!$"&amp;$G$1&amp;$A6)&lt;&gt;"",IF(SUM(COUNTIF(INDIRECT("作業シート!$"&amp;$G$1&amp;$A6),"耐震補強"),COUNTIF(INDIRECT("作業シート!$"&amp;$G$1&amp;$A6),"改築（改築）"))&gt;0,IF(INDIRECT("作業シート!"&amp;M$1&amp;$A6)&lt;&gt;"","",M$4&amp;"を確認してください。"),""),"")</f>
        <v/>
      </c>
      <c r="N6" s="112" t="str" cm="1">
        <f t="array" aca="1" ref="N6" ca="1">IF(INDIRECT("作業シート!$"&amp;$G$1&amp;$A6)&lt;&gt;"",IF(SUM(COUNTIF(INDIRECT("作業シート!$"&amp;$G$1&amp;$A6),"耐震補強"),COUNTIF(INDIRECT("作業シート!$"&amp;$G$1&amp;$A6),"改築（改築）"))&gt;0,IF(INDIRECT("作業シート!"&amp;N$1&amp;$A6)&lt;&gt;"","",M$4&amp;"を記入してください。"),""),"")</f>
        <v/>
      </c>
      <c r="O6" s="112" t="str" cm="1">
        <f t="array" aca="1" ref="O6" ca="1">IF(INDIRECT("作業シート!$"&amp;$G$1&amp;$A6)&lt;&gt;"",IF(SUM(COUNTIF(INDIRECT("作業シート!"&amp;AL$1&amp;$A6),"*築年数*"),COUNTIF(INDIRECT("作業シート!"&amp;AL$1&amp;$A6),"*経年*"),COUNTIF(INDIRECT("作業シート!$"&amp;$G$1&amp;$A6),"*その他*"))&gt;1,IF(INDIRECT("作業シート!"&amp;O$1&amp;$A6)&lt;&gt;"","","（「築年数経過」の場合は、必ず築年数を記入してください。"),""),"")</f>
        <v/>
      </c>
      <c r="P6" s="112" t="str" cm="1">
        <f t="array" aca="1" ref="P6" ca="1">IF(INDIRECT("作業シート!$"&amp;$G$1&amp;$A6)&lt;&gt;"",IF(INDIRECT("作業シート!"&amp;P$1&amp;$A6)="",P$4&amp;"を入力してください。",""),"")</f>
        <v/>
      </c>
      <c r="Q6" s="113" t="str" cm="1">
        <f t="array" aca="1" ref="Q6" ca="1">IF(INDIRECT("作業シート!$"&amp;$G$1&amp;$A6)&lt;&gt;"",R6,"")</f>
        <v/>
      </c>
      <c r="R6" s="114" t="str" cm="1">
        <f t="array" aca="1" ref="R6" ca="1">IF(INDIRECT("作業シート!$"&amp;$G$1&amp;$A6)&lt;&gt;"",IF(INDIRECT("作業シート!$"&amp;R$1&amp;$A6)="",R$4&amp;"を確認してください。",S6),"空欄")</f>
        <v>空欄</v>
      </c>
      <c r="S6" s="114" t="str" cm="1">
        <f t="array" aca="1" ref="S6" ca="1">IF(INDIRECT("作業シート!$"&amp;G$1&amp;$A6)="特別防犯対策",IF(INDIRECT("作業シート!$"&amp;R$1&amp;$A6)=2,"","特別防犯対策の補助率は１／２です。"),T6)</f>
        <v>補助率を確認してください。</v>
      </c>
      <c r="T6" s="114" t="str" cm="1">
        <f t="array" aca="1" ref="T6" ca="1">IF(INDIRECT("作業シート!$"&amp;G$1&amp;$A6)="耐震補強",U6,X6)</f>
        <v>補助率を確認してください。</v>
      </c>
      <c r="U6" s="114" t="str" cm="1">
        <f t="array" aca="1" ref="U6" ca="1">IF(INDIRECT("作業シート!$"&amp;M$1&amp;$A6)="Iw",V6,W6)</f>
        <v>補助率は１／２です。</v>
      </c>
      <c r="V6" s="114" t="str" cm="1">
        <f t="array" aca="1" ref="V6" ca="1">IF(INDIRECT("作業シート!$"&amp;N$1&amp;$A6)&lt;0.7,IF(INDIRECT("作業シート!"&amp;V$1&amp;$A6)=2,"","補助率は１／２です。"),IF(0.7&lt;=INDIRECT("作業シート!$"&amp;N$1&amp;$A6),IF(INDIRECT("作業シート!$"&amp;N$1&amp;$A6)&lt;1.1,IF(INDIRECT("作業シート!"&amp;V$1&amp;$A6)=3,"","補助率は１／３です。"),"耐震補強の補助要件を満たしていません。")))</f>
        <v>補助率は１／２です。</v>
      </c>
      <c r="W6" s="114" t="str" cm="1">
        <f t="array" aca="1" ref="W6" ca="1">IF(INDIRECT("作業シート!$"&amp;N$1&amp;$A6)&lt;0.3,IF(INDIRECT("作業シート!"&amp;W$1&amp;$A6)=2,"","補助率は１／２です。"),IF(0.3&lt;=INDIRECT("作業シート!$"&amp;N$1&amp;$A6),IF(INDIRECT("作業シート!$"&amp;N$1&amp;$A6)&lt;0.7,IF(INDIRECT("作業シート!"&amp;W$1&amp;$A6)=3,"","補助率は１／３です。"),"耐震補強の補助要件を満たしていません。")))</f>
        <v>補助率は１／２です。</v>
      </c>
      <c r="X6" s="114" t="str" cm="1">
        <f t="array" aca="1" ref="X6" ca="1">IF(INDIRECT("作業シート!$"&amp;G$1&amp;$A6)="改築（耐震）",Y6,AB6)</f>
        <v>補助率を確認してください。</v>
      </c>
      <c r="Y6" s="114" t="str" cm="1">
        <f t="array" aca="1" ref="Y6" ca="1">IF(INDIRECT("作業シート!$"&amp;M$1&amp;$A6)="Iw",Z6,AA6)</f>
        <v>補助率を確認してください。</v>
      </c>
      <c r="Z6" s="114" t="str" cm="1">
        <f t="array" aca="1" ref="Z6" ca="1">IF(INDIRECT("作業シート!$"&amp;N$1&amp;$A6)&lt;1.1,AB6,"改築（耐震）の補助要件を満たしていません。")</f>
        <v>補助率を確認してください。</v>
      </c>
      <c r="AA6" s="114" t="str" cm="1">
        <f t="array" aca="1" ref="AA6" ca="1">IF(INDIRECT("作業シート!$"&amp;N$1&amp;$A6)&lt;0.7,AB6,"改築（耐震）の補助要件を満たしていません。")</f>
        <v>補助率を確認してください。</v>
      </c>
      <c r="AB6" s="114" t="str" cm="1">
        <f t="array" aca="1" ref="AB6" ca="1">IF(INDIRECT("作業シート!$"&amp;AB$1&amp;$A6)=3,"",AB$4&amp;"を確認してください。")</f>
        <v>補助率を確認してください。</v>
      </c>
      <c r="AC6" s="112" t="str" cm="1">
        <f t="array" aca="1" ref="AC6" ca="1">IF(INDIRECT("作業シート!$"&amp;$G$1&amp;$A6)&lt;&gt;"",IF(INDIRECT("作業シート!$"&amp;P$1&amp;$A6)="","",IF(INDIRECT("作業シート!$"&amp;Q$1&amp;$A6)="","",IF(ROUNDDOWN(INDIRECT("作業シート!$"&amp;P$1&amp;$A6)/INDIRECT("作業シート!$"&amp;Q$1&amp;$A6),0)=INDIRECT("作業シート!$"&amp;AC$1&amp;$A6),"","補助金算定額に誤りがあります。"))),"")</f>
        <v/>
      </c>
      <c r="AD6" s="112" t="str" cm="1">
        <f t="array" aca="1" ref="AD6" ca="1">IF(INDIRECT("作業シート!$"&amp;$G$1&amp;$A6)&lt;&gt;"",IF(INDIRECT("作業シート!$"&amp;AD$1&amp;$A6)="",AD$4&amp;"を入力してください。",""),"")</f>
        <v/>
      </c>
      <c r="AE6" s="115" t="str" cm="1">
        <f t="array" aca="1" ref="AE6" ca="1">IF(INDIRECT("作業シート!$"&amp;$G$1&amp;$A6)="","",IF(INDIRECT("作業シート!$"&amp;AE$1&amp;"$"&amp;$A$4)="","",IF(INDIRECT("作業シート!$"&amp;AE$1&amp;$A6)&lt;&gt;"","",INDIRECT("作業シート!$"&amp;AE$1&amp;"$"&amp;$A$4)&amp;"を入力してください。")))</f>
        <v/>
      </c>
      <c r="AF6" s="115" t="str" cm="1">
        <f t="array" aca="1" ref="AF6" ca="1">IF(INDIRECT("作業シート!$"&amp;$G$1&amp;$A6)="","",IF(INDIRECT("作業シート!$"&amp;AF$1&amp;"$"&amp;$A$4)="","",IF(INDIRECT("作業シート!$"&amp;AF$1&amp;$A6)&lt;&gt;"","",INDIRECT("作業シート!$"&amp;AF$1&amp;"$"&amp;$A$4)&amp;"を入力してください。")))</f>
        <v/>
      </c>
      <c r="AG6" s="115" t="str" cm="1">
        <f t="array" aca="1" ref="AG6" ca="1">IF(INDIRECT("作業シート!$"&amp;$G$1&amp;$A6)="","",IF(INDIRECT("作業シート!$"&amp;AG$1&amp;"$"&amp;$A$4)="","",IF(INDIRECT("作業シート!$"&amp;AG$1&amp;$A6)&lt;&gt;"","",INDIRECT("作業シート!$"&amp;AG$1&amp;"$"&amp;$A$4)&amp;"を入力してください。")))</f>
        <v/>
      </c>
      <c r="AH6" s="112" t="str" cm="1">
        <f t="array" aca="1" ref="AH6" ca="1">IF(INDIRECT("作業シート!$"&amp;$G$1&amp;$A6)&lt;&gt;"",IF(INDIRECT("作業シート!$"&amp;AH$1&amp;$A6)="",AH$4&amp;"を入力してください。",""),"")</f>
        <v/>
      </c>
      <c r="AI6" s="112" t="str" cm="1">
        <f t="array" aca="1" ref="AI6" ca="1">IF(INDIRECT("作業シート!$"&amp;$G$1&amp;$A6)&lt;&gt;"",IF(INDIRECT("作業シート!$"&amp;AI$1&amp;$A6)="","早期着工の有無を選択してください。",""),"")</f>
        <v/>
      </c>
      <c r="AJ6" s="112" t="str" cm="1">
        <f t="array" aca="1" ref="AJ6" ca="1">IF(INDIRECT("作業シート!$"&amp;$G$1&amp;$A6)&lt;&gt;"",IF(INDIRECT("作業シート!$"&amp;AJ$1&amp;$A6)="","認定こども園であるかを選択してください。",IF(INDIRECT("作業シート!$"&amp;AJ$1&amp;$A6)="○","認定こども園は申請できません。","")),"")</f>
        <v/>
      </c>
      <c r="AK6" s="112" t="str" cm="1">
        <f t="array" aca="1" ref="AK6" ca="1">IF(INDIRECT("作業シート!$"&amp;$G$1&amp;$A6)&lt;&gt;"",IF(INDIRECT("作業シート!$"&amp;AK$1&amp;$A6)="","認定こども園移行予定の有無を選択してください。",IF(INDIRECT("作業シート!$"&amp;AK$1&amp;$A6)="移行済み",IF(INDIRECT("作業シート!$"&amp;AJ$1&amp;$A6)="○","","W列の回答と矛盾しています。"),IF(INDIRECT("作業シート!$"&amp;AK$1&amp;$A6)="×","","具体な移行時期が決まっている場合は、備考欄（Y列）に移行時期を記入してください　"))),"")</f>
        <v/>
      </c>
      <c r="AL6" s="112" t="str" cm="1">
        <f t="array" aca="1" ref="AL6" ca="1">IF(INDIRECT("作業シート!$"&amp;$G$1&amp;$A6)&lt;&gt;"",IF(INDIRECT("作業シート!$"&amp;AL$1&amp;$A6)="","備考欄（Ｙ列）に整備の内容を記入してください（ここにない工事を、採択後に追加することは出来ません）",""),"")</f>
        <v/>
      </c>
      <c r="AM6" s="116" t="str" cm="1">
        <f t="array" aca="1" ref="AM6" ca="1">IF(INDIRECT("作業シート!$"&amp;$G$1&amp;$A6)="","",IF(SUM(COUNTIF(H6,"*運動広場*"),COUNTIF(H6,"*集会施設*"),COUNTIF(H6,"*学習施設*"))&gt;0,"屋外教育",INDIRECT("作業シート!"&amp;G$1&amp;$A6)))</f>
        <v/>
      </c>
      <c r="AN6" s="117" t="str">
        <f ca="1">IF(AM6="屋外教育",SUBSTITUTE(SUBSTITUTE(SUBSTITUTE(H6,"（運動広場）",""),"（集会施設）",""),"（学習施設）",""),"")</f>
        <v/>
      </c>
      <c r="AO6" s="117" t="str" cm="1">
        <f t="array" aca="1" ref="AO6" ca="1">IF(INDIRECT("作業シート!$"&amp;$G$1&amp;$A6)="","",INDIRECT("作業シート!"&amp;P$1&amp;$A6))</f>
        <v/>
      </c>
      <c r="AP6" s="118" t="str">
        <f ca="1">IF(AM6="","",VLOOKUP(AM6,Sheet1!J:O,5,FALSE))</f>
        <v/>
      </c>
      <c r="AQ6" s="119" t="str" cm="1">
        <f t="array" aca="1" ref="AQ6" ca="1">IF(INDIRECT("作業シート!$"&amp;$G$1&amp;$A6)="","",IF(ISERROR(AP6+1),"",IF(AO6&lt;=AP6,"","補助対象工事費が上限額を超えています。")))</f>
        <v/>
      </c>
      <c r="AR6" s="118" t="str">
        <f ca="1">IF(AM6="","",VLOOKUP(AM6,Sheet1!J:O,6,FALSE))</f>
        <v/>
      </c>
      <c r="AS6" s="119" t="str" cm="1">
        <f t="array" aca="1" ref="AS6" ca="1">IF(INDIRECT("作業シート!$"&amp;$G$1&amp;$A6)="","",IF(ISERROR(AR6+1),"",IF(IF(AM6="屋外教育",SUMIF(AN:AN,AN6,AO:AO),AO6)&gt;=AR6,"","補助対象工事費が下限額に達していません。")))</f>
        <v/>
      </c>
    </row>
    <row r="7" spans="1:45" ht="18" customHeight="1">
      <c r="A7" s="10">
        <f t="shared" si="2"/>
        <v>15</v>
      </c>
      <c r="B7" s="13" t="s">
        <v>73</v>
      </c>
      <c r="C7" s="16" t="str">
        <f t="shared" ref="C7:C25" ca="1" si="3">IF(COUNTIF(E6:AL6,"*申請できません*")&gt;0,"認定こども園は申請できません。",AQ7&amp;AS7&amp;E7&amp;F7&amp;G7&amp;I7&amp;J7&amp;K7&amp;L7&amp;M7&amp;N7&amp;O7&amp;P7&amp;Q7&amp;AC7&amp;AD7&amp;AE7&amp;AF7&amp;AG7&amp;AH7&amp;AI7&amp;AJ7&amp;AK7&amp;AL7)</f>
        <v/>
      </c>
      <c r="E7" s="78" t="str" cm="1">
        <f t="array" aca="1" ref="E7" ca="1">IF(COUNTIF(INDIRECT("作業シート!$"&amp;$E$1&amp;$A7&amp;":$"&amp;$G$1&amp;$A7),"&lt;&gt;"&amp;"")=0,"",IF(INDIRECT("作業シート!"&amp;E$1&amp;$A7)&lt;&gt;"","",E$4&amp;"を記入してください。"))</f>
        <v/>
      </c>
      <c r="F7" s="78" t="str" cm="1">
        <f t="array" aca="1" ref="F7" ca="1">IF(COUNTIF(INDIRECT("作業シート!$"&amp;$E$1&amp;$A7&amp;":$"&amp;$G$1&amp;$A7),"&lt;&gt;"&amp;"")=0,"",IF(INDIRECT("作業シート!"&amp;F$1&amp;$A7)&lt;&gt;"","",F$4&amp;"を記入してください。"))</f>
        <v/>
      </c>
      <c r="G7" s="78" t="str" cm="1">
        <f t="array" aca="1" ref="G7" ca="1">IF(COUNTIF(INDIRECT("作業シート!$"&amp;$E$1&amp;$A7&amp;":$"&amp;$G$1&amp;$A7),"&lt;&gt;"&amp;"")=0,"",IF(INDIRECT("作業シート!"&amp;G$1&amp;$A7)&lt;&gt;"","",G$4&amp;"を記入してください。"))</f>
        <v/>
      </c>
      <c r="H7" s="85" t="str" cm="1">
        <f t="array" aca="1" ref="H7" ca="1">IF(COUNTIF(INDIRECT("作業シート!$"&amp;$E$1&amp;$A7&amp;":$"&amp;$G$1&amp;$A7),"&lt;&gt;"&amp;"")=0,"",INDIRECT("作業シート!"&amp;E$1&amp;A7)&amp;INDIRECT("作業シート!"&amp;F$1&amp;A7)&amp;INDIRECT("作業シート!"&amp;G$1&amp;A7))</f>
        <v/>
      </c>
      <c r="I7" s="79" t="str">
        <f t="shared" ref="I7:I25" ca="1" si="4">IF(H7="","",IF(COUNTIF(H:H,H7)=1,"","ひとつの事業区分に対し、複数行で申請していませんか？　特別な理由がある場合は、「備考」欄で御説明ください　"))</f>
        <v/>
      </c>
      <c r="J7" s="82" t="str" cm="1">
        <f t="array" aca="1" ref="J7" ca="1">IF(INDIRECT("作業シート!$"&amp;$G$1&amp;$A7)&lt;&gt;"",IF(SUM(COUNTIF(INDIRECT("作業シート!$"&amp;$G$1&amp;$A7),"*増築*"),COUNTIF(INDIRECT("作業シート!$"&amp;$G$1&amp;$A7),"*改築*"))&gt;0,IF(INDIRECT("作業シート!"&amp;J$1&amp;$A7)&lt;&gt;"","",J$4&amp;"をプルダウンから選択してください。"),""),"")</f>
        <v/>
      </c>
      <c r="K7" s="82" t="str" cm="1">
        <f t="array" aca="1" ref="K7" ca="1">IF(INDIRECT("作業シート!$"&amp;$G$1&amp;$A7)&lt;&gt;"",IF(SUM(COUNTIF(INDIRECT("作業シート!$"&amp;$G$1&amp;$A7),"*増築*"),COUNTIF(INDIRECT("作業シート!$"&amp;$G$1&amp;$A7),"*改築*"))&gt;0,IF(INDIRECT("作業シート!"&amp;K$1&amp;$A7)&lt;&gt;"","",K$4&amp;"を記入してください。"),""),"")</f>
        <v/>
      </c>
      <c r="L7" s="82" t="str" cm="1">
        <f t="array" aca="1" ref="L7" ca="1">IF(INDIRECT("作業シート!$"&amp;$G$1&amp;$A7)&lt;&gt;"",IF(SUM(COUNTIF(INDIRECT("作業シート!$"&amp;$G$1&amp;$A7),"*増築*"),COUNTIF(INDIRECT("作業シート!$"&amp;$G$1&amp;$A7),"*改築*"))&gt;0,IF(INDIRECT("作業シート!"&amp;L$1&amp;$A7)&lt;&gt;"","",L$4&amp;"を記入してください。"),""),"")</f>
        <v/>
      </c>
      <c r="M7" s="82" t="str" cm="1">
        <f t="array" aca="1" ref="M7" ca="1">IF(INDIRECT("作業シート!$"&amp;$G$1&amp;$A7)&lt;&gt;"",IF(SUM(COUNTIF(INDIRECT("作業シート!$"&amp;$G$1&amp;$A7),"耐震補強"),COUNTIF(INDIRECT("作業シート!$"&amp;$G$1&amp;$A7),"改築（改築）"))&gt;0,IF(INDIRECT("作業シート!"&amp;M$1&amp;$A7)&lt;&gt;"","",M$4&amp;"を確認してください。"),""),"")</f>
        <v/>
      </c>
      <c r="N7" s="82" t="str" cm="1">
        <f t="array" aca="1" ref="N7" ca="1">IF(INDIRECT("作業シート!$"&amp;$G$1&amp;$A7)&lt;&gt;"",IF(SUM(COUNTIF(INDIRECT("作業シート!$"&amp;$G$1&amp;$A7),"耐震補強"),COUNTIF(INDIRECT("作業シート!$"&amp;$G$1&amp;$A7),"改築（改築）"))&gt;0,IF(INDIRECT("作業シート!"&amp;N$1&amp;$A7)&lt;&gt;"","",M$4&amp;"を記入してください。"),""),"")</f>
        <v/>
      </c>
      <c r="O7" s="82" t="str" cm="1">
        <f t="array" aca="1" ref="O7" ca="1">IF(INDIRECT("作業シート!$"&amp;$G$1&amp;$A7)&lt;&gt;"",IF(SUM(COUNTIF(INDIRECT("作業シート!"&amp;AL$1&amp;$A7),"*築年数*"),COUNTIF(INDIRECT("作業シート!"&amp;AL$1&amp;$A7),"*経年*"),COUNTIF(INDIRECT("作業シート!$"&amp;$G$1&amp;$A7),"*その他*"))&gt;1,IF(INDIRECT("作業シート!"&amp;O$1&amp;$A7)&lt;&gt;"","","（「築年数経過」の場合は、必ず築年数を記入してください。"),""),"")</f>
        <v/>
      </c>
      <c r="P7" s="82" t="str" cm="1">
        <f t="array" aca="1" ref="P7" ca="1">IF(INDIRECT("作業シート!$"&amp;$G$1&amp;$A7)&lt;&gt;"",IF(INDIRECT("作業シート!"&amp;P$1&amp;$A7)="",P$4&amp;"を入力してください。",""),"")</f>
        <v/>
      </c>
      <c r="Q7" s="89" t="str" cm="1">
        <f t="array" aca="1" ref="Q7" ca="1">IF(INDIRECT("作業シート!$"&amp;$G$1&amp;$A7)&lt;&gt;"",R7,"")</f>
        <v/>
      </c>
      <c r="R7" s="83" t="str" cm="1">
        <f t="array" aca="1" ref="R7" ca="1">IF(INDIRECT("作業シート!$"&amp;$G$1&amp;$A7)&lt;&gt;"",IF(INDIRECT("作業シート!$"&amp;R$1&amp;$A7)="",R$4&amp;"を確認してください。",S7),"空欄")</f>
        <v>空欄</v>
      </c>
      <c r="S7" s="83" t="str" cm="1">
        <f t="array" aca="1" ref="S7" ca="1">IF(INDIRECT("作業シート!$"&amp;G$1&amp;$A7)="特別防犯対策",IF(INDIRECT("作業シート!$"&amp;R$1&amp;$A7)=2,"","特別防犯対策の補助率は１／２です。"),T7)</f>
        <v>補助率を確認してください。</v>
      </c>
      <c r="T7" s="83" t="str" cm="1">
        <f t="array" aca="1" ref="T7" ca="1">IF(INDIRECT("作業シート!$"&amp;G$1&amp;$A7)="耐震補強",U7,X7)</f>
        <v>補助率を確認してください。</v>
      </c>
      <c r="U7" s="83" t="str" cm="1">
        <f t="array" aca="1" ref="U7" ca="1">IF(INDIRECT("作業シート!$"&amp;M$1&amp;$A7)="Iw",V7,W7)</f>
        <v>補助率は１／２です。</v>
      </c>
      <c r="V7" s="83" t="str" cm="1">
        <f t="array" aca="1" ref="V7" ca="1">IF(INDIRECT("作業シート!$"&amp;N$1&amp;$A7)&lt;0.7,IF(INDIRECT("作業シート!"&amp;V$1&amp;$A7)=2,"","補助率は１／２です。"),IF(0.7&lt;=INDIRECT("作業シート!$"&amp;N$1&amp;$A7),IF(INDIRECT("作業シート!$"&amp;N$1&amp;$A7)&lt;1.1,IF(INDIRECT("作業シート!"&amp;V$1&amp;$A7)=3,"","補助率は１／３です。"),"耐震補強の補助要件を満たしていません。")))</f>
        <v>補助率は１／２です。</v>
      </c>
      <c r="W7" s="83" t="str" cm="1">
        <f t="array" aca="1" ref="W7" ca="1">IF(INDIRECT("作業シート!$"&amp;N$1&amp;$A7)&lt;0.3,IF(INDIRECT("作業シート!"&amp;W$1&amp;$A7)=2,"","補助率は１／２です。"),IF(0.3&lt;=INDIRECT("作業シート!$"&amp;N$1&amp;$A7),IF(INDIRECT("作業シート!$"&amp;N$1&amp;$A7)&lt;0.7,IF(INDIRECT("作業シート!"&amp;W$1&amp;$A7)=3,"","補助率は１／３です。"),"耐震補強の補助要件を満たしていません。")))</f>
        <v>補助率は１／２です。</v>
      </c>
      <c r="X7" s="83" t="str" cm="1">
        <f t="array" aca="1" ref="X7" ca="1">IF(INDIRECT("作業シート!$"&amp;G$1&amp;$A7)="改築（耐震）",Y7,AB7)</f>
        <v>補助率を確認してください。</v>
      </c>
      <c r="Y7" s="83" t="str" cm="1">
        <f t="array" aca="1" ref="Y7" ca="1">IF(INDIRECT("作業シート!$"&amp;M$1&amp;$A7)="Iw",Z7,AA7)</f>
        <v>補助率を確認してください。</v>
      </c>
      <c r="Z7" s="83" t="str" cm="1">
        <f t="array" aca="1" ref="Z7" ca="1">IF(INDIRECT("作業シート!$"&amp;N$1&amp;$A7)&lt;1.1,AB7,"改築（耐震）の補助要件を満たしていません。")</f>
        <v>補助率を確認してください。</v>
      </c>
      <c r="AA7" s="83" t="str" cm="1">
        <f t="array" aca="1" ref="AA7" ca="1">IF(INDIRECT("作業シート!$"&amp;N$1&amp;$A7)&lt;0.7,AB7,"改築（耐震）の補助要件を満たしていません。")</f>
        <v>補助率を確認してください。</v>
      </c>
      <c r="AB7" s="83" t="str" cm="1">
        <f t="array" aca="1" ref="AB7" ca="1">IF(INDIRECT("作業シート!$"&amp;AB$1&amp;$A7)=3,"",AB$4&amp;"を確認してください。")</f>
        <v>補助率を確認してください。</v>
      </c>
      <c r="AC7" s="82" t="str" cm="1">
        <f t="array" aca="1" ref="AC7" ca="1">IF(INDIRECT("作業シート!$"&amp;$G$1&amp;$A7)&lt;&gt;"",IF(INDIRECT("作業シート!$"&amp;P$1&amp;$A7)="","",IF(INDIRECT("作業シート!$"&amp;Q$1&amp;$A7)="","",IF(ROUNDDOWN(INDIRECT("作業シート!$"&amp;P$1&amp;$A7)/INDIRECT("作業シート!$"&amp;Q$1&amp;$A7),0)=INDIRECT("作業シート!$"&amp;AC$1&amp;$A7),"","補助金算定額に誤りがあります。"))),"")</f>
        <v/>
      </c>
      <c r="AD7" s="82" t="str" cm="1">
        <f t="array" aca="1" ref="AD7" ca="1">IF(INDIRECT("作業シート!$"&amp;$G$1&amp;$A7)&lt;&gt;"",IF(INDIRECT("作業シート!$"&amp;AD$1&amp;$A7)="",AD$4&amp;"を入力してください。",""),"")</f>
        <v/>
      </c>
      <c r="AE7" s="84" t="str" cm="1">
        <f t="array" aca="1" ref="AE7" ca="1">IF(INDIRECT("作業シート!$"&amp;$G$1&amp;$A7)="","",IF(INDIRECT("作業シート!$"&amp;AE$1&amp;"$"&amp;$A$4)="","",IF(INDIRECT("作業シート!$"&amp;AE$1&amp;$A7)&lt;&gt;"","",INDIRECT("作業シート!$"&amp;AE$1&amp;"$"&amp;$A$4)&amp;"を入力してください。")))</f>
        <v/>
      </c>
      <c r="AF7" s="84" t="str" cm="1">
        <f t="array" aca="1" ref="AF7" ca="1">IF(INDIRECT("作業シート!$"&amp;$G$1&amp;$A7)="","",IF(INDIRECT("作業シート!$"&amp;AF$1&amp;"$"&amp;$A$4)="","",IF(INDIRECT("作業シート!$"&amp;AF$1&amp;$A7)&lt;&gt;"","",INDIRECT("作業シート!$"&amp;AF$1&amp;"$"&amp;$A$4)&amp;"を入力してください。")))</f>
        <v/>
      </c>
      <c r="AG7" s="84" t="str" cm="1">
        <f t="array" aca="1" ref="AG7" ca="1">IF(INDIRECT("作業シート!$"&amp;$G$1&amp;$A7)="","",IF(INDIRECT("作業シート!$"&amp;AG$1&amp;"$"&amp;$A$4)="","",IF(INDIRECT("作業シート!$"&amp;AG$1&amp;$A7)&lt;&gt;"","",INDIRECT("作業シート!$"&amp;AG$1&amp;"$"&amp;$A$4)&amp;"を入力してください。")))</f>
        <v/>
      </c>
      <c r="AH7" s="82" t="str" cm="1">
        <f t="array" aca="1" ref="AH7" ca="1">IF(INDIRECT("作業シート!$"&amp;$G$1&amp;$A7)&lt;&gt;"",IF(INDIRECT("作業シート!$"&amp;AH$1&amp;$A7)="",AH$4&amp;"を入力してください。",""),"")</f>
        <v/>
      </c>
      <c r="AI7" s="82" t="str" cm="1">
        <f t="array" aca="1" ref="AI7" ca="1">IF(INDIRECT("作業シート!$"&amp;$G$1&amp;$A7)&lt;&gt;"",IF(INDIRECT("作業シート!$"&amp;AI$1&amp;$A7)="","早期着工の有無を選択してください。",""),"")</f>
        <v/>
      </c>
      <c r="AJ7" s="82" t="str" cm="1">
        <f t="array" aca="1" ref="AJ7" ca="1">IF(INDIRECT("作業シート!$"&amp;$G$1&amp;$A7)&lt;&gt;"",IF(INDIRECT("作業シート!$"&amp;AJ$1&amp;$A7)="","認定こども園であるかを選択してください。",IF(INDIRECT("作業シート!$"&amp;AJ$1&amp;$A7)="○","認定こども園は申請できません。","")),"")</f>
        <v/>
      </c>
      <c r="AK7" s="82" t="str" cm="1">
        <f t="array" aca="1" ref="AK7" ca="1">IF(INDIRECT("作業シート!$"&amp;$G$1&amp;$A7)&lt;&gt;"",IF(INDIRECT("作業シート!$"&amp;AK$1&amp;$A7)="","認定こども園移行予定の有無を選択してください。",IF(INDIRECT("作業シート!$"&amp;AK$1&amp;$A7)="移行済み",IF(INDIRECT("作業シート!$"&amp;AJ$1&amp;$A7)="○","","W列の回答と矛盾しています。"),IF(INDIRECT("作業シート!$"&amp;AK$1&amp;$A7)="×","","具体な移行時期が決まっている場合は、備考欄（Y列）に移行時期を記入してください　"))),"")</f>
        <v/>
      </c>
      <c r="AL7" s="82" t="str" cm="1">
        <f t="array" aca="1" ref="AL7" ca="1">IF(INDIRECT("作業シート!$"&amp;$G$1&amp;$A7)&lt;&gt;"",IF(INDIRECT("作業シート!$"&amp;AL$1&amp;$A7)="","備考欄（Ｙ列）に整備の内容を記入してください（ここにない工事を、採択後に追加することは出来ません）",""),"")</f>
        <v/>
      </c>
      <c r="AM7" s="94" t="str" cm="1">
        <f t="array" aca="1" ref="AM7" ca="1">IF(INDIRECT("作業シート!$"&amp;$G$1&amp;$A7)="","",IF(SUM(COUNTIF(H7,"*運動広場*"),COUNTIF(H7,"*集会施設*"),COUNTIF(H7,"*学習施設*"))&gt;0,"屋外教育",INDIRECT("作業シート!"&amp;G$1&amp;$A7)))</f>
        <v/>
      </c>
      <c r="AN7" s="111" t="str">
        <f t="shared" ref="AN7:AN25" ca="1" si="5">IF(AM7="屋外教育",SUBSTITUTE(SUBSTITUTE(SUBSTITUTE(H7,"（運動広場）",""),"（集会施設）",""),"（学習施設）",""),"")</f>
        <v/>
      </c>
      <c r="AO7" s="111" t="str" cm="1">
        <f t="array" aca="1" ref="AO7" ca="1">IF(INDIRECT("作業シート!$"&amp;$G$1&amp;$A7)="","",INDIRECT("作業シート!"&amp;P$1&amp;$A7))</f>
        <v/>
      </c>
      <c r="AP7" s="109" t="str">
        <f ca="1">IF(AM7="","",VLOOKUP(AM7,Sheet1!J:O,5,FALSE))</f>
        <v/>
      </c>
      <c r="AQ7" s="110" t="str" cm="1">
        <f t="array" aca="1" ref="AQ7" ca="1">IF(INDIRECT("作業シート!$"&amp;$G$1&amp;$A7)="","",IF(ISERROR(AP7+1),"",IF(AO7&lt;=AP7,"","補助対象工事費が上限額を超えています。")))</f>
        <v/>
      </c>
      <c r="AR7" s="109" t="str">
        <f ca="1">IF(AM7="","",VLOOKUP(AM7,Sheet1!J:O,6,FALSE))</f>
        <v/>
      </c>
      <c r="AS7" s="110" t="str" cm="1">
        <f t="array" aca="1" ref="AS7" ca="1">IF(INDIRECT("作業シート!$"&amp;$G$1&amp;$A7)="","",IF(ISERROR(AR7+1),"",IF(IF(AM7="屋外教育",SUMIF(AN:AN,AN7,AO:AO),AO7)&gt;=AR7,"","補助対象工事費が下限額に達していません。")))</f>
        <v/>
      </c>
    </row>
    <row r="8" spans="1:45" ht="18" customHeight="1">
      <c r="A8" s="10">
        <f t="shared" si="2"/>
        <v>16</v>
      </c>
      <c r="B8" s="13" t="s">
        <v>74</v>
      </c>
      <c r="C8" s="16" t="str">
        <f t="shared" ca="1" si="3"/>
        <v/>
      </c>
      <c r="E8" s="78" t="str" cm="1">
        <f t="array" aca="1" ref="E8" ca="1">IF(COUNTIF(INDIRECT("作業シート!$"&amp;$E$1&amp;$A8&amp;":$"&amp;$G$1&amp;$A8),"&lt;&gt;"&amp;"")=0,"",IF(INDIRECT("作業シート!"&amp;E$1&amp;$A8)&lt;&gt;"","",E$4&amp;"を記入してください。"))</f>
        <v/>
      </c>
      <c r="F8" s="78" t="str" cm="1">
        <f t="array" aca="1" ref="F8" ca="1">IF(COUNTIF(INDIRECT("作業シート!$"&amp;$E$1&amp;$A8&amp;":$"&amp;$G$1&amp;$A8),"&lt;&gt;"&amp;"")=0,"",IF(INDIRECT("作業シート!"&amp;F$1&amp;$A8)&lt;&gt;"","",F$4&amp;"を記入してください。"))</f>
        <v/>
      </c>
      <c r="G8" s="78" t="str" cm="1">
        <f t="array" aca="1" ref="G8" ca="1">IF(COUNTIF(INDIRECT("作業シート!$"&amp;$E$1&amp;$A8&amp;":$"&amp;$G$1&amp;$A8),"&lt;&gt;"&amp;"")=0,"",IF(INDIRECT("作業シート!"&amp;G$1&amp;$A8)&lt;&gt;"","",G$4&amp;"を記入してください。"))</f>
        <v/>
      </c>
      <c r="H8" s="85" t="str" cm="1">
        <f t="array" aca="1" ref="H8" ca="1">IF(COUNTIF(INDIRECT("作業シート!$"&amp;$E$1&amp;$A8&amp;":$"&amp;$G$1&amp;$A8),"&lt;&gt;"&amp;"")=0,"",INDIRECT("作業シート!"&amp;E$1&amp;A8)&amp;INDIRECT("作業シート!"&amp;F$1&amp;A8)&amp;INDIRECT("作業シート!"&amp;G$1&amp;A8))</f>
        <v/>
      </c>
      <c r="I8" s="79" t="str">
        <f t="shared" ca="1" si="4"/>
        <v/>
      </c>
      <c r="J8" s="82" t="str" cm="1">
        <f t="array" aca="1" ref="J8" ca="1">IF(INDIRECT("作業シート!$"&amp;$G$1&amp;$A8)&lt;&gt;"",IF(SUM(COUNTIF(INDIRECT("作業シート!$"&amp;$G$1&amp;$A8),"*増築*"),COUNTIF(INDIRECT("作業シート!$"&amp;$G$1&amp;$A8),"*改築*"))&gt;0,IF(INDIRECT("作業シート!"&amp;J$1&amp;$A8)&lt;&gt;"","",J$4&amp;"をプルダウンから選択してください。"),""),"")</f>
        <v/>
      </c>
      <c r="K8" s="82" t="str" cm="1">
        <f t="array" aca="1" ref="K8" ca="1">IF(INDIRECT("作業シート!$"&amp;$G$1&amp;$A8)&lt;&gt;"",IF(SUM(COUNTIF(INDIRECT("作業シート!$"&amp;$G$1&amp;$A8),"*増築*"),COUNTIF(INDIRECT("作業シート!$"&amp;$G$1&amp;$A8),"*改築*"))&gt;0,IF(INDIRECT("作業シート!"&amp;K$1&amp;$A8)&lt;&gt;"","",K$4&amp;"を記入してください。"),""),"")</f>
        <v/>
      </c>
      <c r="L8" s="82" t="str" cm="1">
        <f t="array" aca="1" ref="L8" ca="1">IF(INDIRECT("作業シート!$"&amp;$G$1&amp;$A8)&lt;&gt;"",IF(SUM(COUNTIF(INDIRECT("作業シート!$"&amp;$G$1&amp;$A8),"*増築*"),COUNTIF(INDIRECT("作業シート!$"&amp;$G$1&amp;$A8),"*改築*"))&gt;0,IF(INDIRECT("作業シート!"&amp;L$1&amp;$A8)&lt;&gt;"","",L$4&amp;"を記入してください。"),""),"")</f>
        <v/>
      </c>
      <c r="M8" s="82" t="str" cm="1">
        <f t="array" aca="1" ref="M8" ca="1">IF(INDIRECT("作業シート!$"&amp;$G$1&amp;$A8)&lt;&gt;"",IF(SUM(COUNTIF(INDIRECT("作業シート!$"&amp;$G$1&amp;$A8),"耐震補強"),COUNTIF(INDIRECT("作業シート!$"&amp;$G$1&amp;$A8),"改築（改築）"))&gt;0,IF(INDIRECT("作業シート!"&amp;M$1&amp;$A8)&lt;&gt;"","",M$4&amp;"を確認してください。"),""),"")</f>
        <v/>
      </c>
      <c r="N8" s="82" t="str" cm="1">
        <f t="array" aca="1" ref="N8" ca="1">IF(INDIRECT("作業シート!$"&amp;$G$1&amp;$A8)&lt;&gt;"",IF(SUM(COUNTIF(INDIRECT("作業シート!$"&amp;$G$1&amp;$A8),"耐震補強"),COUNTIF(INDIRECT("作業シート!$"&amp;$G$1&amp;$A8),"改築（改築）"))&gt;0,IF(INDIRECT("作業シート!"&amp;N$1&amp;$A8)&lt;&gt;"","",M$4&amp;"を記入してください。"),""),"")</f>
        <v/>
      </c>
      <c r="O8" s="82" t="str" cm="1">
        <f t="array" aca="1" ref="O8" ca="1">IF(INDIRECT("作業シート!$"&amp;$G$1&amp;$A8)&lt;&gt;"",IF(SUM(COUNTIF(INDIRECT("作業シート!"&amp;AL$1&amp;$A8),"*築年数*"),COUNTIF(INDIRECT("作業シート!"&amp;AL$1&amp;$A8),"*経年*"),COUNTIF(INDIRECT("作業シート!$"&amp;$G$1&amp;$A8),"*その他*"))&gt;1,IF(INDIRECT("作業シート!"&amp;O$1&amp;$A8)&lt;&gt;"","","（「築年数経過」の場合は、必ず築年数を記入してください。"),""),"")</f>
        <v/>
      </c>
      <c r="P8" s="82" t="str" cm="1">
        <f t="array" aca="1" ref="P8" ca="1">IF(INDIRECT("作業シート!$"&amp;$G$1&amp;$A8)&lt;&gt;"",IF(INDIRECT("作業シート!"&amp;P$1&amp;$A8)="",P$4&amp;"を入力してください。",""),"")</f>
        <v/>
      </c>
      <c r="Q8" s="89" t="str" cm="1">
        <f t="array" aca="1" ref="Q8" ca="1">IF(INDIRECT("作業シート!$"&amp;$G$1&amp;$A8)&lt;&gt;"",R8,"")</f>
        <v/>
      </c>
      <c r="R8" s="83" t="str" cm="1">
        <f t="array" aca="1" ref="R8" ca="1">IF(INDIRECT("作業シート!$"&amp;$G$1&amp;$A8)&lt;&gt;"",IF(INDIRECT("作業シート!$"&amp;R$1&amp;$A8)="",R$4&amp;"を確認してください。",S8),"空欄")</f>
        <v>空欄</v>
      </c>
      <c r="S8" s="83" t="str" cm="1">
        <f t="array" aca="1" ref="S8" ca="1">IF(INDIRECT("作業シート!$"&amp;G$1&amp;$A8)="特別防犯対策",IF(INDIRECT("作業シート!$"&amp;R$1&amp;$A8)=2,"","特別防犯対策の補助率は１／２です。"),T8)</f>
        <v>補助率を確認してください。</v>
      </c>
      <c r="T8" s="83" t="str" cm="1">
        <f t="array" aca="1" ref="T8" ca="1">IF(INDIRECT("作業シート!$"&amp;G$1&amp;$A8)="耐震補強",U8,X8)</f>
        <v>補助率を確認してください。</v>
      </c>
      <c r="U8" s="83" t="str" cm="1">
        <f t="array" aca="1" ref="U8" ca="1">IF(INDIRECT("作業シート!$"&amp;M$1&amp;$A8)="Iw",V8,W8)</f>
        <v>補助率は１／２です。</v>
      </c>
      <c r="V8" s="83" t="str" cm="1">
        <f t="array" aca="1" ref="V8" ca="1">IF(INDIRECT("作業シート!$"&amp;N$1&amp;$A8)&lt;0.7,IF(INDIRECT("作業シート!"&amp;V$1&amp;$A8)=2,"","補助率は１／２です。"),IF(0.7&lt;=INDIRECT("作業シート!$"&amp;N$1&amp;$A8),IF(INDIRECT("作業シート!$"&amp;N$1&amp;$A8)&lt;1.1,IF(INDIRECT("作業シート!"&amp;V$1&amp;$A8)=3,"","補助率は１／３です。"),"耐震補強の補助要件を満たしていません。")))</f>
        <v>補助率は１／２です。</v>
      </c>
      <c r="W8" s="83" t="str" cm="1">
        <f t="array" aca="1" ref="W8" ca="1">IF(INDIRECT("作業シート!$"&amp;N$1&amp;$A8)&lt;0.3,IF(INDIRECT("作業シート!"&amp;W$1&amp;$A8)=2,"","補助率は１／２です。"),IF(0.3&lt;=INDIRECT("作業シート!$"&amp;N$1&amp;$A8),IF(INDIRECT("作業シート!$"&amp;N$1&amp;$A8)&lt;0.7,IF(INDIRECT("作業シート!"&amp;W$1&amp;$A8)=3,"","補助率は１／３です。"),"耐震補強の補助要件を満たしていません。")))</f>
        <v>補助率は１／２です。</v>
      </c>
      <c r="X8" s="83" t="str" cm="1">
        <f t="array" aca="1" ref="X8" ca="1">IF(INDIRECT("作業シート!$"&amp;G$1&amp;$A8)="改築（耐震）",Y8,AB8)</f>
        <v>補助率を確認してください。</v>
      </c>
      <c r="Y8" s="83" t="str" cm="1">
        <f t="array" aca="1" ref="Y8" ca="1">IF(INDIRECT("作業シート!$"&amp;M$1&amp;$A8)="Iw",Z8,AA8)</f>
        <v>補助率を確認してください。</v>
      </c>
      <c r="Z8" s="83" t="str" cm="1">
        <f t="array" aca="1" ref="Z8" ca="1">IF(INDIRECT("作業シート!$"&amp;N$1&amp;$A8)&lt;1.1,AB8,"改築（耐震）の補助要件を満たしていません。")</f>
        <v>補助率を確認してください。</v>
      </c>
      <c r="AA8" s="83" t="str" cm="1">
        <f t="array" aca="1" ref="AA8" ca="1">IF(INDIRECT("作業シート!$"&amp;N$1&amp;$A8)&lt;0.7,AB8,"改築（耐震）の補助要件を満たしていません。")</f>
        <v>補助率を確認してください。</v>
      </c>
      <c r="AB8" s="83" t="str" cm="1">
        <f t="array" aca="1" ref="AB8" ca="1">IF(INDIRECT("作業シート!$"&amp;AB$1&amp;$A8)=3,"",AB$4&amp;"を確認してください。")</f>
        <v>補助率を確認してください。</v>
      </c>
      <c r="AC8" s="82" t="str" cm="1">
        <f t="array" aca="1" ref="AC8" ca="1">IF(INDIRECT("作業シート!$"&amp;$G$1&amp;$A8)&lt;&gt;"",IF(INDIRECT("作業シート!$"&amp;P$1&amp;$A8)="","",IF(INDIRECT("作業シート!$"&amp;Q$1&amp;$A8)="","",IF(ROUNDDOWN(INDIRECT("作業シート!$"&amp;P$1&amp;$A8)/INDIRECT("作業シート!$"&amp;Q$1&amp;$A8),0)=INDIRECT("作業シート!$"&amp;AC$1&amp;$A8),"","補助金算定額に誤りがあります。"))),"")</f>
        <v/>
      </c>
      <c r="AD8" s="82" t="str" cm="1">
        <f t="array" aca="1" ref="AD8" ca="1">IF(INDIRECT("作業シート!$"&amp;$G$1&amp;$A8)&lt;&gt;"",IF(INDIRECT("作業シート!$"&amp;AD$1&amp;$A8)="",AD$4&amp;"を入力してください。",""),"")</f>
        <v/>
      </c>
      <c r="AE8" s="84" t="str" cm="1">
        <f t="array" aca="1" ref="AE8" ca="1">IF(INDIRECT("作業シート!$"&amp;$G$1&amp;$A8)="","",IF(INDIRECT("作業シート!$"&amp;AE$1&amp;"$"&amp;$A$4)="","",IF(INDIRECT("作業シート!$"&amp;AE$1&amp;$A8)&lt;&gt;"","",INDIRECT("作業シート!$"&amp;AE$1&amp;"$"&amp;$A$4)&amp;"を入力してください。")))</f>
        <v/>
      </c>
      <c r="AF8" s="84" t="str" cm="1">
        <f t="array" aca="1" ref="AF8" ca="1">IF(INDIRECT("作業シート!$"&amp;$G$1&amp;$A8)="","",IF(INDIRECT("作業シート!$"&amp;AF$1&amp;"$"&amp;$A$4)="","",IF(INDIRECT("作業シート!$"&amp;AF$1&amp;$A8)&lt;&gt;"","",INDIRECT("作業シート!$"&amp;AF$1&amp;"$"&amp;$A$4)&amp;"を入力してください。")))</f>
        <v/>
      </c>
      <c r="AG8" s="84" t="str" cm="1">
        <f t="array" aca="1" ref="AG8" ca="1">IF(INDIRECT("作業シート!$"&amp;$G$1&amp;$A8)="","",IF(INDIRECT("作業シート!$"&amp;AG$1&amp;"$"&amp;$A$4)="","",IF(INDIRECT("作業シート!$"&amp;AG$1&amp;$A8)&lt;&gt;"","",INDIRECT("作業シート!$"&amp;AG$1&amp;"$"&amp;$A$4)&amp;"を入力してください。")))</f>
        <v/>
      </c>
      <c r="AH8" s="82" t="str" cm="1">
        <f t="array" aca="1" ref="AH8" ca="1">IF(INDIRECT("作業シート!$"&amp;$G$1&amp;$A8)&lt;&gt;"",IF(INDIRECT("作業シート!$"&amp;AH$1&amp;$A8)="",AH$4&amp;"を入力してください。",""),"")</f>
        <v/>
      </c>
      <c r="AI8" s="82" t="str" cm="1">
        <f t="array" aca="1" ref="AI8" ca="1">IF(INDIRECT("作業シート!$"&amp;$G$1&amp;$A8)&lt;&gt;"",IF(INDIRECT("作業シート!$"&amp;AI$1&amp;$A8)="","早期着工の有無を選択してください。",""),"")</f>
        <v/>
      </c>
      <c r="AJ8" s="82" t="str" cm="1">
        <f t="array" aca="1" ref="AJ8" ca="1">IF(INDIRECT("作業シート!$"&amp;$G$1&amp;$A8)&lt;&gt;"",IF(INDIRECT("作業シート!$"&amp;AJ$1&amp;$A8)="","認定こども園であるかを選択してください。",IF(INDIRECT("作業シート!$"&amp;AJ$1&amp;$A8)="○","認定こども園は申請できません。","")),"")</f>
        <v/>
      </c>
      <c r="AK8" s="82" t="str" cm="1">
        <f t="array" aca="1" ref="AK8" ca="1">IF(INDIRECT("作業シート!$"&amp;$G$1&amp;$A8)&lt;&gt;"",IF(INDIRECT("作業シート!$"&amp;AK$1&amp;$A8)="","認定こども園移行予定の有無を選択してください。",IF(INDIRECT("作業シート!$"&amp;AK$1&amp;$A8)="移行済み",IF(INDIRECT("作業シート!$"&amp;AJ$1&amp;$A8)="○","","W列の回答と矛盾しています。"),IF(INDIRECT("作業シート!$"&amp;AK$1&amp;$A8)="×","","具体な移行時期が決まっている場合は、備考欄（Y列）に移行時期を記入してください　"))),"")</f>
        <v/>
      </c>
      <c r="AL8" s="82" t="str" cm="1">
        <f t="array" aca="1" ref="AL8" ca="1">IF(INDIRECT("作業シート!$"&amp;$G$1&amp;$A8)&lt;&gt;"",IF(INDIRECT("作業シート!$"&amp;AL$1&amp;$A8)="","備考欄（Ｙ列）に整備の内容を記入してください（ここにない工事を、採択後に追加することは出来ません）",""),"")</f>
        <v/>
      </c>
      <c r="AM8" s="94" t="str" cm="1">
        <f t="array" aca="1" ref="AM8" ca="1">IF(INDIRECT("作業シート!$"&amp;$G$1&amp;$A8)="","",IF(SUM(COUNTIF(H8,"*運動広場*"),COUNTIF(H8,"*集会施設*"),COUNTIF(H8,"*学習施設*"))&gt;0,"屋外教育",INDIRECT("作業シート!"&amp;G$1&amp;$A8)))</f>
        <v/>
      </c>
      <c r="AN8" s="111" t="str">
        <f t="shared" ca="1" si="5"/>
        <v/>
      </c>
      <c r="AO8" s="111" t="str" cm="1">
        <f t="array" aca="1" ref="AO8" ca="1">IF(INDIRECT("作業シート!$"&amp;$G$1&amp;$A8)="","",INDIRECT("作業シート!"&amp;P$1&amp;$A8))</f>
        <v/>
      </c>
      <c r="AP8" s="109" t="str">
        <f ca="1">IF(AM8="","",VLOOKUP(AM8,Sheet1!J:O,5,FALSE))</f>
        <v/>
      </c>
      <c r="AQ8" s="110" t="str" cm="1">
        <f t="array" aca="1" ref="AQ8" ca="1">IF(INDIRECT("作業シート!$"&amp;$G$1&amp;$A8)="","",IF(ISERROR(AP8+1),"",IF(AO8&lt;=AP8,"","補助対象工事費が上限額を超えています。")))</f>
        <v/>
      </c>
      <c r="AR8" s="109" t="str">
        <f ca="1">IF(AM8="","",VLOOKUP(AM8,Sheet1!J:O,6,FALSE))</f>
        <v/>
      </c>
      <c r="AS8" s="110" t="str" cm="1">
        <f t="array" aca="1" ref="AS8" ca="1">IF(INDIRECT("作業シート!$"&amp;$G$1&amp;$A8)="","",IF(ISERROR(AR8+1),"",IF(IF(AM8="屋外教育",SUMIF(AN:AN,AN8,AO:AO),AO8)&gt;=AR8,"","補助対象工事費が下限額に達していません。")))</f>
        <v/>
      </c>
    </row>
    <row r="9" spans="1:45" ht="18" customHeight="1">
      <c r="A9" s="10">
        <f t="shared" si="2"/>
        <v>17</v>
      </c>
      <c r="B9" s="13" t="s">
        <v>75</v>
      </c>
      <c r="C9" s="16" t="str">
        <f t="shared" ca="1" si="3"/>
        <v/>
      </c>
      <c r="E9" s="78" t="str" cm="1">
        <f t="array" aca="1" ref="E9" ca="1">IF(COUNTIF(INDIRECT("作業シート!$"&amp;$E$1&amp;$A9&amp;":$"&amp;$G$1&amp;$A9),"&lt;&gt;"&amp;"")=0,"",IF(INDIRECT("作業シート!"&amp;E$1&amp;$A9)&lt;&gt;"","",E$4&amp;"を記入してください。"))</f>
        <v/>
      </c>
      <c r="F9" s="78" t="str" cm="1">
        <f t="array" aca="1" ref="F9" ca="1">IF(COUNTIF(INDIRECT("作業シート!$"&amp;$E$1&amp;$A9&amp;":$"&amp;$G$1&amp;$A9),"&lt;&gt;"&amp;"")=0,"",IF(INDIRECT("作業シート!"&amp;F$1&amp;$A9)&lt;&gt;"","",F$4&amp;"を記入してください。"))</f>
        <v/>
      </c>
      <c r="G9" s="78" t="str" cm="1">
        <f t="array" aca="1" ref="G9" ca="1">IF(COUNTIF(INDIRECT("作業シート!$"&amp;$E$1&amp;$A9&amp;":$"&amp;$G$1&amp;$A9),"&lt;&gt;"&amp;"")=0,"",IF(INDIRECT("作業シート!"&amp;G$1&amp;$A9)&lt;&gt;"","",G$4&amp;"を記入してください。"))</f>
        <v/>
      </c>
      <c r="H9" s="85" t="str" cm="1">
        <f t="array" aca="1" ref="H9" ca="1">IF(COUNTIF(INDIRECT("作業シート!$"&amp;$E$1&amp;$A9&amp;":$"&amp;$G$1&amp;$A9),"&lt;&gt;"&amp;"")=0,"",INDIRECT("作業シート!"&amp;E$1&amp;A9)&amp;INDIRECT("作業シート!"&amp;F$1&amp;A9)&amp;INDIRECT("作業シート!"&amp;G$1&amp;A9))</f>
        <v/>
      </c>
      <c r="I9" s="79" t="str">
        <f t="shared" ca="1" si="4"/>
        <v/>
      </c>
      <c r="J9" s="82" t="str" cm="1">
        <f t="array" aca="1" ref="J9" ca="1">IF(INDIRECT("作業シート!$"&amp;$G$1&amp;$A9)&lt;&gt;"",IF(SUM(COUNTIF(INDIRECT("作業シート!$"&amp;$G$1&amp;$A9),"*増築*"),COUNTIF(INDIRECT("作業シート!$"&amp;$G$1&amp;$A9),"*改築*"))&gt;0,IF(INDIRECT("作業シート!"&amp;J$1&amp;$A9)&lt;&gt;"","",J$4&amp;"をプルダウンから選択してください。"),""),"")</f>
        <v/>
      </c>
      <c r="K9" s="82" t="str" cm="1">
        <f t="array" aca="1" ref="K9" ca="1">IF(INDIRECT("作業シート!$"&amp;$G$1&amp;$A9)&lt;&gt;"",IF(SUM(COUNTIF(INDIRECT("作業シート!$"&amp;$G$1&amp;$A9),"*増築*"),COUNTIF(INDIRECT("作業シート!$"&amp;$G$1&amp;$A9),"*改築*"))&gt;0,IF(INDIRECT("作業シート!"&amp;K$1&amp;$A9)&lt;&gt;"","",K$4&amp;"を記入してください。"),""),"")</f>
        <v/>
      </c>
      <c r="L9" s="82" t="str" cm="1">
        <f t="array" aca="1" ref="L9" ca="1">IF(INDIRECT("作業シート!$"&amp;$G$1&amp;$A9)&lt;&gt;"",IF(SUM(COUNTIF(INDIRECT("作業シート!$"&amp;$G$1&amp;$A9),"*増築*"),COUNTIF(INDIRECT("作業シート!$"&amp;$G$1&amp;$A9),"*改築*"))&gt;0,IF(INDIRECT("作業シート!"&amp;L$1&amp;$A9)&lt;&gt;"","",L$4&amp;"を記入してください。"),""),"")</f>
        <v/>
      </c>
      <c r="M9" s="82" t="str" cm="1">
        <f t="array" aca="1" ref="M9" ca="1">IF(INDIRECT("作業シート!$"&amp;$G$1&amp;$A9)&lt;&gt;"",IF(SUM(COUNTIF(INDIRECT("作業シート!$"&amp;$G$1&amp;$A9),"耐震補強"),COUNTIF(INDIRECT("作業シート!$"&amp;$G$1&amp;$A9),"改築（改築）"))&gt;0,IF(INDIRECT("作業シート!"&amp;M$1&amp;$A9)&lt;&gt;"","",M$4&amp;"を確認してください。"),""),"")</f>
        <v/>
      </c>
      <c r="N9" s="82" t="str" cm="1">
        <f t="array" aca="1" ref="N9" ca="1">IF(INDIRECT("作業シート!$"&amp;$G$1&amp;$A9)&lt;&gt;"",IF(SUM(COUNTIF(INDIRECT("作業シート!$"&amp;$G$1&amp;$A9),"耐震補強"),COUNTIF(INDIRECT("作業シート!$"&amp;$G$1&amp;$A9),"改築（改築）"))&gt;0,IF(INDIRECT("作業シート!"&amp;N$1&amp;$A9)&lt;&gt;"","",M$4&amp;"を記入してください。"),""),"")</f>
        <v/>
      </c>
      <c r="O9" s="82" t="str" cm="1">
        <f t="array" aca="1" ref="O9" ca="1">IF(INDIRECT("作業シート!$"&amp;$G$1&amp;$A9)&lt;&gt;"",IF(SUM(COUNTIF(INDIRECT("作業シート!"&amp;AL$1&amp;$A9),"*築年数*"),COUNTIF(INDIRECT("作業シート!"&amp;AL$1&amp;$A9),"*経年*"),COUNTIF(INDIRECT("作業シート!$"&amp;$G$1&amp;$A9),"*その他*"))&gt;1,IF(INDIRECT("作業シート!"&amp;O$1&amp;$A9)&lt;&gt;"","","（「築年数経過」の場合は、必ず築年数を記入してください。"),""),"")</f>
        <v/>
      </c>
      <c r="P9" s="82" t="str" cm="1">
        <f t="array" aca="1" ref="P9" ca="1">IF(INDIRECT("作業シート!$"&amp;$G$1&amp;$A9)&lt;&gt;"",IF(INDIRECT("作業シート!"&amp;P$1&amp;$A9)="",P$4&amp;"を入力してください。",""),"")</f>
        <v/>
      </c>
      <c r="Q9" s="89" t="str" cm="1">
        <f t="array" aca="1" ref="Q9" ca="1">IF(INDIRECT("作業シート!$"&amp;$G$1&amp;$A9)&lt;&gt;"",R9,"")</f>
        <v/>
      </c>
      <c r="R9" s="83" t="str" cm="1">
        <f t="array" aca="1" ref="R9" ca="1">IF(INDIRECT("作業シート!$"&amp;$G$1&amp;$A9)&lt;&gt;"",IF(INDIRECT("作業シート!$"&amp;R$1&amp;$A9)="",R$4&amp;"を確認してください。",S9),"空欄")</f>
        <v>空欄</v>
      </c>
      <c r="S9" s="83" t="str" cm="1">
        <f t="array" aca="1" ref="S9" ca="1">IF(INDIRECT("作業シート!$"&amp;G$1&amp;$A9)="特別防犯対策",IF(INDIRECT("作業シート!$"&amp;R$1&amp;$A9)=2,"","特別防犯対策の補助率は１／２です。"),T9)</f>
        <v>補助率を確認してください。</v>
      </c>
      <c r="T9" s="83" t="str" cm="1">
        <f t="array" aca="1" ref="T9" ca="1">IF(INDIRECT("作業シート!$"&amp;G$1&amp;$A9)="耐震補強",U9,X9)</f>
        <v>補助率を確認してください。</v>
      </c>
      <c r="U9" s="83" t="str" cm="1">
        <f t="array" aca="1" ref="U9" ca="1">IF(INDIRECT("作業シート!$"&amp;M$1&amp;$A9)="Iw",V9,W9)</f>
        <v>補助率は１／２です。</v>
      </c>
      <c r="V9" s="83" t="str" cm="1">
        <f t="array" aca="1" ref="V9" ca="1">IF(INDIRECT("作業シート!$"&amp;N$1&amp;$A9)&lt;0.7,IF(INDIRECT("作業シート!"&amp;V$1&amp;$A9)=2,"","補助率は１／２です。"),IF(0.7&lt;=INDIRECT("作業シート!$"&amp;N$1&amp;$A9),IF(INDIRECT("作業シート!$"&amp;N$1&amp;$A9)&lt;1.1,IF(INDIRECT("作業シート!"&amp;V$1&amp;$A9)=3,"","補助率は１／３です。"),"耐震補強の補助要件を満たしていません。")))</f>
        <v>補助率は１／２です。</v>
      </c>
      <c r="W9" s="83" t="str" cm="1">
        <f t="array" aca="1" ref="W9" ca="1">IF(INDIRECT("作業シート!$"&amp;N$1&amp;$A9)&lt;0.3,IF(INDIRECT("作業シート!"&amp;W$1&amp;$A9)=2,"","補助率は１／２です。"),IF(0.3&lt;=INDIRECT("作業シート!$"&amp;N$1&amp;$A9),IF(INDIRECT("作業シート!$"&amp;N$1&amp;$A9)&lt;0.7,IF(INDIRECT("作業シート!"&amp;W$1&amp;$A9)=3,"","補助率は１／３です。"),"耐震補強の補助要件を満たしていません。")))</f>
        <v>補助率は１／２です。</v>
      </c>
      <c r="X9" s="83" t="str" cm="1">
        <f t="array" aca="1" ref="X9" ca="1">IF(INDIRECT("作業シート!$"&amp;G$1&amp;$A9)="改築（耐震）",Y9,AB9)</f>
        <v>補助率を確認してください。</v>
      </c>
      <c r="Y9" s="83" t="str" cm="1">
        <f t="array" aca="1" ref="Y9" ca="1">IF(INDIRECT("作業シート!$"&amp;M$1&amp;$A9)="Iw",Z9,AA9)</f>
        <v>補助率を確認してください。</v>
      </c>
      <c r="Z9" s="83" t="str" cm="1">
        <f t="array" aca="1" ref="Z9" ca="1">IF(INDIRECT("作業シート!$"&amp;N$1&amp;$A9)&lt;1.1,AB9,"改築（耐震）の補助要件を満たしていません。")</f>
        <v>補助率を確認してください。</v>
      </c>
      <c r="AA9" s="83" t="str" cm="1">
        <f t="array" aca="1" ref="AA9" ca="1">IF(INDIRECT("作業シート!$"&amp;N$1&amp;$A9)&lt;0.7,AB9,"改築（耐震）の補助要件を満たしていません。")</f>
        <v>補助率を確認してください。</v>
      </c>
      <c r="AB9" s="83" t="str" cm="1">
        <f t="array" aca="1" ref="AB9" ca="1">IF(INDIRECT("作業シート!$"&amp;AB$1&amp;$A9)=3,"",AB$4&amp;"を確認してください。")</f>
        <v>補助率を確認してください。</v>
      </c>
      <c r="AC9" s="82" t="str" cm="1">
        <f t="array" aca="1" ref="AC9" ca="1">IF(INDIRECT("作業シート!$"&amp;$G$1&amp;$A9)&lt;&gt;"",IF(INDIRECT("作業シート!$"&amp;P$1&amp;$A9)="","",IF(INDIRECT("作業シート!$"&amp;Q$1&amp;$A9)="","",IF(ROUNDDOWN(INDIRECT("作業シート!$"&amp;P$1&amp;$A9)/INDIRECT("作業シート!$"&amp;Q$1&amp;$A9),0)=INDIRECT("作業シート!$"&amp;AC$1&amp;$A9),"","補助金算定額に誤りがあります。"))),"")</f>
        <v/>
      </c>
      <c r="AD9" s="82" t="str" cm="1">
        <f t="array" aca="1" ref="AD9" ca="1">IF(INDIRECT("作業シート!$"&amp;$G$1&amp;$A9)&lt;&gt;"",IF(INDIRECT("作業シート!$"&amp;AD$1&amp;$A9)="",AD$4&amp;"を入力してください。",""),"")</f>
        <v/>
      </c>
      <c r="AE9" s="84" t="str" cm="1">
        <f t="array" aca="1" ref="AE9" ca="1">IF(INDIRECT("作業シート!$"&amp;$G$1&amp;$A9)="","",IF(INDIRECT("作業シート!$"&amp;AE$1&amp;"$"&amp;$A$4)="","",IF(INDIRECT("作業シート!$"&amp;AE$1&amp;$A9)&lt;&gt;"","",INDIRECT("作業シート!$"&amp;AE$1&amp;"$"&amp;$A$4)&amp;"を入力してください。")))</f>
        <v/>
      </c>
      <c r="AF9" s="84" t="str" cm="1">
        <f t="array" aca="1" ref="AF9" ca="1">IF(INDIRECT("作業シート!$"&amp;$G$1&amp;$A9)="","",IF(INDIRECT("作業シート!$"&amp;AF$1&amp;"$"&amp;$A$4)="","",IF(INDIRECT("作業シート!$"&amp;AF$1&amp;$A9)&lt;&gt;"","",INDIRECT("作業シート!$"&amp;AF$1&amp;"$"&amp;$A$4)&amp;"を入力してください。")))</f>
        <v/>
      </c>
      <c r="AG9" s="84" t="str" cm="1">
        <f t="array" aca="1" ref="AG9" ca="1">IF(INDIRECT("作業シート!$"&amp;$G$1&amp;$A9)="","",IF(INDIRECT("作業シート!$"&amp;AG$1&amp;"$"&amp;$A$4)="","",IF(INDIRECT("作業シート!$"&amp;AG$1&amp;$A9)&lt;&gt;"","",INDIRECT("作業シート!$"&amp;AG$1&amp;"$"&amp;$A$4)&amp;"を入力してください。")))</f>
        <v/>
      </c>
      <c r="AH9" s="82" t="str" cm="1">
        <f t="array" aca="1" ref="AH9" ca="1">IF(INDIRECT("作業シート!$"&amp;$G$1&amp;$A9)&lt;&gt;"",IF(INDIRECT("作業シート!$"&amp;AH$1&amp;$A9)="",AH$4&amp;"を入力してください。",""),"")</f>
        <v/>
      </c>
      <c r="AI9" s="82" t="str" cm="1">
        <f t="array" aca="1" ref="AI9" ca="1">IF(INDIRECT("作業シート!$"&amp;$G$1&amp;$A9)&lt;&gt;"",IF(INDIRECT("作業シート!$"&amp;AI$1&amp;$A9)="","早期着工の有無を選択してください。",""),"")</f>
        <v/>
      </c>
      <c r="AJ9" s="82" t="str" cm="1">
        <f t="array" aca="1" ref="AJ9" ca="1">IF(INDIRECT("作業シート!$"&amp;$G$1&amp;$A9)&lt;&gt;"",IF(INDIRECT("作業シート!$"&amp;AJ$1&amp;$A9)="","認定こども園であるかを選択してください。",IF(INDIRECT("作業シート!$"&amp;AJ$1&amp;$A9)="○","認定こども園は申請できません。","")),"")</f>
        <v/>
      </c>
      <c r="AK9" s="82" t="str" cm="1">
        <f t="array" aca="1" ref="AK9" ca="1">IF(INDIRECT("作業シート!$"&amp;$G$1&amp;$A9)&lt;&gt;"",IF(INDIRECT("作業シート!$"&amp;AK$1&amp;$A9)="","認定こども園移行予定の有無を選択してください。",IF(INDIRECT("作業シート!$"&amp;AK$1&amp;$A9)="移行済み",IF(INDIRECT("作業シート!$"&amp;AJ$1&amp;$A9)="○","","W列の回答と矛盾しています。"),IF(INDIRECT("作業シート!$"&amp;AK$1&amp;$A9)="×","","具体な移行時期が決まっている場合は、備考欄（Y列）に移行時期を記入してください　"))),"")</f>
        <v/>
      </c>
      <c r="AL9" s="82" t="str" cm="1">
        <f t="array" aca="1" ref="AL9" ca="1">IF(INDIRECT("作業シート!$"&amp;$G$1&amp;$A9)&lt;&gt;"",IF(INDIRECT("作業シート!$"&amp;AL$1&amp;$A9)="","備考欄（Ｙ列）に整備の内容を記入してください（ここにない工事を、採択後に追加することは出来ません）",""),"")</f>
        <v/>
      </c>
      <c r="AM9" s="94" t="str" cm="1">
        <f t="array" aca="1" ref="AM9" ca="1">IF(INDIRECT("作業シート!$"&amp;$G$1&amp;$A9)="","",IF(SUM(COUNTIF(H9,"*運動広場*"),COUNTIF(H9,"*集会施設*"),COUNTIF(H9,"*学習施設*"))&gt;0,"屋外教育",INDIRECT("作業シート!"&amp;G$1&amp;$A9)))</f>
        <v/>
      </c>
      <c r="AN9" s="111" t="str">
        <f t="shared" ca="1" si="5"/>
        <v/>
      </c>
      <c r="AO9" s="111" t="str" cm="1">
        <f t="array" aca="1" ref="AO9" ca="1">IF(INDIRECT("作業シート!$"&amp;$G$1&amp;$A9)="","",INDIRECT("作業シート!"&amp;P$1&amp;$A9))</f>
        <v/>
      </c>
      <c r="AP9" s="109" t="str">
        <f ca="1">IF(AM9="","",VLOOKUP(AM9,Sheet1!J:O,5,FALSE))</f>
        <v/>
      </c>
      <c r="AQ9" s="110" t="str" cm="1">
        <f t="array" aca="1" ref="AQ9" ca="1">IF(INDIRECT("作業シート!$"&amp;$G$1&amp;$A9)="","",IF(ISERROR(AP9+1),"",IF(AO9&lt;=AP9,"","補助対象工事費が上限額を超えています。")))</f>
        <v/>
      </c>
      <c r="AR9" s="109" t="str">
        <f ca="1">IF(AM9="","",VLOOKUP(AM9,Sheet1!J:O,6,FALSE))</f>
        <v/>
      </c>
      <c r="AS9" s="110" t="str" cm="1">
        <f t="array" aca="1" ref="AS9" ca="1">IF(INDIRECT("作業シート!$"&amp;$G$1&amp;$A9)="","",IF(ISERROR(AR9+1),"",IF(IF(AM9="屋外教育",SUMIF(AN:AN,AN9,AO:AO),AO9)&gt;=AR9,"","補助対象工事費が下限額に達していません。")))</f>
        <v/>
      </c>
    </row>
    <row r="10" spans="1:45" ht="18" customHeight="1">
      <c r="A10" s="10">
        <f t="shared" si="2"/>
        <v>18</v>
      </c>
      <c r="B10" s="13" t="s">
        <v>76</v>
      </c>
      <c r="C10" s="16" t="str">
        <f t="shared" ca="1" si="3"/>
        <v/>
      </c>
      <c r="E10" s="78" t="str" cm="1">
        <f t="array" aca="1" ref="E10" ca="1">IF(COUNTIF(INDIRECT("作業シート!$"&amp;$E$1&amp;$A10&amp;":$"&amp;$G$1&amp;$A10),"&lt;&gt;"&amp;"")=0,"",IF(INDIRECT("作業シート!"&amp;E$1&amp;$A10)&lt;&gt;"","",E$4&amp;"を記入してください。"))</f>
        <v/>
      </c>
      <c r="F10" s="78" t="str" cm="1">
        <f t="array" aca="1" ref="F10" ca="1">IF(COUNTIF(INDIRECT("作業シート!$"&amp;$E$1&amp;$A10&amp;":$"&amp;$G$1&amp;$A10),"&lt;&gt;"&amp;"")=0,"",IF(INDIRECT("作業シート!"&amp;F$1&amp;$A10)&lt;&gt;"","",F$4&amp;"を記入してください。"))</f>
        <v/>
      </c>
      <c r="G10" s="78" t="str" cm="1">
        <f t="array" aca="1" ref="G10" ca="1">IF(COUNTIF(INDIRECT("作業シート!$"&amp;$E$1&amp;$A10&amp;":$"&amp;$G$1&amp;$A10),"&lt;&gt;"&amp;"")=0,"",IF(INDIRECT("作業シート!"&amp;G$1&amp;$A10)&lt;&gt;"","",G$4&amp;"を記入してください。"))</f>
        <v/>
      </c>
      <c r="H10" s="85" t="str" cm="1">
        <f t="array" aca="1" ref="H10" ca="1">IF(COUNTIF(INDIRECT("作業シート!$"&amp;$E$1&amp;$A10&amp;":$"&amp;$G$1&amp;$A10),"&lt;&gt;"&amp;"")=0,"",INDIRECT("作業シート!"&amp;E$1&amp;A10)&amp;INDIRECT("作業シート!"&amp;F$1&amp;A10)&amp;INDIRECT("作業シート!"&amp;G$1&amp;A10))</f>
        <v/>
      </c>
      <c r="I10" s="79" t="str">
        <f t="shared" ca="1" si="4"/>
        <v/>
      </c>
      <c r="J10" s="82" t="str" cm="1">
        <f t="array" aca="1" ref="J10" ca="1">IF(INDIRECT("作業シート!$"&amp;$G$1&amp;$A10)&lt;&gt;"",IF(SUM(COUNTIF(INDIRECT("作業シート!$"&amp;$G$1&amp;$A10),"*増築*"),COUNTIF(INDIRECT("作業シート!$"&amp;$G$1&amp;$A10),"*改築*"))&gt;0,IF(INDIRECT("作業シート!"&amp;J$1&amp;$A10)&lt;&gt;"","",J$4&amp;"をプルダウンから選択してください。"),""),"")</f>
        <v/>
      </c>
      <c r="K10" s="82" t="str" cm="1">
        <f t="array" aca="1" ref="K10" ca="1">IF(INDIRECT("作業シート!$"&amp;$G$1&amp;$A10)&lt;&gt;"",IF(SUM(COUNTIF(INDIRECT("作業シート!$"&amp;$G$1&amp;$A10),"*増築*"),COUNTIF(INDIRECT("作業シート!$"&amp;$G$1&amp;$A10),"*改築*"))&gt;0,IF(INDIRECT("作業シート!"&amp;K$1&amp;$A10)&lt;&gt;"","",K$4&amp;"を記入してください。"),""),"")</f>
        <v/>
      </c>
      <c r="L10" s="82" t="str" cm="1">
        <f t="array" aca="1" ref="L10" ca="1">IF(INDIRECT("作業シート!$"&amp;$G$1&amp;$A10)&lt;&gt;"",IF(SUM(COUNTIF(INDIRECT("作業シート!$"&amp;$G$1&amp;$A10),"*増築*"),COUNTIF(INDIRECT("作業シート!$"&amp;$G$1&amp;$A10),"*改築*"))&gt;0,IF(INDIRECT("作業シート!"&amp;L$1&amp;$A10)&lt;&gt;"","",L$4&amp;"を記入してください。"),""),"")</f>
        <v/>
      </c>
      <c r="M10" s="82" t="str" cm="1">
        <f t="array" aca="1" ref="M10" ca="1">IF(INDIRECT("作業シート!$"&amp;$G$1&amp;$A10)&lt;&gt;"",IF(SUM(COUNTIF(INDIRECT("作業シート!$"&amp;$G$1&amp;$A10),"耐震補強"),COUNTIF(INDIRECT("作業シート!$"&amp;$G$1&amp;$A10),"改築（改築）"))&gt;0,IF(INDIRECT("作業シート!"&amp;M$1&amp;$A10)&lt;&gt;"","",M$4&amp;"を確認してください。"),""),"")</f>
        <v/>
      </c>
      <c r="N10" s="82" t="str" cm="1">
        <f t="array" aca="1" ref="N10" ca="1">IF(INDIRECT("作業シート!$"&amp;$G$1&amp;$A10)&lt;&gt;"",IF(SUM(COUNTIF(INDIRECT("作業シート!$"&amp;$G$1&amp;$A10),"耐震補強"),COUNTIF(INDIRECT("作業シート!$"&amp;$G$1&amp;$A10),"改築（改築）"))&gt;0,IF(INDIRECT("作業シート!"&amp;N$1&amp;$A10)&lt;&gt;"","",M$4&amp;"を記入してください。"),""),"")</f>
        <v/>
      </c>
      <c r="O10" s="82" t="str" cm="1">
        <f t="array" aca="1" ref="O10" ca="1">IF(INDIRECT("作業シート!$"&amp;$G$1&amp;$A10)&lt;&gt;"",IF(SUM(COUNTIF(INDIRECT("作業シート!"&amp;AL$1&amp;$A10),"*築年数*"),COUNTIF(INDIRECT("作業シート!"&amp;AL$1&amp;$A10),"*経年*"),COUNTIF(INDIRECT("作業シート!$"&amp;$G$1&amp;$A10),"*その他*"))&gt;1,IF(INDIRECT("作業シート!"&amp;O$1&amp;$A10)&lt;&gt;"","","（「築年数経過」の場合は、必ず築年数を記入してください。"),""),"")</f>
        <v/>
      </c>
      <c r="P10" s="82" t="str" cm="1">
        <f t="array" aca="1" ref="P10" ca="1">IF(INDIRECT("作業シート!$"&amp;$G$1&amp;$A10)&lt;&gt;"",IF(INDIRECT("作業シート!"&amp;P$1&amp;$A10)="",P$4&amp;"を入力してください。",""),"")</f>
        <v/>
      </c>
      <c r="Q10" s="89" t="str" cm="1">
        <f t="array" aca="1" ref="Q10" ca="1">IF(INDIRECT("作業シート!$"&amp;$G$1&amp;$A10)&lt;&gt;"",R10,"")</f>
        <v/>
      </c>
      <c r="R10" s="83" t="str" cm="1">
        <f t="array" aca="1" ref="R10" ca="1">IF(INDIRECT("作業シート!$"&amp;$G$1&amp;$A10)&lt;&gt;"",IF(INDIRECT("作業シート!$"&amp;R$1&amp;$A10)="",R$4&amp;"を確認してください。",S10),"空欄")</f>
        <v>空欄</v>
      </c>
      <c r="S10" s="83" t="str" cm="1">
        <f t="array" aca="1" ref="S10" ca="1">IF(INDIRECT("作業シート!$"&amp;G$1&amp;$A10)="特別防犯対策",IF(INDIRECT("作業シート!$"&amp;R$1&amp;$A10)=2,"","特別防犯対策の補助率は１／２です。"),T10)</f>
        <v>補助率を確認してください。</v>
      </c>
      <c r="T10" s="83" t="str" cm="1">
        <f t="array" aca="1" ref="T10" ca="1">IF(INDIRECT("作業シート!$"&amp;G$1&amp;$A10)="耐震補強",U10,X10)</f>
        <v>補助率を確認してください。</v>
      </c>
      <c r="U10" s="83" t="str" cm="1">
        <f t="array" aca="1" ref="U10" ca="1">IF(INDIRECT("作業シート!$"&amp;M$1&amp;$A10)="Iw",V10,W10)</f>
        <v>補助率は１／２です。</v>
      </c>
      <c r="V10" s="83" t="str" cm="1">
        <f t="array" aca="1" ref="V10" ca="1">IF(INDIRECT("作業シート!$"&amp;N$1&amp;$A10)&lt;0.7,IF(INDIRECT("作業シート!"&amp;V$1&amp;$A10)=2,"","補助率は１／２です。"),IF(0.7&lt;=INDIRECT("作業シート!$"&amp;N$1&amp;$A10),IF(INDIRECT("作業シート!$"&amp;N$1&amp;$A10)&lt;1.1,IF(INDIRECT("作業シート!"&amp;V$1&amp;$A10)=3,"","補助率は１／３です。"),"耐震補強の補助要件を満たしていません。")))</f>
        <v>補助率は１／２です。</v>
      </c>
      <c r="W10" s="83" t="str" cm="1">
        <f t="array" aca="1" ref="W10" ca="1">IF(INDIRECT("作業シート!$"&amp;N$1&amp;$A10)&lt;0.3,IF(INDIRECT("作業シート!"&amp;W$1&amp;$A10)=2,"","補助率は１／２です。"),IF(0.3&lt;=INDIRECT("作業シート!$"&amp;N$1&amp;$A10),IF(INDIRECT("作業シート!$"&amp;N$1&amp;$A10)&lt;0.7,IF(INDIRECT("作業シート!"&amp;W$1&amp;$A10)=3,"","補助率は１／３です。"),"耐震補強の補助要件を満たしていません。")))</f>
        <v>補助率は１／２です。</v>
      </c>
      <c r="X10" s="83" t="str" cm="1">
        <f t="array" aca="1" ref="X10" ca="1">IF(INDIRECT("作業シート!$"&amp;G$1&amp;$A10)="改築（耐震）",Y10,AB10)</f>
        <v>補助率を確認してください。</v>
      </c>
      <c r="Y10" s="83" t="str" cm="1">
        <f t="array" aca="1" ref="Y10" ca="1">IF(INDIRECT("作業シート!$"&amp;M$1&amp;$A10)="Iw",Z10,AA10)</f>
        <v>補助率を確認してください。</v>
      </c>
      <c r="Z10" s="83" t="str" cm="1">
        <f t="array" aca="1" ref="Z10" ca="1">IF(INDIRECT("作業シート!$"&amp;N$1&amp;$A10)&lt;1.1,AB10,"改築（耐震）の補助要件を満たしていません。")</f>
        <v>補助率を確認してください。</v>
      </c>
      <c r="AA10" s="83" t="str" cm="1">
        <f t="array" aca="1" ref="AA10" ca="1">IF(INDIRECT("作業シート!$"&amp;N$1&amp;$A10)&lt;0.7,AB10,"改築（耐震）の補助要件を満たしていません。")</f>
        <v>補助率を確認してください。</v>
      </c>
      <c r="AB10" s="83" t="str" cm="1">
        <f t="array" aca="1" ref="AB10" ca="1">IF(INDIRECT("作業シート!$"&amp;AB$1&amp;$A10)=3,"",AB$4&amp;"を確認してください。")</f>
        <v>補助率を確認してください。</v>
      </c>
      <c r="AC10" s="82" t="str" cm="1">
        <f t="array" aca="1" ref="AC10" ca="1">IF(INDIRECT("作業シート!$"&amp;$G$1&amp;$A10)&lt;&gt;"",IF(INDIRECT("作業シート!$"&amp;P$1&amp;$A10)="","",IF(INDIRECT("作業シート!$"&amp;Q$1&amp;$A10)="","",IF(ROUNDDOWN(INDIRECT("作業シート!$"&amp;P$1&amp;$A10)/INDIRECT("作業シート!$"&amp;Q$1&amp;$A10),0)=INDIRECT("作業シート!$"&amp;AC$1&amp;$A10),"","補助金算定額に誤りがあります。"))),"")</f>
        <v/>
      </c>
      <c r="AD10" s="82" t="str" cm="1">
        <f t="array" aca="1" ref="AD10" ca="1">IF(INDIRECT("作業シート!$"&amp;$G$1&amp;$A10)&lt;&gt;"",IF(INDIRECT("作業シート!$"&amp;AD$1&amp;$A10)="",AD$4&amp;"を入力してください。",""),"")</f>
        <v/>
      </c>
      <c r="AE10" s="84" t="str" cm="1">
        <f t="array" aca="1" ref="AE10" ca="1">IF(INDIRECT("作業シート!$"&amp;$G$1&amp;$A10)="","",IF(INDIRECT("作業シート!$"&amp;AE$1&amp;"$"&amp;$A$4)="","",IF(INDIRECT("作業シート!$"&amp;AE$1&amp;$A10)&lt;&gt;"","",INDIRECT("作業シート!$"&amp;AE$1&amp;"$"&amp;$A$4)&amp;"を入力してください。")))</f>
        <v/>
      </c>
      <c r="AF10" s="84" t="str" cm="1">
        <f t="array" aca="1" ref="AF10" ca="1">IF(INDIRECT("作業シート!$"&amp;$G$1&amp;$A10)="","",IF(INDIRECT("作業シート!$"&amp;AF$1&amp;"$"&amp;$A$4)="","",IF(INDIRECT("作業シート!$"&amp;AF$1&amp;$A10)&lt;&gt;"","",INDIRECT("作業シート!$"&amp;AF$1&amp;"$"&amp;$A$4)&amp;"を入力してください。")))</f>
        <v/>
      </c>
      <c r="AG10" s="84" t="str" cm="1">
        <f t="array" aca="1" ref="AG10" ca="1">IF(INDIRECT("作業シート!$"&amp;$G$1&amp;$A10)="","",IF(INDIRECT("作業シート!$"&amp;AG$1&amp;"$"&amp;$A$4)="","",IF(INDIRECT("作業シート!$"&amp;AG$1&amp;$A10)&lt;&gt;"","",INDIRECT("作業シート!$"&amp;AG$1&amp;"$"&amp;$A$4)&amp;"を入力してください。")))</f>
        <v/>
      </c>
      <c r="AH10" s="82" t="str" cm="1">
        <f t="array" aca="1" ref="AH10" ca="1">IF(INDIRECT("作業シート!$"&amp;$G$1&amp;$A10)&lt;&gt;"",IF(INDIRECT("作業シート!$"&amp;AH$1&amp;$A10)="",AH$4&amp;"を入力してください。",""),"")</f>
        <v/>
      </c>
      <c r="AI10" s="82" t="str" cm="1">
        <f t="array" aca="1" ref="AI10" ca="1">IF(INDIRECT("作業シート!$"&amp;$G$1&amp;$A10)&lt;&gt;"",IF(INDIRECT("作業シート!$"&amp;AI$1&amp;$A10)="","早期着工の有無を選択してください。",""),"")</f>
        <v/>
      </c>
      <c r="AJ10" s="82" t="str" cm="1">
        <f t="array" aca="1" ref="AJ10" ca="1">IF(INDIRECT("作業シート!$"&amp;$G$1&amp;$A10)&lt;&gt;"",IF(INDIRECT("作業シート!$"&amp;AJ$1&amp;$A10)="","認定こども園であるかを選択してください。",IF(INDIRECT("作業シート!$"&amp;AJ$1&amp;$A10)="○","認定こども園は申請できません。","")),"")</f>
        <v/>
      </c>
      <c r="AK10" s="82" t="str" cm="1">
        <f t="array" aca="1" ref="AK10" ca="1">IF(INDIRECT("作業シート!$"&amp;$G$1&amp;$A10)&lt;&gt;"",IF(INDIRECT("作業シート!$"&amp;AK$1&amp;$A10)="","認定こども園移行予定の有無を選択してください。",IF(INDIRECT("作業シート!$"&amp;AK$1&amp;$A10)="移行済み",IF(INDIRECT("作業シート!$"&amp;AJ$1&amp;$A10)="○","","W列の回答と矛盾しています。"),IF(INDIRECT("作業シート!$"&amp;AK$1&amp;$A10)="×","","具体な移行時期が決まっている場合は、備考欄（Y列）に移行時期を記入してください　"))),"")</f>
        <v/>
      </c>
      <c r="AL10" s="82" t="str" cm="1">
        <f t="array" aca="1" ref="AL10" ca="1">IF(INDIRECT("作業シート!$"&amp;$G$1&amp;$A10)&lt;&gt;"",IF(INDIRECT("作業シート!$"&amp;AL$1&amp;$A10)="","備考欄（Ｙ列）に整備の内容を記入してください（ここにない工事を、採択後に追加することは出来ません）",""),"")</f>
        <v/>
      </c>
      <c r="AM10" s="94" t="str" cm="1">
        <f t="array" aca="1" ref="AM10" ca="1">IF(INDIRECT("作業シート!$"&amp;$G$1&amp;$A10)="","",IF(SUM(COUNTIF(H10,"*運動広場*"),COUNTIF(H10,"*集会施設*"),COUNTIF(H10,"*学習施設*"))&gt;0,"屋外教育",INDIRECT("作業シート!"&amp;G$1&amp;$A10)))</f>
        <v/>
      </c>
      <c r="AN10" s="111" t="str">
        <f t="shared" ca="1" si="5"/>
        <v/>
      </c>
      <c r="AO10" s="111" t="str" cm="1">
        <f t="array" aca="1" ref="AO10" ca="1">IF(INDIRECT("作業シート!$"&amp;$G$1&amp;$A10)="","",INDIRECT("作業シート!"&amp;P$1&amp;$A10))</f>
        <v/>
      </c>
      <c r="AP10" s="109" t="str">
        <f ca="1">IF(AM10="","",VLOOKUP(AM10,Sheet1!J:O,5,FALSE))</f>
        <v/>
      </c>
      <c r="AQ10" s="110" t="str" cm="1">
        <f t="array" aca="1" ref="AQ10" ca="1">IF(INDIRECT("作業シート!$"&amp;$G$1&amp;$A10)="","",IF(ISERROR(AP10+1),"",IF(AO10&lt;=AP10,"","補助対象工事費が上限額を超えています。")))</f>
        <v/>
      </c>
      <c r="AR10" s="109" t="str">
        <f ca="1">IF(AM10="","",VLOOKUP(AM10,Sheet1!J:O,6,FALSE))</f>
        <v/>
      </c>
      <c r="AS10" s="110" t="str" cm="1">
        <f t="array" aca="1" ref="AS10" ca="1">IF(INDIRECT("作業シート!$"&amp;$G$1&amp;$A10)="","",IF(ISERROR(AR10+1),"",IF(IF(AM10="屋外教育",SUMIF(AN:AN,AN10,AO:AO),AO10)&gt;=AR10,"","補助対象工事費が下限額に達していません。")))</f>
        <v/>
      </c>
    </row>
    <row r="11" spans="1:45" ht="18" customHeight="1">
      <c r="A11" s="10">
        <f t="shared" si="2"/>
        <v>19</v>
      </c>
      <c r="B11" s="13" t="s">
        <v>77</v>
      </c>
      <c r="C11" s="16" t="str">
        <f t="shared" ca="1" si="3"/>
        <v/>
      </c>
      <c r="E11" s="78" t="str" cm="1">
        <f t="array" aca="1" ref="E11" ca="1">IF(COUNTIF(INDIRECT("作業シート!$"&amp;$E$1&amp;$A11&amp;":$"&amp;$G$1&amp;$A11),"&lt;&gt;"&amp;"")=0,"",IF(INDIRECT("作業シート!"&amp;E$1&amp;$A11)&lt;&gt;"","",E$4&amp;"を記入してください。"))</f>
        <v/>
      </c>
      <c r="F11" s="78" t="str" cm="1">
        <f t="array" aca="1" ref="F11" ca="1">IF(COUNTIF(INDIRECT("作業シート!$"&amp;$E$1&amp;$A11&amp;":$"&amp;$G$1&amp;$A11),"&lt;&gt;"&amp;"")=0,"",IF(INDIRECT("作業シート!"&amp;F$1&amp;$A11)&lt;&gt;"","",F$4&amp;"を記入してください。"))</f>
        <v/>
      </c>
      <c r="G11" s="78" t="str" cm="1">
        <f t="array" aca="1" ref="G11" ca="1">IF(COUNTIF(INDIRECT("作業シート!$"&amp;$E$1&amp;$A11&amp;":$"&amp;$G$1&amp;$A11),"&lt;&gt;"&amp;"")=0,"",IF(INDIRECT("作業シート!"&amp;G$1&amp;$A11)&lt;&gt;"","",G$4&amp;"を記入してください。"))</f>
        <v/>
      </c>
      <c r="H11" s="85" t="str" cm="1">
        <f t="array" aca="1" ref="H11" ca="1">IF(COUNTIF(INDIRECT("作業シート!$"&amp;$E$1&amp;$A11&amp;":$"&amp;$G$1&amp;$A11),"&lt;&gt;"&amp;"")=0,"",INDIRECT("作業シート!"&amp;E$1&amp;A11)&amp;INDIRECT("作業シート!"&amp;F$1&amp;A11)&amp;INDIRECT("作業シート!"&amp;G$1&amp;A11))</f>
        <v/>
      </c>
      <c r="I11" s="79" t="str">
        <f t="shared" ca="1" si="4"/>
        <v/>
      </c>
      <c r="J11" s="82" t="str" cm="1">
        <f t="array" aca="1" ref="J11" ca="1">IF(INDIRECT("作業シート!$"&amp;$G$1&amp;$A11)&lt;&gt;"",IF(SUM(COUNTIF(INDIRECT("作業シート!$"&amp;$G$1&amp;$A11),"*増築*"),COUNTIF(INDIRECT("作業シート!$"&amp;$G$1&amp;$A11),"*改築*"))&gt;0,IF(INDIRECT("作業シート!"&amp;J$1&amp;$A11)&lt;&gt;"","",J$4&amp;"をプルダウンから選択してください。"),""),"")</f>
        <v/>
      </c>
      <c r="K11" s="82" t="str" cm="1">
        <f t="array" aca="1" ref="K11" ca="1">IF(INDIRECT("作業シート!$"&amp;$G$1&amp;$A11)&lt;&gt;"",IF(SUM(COUNTIF(INDIRECT("作業シート!$"&amp;$G$1&amp;$A11),"*増築*"),COUNTIF(INDIRECT("作業シート!$"&amp;$G$1&amp;$A11),"*改築*"))&gt;0,IF(INDIRECT("作業シート!"&amp;K$1&amp;$A11)&lt;&gt;"","",K$4&amp;"を記入してください。"),""),"")</f>
        <v/>
      </c>
      <c r="L11" s="82" t="str" cm="1">
        <f t="array" aca="1" ref="L11" ca="1">IF(INDIRECT("作業シート!$"&amp;$G$1&amp;$A11)&lt;&gt;"",IF(SUM(COUNTIF(INDIRECT("作業シート!$"&amp;$G$1&amp;$A11),"*増築*"),COUNTIF(INDIRECT("作業シート!$"&amp;$G$1&amp;$A11),"*改築*"))&gt;0,IF(INDIRECT("作業シート!"&amp;L$1&amp;$A11)&lt;&gt;"","",L$4&amp;"を記入してください。"),""),"")</f>
        <v/>
      </c>
      <c r="M11" s="82" t="str" cm="1">
        <f t="array" aca="1" ref="M11" ca="1">IF(INDIRECT("作業シート!$"&amp;$G$1&amp;$A11)&lt;&gt;"",IF(SUM(COUNTIF(INDIRECT("作業シート!$"&amp;$G$1&amp;$A11),"耐震補強"),COUNTIF(INDIRECT("作業シート!$"&amp;$G$1&amp;$A11),"改築（改築）"))&gt;0,IF(INDIRECT("作業シート!"&amp;M$1&amp;$A11)&lt;&gt;"","",M$4&amp;"を確認してください。"),""),"")</f>
        <v/>
      </c>
      <c r="N11" s="82" t="str" cm="1">
        <f t="array" aca="1" ref="N11" ca="1">IF(INDIRECT("作業シート!$"&amp;$G$1&amp;$A11)&lt;&gt;"",IF(SUM(COUNTIF(INDIRECT("作業シート!$"&amp;$G$1&amp;$A11),"耐震補強"),COUNTIF(INDIRECT("作業シート!$"&amp;$G$1&amp;$A11),"改築（改築）"))&gt;0,IF(INDIRECT("作業シート!"&amp;N$1&amp;$A11)&lt;&gt;"","",M$4&amp;"を記入してください。"),""),"")</f>
        <v/>
      </c>
      <c r="O11" s="82" t="str" cm="1">
        <f t="array" aca="1" ref="O11" ca="1">IF(INDIRECT("作業シート!$"&amp;$G$1&amp;$A11)&lt;&gt;"",IF(SUM(COUNTIF(INDIRECT("作業シート!"&amp;AL$1&amp;$A11),"*築年数*"),COUNTIF(INDIRECT("作業シート!"&amp;AL$1&amp;$A11),"*経年*"),COUNTIF(INDIRECT("作業シート!$"&amp;$G$1&amp;$A11),"*その他*"))&gt;1,IF(INDIRECT("作業シート!"&amp;O$1&amp;$A11)&lt;&gt;"","","（「築年数経過」の場合は、必ず築年数を記入してください。"),""),"")</f>
        <v/>
      </c>
      <c r="P11" s="82" t="str" cm="1">
        <f t="array" aca="1" ref="P11" ca="1">IF(INDIRECT("作業シート!$"&amp;$G$1&amp;$A11)&lt;&gt;"",IF(INDIRECT("作業シート!"&amp;P$1&amp;$A11)="",P$4&amp;"を入力してください。",""),"")</f>
        <v/>
      </c>
      <c r="Q11" s="89" t="str" cm="1">
        <f t="array" aca="1" ref="Q11" ca="1">IF(INDIRECT("作業シート!$"&amp;$G$1&amp;$A11)&lt;&gt;"",R11,"")</f>
        <v/>
      </c>
      <c r="R11" s="83" t="str" cm="1">
        <f t="array" aca="1" ref="R11" ca="1">IF(INDIRECT("作業シート!$"&amp;$G$1&amp;$A11)&lt;&gt;"",IF(INDIRECT("作業シート!$"&amp;R$1&amp;$A11)="",R$4&amp;"を確認してください。",S11),"空欄")</f>
        <v>空欄</v>
      </c>
      <c r="S11" s="83" t="str" cm="1">
        <f t="array" aca="1" ref="S11" ca="1">IF(INDIRECT("作業シート!$"&amp;G$1&amp;$A11)="特別防犯対策",IF(INDIRECT("作業シート!$"&amp;R$1&amp;$A11)=2,"","特別防犯対策の補助率は１／２です。"),T11)</f>
        <v>補助率を確認してください。</v>
      </c>
      <c r="T11" s="83" t="str" cm="1">
        <f t="array" aca="1" ref="T11" ca="1">IF(INDIRECT("作業シート!$"&amp;G$1&amp;$A11)="耐震補強",U11,X11)</f>
        <v>補助率を確認してください。</v>
      </c>
      <c r="U11" s="83" t="str" cm="1">
        <f t="array" aca="1" ref="U11" ca="1">IF(INDIRECT("作業シート!$"&amp;M$1&amp;$A11)="Iw",V11,W11)</f>
        <v>補助率は１／２です。</v>
      </c>
      <c r="V11" s="83" t="str" cm="1">
        <f t="array" aca="1" ref="V11" ca="1">IF(INDIRECT("作業シート!$"&amp;N$1&amp;$A11)&lt;0.7,IF(INDIRECT("作業シート!"&amp;V$1&amp;$A11)=2,"","補助率は１／２です。"),IF(0.7&lt;=INDIRECT("作業シート!$"&amp;N$1&amp;$A11),IF(INDIRECT("作業シート!$"&amp;N$1&amp;$A11)&lt;1.1,IF(INDIRECT("作業シート!"&amp;V$1&amp;$A11)=3,"","補助率は１／３です。"),"耐震補強の補助要件を満たしていません。")))</f>
        <v>補助率は１／２です。</v>
      </c>
      <c r="W11" s="83" t="str" cm="1">
        <f t="array" aca="1" ref="W11" ca="1">IF(INDIRECT("作業シート!$"&amp;N$1&amp;$A11)&lt;0.3,IF(INDIRECT("作業シート!"&amp;W$1&amp;$A11)=2,"","補助率は１／２です。"),IF(0.3&lt;=INDIRECT("作業シート!$"&amp;N$1&amp;$A11),IF(INDIRECT("作業シート!$"&amp;N$1&amp;$A11)&lt;0.7,IF(INDIRECT("作業シート!"&amp;W$1&amp;$A11)=3,"","補助率は１／３です。"),"耐震補強の補助要件を満たしていません。")))</f>
        <v>補助率は１／２です。</v>
      </c>
      <c r="X11" s="83" t="str" cm="1">
        <f t="array" aca="1" ref="X11" ca="1">IF(INDIRECT("作業シート!$"&amp;G$1&amp;$A11)="改築（耐震）",Y11,AB11)</f>
        <v>補助率を確認してください。</v>
      </c>
      <c r="Y11" s="83" t="str" cm="1">
        <f t="array" aca="1" ref="Y11" ca="1">IF(INDIRECT("作業シート!$"&amp;M$1&amp;$A11)="Iw",Z11,AA11)</f>
        <v>補助率を確認してください。</v>
      </c>
      <c r="Z11" s="83" t="str" cm="1">
        <f t="array" aca="1" ref="Z11" ca="1">IF(INDIRECT("作業シート!$"&amp;N$1&amp;$A11)&lt;1.1,AB11,"改築（耐震）の補助要件を満たしていません。")</f>
        <v>補助率を確認してください。</v>
      </c>
      <c r="AA11" s="83" t="str" cm="1">
        <f t="array" aca="1" ref="AA11" ca="1">IF(INDIRECT("作業シート!$"&amp;N$1&amp;$A11)&lt;0.7,AB11,"改築（耐震）の補助要件を満たしていません。")</f>
        <v>補助率を確認してください。</v>
      </c>
      <c r="AB11" s="83" t="str" cm="1">
        <f t="array" aca="1" ref="AB11" ca="1">IF(INDIRECT("作業シート!$"&amp;AB$1&amp;$A11)=3,"",AB$4&amp;"を確認してください。")</f>
        <v>補助率を確認してください。</v>
      </c>
      <c r="AC11" s="82" t="str" cm="1">
        <f t="array" aca="1" ref="AC11" ca="1">IF(INDIRECT("作業シート!$"&amp;$G$1&amp;$A11)&lt;&gt;"",IF(INDIRECT("作業シート!$"&amp;P$1&amp;$A11)="","",IF(INDIRECT("作業シート!$"&amp;Q$1&amp;$A11)="","",IF(ROUNDDOWN(INDIRECT("作業シート!$"&amp;P$1&amp;$A11)/INDIRECT("作業シート!$"&amp;Q$1&amp;$A11),0)=INDIRECT("作業シート!$"&amp;AC$1&amp;$A11),"","補助金算定額に誤りがあります。"))),"")</f>
        <v/>
      </c>
      <c r="AD11" s="82" t="str" cm="1">
        <f t="array" aca="1" ref="AD11" ca="1">IF(INDIRECT("作業シート!$"&amp;$G$1&amp;$A11)&lt;&gt;"",IF(INDIRECT("作業シート!$"&amp;AD$1&amp;$A11)="",AD$4&amp;"を入力してください。",""),"")</f>
        <v/>
      </c>
      <c r="AE11" s="84" t="str" cm="1">
        <f t="array" aca="1" ref="AE11" ca="1">IF(INDIRECT("作業シート!$"&amp;$G$1&amp;$A11)="","",IF(INDIRECT("作業シート!$"&amp;AE$1&amp;"$"&amp;$A$4)="","",IF(INDIRECT("作業シート!$"&amp;AE$1&amp;$A11)&lt;&gt;"","",INDIRECT("作業シート!$"&amp;AE$1&amp;"$"&amp;$A$4)&amp;"を入力してください。")))</f>
        <v/>
      </c>
      <c r="AF11" s="84" t="str" cm="1">
        <f t="array" aca="1" ref="AF11" ca="1">IF(INDIRECT("作業シート!$"&amp;$G$1&amp;$A11)="","",IF(INDIRECT("作業シート!$"&amp;AF$1&amp;"$"&amp;$A$4)="","",IF(INDIRECT("作業シート!$"&amp;AF$1&amp;$A11)&lt;&gt;"","",INDIRECT("作業シート!$"&amp;AF$1&amp;"$"&amp;$A$4)&amp;"を入力してください。")))</f>
        <v/>
      </c>
      <c r="AG11" s="84" t="str" cm="1">
        <f t="array" aca="1" ref="AG11" ca="1">IF(INDIRECT("作業シート!$"&amp;$G$1&amp;$A11)="","",IF(INDIRECT("作業シート!$"&amp;AG$1&amp;"$"&amp;$A$4)="","",IF(INDIRECT("作業シート!$"&amp;AG$1&amp;$A11)&lt;&gt;"","",INDIRECT("作業シート!$"&amp;AG$1&amp;"$"&amp;$A$4)&amp;"を入力してください。")))</f>
        <v/>
      </c>
      <c r="AH11" s="82" t="str" cm="1">
        <f t="array" aca="1" ref="AH11" ca="1">IF(INDIRECT("作業シート!$"&amp;$G$1&amp;$A11)&lt;&gt;"",IF(INDIRECT("作業シート!$"&amp;AH$1&amp;$A11)="",AH$4&amp;"を入力してください。",""),"")</f>
        <v/>
      </c>
      <c r="AI11" s="82" t="str" cm="1">
        <f t="array" aca="1" ref="AI11" ca="1">IF(INDIRECT("作業シート!$"&amp;$G$1&amp;$A11)&lt;&gt;"",IF(INDIRECT("作業シート!$"&amp;AI$1&amp;$A11)="","早期着工の有無を選択してください。",""),"")</f>
        <v/>
      </c>
      <c r="AJ11" s="82" t="str" cm="1">
        <f t="array" aca="1" ref="AJ11" ca="1">IF(INDIRECT("作業シート!$"&amp;$G$1&amp;$A11)&lt;&gt;"",IF(INDIRECT("作業シート!$"&amp;AJ$1&amp;$A11)="","認定こども園であるかを選択してください。",IF(INDIRECT("作業シート!$"&amp;AJ$1&amp;$A11)="○","認定こども園は申請できません。","")),"")</f>
        <v/>
      </c>
      <c r="AK11" s="82" t="str" cm="1">
        <f t="array" aca="1" ref="AK11" ca="1">IF(INDIRECT("作業シート!$"&amp;$G$1&amp;$A11)&lt;&gt;"",IF(INDIRECT("作業シート!$"&amp;AK$1&amp;$A11)="","認定こども園移行予定の有無を選択してください。",IF(INDIRECT("作業シート!$"&amp;AK$1&amp;$A11)="移行済み",IF(INDIRECT("作業シート!$"&amp;AJ$1&amp;$A11)="○","","W列の回答と矛盾しています。"),IF(INDIRECT("作業シート!$"&amp;AK$1&amp;$A11)="×","","具体な移行時期が決まっている場合は、備考欄（Y列）に移行時期を記入してください　"))),"")</f>
        <v/>
      </c>
      <c r="AL11" s="82" t="str" cm="1">
        <f t="array" aca="1" ref="AL11" ca="1">IF(INDIRECT("作業シート!$"&amp;$G$1&amp;$A11)&lt;&gt;"",IF(INDIRECT("作業シート!$"&amp;AL$1&amp;$A11)="","備考欄（Ｙ列）に整備の内容を記入してください（ここにない工事を、採択後に追加することは出来ません）",""),"")</f>
        <v/>
      </c>
      <c r="AM11" s="94" t="str" cm="1">
        <f t="array" aca="1" ref="AM11" ca="1">IF(INDIRECT("作業シート!$"&amp;$G$1&amp;$A11)="","",IF(SUM(COUNTIF(H11,"*運動広場*"),COUNTIF(H11,"*集会施設*"),COUNTIF(H11,"*学習施設*"))&gt;0,"屋外教育",INDIRECT("作業シート!"&amp;G$1&amp;$A11)))</f>
        <v/>
      </c>
      <c r="AN11" s="111" t="str">
        <f t="shared" ca="1" si="5"/>
        <v/>
      </c>
      <c r="AO11" s="111" t="str" cm="1">
        <f t="array" aca="1" ref="AO11" ca="1">IF(INDIRECT("作業シート!$"&amp;$G$1&amp;$A11)="","",INDIRECT("作業シート!"&amp;P$1&amp;$A11))</f>
        <v/>
      </c>
      <c r="AP11" s="109" t="str">
        <f ca="1">IF(AM11="","",VLOOKUP(AM11,Sheet1!J:O,5,FALSE))</f>
        <v/>
      </c>
      <c r="AQ11" s="110" t="str" cm="1">
        <f t="array" aca="1" ref="AQ11" ca="1">IF(INDIRECT("作業シート!$"&amp;$G$1&amp;$A11)="","",IF(ISERROR(AP11+1),"",IF(AO11&lt;=AP11,"","補助対象工事費が上限額を超えています。")))</f>
        <v/>
      </c>
      <c r="AR11" s="109" t="str">
        <f ca="1">IF(AM11="","",VLOOKUP(AM11,Sheet1!J:O,6,FALSE))</f>
        <v/>
      </c>
      <c r="AS11" s="110" t="str" cm="1">
        <f t="array" aca="1" ref="AS11" ca="1">IF(INDIRECT("作業シート!$"&amp;$G$1&amp;$A11)="","",IF(ISERROR(AR11+1),"",IF(IF(AM11="屋外教育",SUMIF(AN:AN,AN11,AO:AO),AO11)&gt;=AR11,"","補助対象工事費が下限額に達していません。")))</f>
        <v/>
      </c>
    </row>
    <row r="12" spans="1:45" ht="18" customHeight="1">
      <c r="A12" s="10">
        <f t="shared" si="2"/>
        <v>20</v>
      </c>
      <c r="B12" s="13" t="s">
        <v>78</v>
      </c>
      <c r="C12" s="16" t="str">
        <f t="shared" ca="1" si="3"/>
        <v/>
      </c>
      <c r="E12" s="78" t="str" cm="1">
        <f t="array" aca="1" ref="E12" ca="1">IF(COUNTIF(INDIRECT("作業シート!$"&amp;$E$1&amp;$A12&amp;":$"&amp;$G$1&amp;$A12),"&lt;&gt;"&amp;"")=0,"",IF(INDIRECT("作業シート!"&amp;E$1&amp;$A12)&lt;&gt;"","",E$4&amp;"を記入してください。"))</f>
        <v/>
      </c>
      <c r="F12" s="78" t="str" cm="1">
        <f t="array" aca="1" ref="F12" ca="1">IF(COUNTIF(INDIRECT("作業シート!$"&amp;$E$1&amp;$A12&amp;":$"&amp;$G$1&amp;$A12),"&lt;&gt;"&amp;"")=0,"",IF(INDIRECT("作業シート!"&amp;F$1&amp;$A12)&lt;&gt;"","",F$4&amp;"を記入してください。"))</f>
        <v/>
      </c>
      <c r="G12" s="78" t="str" cm="1">
        <f t="array" aca="1" ref="G12" ca="1">IF(COUNTIF(INDIRECT("作業シート!$"&amp;$E$1&amp;$A12&amp;":$"&amp;$G$1&amp;$A12),"&lt;&gt;"&amp;"")=0,"",IF(INDIRECT("作業シート!"&amp;G$1&amp;$A12)&lt;&gt;"","",G$4&amp;"を記入してください。"))</f>
        <v/>
      </c>
      <c r="H12" s="85" t="str" cm="1">
        <f t="array" aca="1" ref="H12" ca="1">IF(COUNTIF(INDIRECT("作業シート!$"&amp;$E$1&amp;$A12&amp;":$"&amp;$G$1&amp;$A12),"&lt;&gt;"&amp;"")=0,"",INDIRECT("作業シート!"&amp;E$1&amp;A12)&amp;INDIRECT("作業シート!"&amp;F$1&amp;A12)&amp;INDIRECT("作業シート!"&amp;G$1&amp;A12))</f>
        <v/>
      </c>
      <c r="I12" s="79" t="str">
        <f t="shared" ca="1" si="4"/>
        <v/>
      </c>
      <c r="J12" s="82" t="str" cm="1">
        <f t="array" aca="1" ref="J12" ca="1">IF(INDIRECT("作業シート!$"&amp;$G$1&amp;$A12)&lt;&gt;"",IF(SUM(COUNTIF(INDIRECT("作業シート!$"&amp;$G$1&amp;$A12),"*増築*"),COUNTIF(INDIRECT("作業シート!$"&amp;$G$1&amp;$A12),"*改築*"))&gt;0,IF(INDIRECT("作業シート!"&amp;J$1&amp;$A12)&lt;&gt;"","",J$4&amp;"をプルダウンから選択してください。"),""),"")</f>
        <v/>
      </c>
      <c r="K12" s="82" t="str" cm="1">
        <f t="array" aca="1" ref="K12" ca="1">IF(INDIRECT("作業シート!$"&amp;$G$1&amp;$A12)&lt;&gt;"",IF(SUM(COUNTIF(INDIRECT("作業シート!$"&amp;$G$1&amp;$A12),"*増築*"),COUNTIF(INDIRECT("作業シート!$"&amp;$G$1&amp;$A12),"*改築*"))&gt;0,IF(INDIRECT("作業シート!"&amp;K$1&amp;$A12)&lt;&gt;"","",K$4&amp;"を記入してください。"),""),"")</f>
        <v/>
      </c>
      <c r="L12" s="82" t="str" cm="1">
        <f t="array" aca="1" ref="L12" ca="1">IF(INDIRECT("作業シート!$"&amp;$G$1&amp;$A12)&lt;&gt;"",IF(SUM(COUNTIF(INDIRECT("作業シート!$"&amp;$G$1&amp;$A12),"*増築*"),COUNTIF(INDIRECT("作業シート!$"&amp;$G$1&amp;$A12),"*改築*"))&gt;0,IF(INDIRECT("作業シート!"&amp;L$1&amp;$A12)&lt;&gt;"","",L$4&amp;"を記入してください。"),""),"")</f>
        <v/>
      </c>
      <c r="M12" s="82" t="str" cm="1">
        <f t="array" aca="1" ref="M12" ca="1">IF(INDIRECT("作業シート!$"&amp;$G$1&amp;$A12)&lt;&gt;"",IF(SUM(COUNTIF(INDIRECT("作業シート!$"&amp;$G$1&amp;$A12),"耐震補強"),COUNTIF(INDIRECT("作業シート!$"&amp;$G$1&amp;$A12),"改築（改築）"))&gt;0,IF(INDIRECT("作業シート!"&amp;M$1&amp;$A12)&lt;&gt;"","",M$4&amp;"を確認してください。"),""),"")</f>
        <v/>
      </c>
      <c r="N12" s="82" t="str" cm="1">
        <f t="array" aca="1" ref="N12" ca="1">IF(INDIRECT("作業シート!$"&amp;$G$1&amp;$A12)&lt;&gt;"",IF(SUM(COUNTIF(INDIRECT("作業シート!$"&amp;$G$1&amp;$A12),"耐震補強"),COUNTIF(INDIRECT("作業シート!$"&amp;$G$1&amp;$A12),"改築（改築）"))&gt;0,IF(INDIRECT("作業シート!"&amp;N$1&amp;$A12)&lt;&gt;"","",M$4&amp;"を記入してください。"),""),"")</f>
        <v/>
      </c>
      <c r="O12" s="82" t="str" cm="1">
        <f t="array" aca="1" ref="O12" ca="1">IF(INDIRECT("作業シート!$"&amp;$G$1&amp;$A12)&lt;&gt;"",IF(SUM(COUNTIF(INDIRECT("作業シート!"&amp;AL$1&amp;$A12),"*築年数*"),COUNTIF(INDIRECT("作業シート!"&amp;AL$1&amp;$A12),"*経年*"),COUNTIF(INDIRECT("作業シート!$"&amp;$G$1&amp;$A12),"*その他*"))&gt;1,IF(INDIRECT("作業シート!"&amp;O$1&amp;$A12)&lt;&gt;"","","（「築年数経過」の場合は、必ず築年数を記入してください。"),""),"")</f>
        <v/>
      </c>
      <c r="P12" s="82" t="str" cm="1">
        <f t="array" aca="1" ref="P12" ca="1">IF(INDIRECT("作業シート!$"&amp;$G$1&amp;$A12)&lt;&gt;"",IF(INDIRECT("作業シート!"&amp;P$1&amp;$A12)="",P$4&amp;"を入力してください。",""),"")</f>
        <v/>
      </c>
      <c r="Q12" s="89" t="str" cm="1">
        <f t="array" aca="1" ref="Q12" ca="1">IF(INDIRECT("作業シート!$"&amp;$G$1&amp;$A12)&lt;&gt;"",R12,"")</f>
        <v/>
      </c>
      <c r="R12" s="83" t="str" cm="1">
        <f t="array" aca="1" ref="R12" ca="1">IF(INDIRECT("作業シート!$"&amp;$G$1&amp;$A12)&lt;&gt;"",IF(INDIRECT("作業シート!$"&amp;R$1&amp;$A12)="",R$4&amp;"を確認してください。",S12),"空欄")</f>
        <v>空欄</v>
      </c>
      <c r="S12" s="83" t="str" cm="1">
        <f t="array" aca="1" ref="S12" ca="1">IF(INDIRECT("作業シート!$"&amp;G$1&amp;$A12)="特別防犯対策",IF(INDIRECT("作業シート!$"&amp;R$1&amp;$A12)=2,"","特別防犯対策の補助率は１／２です。"),T12)</f>
        <v>補助率を確認してください。</v>
      </c>
      <c r="T12" s="83" t="str" cm="1">
        <f t="array" aca="1" ref="T12" ca="1">IF(INDIRECT("作業シート!$"&amp;G$1&amp;$A12)="耐震補強",U12,X12)</f>
        <v>補助率を確認してください。</v>
      </c>
      <c r="U12" s="83" t="str" cm="1">
        <f t="array" aca="1" ref="U12" ca="1">IF(INDIRECT("作業シート!$"&amp;M$1&amp;$A12)="Iw",V12,W12)</f>
        <v>補助率は１／２です。</v>
      </c>
      <c r="V12" s="83" t="str" cm="1">
        <f t="array" aca="1" ref="V12" ca="1">IF(INDIRECT("作業シート!$"&amp;N$1&amp;$A12)&lt;0.7,IF(INDIRECT("作業シート!"&amp;V$1&amp;$A12)=2,"","補助率は１／２です。"),IF(0.7&lt;=INDIRECT("作業シート!$"&amp;N$1&amp;$A12),IF(INDIRECT("作業シート!$"&amp;N$1&amp;$A12)&lt;1.1,IF(INDIRECT("作業シート!"&amp;V$1&amp;$A12)=3,"","補助率は１／３です。"),"耐震補強の補助要件を満たしていません。")))</f>
        <v>補助率は１／２です。</v>
      </c>
      <c r="W12" s="83" t="str" cm="1">
        <f t="array" aca="1" ref="W12" ca="1">IF(INDIRECT("作業シート!$"&amp;N$1&amp;$A12)&lt;0.3,IF(INDIRECT("作業シート!"&amp;W$1&amp;$A12)=2,"","補助率は１／２です。"),IF(0.3&lt;=INDIRECT("作業シート!$"&amp;N$1&amp;$A12),IF(INDIRECT("作業シート!$"&amp;N$1&amp;$A12)&lt;0.7,IF(INDIRECT("作業シート!"&amp;W$1&amp;$A12)=3,"","補助率は１／３です。"),"耐震補強の補助要件を満たしていません。")))</f>
        <v>補助率は１／２です。</v>
      </c>
      <c r="X12" s="83" t="str" cm="1">
        <f t="array" aca="1" ref="X12" ca="1">IF(INDIRECT("作業シート!$"&amp;G$1&amp;$A12)="改築（耐震）",Y12,AB12)</f>
        <v>補助率を確認してください。</v>
      </c>
      <c r="Y12" s="83" t="str" cm="1">
        <f t="array" aca="1" ref="Y12" ca="1">IF(INDIRECT("作業シート!$"&amp;M$1&amp;$A12)="Iw",Z12,AA12)</f>
        <v>補助率を確認してください。</v>
      </c>
      <c r="Z12" s="83" t="str" cm="1">
        <f t="array" aca="1" ref="Z12" ca="1">IF(INDIRECT("作業シート!$"&amp;N$1&amp;$A12)&lt;1.1,AB12,"改築（耐震）の補助要件を満たしていません。")</f>
        <v>補助率を確認してください。</v>
      </c>
      <c r="AA12" s="83" t="str" cm="1">
        <f t="array" aca="1" ref="AA12" ca="1">IF(INDIRECT("作業シート!$"&amp;N$1&amp;$A12)&lt;0.7,AB12,"改築（耐震）の補助要件を満たしていません。")</f>
        <v>補助率を確認してください。</v>
      </c>
      <c r="AB12" s="83" t="str" cm="1">
        <f t="array" aca="1" ref="AB12" ca="1">IF(INDIRECT("作業シート!$"&amp;AB$1&amp;$A12)=3,"",AB$4&amp;"を確認してください。")</f>
        <v>補助率を確認してください。</v>
      </c>
      <c r="AC12" s="82" t="str" cm="1">
        <f t="array" aca="1" ref="AC12" ca="1">IF(INDIRECT("作業シート!$"&amp;$G$1&amp;$A12)&lt;&gt;"",IF(INDIRECT("作業シート!$"&amp;P$1&amp;$A12)="","",IF(INDIRECT("作業シート!$"&amp;Q$1&amp;$A12)="","",IF(ROUNDDOWN(INDIRECT("作業シート!$"&amp;P$1&amp;$A12)/INDIRECT("作業シート!$"&amp;Q$1&amp;$A12),0)=INDIRECT("作業シート!$"&amp;AC$1&amp;$A12),"","補助金算定額に誤りがあります。"))),"")</f>
        <v/>
      </c>
      <c r="AD12" s="82" t="str" cm="1">
        <f t="array" aca="1" ref="AD12" ca="1">IF(INDIRECT("作業シート!$"&amp;$G$1&amp;$A12)&lt;&gt;"",IF(INDIRECT("作業シート!$"&amp;AD$1&amp;$A12)="",AD$4&amp;"を入力してください。",""),"")</f>
        <v/>
      </c>
      <c r="AE12" s="84" t="str" cm="1">
        <f t="array" aca="1" ref="AE12" ca="1">IF(INDIRECT("作業シート!$"&amp;$G$1&amp;$A12)="","",IF(INDIRECT("作業シート!$"&amp;AE$1&amp;"$"&amp;$A$4)="","",IF(INDIRECT("作業シート!$"&amp;AE$1&amp;$A12)&lt;&gt;"","",INDIRECT("作業シート!$"&amp;AE$1&amp;"$"&amp;$A$4)&amp;"を入力してください。")))</f>
        <v/>
      </c>
      <c r="AF12" s="84" t="str" cm="1">
        <f t="array" aca="1" ref="AF12" ca="1">IF(INDIRECT("作業シート!$"&amp;$G$1&amp;$A12)="","",IF(INDIRECT("作業シート!$"&amp;AF$1&amp;"$"&amp;$A$4)="","",IF(INDIRECT("作業シート!$"&amp;AF$1&amp;$A12)&lt;&gt;"","",INDIRECT("作業シート!$"&amp;AF$1&amp;"$"&amp;$A$4)&amp;"を入力してください。")))</f>
        <v/>
      </c>
      <c r="AG12" s="84" t="str" cm="1">
        <f t="array" aca="1" ref="AG12" ca="1">IF(INDIRECT("作業シート!$"&amp;$G$1&amp;$A12)="","",IF(INDIRECT("作業シート!$"&amp;AG$1&amp;"$"&amp;$A$4)="","",IF(INDIRECT("作業シート!$"&amp;AG$1&amp;$A12)&lt;&gt;"","",INDIRECT("作業シート!$"&amp;AG$1&amp;"$"&amp;$A$4)&amp;"を入力してください。")))</f>
        <v/>
      </c>
      <c r="AH12" s="82" t="str" cm="1">
        <f t="array" aca="1" ref="AH12" ca="1">IF(INDIRECT("作業シート!$"&amp;$G$1&amp;$A12)&lt;&gt;"",IF(INDIRECT("作業シート!$"&amp;AH$1&amp;$A12)="",AH$4&amp;"を入力してください。",""),"")</f>
        <v/>
      </c>
      <c r="AI12" s="82" t="str" cm="1">
        <f t="array" aca="1" ref="AI12" ca="1">IF(INDIRECT("作業シート!$"&amp;$G$1&amp;$A12)&lt;&gt;"",IF(INDIRECT("作業シート!$"&amp;AI$1&amp;$A12)="","早期着工の有無を選択してください。",""),"")</f>
        <v/>
      </c>
      <c r="AJ12" s="82" t="str" cm="1">
        <f t="array" aca="1" ref="AJ12" ca="1">IF(INDIRECT("作業シート!$"&amp;$G$1&amp;$A12)&lt;&gt;"",IF(INDIRECT("作業シート!$"&amp;AJ$1&amp;$A12)="","認定こども園であるかを選択してください。",IF(INDIRECT("作業シート!$"&amp;AJ$1&amp;$A12)="○","認定こども園は申請できません。","")),"")</f>
        <v/>
      </c>
      <c r="AK12" s="82" t="str" cm="1">
        <f t="array" aca="1" ref="AK12" ca="1">IF(INDIRECT("作業シート!$"&amp;$G$1&amp;$A12)&lt;&gt;"",IF(INDIRECT("作業シート!$"&amp;AK$1&amp;$A12)="","認定こども園移行予定の有無を選択してください。",IF(INDIRECT("作業シート!$"&amp;AK$1&amp;$A12)="移行済み",IF(INDIRECT("作業シート!$"&amp;AJ$1&amp;$A12)="○","","W列の回答と矛盾しています。"),IF(INDIRECT("作業シート!$"&amp;AK$1&amp;$A12)="×","","具体な移行時期が決まっている場合は、備考欄（Y列）に移行時期を記入してください　"))),"")</f>
        <v/>
      </c>
      <c r="AL12" s="82" t="str" cm="1">
        <f t="array" aca="1" ref="AL12" ca="1">IF(INDIRECT("作業シート!$"&amp;$G$1&amp;$A12)&lt;&gt;"",IF(INDIRECT("作業シート!$"&amp;AL$1&amp;$A12)="","備考欄（Ｙ列）に整備の内容を記入してください（ここにない工事を、採択後に追加することは出来ません）",""),"")</f>
        <v/>
      </c>
      <c r="AM12" s="94" t="str" cm="1">
        <f t="array" aca="1" ref="AM12" ca="1">IF(INDIRECT("作業シート!$"&amp;$G$1&amp;$A12)="","",IF(SUM(COUNTIF(H12,"*運動広場*"),COUNTIF(H12,"*集会施設*"),COUNTIF(H12,"*学習施設*"))&gt;0,"屋外教育",INDIRECT("作業シート!"&amp;G$1&amp;$A12)))</f>
        <v/>
      </c>
      <c r="AN12" s="111" t="str">
        <f t="shared" ca="1" si="5"/>
        <v/>
      </c>
      <c r="AO12" s="111" t="str" cm="1">
        <f t="array" aca="1" ref="AO12" ca="1">IF(INDIRECT("作業シート!$"&amp;$G$1&amp;$A12)="","",INDIRECT("作業シート!"&amp;P$1&amp;$A12))</f>
        <v/>
      </c>
      <c r="AP12" s="109" t="str">
        <f ca="1">IF(AM12="","",VLOOKUP(AM12,Sheet1!J:O,5,FALSE))</f>
        <v/>
      </c>
      <c r="AQ12" s="110" t="str" cm="1">
        <f t="array" aca="1" ref="AQ12" ca="1">IF(INDIRECT("作業シート!$"&amp;$G$1&amp;$A12)="","",IF(ISERROR(AP12+1),"",IF(AO12&lt;=AP12,"","補助対象工事費が上限額を超えています。")))</f>
        <v/>
      </c>
      <c r="AR12" s="109" t="str">
        <f ca="1">IF(AM12="","",VLOOKUP(AM12,Sheet1!J:O,6,FALSE))</f>
        <v/>
      </c>
      <c r="AS12" s="110" t="str" cm="1">
        <f t="array" aca="1" ref="AS12" ca="1">IF(INDIRECT("作業シート!$"&amp;$G$1&amp;$A12)="","",IF(ISERROR(AR12+1),"",IF(IF(AM12="屋外教育",SUMIF(AN:AN,AN12,AO:AO),AO12)&gt;=AR12,"","補助対象工事費が下限額に達していません。")))</f>
        <v/>
      </c>
    </row>
    <row r="13" spans="1:45" ht="18" customHeight="1">
      <c r="A13" s="10">
        <f t="shared" si="2"/>
        <v>21</v>
      </c>
      <c r="B13" s="13" t="s">
        <v>79</v>
      </c>
      <c r="C13" s="16" t="str">
        <f t="shared" ca="1" si="3"/>
        <v/>
      </c>
      <c r="E13" s="78" t="str" cm="1">
        <f t="array" aca="1" ref="E13" ca="1">IF(COUNTIF(INDIRECT("作業シート!$"&amp;$E$1&amp;$A13&amp;":$"&amp;$G$1&amp;$A13),"&lt;&gt;"&amp;"")=0,"",IF(INDIRECT("作業シート!"&amp;E$1&amp;$A13)&lt;&gt;"","",E$4&amp;"を記入してください。"))</f>
        <v/>
      </c>
      <c r="F13" s="78" t="str" cm="1">
        <f t="array" aca="1" ref="F13" ca="1">IF(COUNTIF(INDIRECT("作業シート!$"&amp;$E$1&amp;$A13&amp;":$"&amp;$G$1&amp;$A13),"&lt;&gt;"&amp;"")=0,"",IF(INDIRECT("作業シート!"&amp;F$1&amp;$A13)&lt;&gt;"","",F$4&amp;"を記入してください。"))</f>
        <v/>
      </c>
      <c r="G13" s="78" t="str" cm="1">
        <f t="array" aca="1" ref="G13" ca="1">IF(COUNTIF(INDIRECT("作業シート!$"&amp;$E$1&amp;$A13&amp;":$"&amp;$G$1&amp;$A13),"&lt;&gt;"&amp;"")=0,"",IF(INDIRECT("作業シート!"&amp;G$1&amp;$A13)&lt;&gt;"","",G$4&amp;"を記入してください。"))</f>
        <v/>
      </c>
      <c r="H13" s="85" t="str" cm="1">
        <f t="array" aca="1" ref="H13" ca="1">IF(COUNTIF(INDIRECT("作業シート!$"&amp;$E$1&amp;$A13&amp;":$"&amp;$G$1&amp;$A13),"&lt;&gt;"&amp;"")=0,"",INDIRECT("作業シート!"&amp;E$1&amp;A13)&amp;INDIRECT("作業シート!"&amp;F$1&amp;A13)&amp;INDIRECT("作業シート!"&amp;G$1&amp;A13))</f>
        <v/>
      </c>
      <c r="I13" s="79" t="str">
        <f t="shared" ca="1" si="4"/>
        <v/>
      </c>
      <c r="J13" s="82" t="str" cm="1">
        <f t="array" aca="1" ref="J13" ca="1">IF(INDIRECT("作業シート!$"&amp;$G$1&amp;$A13)&lt;&gt;"",IF(SUM(COUNTIF(INDIRECT("作業シート!$"&amp;$G$1&amp;$A13),"*増築*"),COUNTIF(INDIRECT("作業シート!$"&amp;$G$1&amp;$A13),"*改築*"))&gt;0,IF(INDIRECT("作業シート!"&amp;J$1&amp;$A13)&lt;&gt;"","",J$4&amp;"をプルダウンから選択してください。"),""),"")</f>
        <v/>
      </c>
      <c r="K13" s="82" t="str" cm="1">
        <f t="array" aca="1" ref="K13" ca="1">IF(INDIRECT("作業シート!$"&amp;$G$1&amp;$A13)&lt;&gt;"",IF(SUM(COUNTIF(INDIRECT("作業シート!$"&amp;$G$1&amp;$A13),"*増築*"),COUNTIF(INDIRECT("作業シート!$"&amp;$G$1&amp;$A13),"*改築*"))&gt;0,IF(INDIRECT("作業シート!"&amp;K$1&amp;$A13)&lt;&gt;"","",K$4&amp;"を記入してください。"),""),"")</f>
        <v/>
      </c>
      <c r="L13" s="82" t="str" cm="1">
        <f t="array" aca="1" ref="L13" ca="1">IF(INDIRECT("作業シート!$"&amp;$G$1&amp;$A13)&lt;&gt;"",IF(SUM(COUNTIF(INDIRECT("作業シート!$"&amp;$G$1&amp;$A13),"*増築*"),COUNTIF(INDIRECT("作業シート!$"&amp;$G$1&amp;$A13),"*改築*"))&gt;0,IF(INDIRECT("作業シート!"&amp;L$1&amp;$A13)&lt;&gt;"","",L$4&amp;"を記入してください。"),""),"")</f>
        <v/>
      </c>
      <c r="M13" s="82" t="str" cm="1">
        <f t="array" aca="1" ref="M13" ca="1">IF(INDIRECT("作業シート!$"&amp;$G$1&amp;$A13)&lt;&gt;"",IF(SUM(COUNTIF(INDIRECT("作業シート!$"&amp;$G$1&amp;$A13),"耐震補強"),COUNTIF(INDIRECT("作業シート!$"&amp;$G$1&amp;$A13),"改築（改築）"))&gt;0,IF(INDIRECT("作業シート!"&amp;M$1&amp;$A13)&lt;&gt;"","",M$4&amp;"を確認してください。"),""),"")</f>
        <v/>
      </c>
      <c r="N13" s="82" t="str" cm="1">
        <f t="array" aca="1" ref="N13" ca="1">IF(INDIRECT("作業シート!$"&amp;$G$1&amp;$A13)&lt;&gt;"",IF(SUM(COUNTIF(INDIRECT("作業シート!$"&amp;$G$1&amp;$A13),"耐震補強"),COUNTIF(INDIRECT("作業シート!$"&amp;$G$1&amp;$A13),"改築（改築）"))&gt;0,IF(INDIRECT("作業シート!"&amp;N$1&amp;$A13)&lt;&gt;"","",M$4&amp;"を記入してください。"),""),"")</f>
        <v/>
      </c>
      <c r="O13" s="82" t="str" cm="1">
        <f t="array" aca="1" ref="O13" ca="1">IF(INDIRECT("作業シート!$"&amp;$G$1&amp;$A13)&lt;&gt;"",IF(SUM(COUNTIF(INDIRECT("作業シート!"&amp;AL$1&amp;$A13),"*築年数*"),COUNTIF(INDIRECT("作業シート!"&amp;AL$1&amp;$A13),"*経年*"),COUNTIF(INDIRECT("作業シート!$"&amp;$G$1&amp;$A13),"*その他*"))&gt;1,IF(INDIRECT("作業シート!"&amp;O$1&amp;$A13)&lt;&gt;"","","（「築年数経過」の場合は、必ず築年数を記入してください。"),""),"")</f>
        <v/>
      </c>
      <c r="P13" s="82" t="str" cm="1">
        <f t="array" aca="1" ref="P13" ca="1">IF(INDIRECT("作業シート!$"&amp;$G$1&amp;$A13)&lt;&gt;"",IF(INDIRECT("作業シート!"&amp;P$1&amp;$A13)="",P$4&amp;"を入力してください。",""),"")</f>
        <v/>
      </c>
      <c r="Q13" s="89" t="str" cm="1">
        <f t="array" aca="1" ref="Q13" ca="1">IF(INDIRECT("作業シート!$"&amp;$G$1&amp;$A13)&lt;&gt;"",R13,"")</f>
        <v/>
      </c>
      <c r="R13" s="83" t="str" cm="1">
        <f t="array" aca="1" ref="R13" ca="1">IF(INDIRECT("作業シート!$"&amp;$G$1&amp;$A13)&lt;&gt;"",IF(INDIRECT("作業シート!$"&amp;R$1&amp;$A13)="",R$4&amp;"を確認してください。",S13),"空欄")</f>
        <v>空欄</v>
      </c>
      <c r="S13" s="83" t="str" cm="1">
        <f t="array" aca="1" ref="S13" ca="1">IF(INDIRECT("作業シート!$"&amp;G$1&amp;$A13)="特別防犯対策",IF(INDIRECT("作業シート!$"&amp;R$1&amp;$A13)=2,"","特別防犯対策の補助率は１／２です。"),T13)</f>
        <v>補助率を確認してください。</v>
      </c>
      <c r="T13" s="83" t="str" cm="1">
        <f t="array" aca="1" ref="T13" ca="1">IF(INDIRECT("作業シート!$"&amp;G$1&amp;$A13)="耐震補強",U13,X13)</f>
        <v>補助率を確認してください。</v>
      </c>
      <c r="U13" s="83" t="str" cm="1">
        <f t="array" aca="1" ref="U13" ca="1">IF(INDIRECT("作業シート!$"&amp;M$1&amp;$A13)="Iw",V13,W13)</f>
        <v>補助率は１／２です。</v>
      </c>
      <c r="V13" s="83" t="str" cm="1">
        <f t="array" aca="1" ref="V13" ca="1">IF(INDIRECT("作業シート!$"&amp;N$1&amp;$A13)&lt;0.7,IF(INDIRECT("作業シート!"&amp;V$1&amp;$A13)=2,"","補助率は１／２です。"),IF(0.7&lt;=INDIRECT("作業シート!$"&amp;N$1&amp;$A13),IF(INDIRECT("作業シート!$"&amp;N$1&amp;$A13)&lt;1.1,IF(INDIRECT("作業シート!"&amp;V$1&amp;$A13)=3,"","補助率は１／３です。"),"耐震補強の補助要件を満たしていません。")))</f>
        <v>補助率は１／２です。</v>
      </c>
      <c r="W13" s="83" t="str" cm="1">
        <f t="array" aca="1" ref="W13" ca="1">IF(INDIRECT("作業シート!$"&amp;N$1&amp;$A13)&lt;0.3,IF(INDIRECT("作業シート!"&amp;W$1&amp;$A13)=2,"","補助率は１／２です。"),IF(0.3&lt;=INDIRECT("作業シート!$"&amp;N$1&amp;$A13),IF(INDIRECT("作業シート!$"&amp;N$1&amp;$A13)&lt;0.7,IF(INDIRECT("作業シート!"&amp;W$1&amp;$A13)=3,"","補助率は１／３です。"),"耐震補強の補助要件を満たしていません。")))</f>
        <v>補助率は１／２です。</v>
      </c>
      <c r="X13" s="83" t="str" cm="1">
        <f t="array" aca="1" ref="X13" ca="1">IF(INDIRECT("作業シート!$"&amp;G$1&amp;$A13)="改築（耐震）",Y13,AB13)</f>
        <v>補助率を確認してください。</v>
      </c>
      <c r="Y13" s="83" t="str" cm="1">
        <f t="array" aca="1" ref="Y13" ca="1">IF(INDIRECT("作業シート!$"&amp;M$1&amp;$A13)="Iw",Z13,AA13)</f>
        <v>補助率を確認してください。</v>
      </c>
      <c r="Z13" s="83" t="str" cm="1">
        <f t="array" aca="1" ref="Z13" ca="1">IF(INDIRECT("作業シート!$"&amp;N$1&amp;$A13)&lt;1.1,AB13,"改築（耐震）の補助要件を満たしていません。")</f>
        <v>補助率を確認してください。</v>
      </c>
      <c r="AA13" s="83" t="str" cm="1">
        <f t="array" aca="1" ref="AA13" ca="1">IF(INDIRECT("作業シート!$"&amp;N$1&amp;$A13)&lt;0.7,AB13,"改築（耐震）の補助要件を満たしていません。")</f>
        <v>補助率を確認してください。</v>
      </c>
      <c r="AB13" s="83" t="str" cm="1">
        <f t="array" aca="1" ref="AB13" ca="1">IF(INDIRECT("作業シート!$"&amp;AB$1&amp;$A13)=3,"",AB$4&amp;"を確認してください。")</f>
        <v>補助率を確認してください。</v>
      </c>
      <c r="AC13" s="82" t="str" cm="1">
        <f t="array" aca="1" ref="AC13" ca="1">IF(INDIRECT("作業シート!$"&amp;$G$1&amp;$A13)&lt;&gt;"",IF(INDIRECT("作業シート!$"&amp;P$1&amp;$A13)="","",IF(INDIRECT("作業シート!$"&amp;Q$1&amp;$A13)="","",IF(ROUNDDOWN(INDIRECT("作業シート!$"&amp;P$1&amp;$A13)/INDIRECT("作業シート!$"&amp;Q$1&amp;$A13),0)=INDIRECT("作業シート!$"&amp;AC$1&amp;$A13),"","補助金算定額に誤りがあります。"))),"")</f>
        <v/>
      </c>
      <c r="AD13" s="82" t="str" cm="1">
        <f t="array" aca="1" ref="AD13" ca="1">IF(INDIRECT("作業シート!$"&amp;$G$1&amp;$A13)&lt;&gt;"",IF(INDIRECT("作業シート!$"&amp;AD$1&amp;$A13)="",AD$4&amp;"を入力してください。",""),"")</f>
        <v/>
      </c>
      <c r="AE13" s="84" t="str" cm="1">
        <f t="array" aca="1" ref="AE13" ca="1">IF(INDIRECT("作業シート!$"&amp;$G$1&amp;$A13)="","",IF(INDIRECT("作業シート!$"&amp;AE$1&amp;"$"&amp;$A$4)="","",IF(INDIRECT("作業シート!$"&amp;AE$1&amp;$A13)&lt;&gt;"","",INDIRECT("作業シート!$"&amp;AE$1&amp;"$"&amp;$A$4)&amp;"を入力してください。")))</f>
        <v/>
      </c>
      <c r="AF13" s="84" t="str" cm="1">
        <f t="array" aca="1" ref="AF13" ca="1">IF(INDIRECT("作業シート!$"&amp;$G$1&amp;$A13)="","",IF(INDIRECT("作業シート!$"&amp;AF$1&amp;"$"&amp;$A$4)="","",IF(INDIRECT("作業シート!$"&amp;AF$1&amp;$A13)&lt;&gt;"","",INDIRECT("作業シート!$"&amp;AF$1&amp;"$"&amp;$A$4)&amp;"を入力してください。")))</f>
        <v/>
      </c>
      <c r="AG13" s="84" t="str" cm="1">
        <f t="array" aca="1" ref="AG13" ca="1">IF(INDIRECT("作業シート!$"&amp;$G$1&amp;$A13)="","",IF(INDIRECT("作業シート!$"&amp;AG$1&amp;"$"&amp;$A$4)="","",IF(INDIRECT("作業シート!$"&amp;AG$1&amp;$A13)&lt;&gt;"","",INDIRECT("作業シート!$"&amp;AG$1&amp;"$"&amp;$A$4)&amp;"を入力してください。")))</f>
        <v/>
      </c>
      <c r="AH13" s="82" t="str" cm="1">
        <f t="array" aca="1" ref="AH13" ca="1">IF(INDIRECT("作業シート!$"&amp;$G$1&amp;$A13)&lt;&gt;"",IF(INDIRECT("作業シート!$"&amp;AH$1&amp;$A13)="",AH$4&amp;"を入力してください。",""),"")</f>
        <v/>
      </c>
      <c r="AI13" s="82" t="str" cm="1">
        <f t="array" aca="1" ref="AI13" ca="1">IF(INDIRECT("作業シート!$"&amp;$G$1&amp;$A13)&lt;&gt;"",IF(INDIRECT("作業シート!$"&amp;AI$1&amp;$A13)="","早期着工の有無を選択してください。",""),"")</f>
        <v/>
      </c>
      <c r="AJ13" s="82" t="str" cm="1">
        <f t="array" aca="1" ref="AJ13" ca="1">IF(INDIRECT("作業シート!$"&amp;$G$1&amp;$A13)&lt;&gt;"",IF(INDIRECT("作業シート!$"&amp;AJ$1&amp;$A13)="","認定こども園であるかを選択してください。",IF(INDIRECT("作業シート!$"&amp;AJ$1&amp;$A13)="○","認定こども園は申請できません。","")),"")</f>
        <v/>
      </c>
      <c r="AK13" s="82" t="str" cm="1">
        <f t="array" aca="1" ref="AK13" ca="1">IF(INDIRECT("作業シート!$"&amp;$G$1&amp;$A13)&lt;&gt;"",IF(INDIRECT("作業シート!$"&amp;AK$1&amp;$A13)="","認定こども園移行予定の有無を選択してください。",IF(INDIRECT("作業シート!$"&amp;AK$1&amp;$A13)="移行済み",IF(INDIRECT("作業シート!$"&amp;AJ$1&amp;$A13)="○","","W列の回答と矛盾しています。"),IF(INDIRECT("作業シート!$"&amp;AK$1&amp;$A13)="×","","具体な移行時期が決まっている場合は、備考欄（Y列）に移行時期を記入してください　"))),"")</f>
        <v/>
      </c>
      <c r="AL13" s="82" t="str" cm="1">
        <f t="array" aca="1" ref="AL13" ca="1">IF(INDIRECT("作業シート!$"&amp;$G$1&amp;$A13)&lt;&gt;"",IF(INDIRECT("作業シート!$"&amp;AL$1&amp;$A13)="","備考欄（Ｙ列）に整備の内容を記入してください（ここにない工事を、採択後に追加することは出来ません）",""),"")</f>
        <v/>
      </c>
      <c r="AM13" s="94" t="str" cm="1">
        <f t="array" aca="1" ref="AM13" ca="1">IF(INDIRECT("作業シート!$"&amp;$G$1&amp;$A13)="","",IF(SUM(COUNTIF(H13,"*運動広場*"),COUNTIF(H13,"*集会施設*"),COUNTIF(H13,"*学習施設*"))&gt;0,"屋外教育",INDIRECT("作業シート!"&amp;G$1&amp;$A13)))</f>
        <v/>
      </c>
      <c r="AN13" s="111" t="str">
        <f t="shared" ca="1" si="5"/>
        <v/>
      </c>
      <c r="AO13" s="111" t="str" cm="1">
        <f t="array" aca="1" ref="AO13" ca="1">IF(INDIRECT("作業シート!$"&amp;$G$1&amp;$A13)="","",INDIRECT("作業シート!"&amp;P$1&amp;$A13))</f>
        <v/>
      </c>
      <c r="AP13" s="109" t="str">
        <f ca="1">IF(AM13="","",VLOOKUP(AM13,Sheet1!J:O,5,FALSE))</f>
        <v/>
      </c>
      <c r="AQ13" s="110" t="str" cm="1">
        <f t="array" aca="1" ref="AQ13" ca="1">IF(INDIRECT("作業シート!$"&amp;$G$1&amp;$A13)="","",IF(ISERROR(AP13+1),"",IF(AO13&lt;=AP13,"","補助対象工事費が上限額を超えています。")))</f>
        <v/>
      </c>
      <c r="AR13" s="109" t="str">
        <f ca="1">IF(AM13="","",VLOOKUP(AM13,Sheet1!J:O,6,FALSE))</f>
        <v/>
      </c>
      <c r="AS13" s="110" t="str" cm="1">
        <f t="array" aca="1" ref="AS13" ca="1">IF(INDIRECT("作業シート!$"&amp;$G$1&amp;$A13)="","",IF(ISERROR(AR13+1),"",IF(IF(AM13="屋外教育",SUMIF(AN:AN,AN13,AO:AO),AO13)&gt;=AR13,"","補助対象工事費が下限額に達していません。")))</f>
        <v/>
      </c>
    </row>
    <row r="14" spans="1:45" ht="18" customHeight="1">
      <c r="A14" s="10">
        <f t="shared" si="2"/>
        <v>22</v>
      </c>
      <c r="B14" s="13" t="s">
        <v>80</v>
      </c>
      <c r="C14" s="16" t="str">
        <f t="shared" ca="1" si="3"/>
        <v/>
      </c>
      <c r="E14" s="78" t="str" cm="1">
        <f t="array" aca="1" ref="E14" ca="1">IF(COUNTIF(INDIRECT("作業シート!$"&amp;$E$1&amp;$A14&amp;":$"&amp;$G$1&amp;$A14),"&lt;&gt;"&amp;"")=0,"",IF(INDIRECT("作業シート!"&amp;E$1&amp;$A14)&lt;&gt;"","",E$4&amp;"を記入してください。"))</f>
        <v/>
      </c>
      <c r="F14" s="78" t="str" cm="1">
        <f t="array" aca="1" ref="F14" ca="1">IF(COUNTIF(INDIRECT("作業シート!$"&amp;$E$1&amp;$A14&amp;":$"&amp;$G$1&amp;$A14),"&lt;&gt;"&amp;"")=0,"",IF(INDIRECT("作業シート!"&amp;F$1&amp;$A14)&lt;&gt;"","",F$4&amp;"を記入してください。"))</f>
        <v/>
      </c>
      <c r="G14" s="78" t="str" cm="1">
        <f t="array" aca="1" ref="G14" ca="1">IF(COUNTIF(INDIRECT("作業シート!$"&amp;$E$1&amp;$A14&amp;":$"&amp;$G$1&amp;$A14),"&lt;&gt;"&amp;"")=0,"",IF(INDIRECT("作業シート!"&amp;G$1&amp;$A14)&lt;&gt;"","",G$4&amp;"を記入してください。"))</f>
        <v/>
      </c>
      <c r="H14" s="85" t="str" cm="1">
        <f t="array" aca="1" ref="H14" ca="1">IF(COUNTIF(INDIRECT("作業シート!$"&amp;$E$1&amp;$A14&amp;":$"&amp;$G$1&amp;$A14),"&lt;&gt;"&amp;"")=0,"",INDIRECT("作業シート!"&amp;E$1&amp;A14)&amp;INDIRECT("作業シート!"&amp;F$1&amp;A14)&amp;INDIRECT("作業シート!"&amp;G$1&amp;A14))</f>
        <v/>
      </c>
      <c r="I14" s="79" t="str">
        <f t="shared" ca="1" si="4"/>
        <v/>
      </c>
      <c r="J14" s="82" t="str" cm="1">
        <f t="array" aca="1" ref="J14" ca="1">IF(INDIRECT("作業シート!$"&amp;$G$1&amp;$A14)&lt;&gt;"",IF(SUM(COUNTIF(INDIRECT("作業シート!$"&amp;$G$1&amp;$A14),"*増築*"),COUNTIF(INDIRECT("作業シート!$"&amp;$G$1&amp;$A14),"*改築*"))&gt;0,IF(INDIRECT("作業シート!"&amp;J$1&amp;$A14)&lt;&gt;"","",J$4&amp;"をプルダウンから選択してください。"),""),"")</f>
        <v/>
      </c>
      <c r="K14" s="82" t="str" cm="1">
        <f t="array" aca="1" ref="K14" ca="1">IF(INDIRECT("作業シート!$"&amp;$G$1&amp;$A14)&lt;&gt;"",IF(SUM(COUNTIF(INDIRECT("作業シート!$"&amp;$G$1&amp;$A14),"*増築*"),COUNTIF(INDIRECT("作業シート!$"&amp;$G$1&amp;$A14),"*改築*"))&gt;0,IF(INDIRECT("作業シート!"&amp;K$1&amp;$A14)&lt;&gt;"","",K$4&amp;"を記入してください。"),""),"")</f>
        <v/>
      </c>
      <c r="L14" s="82" t="str" cm="1">
        <f t="array" aca="1" ref="L14" ca="1">IF(INDIRECT("作業シート!$"&amp;$G$1&amp;$A14)&lt;&gt;"",IF(SUM(COUNTIF(INDIRECT("作業シート!$"&amp;$G$1&amp;$A14),"*増築*"),COUNTIF(INDIRECT("作業シート!$"&amp;$G$1&amp;$A14),"*改築*"))&gt;0,IF(INDIRECT("作業シート!"&amp;L$1&amp;$A14)&lt;&gt;"","",L$4&amp;"を記入してください。"),""),"")</f>
        <v/>
      </c>
      <c r="M14" s="82" t="str" cm="1">
        <f t="array" aca="1" ref="M14" ca="1">IF(INDIRECT("作業シート!$"&amp;$G$1&amp;$A14)&lt;&gt;"",IF(SUM(COUNTIF(INDIRECT("作業シート!$"&amp;$G$1&amp;$A14),"耐震補強"),COUNTIF(INDIRECT("作業シート!$"&amp;$G$1&amp;$A14),"改築（改築）"))&gt;0,IF(INDIRECT("作業シート!"&amp;M$1&amp;$A14)&lt;&gt;"","",M$4&amp;"を確認してください。"),""),"")</f>
        <v/>
      </c>
      <c r="N14" s="82" t="str" cm="1">
        <f t="array" aca="1" ref="N14" ca="1">IF(INDIRECT("作業シート!$"&amp;$G$1&amp;$A14)&lt;&gt;"",IF(SUM(COUNTIF(INDIRECT("作業シート!$"&amp;$G$1&amp;$A14),"耐震補強"),COUNTIF(INDIRECT("作業シート!$"&amp;$G$1&amp;$A14),"改築（改築）"))&gt;0,IF(INDIRECT("作業シート!"&amp;N$1&amp;$A14)&lt;&gt;"","",M$4&amp;"を記入してください。"),""),"")</f>
        <v/>
      </c>
      <c r="O14" s="82" t="str" cm="1">
        <f t="array" aca="1" ref="O14" ca="1">IF(INDIRECT("作業シート!$"&amp;$G$1&amp;$A14)&lt;&gt;"",IF(SUM(COUNTIF(INDIRECT("作業シート!"&amp;AL$1&amp;$A14),"*築年数*"),COUNTIF(INDIRECT("作業シート!"&amp;AL$1&amp;$A14),"*経年*"),COUNTIF(INDIRECT("作業シート!$"&amp;$G$1&amp;$A14),"*その他*"))&gt;1,IF(INDIRECT("作業シート!"&amp;O$1&amp;$A14)&lt;&gt;"","","（「築年数経過」の場合は、必ず築年数を記入してください。"),""),"")</f>
        <v/>
      </c>
      <c r="P14" s="82" t="str" cm="1">
        <f t="array" aca="1" ref="P14" ca="1">IF(INDIRECT("作業シート!$"&amp;$G$1&amp;$A14)&lt;&gt;"",IF(INDIRECT("作業シート!"&amp;P$1&amp;$A14)="",P$4&amp;"を入力してください。",""),"")</f>
        <v/>
      </c>
      <c r="Q14" s="89" t="str" cm="1">
        <f t="array" aca="1" ref="Q14" ca="1">IF(INDIRECT("作業シート!$"&amp;$G$1&amp;$A14)&lt;&gt;"",R14,"")</f>
        <v/>
      </c>
      <c r="R14" s="83" t="str" cm="1">
        <f t="array" aca="1" ref="R14" ca="1">IF(INDIRECT("作業シート!$"&amp;$G$1&amp;$A14)&lt;&gt;"",IF(INDIRECT("作業シート!$"&amp;R$1&amp;$A14)="",R$4&amp;"を確認してください。",S14),"空欄")</f>
        <v>空欄</v>
      </c>
      <c r="S14" s="83" t="str" cm="1">
        <f t="array" aca="1" ref="S14" ca="1">IF(INDIRECT("作業シート!$"&amp;G$1&amp;$A14)="特別防犯対策",IF(INDIRECT("作業シート!$"&amp;R$1&amp;$A14)=2,"","特別防犯対策の補助率は１／２です。"),T14)</f>
        <v>補助率を確認してください。</v>
      </c>
      <c r="T14" s="83" t="str" cm="1">
        <f t="array" aca="1" ref="T14" ca="1">IF(INDIRECT("作業シート!$"&amp;G$1&amp;$A14)="耐震補強",U14,X14)</f>
        <v>補助率を確認してください。</v>
      </c>
      <c r="U14" s="83" t="str" cm="1">
        <f t="array" aca="1" ref="U14" ca="1">IF(INDIRECT("作業シート!$"&amp;M$1&amp;$A14)="Iw",V14,W14)</f>
        <v>補助率は１／２です。</v>
      </c>
      <c r="V14" s="83" t="str" cm="1">
        <f t="array" aca="1" ref="V14" ca="1">IF(INDIRECT("作業シート!$"&amp;N$1&amp;$A14)&lt;0.7,IF(INDIRECT("作業シート!"&amp;V$1&amp;$A14)=2,"","補助率は１／２です。"),IF(0.7&lt;=INDIRECT("作業シート!$"&amp;N$1&amp;$A14),IF(INDIRECT("作業シート!$"&amp;N$1&amp;$A14)&lt;1.1,IF(INDIRECT("作業シート!"&amp;V$1&amp;$A14)=3,"","補助率は１／３です。"),"耐震補強の補助要件を満たしていません。")))</f>
        <v>補助率は１／２です。</v>
      </c>
      <c r="W14" s="83" t="str" cm="1">
        <f t="array" aca="1" ref="W14" ca="1">IF(INDIRECT("作業シート!$"&amp;N$1&amp;$A14)&lt;0.3,IF(INDIRECT("作業シート!"&amp;W$1&amp;$A14)=2,"","補助率は１／２です。"),IF(0.3&lt;=INDIRECT("作業シート!$"&amp;N$1&amp;$A14),IF(INDIRECT("作業シート!$"&amp;N$1&amp;$A14)&lt;0.7,IF(INDIRECT("作業シート!"&amp;W$1&amp;$A14)=3,"","補助率は１／３です。"),"耐震補強の補助要件を満たしていません。")))</f>
        <v>補助率は１／２です。</v>
      </c>
      <c r="X14" s="83" t="str" cm="1">
        <f t="array" aca="1" ref="X14" ca="1">IF(INDIRECT("作業シート!$"&amp;G$1&amp;$A14)="改築（耐震）",Y14,AB14)</f>
        <v>補助率を確認してください。</v>
      </c>
      <c r="Y14" s="83" t="str" cm="1">
        <f t="array" aca="1" ref="Y14" ca="1">IF(INDIRECT("作業シート!$"&amp;M$1&amp;$A14)="Iw",Z14,AA14)</f>
        <v>補助率を確認してください。</v>
      </c>
      <c r="Z14" s="83" t="str" cm="1">
        <f t="array" aca="1" ref="Z14" ca="1">IF(INDIRECT("作業シート!$"&amp;N$1&amp;$A14)&lt;1.1,AB14,"改築（耐震）の補助要件を満たしていません。")</f>
        <v>補助率を確認してください。</v>
      </c>
      <c r="AA14" s="83" t="str" cm="1">
        <f t="array" aca="1" ref="AA14" ca="1">IF(INDIRECT("作業シート!$"&amp;N$1&amp;$A14)&lt;0.7,AB14,"改築（耐震）の補助要件を満たしていません。")</f>
        <v>補助率を確認してください。</v>
      </c>
      <c r="AB14" s="83" t="str" cm="1">
        <f t="array" aca="1" ref="AB14" ca="1">IF(INDIRECT("作業シート!$"&amp;AB$1&amp;$A14)=3,"",AB$4&amp;"を確認してください。")</f>
        <v>補助率を確認してください。</v>
      </c>
      <c r="AC14" s="82" t="str" cm="1">
        <f t="array" aca="1" ref="AC14" ca="1">IF(INDIRECT("作業シート!$"&amp;$G$1&amp;$A14)&lt;&gt;"",IF(INDIRECT("作業シート!$"&amp;P$1&amp;$A14)="","",IF(INDIRECT("作業シート!$"&amp;Q$1&amp;$A14)="","",IF(ROUNDDOWN(INDIRECT("作業シート!$"&amp;P$1&amp;$A14)/INDIRECT("作業シート!$"&amp;Q$1&amp;$A14),0)=INDIRECT("作業シート!$"&amp;AC$1&amp;$A14),"","補助金算定額に誤りがあります。"))),"")</f>
        <v/>
      </c>
      <c r="AD14" s="82" t="str" cm="1">
        <f t="array" aca="1" ref="AD14" ca="1">IF(INDIRECT("作業シート!$"&amp;$G$1&amp;$A14)&lt;&gt;"",IF(INDIRECT("作業シート!$"&amp;AD$1&amp;$A14)="",AD$4&amp;"を入力してください。",""),"")</f>
        <v/>
      </c>
      <c r="AE14" s="84" t="str" cm="1">
        <f t="array" aca="1" ref="AE14" ca="1">IF(INDIRECT("作業シート!$"&amp;$G$1&amp;$A14)="","",IF(INDIRECT("作業シート!$"&amp;AE$1&amp;"$"&amp;$A$4)="","",IF(INDIRECT("作業シート!$"&amp;AE$1&amp;$A14)&lt;&gt;"","",INDIRECT("作業シート!$"&amp;AE$1&amp;"$"&amp;$A$4)&amp;"を入力してください。")))</f>
        <v/>
      </c>
      <c r="AF14" s="84" t="str" cm="1">
        <f t="array" aca="1" ref="AF14" ca="1">IF(INDIRECT("作業シート!$"&amp;$G$1&amp;$A14)="","",IF(INDIRECT("作業シート!$"&amp;AF$1&amp;"$"&amp;$A$4)="","",IF(INDIRECT("作業シート!$"&amp;AF$1&amp;$A14)&lt;&gt;"","",INDIRECT("作業シート!$"&amp;AF$1&amp;"$"&amp;$A$4)&amp;"を入力してください。")))</f>
        <v/>
      </c>
      <c r="AG14" s="84" t="str" cm="1">
        <f t="array" aca="1" ref="AG14" ca="1">IF(INDIRECT("作業シート!$"&amp;$G$1&amp;$A14)="","",IF(INDIRECT("作業シート!$"&amp;AG$1&amp;"$"&amp;$A$4)="","",IF(INDIRECT("作業シート!$"&amp;AG$1&amp;$A14)&lt;&gt;"","",INDIRECT("作業シート!$"&amp;AG$1&amp;"$"&amp;$A$4)&amp;"を入力してください。")))</f>
        <v/>
      </c>
      <c r="AH14" s="82" t="str" cm="1">
        <f t="array" aca="1" ref="AH14" ca="1">IF(INDIRECT("作業シート!$"&amp;$G$1&amp;$A14)&lt;&gt;"",IF(INDIRECT("作業シート!$"&amp;AH$1&amp;$A14)="",AH$4&amp;"を入力してください。",""),"")</f>
        <v/>
      </c>
      <c r="AI14" s="82" t="str" cm="1">
        <f t="array" aca="1" ref="AI14" ca="1">IF(INDIRECT("作業シート!$"&amp;$G$1&amp;$A14)&lt;&gt;"",IF(INDIRECT("作業シート!$"&amp;AI$1&amp;$A14)="","早期着工の有無を選択してください。",""),"")</f>
        <v/>
      </c>
      <c r="AJ14" s="82" t="str" cm="1">
        <f t="array" aca="1" ref="AJ14" ca="1">IF(INDIRECT("作業シート!$"&amp;$G$1&amp;$A14)&lt;&gt;"",IF(INDIRECT("作業シート!$"&amp;AJ$1&amp;$A14)="","認定こども園であるかを選択してください。",IF(INDIRECT("作業シート!$"&amp;AJ$1&amp;$A14)="○","認定こども園は申請できません。","")),"")</f>
        <v/>
      </c>
      <c r="AK14" s="82" t="str" cm="1">
        <f t="array" aca="1" ref="AK14" ca="1">IF(INDIRECT("作業シート!$"&amp;$G$1&amp;$A14)&lt;&gt;"",IF(INDIRECT("作業シート!$"&amp;AK$1&amp;$A14)="","認定こども園移行予定の有無を選択してください。",IF(INDIRECT("作業シート!$"&amp;AK$1&amp;$A14)="移行済み",IF(INDIRECT("作業シート!$"&amp;AJ$1&amp;$A14)="○","","W列の回答と矛盾しています。"),IF(INDIRECT("作業シート!$"&amp;AK$1&amp;$A14)="×","","具体な移行時期が決まっている場合は、備考欄（Y列）に移行時期を記入してください　"))),"")</f>
        <v/>
      </c>
      <c r="AL14" s="82" t="str" cm="1">
        <f t="array" aca="1" ref="AL14" ca="1">IF(INDIRECT("作業シート!$"&amp;$G$1&amp;$A14)&lt;&gt;"",IF(INDIRECT("作業シート!$"&amp;AL$1&amp;$A14)="","備考欄（Ｙ列）に整備の内容を記入してください（ここにない工事を、採択後に追加することは出来ません）",""),"")</f>
        <v/>
      </c>
      <c r="AM14" s="94" t="str" cm="1">
        <f t="array" aca="1" ref="AM14" ca="1">IF(INDIRECT("作業シート!$"&amp;$G$1&amp;$A14)="","",IF(SUM(COUNTIF(H14,"*運動広場*"),COUNTIF(H14,"*集会施設*"),COUNTIF(H14,"*学習施設*"))&gt;0,"屋外教育",INDIRECT("作業シート!"&amp;G$1&amp;$A14)))</f>
        <v/>
      </c>
      <c r="AN14" s="111" t="str">
        <f t="shared" ca="1" si="5"/>
        <v/>
      </c>
      <c r="AO14" s="111" t="str" cm="1">
        <f t="array" aca="1" ref="AO14" ca="1">IF(INDIRECT("作業シート!$"&amp;$G$1&amp;$A14)="","",INDIRECT("作業シート!"&amp;P$1&amp;$A14))</f>
        <v/>
      </c>
      <c r="AP14" s="109" t="str">
        <f ca="1">IF(AM14="","",VLOOKUP(AM14,Sheet1!J:O,5,FALSE))</f>
        <v/>
      </c>
      <c r="AQ14" s="110" t="str" cm="1">
        <f t="array" aca="1" ref="AQ14" ca="1">IF(INDIRECT("作業シート!$"&amp;$G$1&amp;$A14)="","",IF(ISERROR(AP14+1),"",IF(AO14&lt;=AP14,"","補助対象工事費が上限額を超えています。")))</f>
        <v/>
      </c>
      <c r="AR14" s="109" t="str">
        <f ca="1">IF(AM14="","",VLOOKUP(AM14,Sheet1!J:O,6,FALSE))</f>
        <v/>
      </c>
      <c r="AS14" s="110" t="str" cm="1">
        <f t="array" aca="1" ref="AS14" ca="1">IF(INDIRECT("作業シート!$"&amp;$G$1&amp;$A14)="","",IF(ISERROR(AR14+1),"",IF(IF(AM14="屋外教育",SUMIF(AN:AN,AN14,AO:AO),AO14)&gt;=AR14,"","補助対象工事費が下限額に達していません。")))</f>
        <v/>
      </c>
    </row>
    <row r="15" spans="1:45" ht="18" customHeight="1">
      <c r="A15" s="10">
        <f t="shared" si="2"/>
        <v>23</v>
      </c>
      <c r="B15" s="13" t="s">
        <v>102</v>
      </c>
      <c r="C15" s="16" t="str">
        <f t="shared" ca="1" si="3"/>
        <v/>
      </c>
      <c r="E15" s="78" t="str" cm="1">
        <f t="array" aca="1" ref="E15" ca="1">IF(COUNTIF(INDIRECT("作業シート!$"&amp;$E$1&amp;$A15&amp;":$"&amp;$G$1&amp;$A15),"&lt;&gt;"&amp;"")=0,"",IF(INDIRECT("作業シート!"&amp;E$1&amp;$A15)&lt;&gt;"","",E$4&amp;"を記入してください。"))</f>
        <v/>
      </c>
      <c r="F15" s="78" t="str" cm="1">
        <f t="array" aca="1" ref="F15" ca="1">IF(COUNTIF(INDIRECT("作業シート!$"&amp;$E$1&amp;$A15&amp;":$"&amp;$G$1&amp;$A15),"&lt;&gt;"&amp;"")=0,"",IF(INDIRECT("作業シート!"&amp;F$1&amp;$A15)&lt;&gt;"","",F$4&amp;"を記入してください。"))</f>
        <v/>
      </c>
      <c r="G15" s="78" t="str" cm="1">
        <f t="array" aca="1" ref="G15" ca="1">IF(COUNTIF(INDIRECT("作業シート!$"&amp;$E$1&amp;$A15&amp;":$"&amp;$G$1&amp;$A15),"&lt;&gt;"&amp;"")=0,"",IF(INDIRECT("作業シート!"&amp;G$1&amp;$A15)&lt;&gt;"","",G$4&amp;"を記入してください。"))</f>
        <v/>
      </c>
      <c r="H15" s="85" t="str" cm="1">
        <f t="array" aca="1" ref="H15" ca="1">IF(COUNTIF(INDIRECT("作業シート!$"&amp;$E$1&amp;$A15&amp;":$"&amp;$G$1&amp;$A15),"&lt;&gt;"&amp;"")=0,"",INDIRECT("作業シート!"&amp;E$1&amp;A15)&amp;INDIRECT("作業シート!"&amp;F$1&amp;A15)&amp;INDIRECT("作業シート!"&amp;G$1&amp;A15))</f>
        <v/>
      </c>
      <c r="I15" s="79" t="str">
        <f t="shared" ca="1" si="4"/>
        <v/>
      </c>
      <c r="J15" s="82" t="str" cm="1">
        <f t="array" aca="1" ref="J15" ca="1">IF(INDIRECT("作業シート!$"&amp;$G$1&amp;$A15)&lt;&gt;"",IF(SUM(COUNTIF(INDIRECT("作業シート!$"&amp;$G$1&amp;$A15),"*増築*"),COUNTIF(INDIRECT("作業シート!$"&amp;$G$1&amp;$A15),"*改築*"))&gt;0,IF(INDIRECT("作業シート!"&amp;J$1&amp;$A15)&lt;&gt;"","",J$4&amp;"をプルダウンから選択してください。"),""),"")</f>
        <v/>
      </c>
      <c r="K15" s="82" t="str" cm="1">
        <f t="array" aca="1" ref="K15" ca="1">IF(INDIRECT("作業シート!$"&amp;$G$1&amp;$A15)&lt;&gt;"",IF(SUM(COUNTIF(INDIRECT("作業シート!$"&amp;$G$1&amp;$A15),"*増築*"),COUNTIF(INDIRECT("作業シート!$"&amp;$G$1&amp;$A15),"*改築*"))&gt;0,IF(INDIRECT("作業シート!"&amp;K$1&amp;$A15)&lt;&gt;"","",K$4&amp;"を記入してください。"),""),"")</f>
        <v/>
      </c>
      <c r="L15" s="82" t="str" cm="1">
        <f t="array" aca="1" ref="L15" ca="1">IF(INDIRECT("作業シート!$"&amp;$G$1&amp;$A15)&lt;&gt;"",IF(SUM(COUNTIF(INDIRECT("作業シート!$"&amp;$G$1&amp;$A15),"*増築*"),COUNTIF(INDIRECT("作業シート!$"&amp;$G$1&amp;$A15),"*改築*"))&gt;0,IF(INDIRECT("作業シート!"&amp;L$1&amp;$A15)&lt;&gt;"","",L$4&amp;"を記入してください。"),""),"")</f>
        <v/>
      </c>
      <c r="M15" s="82" t="str" cm="1">
        <f t="array" aca="1" ref="M15" ca="1">IF(INDIRECT("作業シート!$"&amp;$G$1&amp;$A15)&lt;&gt;"",IF(SUM(COUNTIF(INDIRECT("作業シート!$"&amp;$G$1&amp;$A15),"耐震補強"),COUNTIF(INDIRECT("作業シート!$"&amp;$G$1&amp;$A15),"改築（改築）"))&gt;0,IF(INDIRECT("作業シート!"&amp;M$1&amp;$A15)&lt;&gt;"","",M$4&amp;"を確認してください。"),""),"")</f>
        <v/>
      </c>
      <c r="N15" s="82" t="str" cm="1">
        <f t="array" aca="1" ref="N15" ca="1">IF(INDIRECT("作業シート!$"&amp;$G$1&amp;$A15)&lt;&gt;"",IF(SUM(COUNTIF(INDIRECT("作業シート!$"&amp;$G$1&amp;$A15),"耐震補強"),COUNTIF(INDIRECT("作業シート!$"&amp;$G$1&amp;$A15),"改築（改築）"))&gt;0,IF(INDIRECT("作業シート!"&amp;N$1&amp;$A15)&lt;&gt;"","",M$4&amp;"を記入してください。"),""),"")</f>
        <v/>
      </c>
      <c r="O15" s="82" t="str" cm="1">
        <f t="array" aca="1" ref="O15" ca="1">IF(INDIRECT("作業シート!$"&amp;$G$1&amp;$A15)&lt;&gt;"",IF(SUM(COUNTIF(INDIRECT("作業シート!"&amp;AL$1&amp;$A15),"*築年数*"),COUNTIF(INDIRECT("作業シート!"&amp;AL$1&amp;$A15),"*経年*"),COUNTIF(INDIRECT("作業シート!$"&amp;$G$1&amp;$A15),"*その他*"))&gt;1,IF(INDIRECT("作業シート!"&amp;O$1&amp;$A15)&lt;&gt;"","","（「築年数経過」の場合は、必ず築年数を記入してください。"),""),"")</f>
        <v/>
      </c>
      <c r="P15" s="82" t="str" cm="1">
        <f t="array" aca="1" ref="P15" ca="1">IF(INDIRECT("作業シート!$"&amp;$G$1&amp;$A15)&lt;&gt;"",IF(INDIRECT("作業シート!"&amp;P$1&amp;$A15)="",P$4&amp;"を入力してください。",""),"")</f>
        <v/>
      </c>
      <c r="Q15" s="89" t="str" cm="1">
        <f t="array" aca="1" ref="Q15" ca="1">IF(INDIRECT("作業シート!$"&amp;$G$1&amp;$A15)&lt;&gt;"",R15,"")</f>
        <v/>
      </c>
      <c r="R15" s="83" t="str" cm="1">
        <f t="array" aca="1" ref="R15" ca="1">IF(INDIRECT("作業シート!$"&amp;$G$1&amp;$A15)&lt;&gt;"",IF(INDIRECT("作業シート!$"&amp;R$1&amp;$A15)="",R$4&amp;"を確認してください。",S15),"空欄")</f>
        <v>空欄</v>
      </c>
      <c r="S15" s="83" t="str" cm="1">
        <f t="array" aca="1" ref="S15" ca="1">IF(INDIRECT("作業シート!$"&amp;G$1&amp;$A15)="特別防犯対策",IF(INDIRECT("作業シート!$"&amp;R$1&amp;$A15)=2,"","特別防犯対策の補助率は１／２です。"),T15)</f>
        <v>補助率を確認してください。</v>
      </c>
      <c r="T15" s="83" t="str" cm="1">
        <f t="array" aca="1" ref="T15" ca="1">IF(INDIRECT("作業シート!$"&amp;G$1&amp;$A15)="耐震補強",U15,X15)</f>
        <v>補助率を確認してください。</v>
      </c>
      <c r="U15" s="83" t="str" cm="1">
        <f t="array" aca="1" ref="U15" ca="1">IF(INDIRECT("作業シート!$"&amp;M$1&amp;$A15)="Iw",V15,W15)</f>
        <v>補助率は１／２です。</v>
      </c>
      <c r="V15" s="83" t="str" cm="1">
        <f t="array" aca="1" ref="V15" ca="1">IF(INDIRECT("作業シート!$"&amp;N$1&amp;$A15)&lt;0.7,IF(INDIRECT("作業シート!"&amp;V$1&amp;$A15)=2,"","補助率は１／２です。"),IF(0.7&lt;=INDIRECT("作業シート!$"&amp;N$1&amp;$A15),IF(INDIRECT("作業シート!$"&amp;N$1&amp;$A15)&lt;1.1,IF(INDIRECT("作業シート!"&amp;V$1&amp;$A15)=3,"","補助率は１／３です。"),"耐震補強の補助要件を満たしていません。")))</f>
        <v>補助率は１／２です。</v>
      </c>
      <c r="W15" s="83" t="str" cm="1">
        <f t="array" aca="1" ref="W15" ca="1">IF(INDIRECT("作業シート!$"&amp;N$1&amp;$A15)&lt;0.3,IF(INDIRECT("作業シート!"&amp;W$1&amp;$A15)=2,"","補助率は１／２です。"),IF(0.3&lt;=INDIRECT("作業シート!$"&amp;N$1&amp;$A15),IF(INDIRECT("作業シート!$"&amp;N$1&amp;$A15)&lt;0.7,IF(INDIRECT("作業シート!"&amp;W$1&amp;$A15)=3,"","補助率は１／３です。"),"耐震補強の補助要件を満たしていません。")))</f>
        <v>補助率は１／２です。</v>
      </c>
      <c r="X15" s="83" t="str" cm="1">
        <f t="array" aca="1" ref="X15" ca="1">IF(INDIRECT("作業シート!$"&amp;G$1&amp;$A15)="改築（耐震）",Y15,AB15)</f>
        <v>補助率を確認してください。</v>
      </c>
      <c r="Y15" s="83" t="str" cm="1">
        <f t="array" aca="1" ref="Y15" ca="1">IF(INDIRECT("作業シート!$"&amp;M$1&amp;$A15)="Iw",Z15,AA15)</f>
        <v>補助率を確認してください。</v>
      </c>
      <c r="Z15" s="83" t="str" cm="1">
        <f t="array" aca="1" ref="Z15" ca="1">IF(INDIRECT("作業シート!$"&amp;N$1&amp;$A15)&lt;1.1,AB15,"改築（耐震）の補助要件を満たしていません。")</f>
        <v>補助率を確認してください。</v>
      </c>
      <c r="AA15" s="83" t="str" cm="1">
        <f t="array" aca="1" ref="AA15" ca="1">IF(INDIRECT("作業シート!$"&amp;N$1&amp;$A15)&lt;0.7,AB15,"改築（耐震）の補助要件を満たしていません。")</f>
        <v>補助率を確認してください。</v>
      </c>
      <c r="AB15" s="83" t="str" cm="1">
        <f t="array" aca="1" ref="AB15" ca="1">IF(INDIRECT("作業シート!$"&amp;AB$1&amp;$A15)=3,"",AB$4&amp;"を確認してください。")</f>
        <v>補助率を確認してください。</v>
      </c>
      <c r="AC15" s="82" t="str" cm="1">
        <f t="array" aca="1" ref="AC15" ca="1">IF(INDIRECT("作業シート!$"&amp;$G$1&amp;$A15)&lt;&gt;"",IF(INDIRECT("作業シート!$"&amp;P$1&amp;$A15)="","",IF(INDIRECT("作業シート!$"&amp;Q$1&amp;$A15)="","",IF(ROUNDDOWN(INDIRECT("作業シート!$"&amp;P$1&amp;$A15)/INDIRECT("作業シート!$"&amp;Q$1&amp;$A15),0)=INDIRECT("作業シート!$"&amp;AC$1&amp;$A15),"","補助金算定額に誤りがあります。"))),"")</f>
        <v/>
      </c>
      <c r="AD15" s="82" t="str" cm="1">
        <f t="array" aca="1" ref="AD15" ca="1">IF(INDIRECT("作業シート!$"&amp;$G$1&amp;$A15)&lt;&gt;"",IF(INDIRECT("作業シート!$"&amp;AD$1&amp;$A15)="",AD$4&amp;"を入力してください。",""),"")</f>
        <v/>
      </c>
      <c r="AE15" s="84" t="str" cm="1">
        <f t="array" aca="1" ref="AE15" ca="1">IF(INDIRECT("作業シート!$"&amp;$G$1&amp;$A15)="","",IF(INDIRECT("作業シート!$"&amp;AE$1&amp;"$"&amp;$A$4)="","",IF(INDIRECT("作業シート!$"&amp;AE$1&amp;$A15)&lt;&gt;"","",INDIRECT("作業シート!$"&amp;AE$1&amp;"$"&amp;$A$4)&amp;"を入力してください。")))</f>
        <v/>
      </c>
      <c r="AF15" s="84" t="str" cm="1">
        <f t="array" aca="1" ref="AF15" ca="1">IF(INDIRECT("作業シート!$"&amp;$G$1&amp;$A15)="","",IF(INDIRECT("作業シート!$"&amp;AF$1&amp;"$"&amp;$A$4)="","",IF(INDIRECT("作業シート!$"&amp;AF$1&amp;$A15)&lt;&gt;"","",INDIRECT("作業シート!$"&amp;AF$1&amp;"$"&amp;$A$4)&amp;"を入力してください。")))</f>
        <v/>
      </c>
      <c r="AG15" s="84" t="str" cm="1">
        <f t="array" aca="1" ref="AG15" ca="1">IF(INDIRECT("作業シート!$"&amp;$G$1&amp;$A15)="","",IF(INDIRECT("作業シート!$"&amp;AG$1&amp;"$"&amp;$A$4)="","",IF(INDIRECT("作業シート!$"&amp;AG$1&amp;$A15)&lt;&gt;"","",INDIRECT("作業シート!$"&amp;AG$1&amp;"$"&amp;$A$4)&amp;"を入力してください。")))</f>
        <v/>
      </c>
      <c r="AH15" s="82" t="str" cm="1">
        <f t="array" aca="1" ref="AH15" ca="1">IF(INDIRECT("作業シート!$"&amp;$G$1&amp;$A15)&lt;&gt;"",IF(INDIRECT("作業シート!$"&amp;AH$1&amp;$A15)="",AH$4&amp;"を入力してください。",""),"")</f>
        <v/>
      </c>
      <c r="AI15" s="82" t="str" cm="1">
        <f t="array" aca="1" ref="AI15" ca="1">IF(INDIRECT("作業シート!$"&amp;$G$1&amp;$A15)&lt;&gt;"",IF(INDIRECT("作業シート!$"&amp;AI$1&amp;$A15)="","早期着工の有無を選択してください。",""),"")</f>
        <v/>
      </c>
      <c r="AJ15" s="82" t="str" cm="1">
        <f t="array" aca="1" ref="AJ15" ca="1">IF(INDIRECT("作業シート!$"&amp;$G$1&amp;$A15)&lt;&gt;"",IF(INDIRECT("作業シート!$"&amp;AJ$1&amp;$A15)="","認定こども園であるかを選択してください。",IF(INDIRECT("作業シート!$"&amp;AJ$1&amp;$A15)="○","認定こども園は申請できません。","")),"")</f>
        <v/>
      </c>
      <c r="AK15" s="82" t="str" cm="1">
        <f t="array" aca="1" ref="AK15" ca="1">IF(INDIRECT("作業シート!$"&amp;$G$1&amp;$A15)&lt;&gt;"",IF(INDIRECT("作業シート!$"&amp;AK$1&amp;$A15)="","認定こども園移行予定の有無を選択してください。",IF(INDIRECT("作業シート!$"&amp;AK$1&amp;$A15)="移行済み",IF(INDIRECT("作業シート!$"&amp;AJ$1&amp;$A15)="○","","W列の回答と矛盾しています。"),IF(INDIRECT("作業シート!$"&amp;AK$1&amp;$A15)="×","","具体な移行時期が決まっている場合は、備考欄（Y列）に移行時期を記入してください　"))),"")</f>
        <v/>
      </c>
      <c r="AL15" s="82" t="str" cm="1">
        <f t="array" aca="1" ref="AL15" ca="1">IF(INDIRECT("作業シート!$"&amp;$G$1&amp;$A15)&lt;&gt;"",IF(INDIRECT("作業シート!$"&amp;AL$1&amp;$A15)="","備考欄（Ｙ列）に整備の内容を記入してください（ここにない工事を、採択後に追加することは出来ません）",""),"")</f>
        <v/>
      </c>
      <c r="AM15" s="94" t="str" cm="1">
        <f t="array" aca="1" ref="AM15" ca="1">IF(INDIRECT("作業シート!$"&amp;$G$1&amp;$A15)="","",IF(SUM(COUNTIF(H15,"*運動広場*"),COUNTIF(H15,"*集会施設*"),COUNTIF(H15,"*学習施設*"))&gt;0,"屋外教育",INDIRECT("作業シート!"&amp;G$1&amp;$A15)))</f>
        <v/>
      </c>
      <c r="AN15" s="111" t="str">
        <f t="shared" ca="1" si="5"/>
        <v/>
      </c>
      <c r="AO15" s="111" t="str" cm="1">
        <f t="array" aca="1" ref="AO15" ca="1">IF(INDIRECT("作業シート!$"&amp;$G$1&amp;$A15)="","",INDIRECT("作業シート!"&amp;P$1&amp;$A15))</f>
        <v/>
      </c>
      <c r="AP15" s="109" t="str">
        <f ca="1">IF(AM15="","",VLOOKUP(AM15,Sheet1!J:O,5,FALSE))</f>
        <v/>
      </c>
      <c r="AQ15" s="110" t="str" cm="1">
        <f t="array" aca="1" ref="AQ15" ca="1">IF(INDIRECT("作業シート!$"&amp;$G$1&amp;$A15)="","",IF(ISERROR(AP15+1),"",IF(AO15&lt;=AP15,"","補助対象工事費が上限額を超えています。")))</f>
        <v/>
      </c>
      <c r="AR15" s="109" t="str">
        <f ca="1">IF(AM15="","",VLOOKUP(AM15,Sheet1!J:O,6,FALSE))</f>
        <v/>
      </c>
      <c r="AS15" s="110" t="str" cm="1">
        <f t="array" aca="1" ref="AS15" ca="1">IF(INDIRECT("作業シート!$"&amp;$G$1&amp;$A15)="","",IF(ISERROR(AR15+1),"",IF(IF(AM15="屋外教育",SUMIF(AN:AN,AN15,AO:AO),AO15)&gt;=AR15,"","補助対象工事費が下限額に達していません。")))</f>
        <v/>
      </c>
    </row>
    <row r="16" spans="1:45" ht="18" customHeight="1">
      <c r="A16" s="10">
        <f t="shared" si="2"/>
        <v>24</v>
      </c>
      <c r="B16" s="13" t="s">
        <v>103</v>
      </c>
      <c r="C16" s="16" t="str">
        <f t="shared" ca="1" si="3"/>
        <v/>
      </c>
      <c r="E16" s="78" t="str" cm="1">
        <f t="array" aca="1" ref="E16" ca="1">IF(COUNTIF(INDIRECT("作業シート!$"&amp;$E$1&amp;$A16&amp;":$"&amp;$G$1&amp;$A16),"&lt;&gt;"&amp;"")=0,"",IF(INDIRECT("作業シート!"&amp;E$1&amp;$A16)&lt;&gt;"","",E$4&amp;"を記入してください。"))</f>
        <v/>
      </c>
      <c r="F16" s="78" t="str" cm="1">
        <f t="array" aca="1" ref="F16" ca="1">IF(COUNTIF(INDIRECT("作業シート!$"&amp;$E$1&amp;$A16&amp;":$"&amp;$G$1&amp;$A16),"&lt;&gt;"&amp;"")=0,"",IF(INDIRECT("作業シート!"&amp;F$1&amp;$A16)&lt;&gt;"","",F$4&amp;"を記入してください。"))</f>
        <v/>
      </c>
      <c r="G16" s="78" t="str" cm="1">
        <f t="array" aca="1" ref="G16" ca="1">IF(COUNTIF(INDIRECT("作業シート!$"&amp;$E$1&amp;$A16&amp;":$"&amp;$G$1&amp;$A16),"&lt;&gt;"&amp;"")=0,"",IF(INDIRECT("作業シート!"&amp;G$1&amp;$A16)&lt;&gt;"","",G$4&amp;"を記入してください。"))</f>
        <v/>
      </c>
      <c r="H16" s="85" t="str" cm="1">
        <f t="array" aca="1" ref="H16" ca="1">IF(COUNTIF(INDIRECT("作業シート!$"&amp;$E$1&amp;$A16&amp;":$"&amp;$G$1&amp;$A16),"&lt;&gt;"&amp;"")=0,"",INDIRECT("作業シート!"&amp;E$1&amp;A16)&amp;INDIRECT("作業シート!"&amp;F$1&amp;A16)&amp;INDIRECT("作業シート!"&amp;G$1&amp;A16))</f>
        <v/>
      </c>
      <c r="I16" s="79" t="str">
        <f t="shared" ca="1" si="4"/>
        <v/>
      </c>
      <c r="J16" s="82" t="str" cm="1">
        <f t="array" aca="1" ref="J16" ca="1">IF(INDIRECT("作業シート!$"&amp;$G$1&amp;$A16)&lt;&gt;"",IF(SUM(COUNTIF(INDIRECT("作業シート!$"&amp;$G$1&amp;$A16),"*増築*"),COUNTIF(INDIRECT("作業シート!$"&amp;$G$1&amp;$A16),"*改築*"))&gt;0,IF(INDIRECT("作業シート!"&amp;J$1&amp;$A16)&lt;&gt;"","",J$4&amp;"をプルダウンから選択してください。"),""),"")</f>
        <v/>
      </c>
      <c r="K16" s="82" t="str" cm="1">
        <f t="array" aca="1" ref="K16" ca="1">IF(INDIRECT("作業シート!$"&amp;$G$1&amp;$A16)&lt;&gt;"",IF(SUM(COUNTIF(INDIRECT("作業シート!$"&amp;$G$1&amp;$A16),"*増築*"),COUNTIF(INDIRECT("作業シート!$"&amp;$G$1&amp;$A16),"*改築*"))&gt;0,IF(INDIRECT("作業シート!"&amp;K$1&amp;$A16)&lt;&gt;"","",K$4&amp;"を記入してください。"),""),"")</f>
        <v/>
      </c>
      <c r="L16" s="82" t="str" cm="1">
        <f t="array" aca="1" ref="L16" ca="1">IF(INDIRECT("作業シート!$"&amp;$G$1&amp;$A16)&lt;&gt;"",IF(SUM(COUNTIF(INDIRECT("作業シート!$"&amp;$G$1&amp;$A16),"*増築*"),COUNTIF(INDIRECT("作業シート!$"&amp;$G$1&amp;$A16),"*改築*"))&gt;0,IF(INDIRECT("作業シート!"&amp;L$1&amp;$A16)&lt;&gt;"","",L$4&amp;"を記入してください。"),""),"")</f>
        <v/>
      </c>
      <c r="M16" s="82" t="str" cm="1">
        <f t="array" aca="1" ref="M16" ca="1">IF(INDIRECT("作業シート!$"&amp;$G$1&amp;$A16)&lt;&gt;"",IF(SUM(COUNTIF(INDIRECT("作業シート!$"&amp;$G$1&amp;$A16),"耐震補強"),COUNTIF(INDIRECT("作業シート!$"&amp;$G$1&amp;$A16),"改築（改築）"))&gt;0,IF(INDIRECT("作業シート!"&amp;M$1&amp;$A16)&lt;&gt;"","",M$4&amp;"を確認してください。"),""),"")</f>
        <v/>
      </c>
      <c r="N16" s="82" t="str" cm="1">
        <f t="array" aca="1" ref="N16" ca="1">IF(INDIRECT("作業シート!$"&amp;$G$1&amp;$A16)&lt;&gt;"",IF(SUM(COUNTIF(INDIRECT("作業シート!$"&amp;$G$1&amp;$A16),"耐震補強"),COUNTIF(INDIRECT("作業シート!$"&amp;$G$1&amp;$A16),"改築（改築）"))&gt;0,IF(INDIRECT("作業シート!"&amp;N$1&amp;$A16)&lt;&gt;"","",M$4&amp;"を記入してください。"),""),"")</f>
        <v/>
      </c>
      <c r="O16" s="82" t="str" cm="1">
        <f t="array" aca="1" ref="O16" ca="1">IF(INDIRECT("作業シート!$"&amp;$G$1&amp;$A16)&lt;&gt;"",IF(SUM(COUNTIF(INDIRECT("作業シート!"&amp;AL$1&amp;$A16),"*築年数*"),COUNTIF(INDIRECT("作業シート!"&amp;AL$1&amp;$A16),"*経年*"),COUNTIF(INDIRECT("作業シート!$"&amp;$G$1&amp;$A16),"*その他*"))&gt;1,IF(INDIRECT("作業シート!"&amp;O$1&amp;$A16)&lt;&gt;"","","（「築年数経過」の場合は、必ず築年数を記入してください。"),""),"")</f>
        <v/>
      </c>
      <c r="P16" s="82" t="str" cm="1">
        <f t="array" aca="1" ref="P16" ca="1">IF(INDIRECT("作業シート!$"&amp;$G$1&amp;$A16)&lt;&gt;"",IF(INDIRECT("作業シート!"&amp;P$1&amp;$A16)="",P$4&amp;"を入力してください。",""),"")</f>
        <v/>
      </c>
      <c r="Q16" s="89" t="str" cm="1">
        <f t="array" aca="1" ref="Q16" ca="1">IF(INDIRECT("作業シート!$"&amp;$G$1&amp;$A16)&lt;&gt;"",R16,"")</f>
        <v/>
      </c>
      <c r="R16" s="83" t="str" cm="1">
        <f t="array" aca="1" ref="R16" ca="1">IF(INDIRECT("作業シート!$"&amp;$G$1&amp;$A16)&lt;&gt;"",IF(INDIRECT("作業シート!$"&amp;R$1&amp;$A16)="",R$4&amp;"を確認してください。",S16),"空欄")</f>
        <v>空欄</v>
      </c>
      <c r="S16" s="83" t="str" cm="1">
        <f t="array" aca="1" ref="S16" ca="1">IF(INDIRECT("作業シート!$"&amp;G$1&amp;$A16)="特別防犯対策",IF(INDIRECT("作業シート!$"&amp;R$1&amp;$A16)=2,"","特別防犯対策の補助率は１／２です。"),T16)</f>
        <v>補助率を確認してください。</v>
      </c>
      <c r="T16" s="83" t="str" cm="1">
        <f t="array" aca="1" ref="T16" ca="1">IF(INDIRECT("作業シート!$"&amp;G$1&amp;$A16)="耐震補強",U16,X16)</f>
        <v>補助率を確認してください。</v>
      </c>
      <c r="U16" s="83" t="str" cm="1">
        <f t="array" aca="1" ref="U16" ca="1">IF(INDIRECT("作業シート!$"&amp;M$1&amp;$A16)="Iw",V16,W16)</f>
        <v>補助率は１／２です。</v>
      </c>
      <c r="V16" s="83" t="str" cm="1">
        <f t="array" aca="1" ref="V16" ca="1">IF(INDIRECT("作業シート!$"&amp;N$1&amp;$A16)&lt;0.7,IF(INDIRECT("作業シート!"&amp;V$1&amp;$A16)=2,"","補助率は１／２です。"),IF(0.7&lt;=INDIRECT("作業シート!$"&amp;N$1&amp;$A16),IF(INDIRECT("作業シート!$"&amp;N$1&amp;$A16)&lt;1.1,IF(INDIRECT("作業シート!"&amp;V$1&amp;$A16)=3,"","補助率は１／３です。"),"耐震補強の補助要件を満たしていません。")))</f>
        <v>補助率は１／２です。</v>
      </c>
      <c r="W16" s="83" t="str" cm="1">
        <f t="array" aca="1" ref="W16" ca="1">IF(INDIRECT("作業シート!$"&amp;N$1&amp;$A16)&lt;0.3,IF(INDIRECT("作業シート!"&amp;W$1&amp;$A16)=2,"","補助率は１／２です。"),IF(0.3&lt;=INDIRECT("作業シート!$"&amp;N$1&amp;$A16),IF(INDIRECT("作業シート!$"&amp;N$1&amp;$A16)&lt;0.7,IF(INDIRECT("作業シート!"&amp;W$1&amp;$A16)=3,"","補助率は１／３です。"),"耐震補強の補助要件を満たしていません。")))</f>
        <v>補助率は１／２です。</v>
      </c>
      <c r="X16" s="83" t="str" cm="1">
        <f t="array" aca="1" ref="X16" ca="1">IF(INDIRECT("作業シート!$"&amp;G$1&amp;$A16)="改築（耐震）",Y16,AB16)</f>
        <v>補助率を確認してください。</v>
      </c>
      <c r="Y16" s="83" t="str" cm="1">
        <f t="array" aca="1" ref="Y16" ca="1">IF(INDIRECT("作業シート!$"&amp;M$1&amp;$A16)="Iw",Z16,AA16)</f>
        <v>補助率を確認してください。</v>
      </c>
      <c r="Z16" s="83" t="str" cm="1">
        <f t="array" aca="1" ref="Z16" ca="1">IF(INDIRECT("作業シート!$"&amp;N$1&amp;$A16)&lt;1.1,AB16,"改築（耐震）の補助要件を満たしていません。")</f>
        <v>補助率を確認してください。</v>
      </c>
      <c r="AA16" s="83" t="str" cm="1">
        <f t="array" aca="1" ref="AA16" ca="1">IF(INDIRECT("作業シート!$"&amp;N$1&amp;$A16)&lt;0.7,AB16,"改築（耐震）の補助要件を満たしていません。")</f>
        <v>補助率を確認してください。</v>
      </c>
      <c r="AB16" s="83" t="str" cm="1">
        <f t="array" aca="1" ref="AB16" ca="1">IF(INDIRECT("作業シート!$"&amp;AB$1&amp;$A16)=3,"",AB$4&amp;"を確認してください。")</f>
        <v>補助率を確認してください。</v>
      </c>
      <c r="AC16" s="82" t="str" cm="1">
        <f t="array" aca="1" ref="AC16" ca="1">IF(INDIRECT("作業シート!$"&amp;$G$1&amp;$A16)&lt;&gt;"",IF(INDIRECT("作業シート!$"&amp;P$1&amp;$A16)="","",IF(INDIRECT("作業シート!$"&amp;Q$1&amp;$A16)="","",IF(ROUNDDOWN(INDIRECT("作業シート!$"&amp;P$1&amp;$A16)/INDIRECT("作業シート!$"&amp;Q$1&amp;$A16),0)=INDIRECT("作業シート!$"&amp;AC$1&amp;$A16),"","補助金算定額に誤りがあります。"))),"")</f>
        <v/>
      </c>
      <c r="AD16" s="82" t="str" cm="1">
        <f t="array" aca="1" ref="AD16" ca="1">IF(INDIRECT("作業シート!$"&amp;$G$1&amp;$A16)&lt;&gt;"",IF(INDIRECT("作業シート!$"&amp;AD$1&amp;$A16)="",AD$4&amp;"を入力してください。",""),"")</f>
        <v/>
      </c>
      <c r="AE16" s="84" t="str" cm="1">
        <f t="array" aca="1" ref="AE16" ca="1">IF(INDIRECT("作業シート!$"&amp;$G$1&amp;$A16)="","",IF(INDIRECT("作業シート!$"&amp;AE$1&amp;"$"&amp;$A$4)="","",IF(INDIRECT("作業シート!$"&amp;AE$1&amp;$A16)&lt;&gt;"","",INDIRECT("作業シート!$"&amp;AE$1&amp;"$"&amp;$A$4)&amp;"を入力してください。")))</f>
        <v/>
      </c>
      <c r="AF16" s="84" t="str" cm="1">
        <f t="array" aca="1" ref="AF16" ca="1">IF(INDIRECT("作業シート!$"&amp;$G$1&amp;$A16)="","",IF(INDIRECT("作業シート!$"&amp;AF$1&amp;"$"&amp;$A$4)="","",IF(INDIRECT("作業シート!$"&amp;AF$1&amp;$A16)&lt;&gt;"","",INDIRECT("作業シート!$"&amp;AF$1&amp;"$"&amp;$A$4)&amp;"を入力してください。")))</f>
        <v/>
      </c>
      <c r="AG16" s="84" t="str" cm="1">
        <f t="array" aca="1" ref="AG16" ca="1">IF(INDIRECT("作業シート!$"&amp;$G$1&amp;$A16)="","",IF(INDIRECT("作業シート!$"&amp;AG$1&amp;"$"&amp;$A$4)="","",IF(INDIRECT("作業シート!$"&amp;AG$1&amp;$A16)&lt;&gt;"","",INDIRECT("作業シート!$"&amp;AG$1&amp;"$"&amp;$A$4)&amp;"を入力してください。")))</f>
        <v/>
      </c>
      <c r="AH16" s="82" t="str" cm="1">
        <f t="array" aca="1" ref="AH16" ca="1">IF(INDIRECT("作業シート!$"&amp;$G$1&amp;$A16)&lt;&gt;"",IF(INDIRECT("作業シート!$"&amp;AH$1&amp;$A16)="",AH$4&amp;"を入力してください。",""),"")</f>
        <v/>
      </c>
      <c r="AI16" s="82" t="str" cm="1">
        <f t="array" aca="1" ref="AI16" ca="1">IF(INDIRECT("作業シート!$"&amp;$G$1&amp;$A16)&lt;&gt;"",IF(INDIRECT("作業シート!$"&amp;AI$1&amp;$A16)="","早期着工の有無を選択してください。",""),"")</f>
        <v/>
      </c>
      <c r="AJ16" s="82" t="str" cm="1">
        <f t="array" aca="1" ref="AJ16" ca="1">IF(INDIRECT("作業シート!$"&amp;$G$1&amp;$A16)&lt;&gt;"",IF(INDIRECT("作業シート!$"&amp;AJ$1&amp;$A16)="","認定こども園であるかを選択してください。",IF(INDIRECT("作業シート!$"&amp;AJ$1&amp;$A16)="○","認定こども園は申請できません。","")),"")</f>
        <v/>
      </c>
      <c r="AK16" s="82" t="str" cm="1">
        <f t="array" aca="1" ref="AK16" ca="1">IF(INDIRECT("作業シート!$"&amp;$G$1&amp;$A16)&lt;&gt;"",IF(INDIRECT("作業シート!$"&amp;AK$1&amp;$A16)="","認定こども園移行予定の有無を選択してください。",IF(INDIRECT("作業シート!$"&amp;AK$1&amp;$A16)="移行済み",IF(INDIRECT("作業シート!$"&amp;AJ$1&amp;$A16)="○","","W列の回答と矛盾しています。"),IF(INDIRECT("作業シート!$"&amp;AK$1&amp;$A16)="×","","具体な移行時期が決まっている場合は、備考欄（Y列）に移行時期を記入してください　"))),"")</f>
        <v/>
      </c>
      <c r="AL16" s="82" t="str" cm="1">
        <f t="array" aca="1" ref="AL16" ca="1">IF(INDIRECT("作業シート!$"&amp;$G$1&amp;$A16)&lt;&gt;"",IF(INDIRECT("作業シート!$"&amp;AL$1&amp;$A16)="","備考欄（Ｙ列）に整備の内容を記入してください（ここにない工事を、採択後に追加することは出来ません）",""),"")</f>
        <v/>
      </c>
      <c r="AM16" s="94" t="str" cm="1">
        <f t="array" aca="1" ref="AM16" ca="1">IF(INDIRECT("作業シート!$"&amp;$G$1&amp;$A16)="","",IF(SUM(COUNTIF(H16,"*運動広場*"),COUNTIF(H16,"*集会施設*"),COUNTIF(H16,"*学習施設*"))&gt;0,"屋外教育",INDIRECT("作業シート!"&amp;G$1&amp;$A16)))</f>
        <v/>
      </c>
      <c r="AN16" s="111" t="str">
        <f t="shared" ca="1" si="5"/>
        <v/>
      </c>
      <c r="AO16" s="111" t="str" cm="1">
        <f t="array" aca="1" ref="AO16" ca="1">IF(INDIRECT("作業シート!$"&amp;$G$1&amp;$A16)="","",INDIRECT("作業シート!"&amp;P$1&amp;$A16))</f>
        <v/>
      </c>
      <c r="AP16" s="109" t="str">
        <f ca="1">IF(AM16="","",VLOOKUP(AM16,Sheet1!J:O,5,FALSE))</f>
        <v/>
      </c>
      <c r="AQ16" s="110" t="str" cm="1">
        <f t="array" aca="1" ref="AQ16" ca="1">IF(INDIRECT("作業シート!$"&amp;$G$1&amp;$A16)="","",IF(ISERROR(AP16+1),"",IF(AO16&lt;=AP16,"","補助対象工事費が上限額を超えています。")))</f>
        <v/>
      </c>
      <c r="AR16" s="109" t="str">
        <f ca="1">IF(AM16="","",VLOOKUP(AM16,Sheet1!J:O,6,FALSE))</f>
        <v/>
      </c>
      <c r="AS16" s="110" t="str" cm="1">
        <f t="array" aca="1" ref="AS16" ca="1">IF(INDIRECT("作業シート!$"&amp;$G$1&amp;$A16)="","",IF(ISERROR(AR16+1),"",IF(IF(AM16="屋外教育",SUMIF(AN:AN,AN16,AO:AO),AO16)&gt;=AR16,"","補助対象工事費が下限額に達していません。")))</f>
        <v/>
      </c>
    </row>
    <row r="17" spans="1:45" ht="18" customHeight="1">
      <c r="A17" s="10">
        <f t="shared" si="2"/>
        <v>25</v>
      </c>
      <c r="B17" s="13" t="s">
        <v>104</v>
      </c>
      <c r="C17" s="16" t="str">
        <f t="shared" ca="1" si="3"/>
        <v/>
      </c>
      <c r="E17" s="78" t="str" cm="1">
        <f t="array" aca="1" ref="E17" ca="1">IF(COUNTIF(INDIRECT("作業シート!$"&amp;$E$1&amp;$A17&amp;":$"&amp;$G$1&amp;$A17),"&lt;&gt;"&amp;"")=0,"",IF(INDIRECT("作業シート!"&amp;E$1&amp;$A17)&lt;&gt;"","",E$4&amp;"を記入してください。"))</f>
        <v/>
      </c>
      <c r="F17" s="78" t="str" cm="1">
        <f t="array" aca="1" ref="F17" ca="1">IF(COUNTIF(INDIRECT("作業シート!$"&amp;$E$1&amp;$A17&amp;":$"&amp;$G$1&amp;$A17),"&lt;&gt;"&amp;"")=0,"",IF(INDIRECT("作業シート!"&amp;F$1&amp;$A17)&lt;&gt;"","",F$4&amp;"を記入してください。"))</f>
        <v/>
      </c>
      <c r="G17" s="78" t="str" cm="1">
        <f t="array" aca="1" ref="G17" ca="1">IF(COUNTIF(INDIRECT("作業シート!$"&amp;$E$1&amp;$A17&amp;":$"&amp;$G$1&amp;$A17),"&lt;&gt;"&amp;"")=0,"",IF(INDIRECT("作業シート!"&amp;G$1&amp;$A17)&lt;&gt;"","",G$4&amp;"を記入してください。"))</f>
        <v/>
      </c>
      <c r="H17" s="85" t="str" cm="1">
        <f t="array" aca="1" ref="H17" ca="1">IF(COUNTIF(INDIRECT("作業シート!$"&amp;$E$1&amp;$A17&amp;":$"&amp;$G$1&amp;$A17),"&lt;&gt;"&amp;"")=0,"",INDIRECT("作業シート!"&amp;E$1&amp;A17)&amp;INDIRECT("作業シート!"&amp;F$1&amp;A17)&amp;INDIRECT("作業シート!"&amp;G$1&amp;A17))</f>
        <v/>
      </c>
      <c r="I17" s="79" t="str">
        <f t="shared" ca="1" si="4"/>
        <v/>
      </c>
      <c r="J17" s="82" t="str" cm="1">
        <f t="array" aca="1" ref="J17" ca="1">IF(INDIRECT("作業シート!$"&amp;$G$1&amp;$A17)&lt;&gt;"",IF(SUM(COUNTIF(INDIRECT("作業シート!$"&amp;$G$1&amp;$A17),"*増築*"),COUNTIF(INDIRECT("作業シート!$"&amp;$G$1&amp;$A17),"*改築*"))&gt;0,IF(INDIRECT("作業シート!"&amp;J$1&amp;$A17)&lt;&gt;"","",J$4&amp;"をプルダウンから選択してください。"),""),"")</f>
        <v/>
      </c>
      <c r="K17" s="82" t="str" cm="1">
        <f t="array" aca="1" ref="K17" ca="1">IF(INDIRECT("作業シート!$"&amp;$G$1&amp;$A17)&lt;&gt;"",IF(SUM(COUNTIF(INDIRECT("作業シート!$"&amp;$G$1&amp;$A17),"*増築*"),COUNTIF(INDIRECT("作業シート!$"&amp;$G$1&amp;$A17),"*改築*"))&gt;0,IF(INDIRECT("作業シート!"&amp;K$1&amp;$A17)&lt;&gt;"","",K$4&amp;"を記入してください。"),""),"")</f>
        <v/>
      </c>
      <c r="L17" s="82" t="str" cm="1">
        <f t="array" aca="1" ref="L17" ca="1">IF(INDIRECT("作業シート!$"&amp;$G$1&amp;$A17)&lt;&gt;"",IF(SUM(COUNTIF(INDIRECT("作業シート!$"&amp;$G$1&amp;$A17),"*増築*"),COUNTIF(INDIRECT("作業シート!$"&amp;$G$1&amp;$A17),"*改築*"))&gt;0,IF(INDIRECT("作業シート!"&amp;L$1&amp;$A17)&lt;&gt;"","",L$4&amp;"を記入してください。"),""),"")</f>
        <v/>
      </c>
      <c r="M17" s="82" t="str" cm="1">
        <f t="array" aca="1" ref="M17" ca="1">IF(INDIRECT("作業シート!$"&amp;$G$1&amp;$A17)&lt;&gt;"",IF(SUM(COUNTIF(INDIRECT("作業シート!$"&amp;$G$1&amp;$A17),"耐震補強"),COUNTIF(INDIRECT("作業シート!$"&amp;$G$1&amp;$A17),"改築（改築）"))&gt;0,IF(INDIRECT("作業シート!"&amp;M$1&amp;$A17)&lt;&gt;"","",M$4&amp;"を確認してください。"),""),"")</f>
        <v/>
      </c>
      <c r="N17" s="82" t="str" cm="1">
        <f t="array" aca="1" ref="N17" ca="1">IF(INDIRECT("作業シート!$"&amp;$G$1&amp;$A17)&lt;&gt;"",IF(SUM(COUNTIF(INDIRECT("作業シート!$"&amp;$G$1&amp;$A17),"耐震補強"),COUNTIF(INDIRECT("作業シート!$"&amp;$G$1&amp;$A17),"改築（改築）"))&gt;0,IF(INDIRECT("作業シート!"&amp;N$1&amp;$A17)&lt;&gt;"","",M$4&amp;"を記入してください。"),""),"")</f>
        <v/>
      </c>
      <c r="O17" s="82" t="str" cm="1">
        <f t="array" aca="1" ref="O17" ca="1">IF(INDIRECT("作業シート!$"&amp;$G$1&amp;$A17)&lt;&gt;"",IF(SUM(COUNTIF(INDIRECT("作業シート!"&amp;AL$1&amp;$A17),"*築年数*"),COUNTIF(INDIRECT("作業シート!"&amp;AL$1&amp;$A17),"*経年*"),COUNTIF(INDIRECT("作業シート!$"&amp;$G$1&amp;$A17),"*その他*"))&gt;1,IF(INDIRECT("作業シート!"&amp;O$1&amp;$A17)&lt;&gt;"","","（「築年数経過」の場合は、必ず築年数を記入してください。"),""),"")</f>
        <v/>
      </c>
      <c r="P17" s="82" t="str" cm="1">
        <f t="array" aca="1" ref="P17" ca="1">IF(INDIRECT("作業シート!$"&amp;$G$1&amp;$A17)&lt;&gt;"",IF(INDIRECT("作業シート!"&amp;P$1&amp;$A17)="",P$4&amp;"を入力してください。",""),"")</f>
        <v/>
      </c>
      <c r="Q17" s="89" t="str" cm="1">
        <f t="array" aca="1" ref="Q17" ca="1">IF(INDIRECT("作業シート!$"&amp;$G$1&amp;$A17)&lt;&gt;"",R17,"")</f>
        <v/>
      </c>
      <c r="R17" s="83" t="str" cm="1">
        <f t="array" aca="1" ref="R17" ca="1">IF(INDIRECT("作業シート!$"&amp;$G$1&amp;$A17)&lt;&gt;"",IF(INDIRECT("作業シート!$"&amp;R$1&amp;$A17)="",R$4&amp;"を確認してください。",S17),"空欄")</f>
        <v>空欄</v>
      </c>
      <c r="S17" s="83" t="str" cm="1">
        <f t="array" aca="1" ref="S17" ca="1">IF(INDIRECT("作業シート!$"&amp;G$1&amp;$A17)="特別防犯対策",IF(INDIRECT("作業シート!$"&amp;R$1&amp;$A17)=2,"","特別防犯対策の補助率は１／２です。"),T17)</f>
        <v>補助率を確認してください。</v>
      </c>
      <c r="T17" s="83" t="str" cm="1">
        <f t="array" aca="1" ref="T17" ca="1">IF(INDIRECT("作業シート!$"&amp;G$1&amp;$A17)="耐震補強",U17,X17)</f>
        <v>補助率を確認してください。</v>
      </c>
      <c r="U17" s="83" t="str" cm="1">
        <f t="array" aca="1" ref="U17" ca="1">IF(INDIRECT("作業シート!$"&amp;M$1&amp;$A17)="Iw",V17,W17)</f>
        <v>補助率は１／２です。</v>
      </c>
      <c r="V17" s="83" t="str" cm="1">
        <f t="array" aca="1" ref="V17" ca="1">IF(INDIRECT("作業シート!$"&amp;N$1&amp;$A17)&lt;0.7,IF(INDIRECT("作業シート!"&amp;V$1&amp;$A17)=2,"","補助率は１／２です。"),IF(0.7&lt;=INDIRECT("作業シート!$"&amp;N$1&amp;$A17),IF(INDIRECT("作業シート!$"&amp;N$1&amp;$A17)&lt;1.1,IF(INDIRECT("作業シート!"&amp;V$1&amp;$A17)=3,"","補助率は１／３です。"),"耐震補強の補助要件を満たしていません。")))</f>
        <v>補助率は１／２です。</v>
      </c>
      <c r="W17" s="83" t="str" cm="1">
        <f t="array" aca="1" ref="W17" ca="1">IF(INDIRECT("作業シート!$"&amp;N$1&amp;$A17)&lt;0.3,IF(INDIRECT("作業シート!"&amp;W$1&amp;$A17)=2,"","補助率は１／２です。"),IF(0.3&lt;=INDIRECT("作業シート!$"&amp;N$1&amp;$A17),IF(INDIRECT("作業シート!$"&amp;N$1&amp;$A17)&lt;0.7,IF(INDIRECT("作業シート!"&amp;W$1&amp;$A17)=3,"","補助率は１／３です。"),"耐震補強の補助要件を満たしていません。")))</f>
        <v>補助率は１／２です。</v>
      </c>
      <c r="X17" s="83" t="str" cm="1">
        <f t="array" aca="1" ref="X17" ca="1">IF(INDIRECT("作業シート!$"&amp;G$1&amp;$A17)="改築（耐震）",Y17,AB17)</f>
        <v>補助率を確認してください。</v>
      </c>
      <c r="Y17" s="83" t="str" cm="1">
        <f t="array" aca="1" ref="Y17" ca="1">IF(INDIRECT("作業シート!$"&amp;M$1&amp;$A17)="Iw",Z17,AA17)</f>
        <v>補助率を確認してください。</v>
      </c>
      <c r="Z17" s="83" t="str" cm="1">
        <f t="array" aca="1" ref="Z17" ca="1">IF(INDIRECT("作業シート!$"&amp;N$1&amp;$A17)&lt;1.1,AB17,"改築（耐震）の補助要件を満たしていません。")</f>
        <v>補助率を確認してください。</v>
      </c>
      <c r="AA17" s="83" t="str" cm="1">
        <f t="array" aca="1" ref="AA17" ca="1">IF(INDIRECT("作業シート!$"&amp;N$1&amp;$A17)&lt;0.7,AB17,"改築（耐震）の補助要件を満たしていません。")</f>
        <v>補助率を確認してください。</v>
      </c>
      <c r="AB17" s="83" t="str" cm="1">
        <f t="array" aca="1" ref="AB17" ca="1">IF(INDIRECT("作業シート!$"&amp;AB$1&amp;$A17)=3,"",AB$4&amp;"を確認してください。")</f>
        <v>補助率を確認してください。</v>
      </c>
      <c r="AC17" s="82" t="str" cm="1">
        <f t="array" aca="1" ref="AC17" ca="1">IF(INDIRECT("作業シート!$"&amp;$G$1&amp;$A17)&lt;&gt;"",IF(INDIRECT("作業シート!$"&amp;P$1&amp;$A17)="","",IF(INDIRECT("作業シート!$"&amp;Q$1&amp;$A17)="","",IF(ROUNDDOWN(INDIRECT("作業シート!$"&amp;P$1&amp;$A17)/INDIRECT("作業シート!$"&amp;Q$1&amp;$A17),0)=INDIRECT("作業シート!$"&amp;AC$1&amp;$A17),"","補助金算定額に誤りがあります。"))),"")</f>
        <v/>
      </c>
      <c r="AD17" s="82" t="str" cm="1">
        <f t="array" aca="1" ref="AD17" ca="1">IF(INDIRECT("作業シート!$"&amp;$G$1&amp;$A17)&lt;&gt;"",IF(INDIRECT("作業シート!$"&amp;AD$1&amp;$A17)="",AD$4&amp;"を入力してください。",""),"")</f>
        <v/>
      </c>
      <c r="AE17" s="84" t="str" cm="1">
        <f t="array" aca="1" ref="AE17" ca="1">IF(INDIRECT("作業シート!$"&amp;$G$1&amp;$A17)="","",IF(INDIRECT("作業シート!$"&amp;AE$1&amp;"$"&amp;$A$4)="","",IF(INDIRECT("作業シート!$"&amp;AE$1&amp;$A17)&lt;&gt;"","",INDIRECT("作業シート!$"&amp;AE$1&amp;"$"&amp;$A$4)&amp;"を入力してください。")))</f>
        <v/>
      </c>
      <c r="AF17" s="84" t="str" cm="1">
        <f t="array" aca="1" ref="AF17" ca="1">IF(INDIRECT("作業シート!$"&amp;$G$1&amp;$A17)="","",IF(INDIRECT("作業シート!$"&amp;AF$1&amp;"$"&amp;$A$4)="","",IF(INDIRECT("作業シート!$"&amp;AF$1&amp;$A17)&lt;&gt;"","",INDIRECT("作業シート!$"&amp;AF$1&amp;"$"&amp;$A$4)&amp;"を入力してください。")))</f>
        <v/>
      </c>
      <c r="AG17" s="84" t="str" cm="1">
        <f t="array" aca="1" ref="AG17" ca="1">IF(INDIRECT("作業シート!$"&amp;$G$1&amp;$A17)="","",IF(INDIRECT("作業シート!$"&amp;AG$1&amp;"$"&amp;$A$4)="","",IF(INDIRECT("作業シート!$"&amp;AG$1&amp;$A17)&lt;&gt;"","",INDIRECT("作業シート!$"&amp;AG$1&amp;"$"&amp;$A$4)&amp;"を入力してください。")))</f>
        <v/>
      </c>
      <c r="AH17" s="82" t="str" cm="1">
        <f t="array" aca="1" ref="AH17" ca="1">IF(INDIRECT("作業シート!$"&amp;$G$1&amp;$A17)&lt;&gt;"",IF(INDIRECT("作業シート!$"&amp;AH$1&amp;$A17)="",AH$4&amp;"を入力してください。",""),"")</f>
        <v/>
      </c>
      <c r="AI17" s="82" t="str" cm="1">
        <f t="array" aca="1" ref="AI17" ca="1">IF(INDIRECT("作業シート!$"&amp;$G$1&amp;$A17)&lt;&gt;"",IF(INDIRECT("作業シート!$"&amp;AI$1&amp;$A17)="","早期着工の有無を選択してください。",""),"")</f>
        <v/>
      </c>
      <c r="AJ17" s="82" t="str" cm="1">
        <f t="array" aca="1" ref="AJ17" ca="1">IF(INDIRECT("作業シート!$"&amp;$G$1&amp;$A17)&lt;&gt;"",IF(INDIRECT("作業シート!$"&amp;AJ$1&amp;$A17)="","認定こども園であるかを選択してください。",IF(INDIRECT("作業シート!$"&amp;AJ$1&amp;$A17)="○","認定こども園は申請できません。","")),"")</f>
        <v/>
      </c>
      <c r="AK17" s="82" t="str" cm="1">
        <f t="array" aca="1" ref="AK17" ca="1">IF(INDIRECT("作業シート!$"&amp;$G$1&amp;$A17)&lt;&gt;"",IF(INDIRECT("作業シート!$"&amp;AK$1&amp;$A17)="","認定こども園移行予定の有無を選択してください。",IF(INDIRECT("作業シート!$"&amp;AK$1&amp;$A17)="移行済み",IF(INDIRECT("作業シート!$"&amp;AJ$1&amp;$A17)="○","","W列の回答と矛盾しています。"),IF(INDIRECT("作業シート!$"&amp;AK$1&amp;$A17)="×","","具体な移行時期が決まっている場合は、備考欄（Y列）に移行時期を記入してください　"))),"")</f>
        <v/>
      </c>
      <c r="AL17" s="82" t="str" cm="1">
        <f t="array" aca="1" ref="AL17" ca="1">IF(INDIRECT("作業シート!$"&amp;$G$1&amp;$A17)&lt;&gt;"",IF(INDIRECT("作業シート!$"&amp;AL$1&amp;$A17)="","備考欄（Ｙ列）に整備の内容を記入してください（ここにない工事を、採択後に追加することは出来ません）",""),"")</f>
        <v/>
      </c>
      <c r="AM17" s="94" t="str" cm="1">
        <f t="array" aca="1" ref="AM17" ca="1">IF(INDIRECT("作業シート!$"&amp;$G$1&amp;$A17)="","",IF(SUM(COUNTIF(H17,"*運動広場*"),COUNTIF(H17,"*集会施設*"),COUNTIF(H17,"*学習施設*"))&gt;0,"屋外教育",INDIRECT("作業シート!"&amp;G$1&amp;$A17)))</f>
        <v/>
      </c>
      <c r="AN17" s="111" t="str">
        <f t="shared" ca="1" si="5"/>
        <v/>
      </c>
      <c r="AO17" s="111" t="str" cm="1">
        <f t="array" aca="1" ref="AO17" ca="1">IF(INDIRECT("作業シート!$"&amp;$G$1&amp;$A17)="","",INDIRECT("作業シート!"&amp;P$1&amp;$A17))</f>
        <v/>
      </c>
      <c r="AP17" s="109" t="str">
        <f ca="1">IF(AM17="","",VLOOKUP(AM17,Sheet1!J:O,5,FALSE))</f>
        <v/>
      </c>
      <c r="AQ17" s="110" t="str" cm="1">
        <f t="array" aca="1" ref="AQ17" ca="1">IF(INDIRECT("作業シート!$"&amp;$G$1&amp;$A17)="","",IF(ISERROR(AP17+1),"",IF(AO17&lt;=AP17,"","補助対象工事費が上限額を超えています。")))</f>
        <v/>
      </c>
      <c r="AR17" s="109" t="str">
        <f ca="1">IF(AM17="","",VLOOKUP(AM17,Sheet1!J:O,6,FALSE))</f>
        <v/>
      </c>
      <c r="AS17" s="110" t="str" cm="1">
        <f t="array" aca="1" ref="AS17" ca="1">IF(INDIRECT("作業シート!$"&amp;$G$1&amp;$A17)="","",IF(ISERROR(AR17+1),"",IF(IF(AM17="屋外教育",SUMIF(AN:AN,AN17,AO:AO),AO17)&gt;=AR17,"","補助対象工事費が下限額に達していません。")))</f>
        <v/>
      </c>
    </row>
    <row r="18" spans="1:45" ht="18" customHeight="1">
      <c r="A18" s="10">
        <f t="shared" si="2"/>
        <v>26</v>
      </c>
      <c r="B18" s="13" t="s">
        <v>105</v>
      </c>
      <c r="C18" s="16" t="str">
        <f t="shared" ca="1" si="3"/>
        <v/>
      </c>
      <c r="E18" s="78" t="str" cm="1">
        <f t="array" aca="1" ref="E18" ca="1">IF(COUNTIF(INDIRECT("作業シート!$"&amp;$E$1&amp;$A18&amp;":$"&amp;$G$1&amp;$A18),"&lt;&gt;"&amp;"")=0,"",IF(INDIRECT("作業シート!"&amp;E$1&amp;$A18)&lt;&gt;"","",E$4&amp;"を記入してください。"))</f>
        <v/>
      </c>
      <c r="F18" s="78" t="str" cm="1">
        <f t="array" aca="1" ref="F18" ca="1">IF(COUNTIF(INDIRECT("作業シート!$"&amp;$E$1&amp;$A18&amp;":$"&amp;$G$1&amp;$A18),"&lt;&gt;"&amp;"")=0,"",IF(INDIRECT("作業シート!"&amp;F$1&amp;$A18)&lt;&gt;"","",F$4&amp;"を記入してください。"))</f>
        <v/>
      </c>
      <c r="G18" s="78" t="str" cm="1">
        <f t="array" aca="1" ref="G18" ca="1">IF(COUNTIF(INDIRECT("作業シート!$"&amp;$E$1&amp;$A18&amp;":$"&amp;$G$1&amp;$A18),"&lt;&gt;"&amp;"")=0,"",IF(INDIRECT("作業シート!"&amp;G$1&amp;$A18)&lt;&gt;"","",G$4&amp;"を記入してください。"))</f>
        <v/>
      </c>
      <c r="H18" s="85" t="str" cm="1">
        <f t="array" aca="1" ref="H18" ca="1">IF(COUNTIF(INDIRECT("作業シート!$"&amp;$E$1&amp;$A18&amp;":$"&amp;$G$1&amp;$A18),"&lt;&gt;"&amp;"")=0,"",INDIRECT("作業シート!"&amp;E$1&amp;A18)&amp;INDIRECT("作業シート!"&amp;F$1&amp;A18)&amp;INDIRECT("作業シート!"&amp;G$1&amp;A18))</f>
        <v/>
      </c>
      <c r="I18" s="79" t="str">
        <f t="shared" ca="1" si="4"/>
        <v/>
      </c>
      <c r="J18" s="82" t="str" cm="1">
        <f t="array" aca="1" ref="J18" ca="1">IF(INDIRECT("作業シート!$"&amp;$G$1&amp;$A18)&lt;&gt;"",IF(SUM(COUNTIF(INDIRECT("作業シート!$"&amp;$G$1&amp;$A18),"*増築*"),COUNTIF(INDIRECT("作業シート!$"&amp;$G$1&amp;$A18),"*改築*"))&gt;0,IF(INDIRECT("作業シート!"&amp;J$1&amp;$A18)&lt;&gt;"","",J$4&amp;"をプルダウンから選択してください。"),""),"")</f>
        <v/>
      </c>
      <c r="K18" s="82" t="str" cm="1">
        <f t="array" aca="1" ref="K18" ca="1">IF(INDIRECT("作業シート!$"&amp;$G$1&amp;$A18)&lt;&gt;"",IF(SUM(COUNTIF(INDIRECT("作業シート!$"&amp;$G$1&amp;$A18),"*増築*"),COUNTIF(INDIRECT("作業シート!$"&amp;$G$1&amp;$A18),"*改築*"))&gt;0,IF(INDIRECT("作業シート!"&amp;K$1&amp;$A18)&lt;&gt;"","",K$4&amp;"を記入してください。"),""),"")</f>
        <v/>
      </c>
      <c r="L18" s="82" t="str" cm="1">
        <f t="array" aca="1" ref="L18" ca="1">IF(INDIRECT("作業シート!$"&amp;$G$1&amp;$A18)&lt;&gt;"",IF(SUM(COUNTIF(INDIRECT("作業シート!$"&amp;$G$1&amp;$A18),"*増築*"),COUNTIF(INDIRECT("作業シート!$"&amp;$G$1&amp;$A18),"*改築*"))&gt;0,IF(INDIRECT("作業シート!"&amp;L$1&amp;$A18)&lt;&gt;"","",L$4&amp;"を記入してください。"),""),"")</f>
        <v/>
      </c>
      <c r="M18" s="82" t="str" cm="1">
        <f t="array" aca="1" ref="M18" ca="1">IF(INDIRECT("作業シート!$"&amp;$G$1&amp;$A18)&lt;&gt;"",IF(SUM(COUNTIF(INDIRECT("作業シート!$"&amp;$G$1&amp;$A18),"耐震補強"),COUNTIF(INDIRECT("作業シート!$"&amp;$G$1&amp;$A18),"改築（改築）"))&gt;0,IF(INDIRECT("作業シート!"&amp;M$1&amp;$A18)&lt;&gt;"","",M$4&amp;"を確認してください。"),""),"")</f>
        <v/>
      </c>
      <c r="N18" s="82" t="str" cm="1">
        <f t="array" aca="1" ref="N18" ca="1">IF(INDIRECT("作業シート!$"&amp;$G$1&amp;$A18)&lt;&gt;"",IF(SUM(COUNTIF(INDIRECT("作業シート!$"&amp;$G$1&amp;$A18),"耐震補強"),COUNTIF(INDIRECT("作業シート!$"&amp;$G$1&amp;$A18),"改築（改築）"))&gt;0,IF(INDIRECT("作業シート!"&amp;N$1&amp;$A18)&lt;&gt;"","",M$4&amp;"を記入してください。"),""),"")</f>
        <v/>
      </c>
      <c r="O18" s="82" t="str" cm="1">
        <f t="array" aca="1" ref="O18" ca="1">IF(INDIRECT("作業シート!$"&amp;$G$1&amp;$A18)&lt;&gt;"",IF(SUM(COUNTIF(INDIRECT("作業シート!"&amp;AL$1&amp;$A18),"*築年数*"),COUNTIF(INDIRECT("作業シート!"&amp;AL$1&amp;$A18),"*経年*"),COUNTIF(INDIRECT("作業シート!$"&amp;$G$1&amp;$A18),"*その他*"))&gt;1,IF(INDIRECT("作業シート!"&amp;O$1&amp;$A18)&lt;&gt;"","","（「築年数経過」の場合は、必ず築年数を記入してください。"),""),"")</f>
        <v/>
      </c>
      <c r="P18" s="82" t="str" cm="1">
        <f t="array" aca="1" ref="P18" ca="1">IF(INDIRECT("作業シート!$"&amp;$G$1&amp;$A18)&lt;&gt;"",IF(INDIRECT("作業シート!"&amp;P$1&amp;$A18)="",P$4&amp;"を入力してください。",""),"")</f>
        <v/>
      </c>
      <c r="Q18" s="89" t="str" cm="1">
        <f t="array" aca="1" ref="Q18" ca="1">IF(INDIRECT("作業シート!$"&amp;$G$1&amp;$A18)&lt;&gt;"",R18,"")</f>
        <v/>
      </c>
      <c r="R18" s="83" t="str" cm="1">
        <f t="array" aca="1" ref="R18" ca="1">IF(INDIRECT("作業シート!$"&amp;$G$1&amp;$A18)&lt;&gt;"",IF(INDIRECT("作業シート!$"&amp;R$1&amp;$A18)="",R$4&amp;"を確認してください。",S18),"空欄")</f>
        <v>空欄</v>
      </c>
      <c r="S18" s="83" t="str" cm="1">
        <f t="array" aca="1" ref="S18" ca="1">IF(INDIRECT("作業シート!$"&amp;G$1&amp;$A18)="特別防犯対策",IF(INDIRECT("作業シート!$"&amp;R$1&amp;$A18)=2,"","特別防犯対策の補助率は１／２です。"),T18)</f>
        <v>補助率を確認してください。</v>
      </c>
      <c r="T18" s="83" t="str" cm="1">
        <f t="array" aca="1" ref="T18" ca="1">IF(INDIRECT("作業シート!$"&amp;G$1&amp;$A18)="耐震補強",U18,X18)</f>
        <v>補助率を確認してください。</v>
      </c>
      <c r="U18" s="83" t="str" cm="1">
        <f t="array" aca="1" ref="U18" ca="1">IF(INDIRECT("作業シート!$"&amp;M$1&amp;$A18)="Iw",V18,W18)</f>
        <v>補助率は１／２です。</v>
      </c>
      <c r="V18" s="83" t="str" cm="1">
        <f t="array" aca="1" ref="V18" ca="1">IF(INDIRECT("作業シート!$"&amp;N$1&amp;$A18)&lt;0.7,IF(INDIRECT("作業シート!"&amp;V$1&amp;$A18)=2,"","補助率は１／２です。"),IF(0.7&lt;=INDIRECT("作業シート!$"&amp;N$1&amp;$A18),IF(INDIRECT("作業シート!$"&amp;N$1&amp;$A18)&lt;1.1,IF(INDIRECT("作業シート!"&amp;V$1&amp;$A18)=3,"","補助率は１／３です。"),"耐震補強の補助要件を満たしていません。")))</f>
        <v>補助率は１／２です。</v>
      </c>
      <c r="W18" s="83" t="str" cm="1">
        <f t="array" aca="1" ref="W18" ca="1">IF(INDIRECT("作業シート!$"&amp;N$1&amp;$A18)&lt;0.3,IF(INDIRECT("作業シート!"&amp;W$1&amp;$A18)=2,"","補助率は１／２です。"),IF(0.3&lt;=INDIRECT("作業シート!$"&amp;N$1&amp;$A18),IF(INDIRECT("作業シート!$"&amp;N$1&amp;$A18)&lt;0.7,IF(INDIRECT("作業シート!"&amp;W$1&amp;$A18)=3,"","補助率は１／３です。"),"耐震補強の補助要件を満たしていません。")))</f>
        <v>補助率は１／２です。</v>
      </c>
      <c r="X18" s="83" t="str" cm="1">
        <f t="array" aca="1" ref="X18" ca="1">IF(INDIRECT("作業シート!$"&amp;G$1&amp;$A18)="改築（耐震）",Y18,AB18)</f>
        <v>補助率を確認してください。</v>
      </c>
      <c r="Y18" s="83" t="str" cm="1">
        <f t="array" aca="1" ref="Y18" ca="1">IF(INDIRECT("作業シート!$"&amp;M$1&amp;$A18)="Iw",Z18,AA18)</f>
        <v>補助率を確認してください。</v>
      </c>
      <c r="Z18" s="83" t="str" cm="1">
        <f t="array" aca="1" ref="Z18" ca="1">IF(INDIRECT("作業シート!$"&amp;N$1&amp;$A18)&lt;1.1,AB18,"改築（耐震）の補助要件を満たしていません。")</f>
        <v>補助率を確認してください。</v>
      </c>
      <c r="AA18" s="83" t="str" cm="1">
        <f t="array" aca="1" ref="AA18" ca="1">IF(INDIRECT("作業シート!$"&amp;N$1&amp;$A18)&lt;0.7,AB18,"改築（耐震）の補助要件を満たしていません。")</f>
        <v>補助率を確認してください。</v>
      </c>
      <c r="AB18" s="83" t="str" cm="1">
        <f t="array" aca="1" ref="AB18" ca="1">IF(INDIRECT("作業シート!$"&amp;AB$1&amp;$A18)=3,"",AB$4&amp;"を確認してください。")</f>
        <v>補助率を確認してください。</v>
      </c>
      <c r="AC18" s="82" t="str" cm="1">
        <f t="array" aca="1" ref="AC18" ca="1">IF(INDIRECT("作業シート!$"&amp;$G$1&amp;$A18)&lt;&gt;"",IF(INDIRECT("作業シート!$"&amp;P$1&amp;$A18)="","",IF(INDIRECT("作業シート!$"&amp;Q$1&amp;$A18)="","",IF(ROUNDDOWN(INDIRECT("作業シート!$"&amp;P$1&amp;$A18)/INDIRECT("作業シート!$"&amp;Q$1&amp;$A18),0)=INDIRECT("作業シート!$"&amp;AC$1&amp;$A18),"","補助金算定額に誤りがあります。"))),"")</f>
        <v/>
      </c>
      <c r="AD18" s="82" t="str" cm="1">
        <f t="array" aca="1" ref="AD18" ca="1">IF(INDIRECT("作業シート!$"&amp;$G$1&amp;$A18)&lt;&gt;"",IF(INDIRECT("作業シート!$"&amp;AD$1&amp;$A18)="",AD$4&amp;"を入力してください。",""),"")</f>
        <v/>
      </c>
      <c r="AE18" s="84" t="str" cm="1">
        <f t="array" aca="1" ref="AE18" ca="1">IF(INDIRECT("作業シート!$"&amp;$G$1&amp;$A18)="","",IF(INDIRECT("作業シート!$"&amp;AE$1&amp;"$"&amp;$A$4)="","",IF(INDIRECT("作業シート!$"&amp;AE$1&amp;$A18)&lt;&gt;"","",INDIRECT("作業シート!$"&amp;AE$1&amp;"$"&amp;$A$4)&amp;"を入力してください。")))</f>
        <v/>
      </c>
      <c r="AF18" s="84" t="str" cm="1">
        <f t="array" aca="1" ref="AF18" ca="1">IF(INDIRECT("作業シート!$"&amp;$G$1&amp;$A18)="","",IF(INDIRECT("作業シート!$"&amp;AF$1&amp;"$"&amp;$A$4)="","",IF(INDIRECT("作業シート!$"&amp;AF$1&amp;$A18)&lt;&gt;"","",INDIRECT("作業シート!$"&amp;AF$1&amp;"$"&amp;$A$4)&amp;"を入力してください。")))</f>
        <v/>
      </c>
      <c r="AG18" s="84" t="str" cm="1">
        <f t="array" aca="1" ref="AG18" ca="1">IF(INDIRECT("作業シート!$"&amp;$G$1&amp;$A18)="","",IF(INDIRECT("作業シート!$"&amp;AG$1&amp;"$"&amp;$A$4)="","",IF(INDIRECT("作業シート!$"&amp;AG$1&amp;$A18)&lt;&gt;"","",INDIRECT("作業シート!$"&amp;AG$1&amp;"$"&amp;$A$4)&amp;"を入力してください。")))</f>
        <v/>
      </c>
      <c r="AH18" s="82" t="str" cm="1">
        <f t="array" aca="1" ref="AH18" ca="1">IF(INDIRECT("作業シート!$"&amp;$G$1&amp;$A18)&lt;&gt;"",IF(INDIRECT("作業シート!$"&amp;AH$1&amp;$A18)="",AH$4&amp;"を入力してください。",""),"")</f>
        <v/>
      </c>
      <c r="AI18" s="82" t="str" cm="1">
        <f t="array" aca="1" ref="AI18" ca="1">IF(INDIRECT("作業シート!$"&amp;$G$1&amp;$A18)&lt;&gt;"",IF(INDIRECT("作業シート!$"&amp;AI$1&amp;$A18)="","早期着工の有無を選択してください。",""),"")</f>
        <v/>
      </c>
      <c r="AJ18" s="82" t="str" cm="1">
        <f t="array" aca="1" ref="AJ18" ca="1">IF(INDIRECT("作業シート!$"&amp;$G$1&amp;$A18)&lt;&gt;"",IF(INDIRECT("作業シート!$"&amp;AJ$1&amp;$A18)="","認定こども園であるかを選択してください。",IF(INDIRECT("作業シート!$"&amp;AJ$1&amp;$A18)="○","認定こども園は申請できません。","")),"")</f>
        <v/>
      </c>
      <c r="AK18" s="82" t="str" cm="1">
        <f t="array" aca="1" ref="AK18" ca="1">IF(INDIRECT("作業シート!$"&amp;$G$1&amp;$A18)&lt;&gt;"",IF(INDIRECT("作業シート!$"&amp;AK$1&amp;$A18)="","認定こども園移行予定の有無を選択してください。",IF(INDIRECT("作業シート!$"&amp;AK$1&amp;$A18)="移行済み",IF(INDIRECT("作業シート!$"&amp;AJ$1&amp;$A18)="○","","W列の回答と矛盾しています。"),IF(INDIRECT("作業シート!$"&amp;AK$1&amp;$A18)="×","","具体な移行時期が決まっている場合は、備考欄（Y列）に移行時期を記入してください　"))),"")</f>
        <v/>
      </c>
      <c r="AL18" s="82" t="str" cm="1">
        <f t="array" aca="1" ref="AL18" ca="1">IF(INDIRECT("作業シート!$"&amp;$G$1&amp;$A18)&lt;&gt;"",IF(INDIRECT("作業シート!$"&amp;AL$1&amp;$A18)="","備考欄（Ｙ列）に整備の内容を記入してください（ここにない工事を、採択後に追加することは出来ません）",""),"")</f>
        <v/>
      </c>
      <c r="AM18" s="94" t="str" cm="1">
        <f t="array" aca="1" ref="AM18" ca="1">IF(INDIRECT("作業シート!$"&amp;$G$1&amp;$A18)="","",IF(SUM(COUNTIF(H18,"*運動広場*"),COUNTIF(H18,"*集会施設*"),COUNTIF(H18,"*学習施設*"))&gt;0,"屋外教育",INDIRECT("作業シート!"&amp;G$1&amp;$A18)))</f>
        <v/>
      </c>
      <c r="AN18" s="111" t="str">
        <f t="shared" ca="1" si="5"/>
        <v/>
      </c>
      <c r="AO18" s="111" t="str" cm="1">
        <f t="array" aca="1" ref="AO18" ca="1">IF(INDIRECT("作業シート!$"&amp;$G$1&amp;$A18)="","",INDIRECT("作業シート!"&amp;P$1&amp;$A18))</f>
        <v/>
      </c>
      <c r="AP18" s="109" t="str">
        <f ca="1">IF(AM18="","",VLOOKUP(AM18,Sheet1!J:O,5,FALSE))</f>
        <v/>
      </c>
      <c r="AQ18" s="110" t="str" cm="1">
        <f t="array" aca="1" ref="AQ18" ca="1">IF(INDIRECT("作業シート!$"&amp;$G$1&amp;$A18)="","",IF(ISERROR(AP18+1),"",IF(AO18&lt;=AP18,"","補助対象工事費が上限額を超えています。")))</f>
        <v/>
      </c>
      <c r="AR18" s="109" t="str">
        <f ca="1">IF(AM18="","",VLOOKUP(AM18,Sheet1!J:O,6,FALSE))</f>
        <v/>
      </c>
      <c r="AS18" s="110" t="str" cm="1">
        <f t="array" aca="1" ref="AS18" ca="1">IF(INDIRECT("作業シート!$"&amp;$G$1&amp;$A18)="","",IF(ISERROR(AR18+1),"",IF(IF(AM18="屋外教育",SUMIF(AN:AN,AN18,AO:AO),AO18)&gt;=AR18,"","補助対象工事費が下限額に達していません。")))</f>
        <v/>
      </c>
    </row>
    <row r="19" spans="1:45" ht="18" customHeight="1">
      <c r="A19" s="10">
        <f t="shared" si="2"/>
        <v>27</v>
      </c>
      <c r="B19" s="13" t="s">
        <v>106</v>
      </c>
      <c r="C19" s="16" t="str">
        <f t="shared" ca="1" si="3"/>
        <v/>
      </c>
      <c r="E19" s="78" t="str" cm="1">
        <f t="array" aca="1" ref="E19" ca="1">IF(COUNTIF(INDIRECT("作業シート!$"&amp;$E$1&amp;$A19&amp;":$"&amp;$G$1&amp;$A19),"&lt;&gt;"&amp;"")=0,"",IF(INDIRECT("作業シート!"&amp;E$1&amp;$A19)&lt;&gt;"","",E$4&amp;"を記入してください。"))</f>
        <v/>
      </c>
      <c r="F19" s="78" t="str" cm="1">
        <f t="array" aca="1" ref="F19" ca="1">IF(COUNTIF(INDIRECT("作業シート!$"&amp;$E$1&amp;$A19&amp;":$"&amp;$G$1&amp;$A19),"&lt;&gt;"&amp;"")=0,"",IF(INDIRECT("作業シート!"&amp;F$1&amp;$A19)&lt;&gt;"","",F$4&amp;"を記入してください。"))</f>
        <v/>
      </c>
      <c r="G19" s="78" t="str" cm="1">
        <f t="array" aca="1" ref="G19" ca="1">IF(COUNTIF(INDIRECT("作業シート!$"&amp;$E$1&amp;$A19&amp;":$"&amp;$G$1&amp;$A19),"&lt;&gt;"&amp;"")=0,"",IF(INDIRECT("作業シート!"&amp;G$1&amp;$A19)&lt;&gt;"","",G$4&amp;"を記入してください。"))</f>
        <v/>
      </c>
      <c r="H19" s="85" t="str" cm="1">
        <f t="array" aca="1" ref="H19" ca="1">IF(COUNTIF(INDIRECT("作業シート!$"&amp;$E$1&amp;$A19&amp;":$"&amp;$G$1&amp;$A19),"&lt;&gt;"&amp;"")=0,"",INDIRECT("作業シート!"&amp;E$1&amp;A19)&amp;INDIRECT("作業シート!"&amp;F$1&amp;A19)&amp;INDIRECT("作業シート!"&amp;G$1&amp;A19))</f>
        <v/>
      </c>
      <c r="I19" s="79" t="str">
        <f t="shared" ca="1" si="4"/>
        <v/>
      </c>
      <c r="J19" s="82" t="str" cm="1">
        <f t="array" aca="1" ref="J19" ca="1">IF(INDIRECT("作業シート!$"&amp;$G$1&amp;$A19)&lt;&gt;"",IF(SUM(COUNTIF(INDIRECT("作業シート!$"&amp;$G$1&amp;$A19),"*増築*"),COUNTIF(INDIRECT("作業シート!$"&amp;$G$1&amp;$A19),"*改築*"))&gt;0,IF(INDIRECT("作業シート!"&amp;J$1&amp;$A19)&lt;&gt;"","",J$4&amp;"をプルダウンから選択してください。"),""),"")</f>
        <v/>
      </c>
      <c r="K19" s="82" t="str" cm="1">
        <f t="array" aca="1" ref="K19" ca="1">IF(INDIRECT("作業シート!$"&amp;$G$1&amp;$A19)&lt;&gt;"",IF(SUM(COUNTIF(INDIRECT("作業シート!$"&amp;$G$1&amp;$A19),"*増築*"),COUNTIF(INDIRECT("作業シート!$"&amp;$G$1&amp;$A19),"*改築*"))&gt;0,IF(INDIRECT("作業シート!"&amp;K$1&amp;$A19)&lt;&gt;"","",K$4&amp;"を記入してください。"),""),"")</f>
        <v/>
      </c>
      <c r="L19" s="82" t="str" cm="1">
        <f t="array" aca="1" ref="L19" ca="1">IF(INDIRECT("作業シート!$"&amp;$G$1&amp;$A19)&lt;&gt;"",IF(SUM(COUNTIF(INDIRECT("作業シート!$"&amp;$G$1&amp;$A19),"*増築*"),COUNTIF(INDIRECT("作業シート!$"&amp;$G$1&amp;$A19),"*改築*"))&gt;0,IF(INDIRECT("作業シート!"&amp;L$1&amp;$A19)&lt;&gt;"","",L$4&amp;"を記入してください。"),""),"")</f>
        <v/>
      </c>
      <c r="M19" s="82" t="str" cm="1">
        <f t="array" aca="1" ref="M19" ca="1">IF(INDIRECT("作業シート!$"&amp;$G$1&amp;$A19)&lt;&gt;"",IF(SUM(COUNTIF(INDIRECT("作業シート!$"&amp;$G$1&amp;$A19),"耐震補強"),COUNTIF(INDIRECT("作業シート!$"&amp;$G$1&amp;$A19),"改築（改築）"))&gt;0,IF(INDIRECT("作業シート!"&amp;M$1&amp;$A19)&lt;&gt;"","",M$4&amp;"を確認してください。"),""),"")</f>
        <v/>
      </c>
      <c r="N19" s="82" t="str" cm="1">
        <f t="array" aca="1" ref="N19" ca="1">IF(INDIRECT("作業シート!$"&amp;$G$1&amp;$A19)&lt;&gt;"",IF(SUM(COUNTIF(INDIRECT("作業シート!$"&amp;$G$1&amp;$A19),"耐震補強"),COUNTIF(INDIRECT("作業シート!$"&amp;$G$1&amp;$A19),"改築（改築）"))&gt;0,IF(INDIRECT("作業シート!"&amp;N$1&amp;$A19)&lt;&gt;"","",M$4&amp;"を記入してください。"),""),"")</f>
        <v/>
      </c>
      <c r="O19" s="82" t="str" cm="1">
        <f t="array" aca="1" ref="O19" ca="1">IF(INDIRECT("作業シート!$"&amp;$G$1&amp;$A19)&lt;&gt;"",IF(SUM(COUNTIF(INDIRECT("作業シート!"&amp;AL$1&amp;$A19),"*築年数*"),COUNTIF(INDIRECT("作業シート!"&amp;AL$1&amp;$A19),"*経年*"),COUNTIF(INDIRECT("作業シート!$"&amp;$G$1&amp;$A19),"*その他*"))&gt;1,IF(INDIRECT("作業シート!"&amp;O$1&amp;$A19)&lt;&gt;"","","（「築年数経過」の場合は、必ず築年数を記入してください。"),""),"")</f>
        <v/>
      </c>
      <c r="P19" s="82" t="str" cm="1">
        <f t="array" aca="1" ref="P19" ca="1">IF(INDIRECT("作業シート!$"&amp;$G$1&amp;$A19)&lt;&gt;"",IF(INDIRECT("作業シート!"&amp;P$1&amp;$A19)="",P$4&amp;"を入力してください。",""),"")</f>
        <v/>
      </c>
      <c r="Q19" s="89" t="str" cm="1">
        <f t="array" aca="1" ref="Q19" ca="1">IF(INDIRECT("作業シート!$"&amp;$G$1&amp;$A19)&lt;&gt;"",R19,"")</f>
        <v/>
      </c>
      <c r="R19" s="83" t="str" cm="1">
        <f t="array" aca="1" ref="R19" ca="1">IF(INDIRECT("作業シート!$"&amp;$G$1&amp;$A19)&lt;&gt;"",IF(INDIRECT("作業シート!$"&amp;R$1&amp;$A19)="",R$4&amp;"を確認してください。",S19),"空欄")</f>
        <v>空欄</v>
      </c>
      <c r="S19" s="83" t="str" cm="1">
        <f t="array" aca="1" ref="S19" ca="1">IF(INDIRECT("作業シート!$"&amp;G$1&amp;$A19)="特別防犯対策",IF(INDIRECT("作業シート!$"&amp;R$1&amp;$A19)=2,"","特別防犯対策の補助率は１／２です。"),T19)</f>
        <v>補助率を確認してください。</v>
      </c>
      <c r="T19" s="83" t="str" cm="1">
        <f t="array" aca="1" ref="T19" ca="1">IF(INDIRECT("作業シート!$"&amp;G$1&amp;$A19)="耐震補強",U19,X19)</f>
        <v>補助率を確認してください。</v>
      </c>
      <c r="U19" s="83" t="str" cm="1">
        <f t="array" aca="1" ref="U19" ca="1">IF(INDIRECT("作業シート!$"&amp;M$1&amp;$A19)="Iw",V19,W19)</f>
        <v>補助率は１／２です。</v>
      </c>
      <c r="V19" s="83" t="str" cm="1">
        <f t="array" aca="1" ref="V19" ca="1">IF(INDIRECT("作業シート!$"&amp;N$1&amp;$A19)&lt;0.7,IF(INDIRECT("作業シート!"&amp;V$1&amp;$A19)=2,"","補助率は１／２です。"),IF(0.7&lt;=INDIRECT("作業シート!$"&amp;N$1&amp;$A19),IF(INDIRECT("作業シート!$"&amp;N$1&amp;$A19)&lt;1.1,IF(INDIRECT("作業シート!"&amp;V$1&amp;$A19)=3,"","補助率は１／３です。"),"耐震補強の補助要件を満たしていません。")))</f>
        <v>補助率は１／２です。</v>
      </c>
      <c r="W19" s="83" t="str" cm="1">
        <f t="array" aca="1" ref="W19" ca="1">IF(INDIRECT("作業シート!$"&amp;N$1&amp;$A19)&lt;0.3,IF(INDIRECT("作業シート!"&amp;W$1&amp;$A19)=2,"","補助率は１／２です。"),IF(0.3&lt;=INDIRECT("作業シート!$"&amp;N$1&amp;$A19),IF(INDIRECT("作業シート!$"&amp;N$1&amp;$A19)&lt;0.7,IF(INDIRECT("作業シート!"&amp;W$1&amp;$A19)=3,"","補助率は１／３です。"),"耐震補強の補助要件を満たしていません。")))</f>
        <v>補助率は１／２です。</v>
      </c>
      <c r="X19" s="83" t="str" cm="1">
        <f t="array" aca="1" ref="X19" ca="1">IF(INDIRECT("作業シート!$"&amp;G$1&amp;$A19)="改築（耐震）",Y19,AB19)</f>
        <v>補助率を確認してください。</v>
      </c>
      <c r="Y19" s="83" t="str" cm="1">
        <f t="array" aca="1" ref="Y19" ca="1">IF(INDIRECT("作業シート!$"&amp;M$1&amp;$A19)="Iw",Z19,AA19)</f>
        <v>補助率を確認してください。</v>
      </c>
      <c r="Z19" s="83" t="str" cm="1">
        <f t="array" aca="1" ref="Z19" ca="1">IF(INDIRECT("作業シート!$"&amp;N$1&amp;$A19)&lt;1.1,AB19,"改築（耐震）の補助要件を満たしていません。")</f>
        <v>補助率を確認してください。</v>
      </c>
      <c r="AA19" s="83" t="str" cm="1">
        <f t="array" aca="1" ref="AA19" ca="1">IF(INDIRECT("作業シート!$"&amp;N$1&amp;$A19)&lt;0.7,AB19,"改築（耐震）の補助要件を満たしていません。")</f>
        <v>補助率を確認してください。</v>
      </c>
      <c r="AB19" s="83" t="str" cm="1">
        <f t="array" aca="1" ref="AB19" ca="1">IF(INDIRECT("作業シート!$"&amp;AB$1&amp;$A19)=3,"",AB$4&amp;"を確認してください。")</f>
        <v>補助率を確認してください。</v>
      </c>
      <c r="AC19" s="82" t="str" cm="1">
        <f t="array" aca="1" ref="AC19" ca="1">IF(INDIRECT("作業シート!$"&amp;$G$1&amp;$A19)&lt;&gt;"",IF(INDIRECT("作業シート!$"&amp;P$1&amp;$A19)="","",IF(INDIRECT("作業シート!$"&amp;Q$1&amp;$A19)="","",IF(ROUNDDOWN(INDIRECT("作業シート!$"&amp;P$1&amp;$A19)/INDIRECT("作業シート!$"&amp;Q$1&amp;$A19),0)=INDIRECT("作業シート!$"&amp;AC$1&amp;$A19),"","補助金算定額に誤りがあります。"))),"")</f>
        <v/>
      </c>
      <c r="AD19" s="82" t="str" cm="1">
        <f t="array" aca="1" ref="AD19" ca="1">IF(INDIRECT("作業シート!$"&amp;$G$1&amp;$A19)&lt;&gt;"",IF(INDIRECT("作業シート!$"&amp;AD$1&amp;$A19)="",AD$4&amp;"を入力してください。",""),"")</f>
        <v/>
      </c>
      <c r="AE19" s="84" t="str" cm="1">
        <f t="array" aca="1" ref="AE19" ca="1">IF(INDIRECT("作業シート!$"&amp;$G$1&amp;$A19)="","",IF(INDIRECT("作業シート!$"&amp;AE$1&amp;"$"&amp;$A$4)="","",IF(INDIRECT("作業シート!$"&amp;AE$1&amp;$A19)&lt;&gt;"","",INDIRECT("作業シート!$"&amp;AE$1&amp;"$"&amp;$A$4)&amp;"を入力してください。")))</f>
        <v/>
      </c>
      <c r="AF19" s="84" t="str" cm="1">
        <f t="array" aca="1" ref="AF19" ca="1">IF(INDIRECT("作業シート!$"&amp;$G$1&amp;$A19)="","",IF(INDIRECT("作業シート!$"&amp;AF$1&amp;"$"&amp;$A$4)="","",IF(INDIRECT("作業シート!$"&amp;AF$1&amp;$A19)&lt;&gt;"","",INDIRECT("作業シート!$"&amp;AF$1&amp;"$"&amp;$A$4)&amp;"を入力してください。")))</f>
        <v/>
      </c>
      <c r="AG19" s="84" t="str" cm="1">
        <f t="array" aca="1" ref="AG19" ca="1">IF(INDIRECT("作業シート!$"&amp;$G$1&amp;$A19)="","",IF(INDIRECT("作業シート!$"&amp;AG$1&amp;"$"&amp;$A$4)="","",IF(INDIRECT("作業シート!$"&amp;AG$1&amp;$A19)&lt;&gt;"","",INDIRECT("作業シート!$"&amp;AG$1&amp;"$"&amp;$A$4)&amp;"を入力してください。")))</f>
        <v/>
      </c>
      <c r="AH19" s="82" t="str" cm="1">
        <f t="array" aca="1" ref="AH19" ca="1">IF(INDIRECT("作業シート!$"&amp;$G$1&amp;$A19)&lt;&gt;"",IF(INDIRECT("作業シート!$"&amp;AH$1&amp;$A19)="",AH$4&amp;"を入力してください。",""),"")</f>
        <v/>
      </c>
      <c r="AI19" s="82" t="str" cm="1">
        <f t="array" aca="1" ref="AI19" ca="1">IF(INDIRECT("作業シート!$"&amp;$G$1&amp;$A19)&lt;&gt;"",IF(INDIRECT("作業シート!$"&amp;AI$1&amp;$A19)="","早期着工の有無を選択してください。",""),"")</f>
        <v/>
      </c>
      <c r="AJ19" s="82" t="str" cm="1">
        <f t="array" aca="1" ref="AJ19" ca="1">IF(INDIRECT("作業シート!$"&amp;$G$1&amp;$A19)&lt;&gt;"",IF(INDIRECT("作業シート!$"&amp;AJ$1&amp;$A19)="","認定こども園であるかを選択してください。",IF(INDIRECT("作業シート!$"&amp;AJ$1&amp;$A19)="○","認定こども園は申請できません。","")),"")</f>
        <v/>
      </c>
      <c r="AK19" s="82" t="str" cm="1">
        <f t="array" aca="1" ref="AK19" ca="1">IF(INDIRECT("作業シート!$"&amp;$G$1&amp;$A19)&lt;&gt;"",IF(INDIRECT("作業シート!$"&amp;AK$1&amp;$A19)="","認定こども園移行予定の有無を選択してください。",IF(INDIRECT("作業シート!$"&amp;AK$1&amp;$A19)="移行済み",IF(INDIRECT("作業シート!$"&amp;AJ$1&amp;$A19)="○","","W列の回答と矛盾しています。"),IF(INDIRECT("作業シート!$"&amp;AK$1&amp;$A19)="×","","具体な移行時期が決まっている場合は、備考欄（Y列）に移行時期を記入してください　"))),"")</f>
        <v/>
      </c>
      <c r="AL19" s="82" t="str" cm="1">
        <f t="array" aca="1" ref="AL19" ca="1">IF(INDIRECT("作業シート!$"&amp;$G$1&amp;$A19)&lt;&gt;"",IF(INDIRECT("作業シート!$"&amp;AL$1&amp;$A19)="","備考欄（Ｙ列）に整備の内容を記入してください（ここにない工事を、採択後に追加することは出来ません）",""),"")</f>
        <v/>
      </c>
      <c r="AM19" s="94" t="str" cm="1">
        <f t="array" aca="1" ref="AM19" ca="1">IF(INDIRECT("作業シート!$"&amp;$G$1&amp;$A19)="","",IF(SUM(COUNTIF(H19,"*運動広場*"),COUNTIF(H19,"*集会施設*"),COUNTIF(H19,"*学習施設*"))&gt;0,"屋外教育",INDIRECT("作業シート!"&amp;G$1&amp;$A19)))</f>
        <v/>
      </c>
      <c r="AN19" s="111" t="str">
        <f t="shared" ca="1" si="5"/>
        <v/>
      </c>
      <c r="AO19" s="111" t="str" cm="1">
        <f t="array" aca="1" ref="AO19" ca="1">IF(INDIRECT("作業シート!$"&amp;$G$1&amp;$A19)="","",INDIRECT("作業シート!"&amp;P$1&amp;$A19))</f>
        <v/>
      </c>
      <c r="AP19" s="109" t="str">
        <f ca="1">IF(AM19="","",VLOOKUP(AM19,Sheet1!J:O,5,FALSE))</f>
        <v/>
      </c>
      <c r="AQ19" s="110" t="str" cm="1">
        <f t="array" aca="1" ref="AQ19" ca="1">IF(INDIRECT("作業シート!$"&amp;$G$1&amp;$A19)="","",IF(ISERROR(AP19+1),"",IF(AO19&lt;=AP19,"","補助対象工事費が上限額を超えています。")))</f>
        <v/>
      </c>
      <c r="AR19" s="109" t="str">
        <f ca="1">IF(AM19="","",VLOOKUP(AM19,Sheet1!J:O,6,FALSE))</f>
        <v/>
      </c>
      <c r="AS19" s="110" t="str" cm="1">
        <f t="array" aca="1" ref="AS19" ca="1">IF(INDIRECT("作業シート!$"&amp;$G$1&amp;$A19)="","",IF(ISERROR(AR19+1),"",IF(IF(AM19="屋外教育",SUMIF(AN:AN,AN19,AO:AO),AO19)&gt;=AR19,"","補助対象工事費が下限額に達していません。")))</f>
        <v/>
      </c>
    </row>
    <row r="20" spans="1:45" ht="18" customHeight="1">
      <c r="A20" s="10">
        <f t="shared" si="2"/>
        <v>28</v>
      </c>
      <c r="B20" s="13" t="s">
        <v>107</v>
      </c>
      <c r="C20" s="16" t="str">
        <f t="shared" ca="1" si="3"/>
        <v/>
      </c>
      <c r="E20" s="78" t="str" cm="1">
        <f t="array" aca="1" ref="E20" ca="1">IF(COUNTIF(INDIRECT("作業シート!$"&amp;$E$1&amp;$A20&amp;":$"&amp;$G$1&amp;$A20),"&lt;&gt;"&amp;"")=0,"",IF(INDIRECT("作業シート!"&amp;E$1&amp;$A20)&lt;&gt;"","",E$4&amp;"を記入してください。"))</f>
        <v/>
      </c>
      <c r="F20" s="78" t="str" cm="1">
        <f t="array" aca="1" ref="F20" ca="1">IF(COUNTIF(INDIRECT("作業シート!$"&amp;$E$1&amp;$A20&amp;":$"&amp;$G$1&amp;$A20),"&lt;&gt;"&amp;"")=0,"",IF(INDIRECT("作業シート!"&amp;F$1&amp;$A20)&lt;&gt;"","",F$4&amp;"を記入してください。"))</f>
        <v/>
      </c>
      <c r="G20" s="78" t="str" cm="1">
        <f t="array" aca="1" ref="G20" ca="1">IF(COUNTIF(INDIRECT("作業シート!$"&amp;$E$1&amp;$A20&amp;":$"&amp;$G$1&amp;$A20),"&lt;&gt;"&amp;"")=0,"",IF(INDIRECT("作業シート!"&amp;G$1&amp;$A20)&lt;&gt;"","",G$4&amp;"を記入してください。"))</f>
        <v/>
      </c>
      <c r="H20" s="85" t="str" cm="1">
        <f t="array" aca="1" ref="H20" ca="1">IF(COUNTIF(INDIRECT("作業シート!$"&amp;$E$1&amp;$A20&amp;":$"&amp;$G$1&amp;$A20),"&lt;&gt;"&amp;"")=0,"",INDIRECT("作業シート!"&amp;E$1&amp;A20)&amp;INDIRECT("作業シート!"&amp;F$1&amp;A20)&amp;INDIRECT("作業シート!"&amp;G$1&amp;A20))</f>
        <v/>
      </c>
      <c r="I20" s="79" t="str">
        <f t="shared" ca="1" si="4"/>
        <v/>
      </c>
      <c r="J20" s="82" t="str" cm="1">
        <f t="array" aca="1" ref="J20" ca="1">IF(INDIRECT("作業シート!$"&amp;$G$1&amp;$A20)&lt;&gt;"",IF(SUM(COUNTIF(INDIRECT("作業シート!$"&amp;$G$1&amp;$A20),"*増築*"),COUNTIF(INDIRECT("作業シート!$"&amp;$G$1&amp;$A20),"*改築*"))&gt;0,IF(INDIRECT("作業シート!"&amp;J$1&amp;$A20)&lt;&gt;"","",J$4&amp;"をプルダウンから選択してください。"),""),"")</f>
        <v/>
      </c>
      <c r="K20" s="82" t="str" cm="1">
        <f t="array" aca="1" ref="K20" ca="1">IF(INDIRECT("作業シート!$"&amp;$G$1&amp;$A20)&lt;&gt;"",IF(SUM(COUNTIF(INDIRECT("作業シート!$"&amp;$G$1&amp;$A20),"*増築*"),COUNTIF(INDIRECT("作業シート!$"&amp;$G$1&amp;$A20),"*改築*"))&gt;0,IF(INDIRECT("作業シート!"&amp;K$1&amp;$A20)&lt;&gt;"","",K$4&amp;"を記入してください。"),""),"")</f>
        <v/>
      </c>
      <c r="L20" s="82" t="str" cm="1">
        <f t="array" aca="1" ref="L20" ca="1">IF(INDIRECT("作業シート!$"&amp;$G$1&amp;$A20)&lt;&gt;"",IF(SUM(COUNTIF(INDIRECT("作業シート!$"&amp;$G$1&amp;$A20),"*増築*"),COUNTIF(INDIRECT("作業シート!$"&amp;$G$1&amp;$A20),"*改築*"))&gt;0,IF(INDIRECT("作業シート!"&amp;L$1&amp;$A20)&lt;&gt;"","",L$4&amp;"を記入してください。"),""),"")</f>
        <v/>
      </c>
      <c r="M20" s="82" t="str" cm="1">
        <f t="array" aca="1" ref="M20" ca="1">IF(INDIRECT("作業シート!$"&amp;$G$1&amp;$A20)&lt;&gt;"",IF(SUM(COUNTIF(INDIRECT("作業シート!$"&amp;$G$1&amp;$A20),"耐震補強"),COUNTIF(INDIRECT("作業シート!$"&amp;$G$1&amp;$A20),"改築（改築）"))&gt;0,IF(INDIRECT("作業シート!"&amp;M$1&amp;$A20)&lt;&gt;"","",M$4&amp;"を確認してください。"),""),"")</f>
        <v/>
      </c>
      <c r="N20" s="82" t="str" cm="1">
        <f t="array" aca="1" ref="N20" ca="1">IF(INDIRECT("作業シート!$"&amp;$G$1&amp;$A20)&lt;&gt;"",IF(SUM(COUNTIF(INDIRECT("作業シート!$"&amp;$G$1&amp;$A20),"耐震補強"),COUNTIF(INDIRECT("作業シート!$"&amp;$G$1&amp;$A20),"改築（改築）"))&gt;0,IF(INDIRECT("作業シート!"&amp;N$1&amp;$A20)&lt;&gt;"","",M$4&amp;"を記入してください。"),""),"")</f>
        <v/>
      </c>
      <c r="O20" s="82" t="str" cm="1">
        <f t="array" aca="1" ref="O20" ca="1">IF(INDIRECT("作業シート!$"&amp;$G$1&amp;$A20)&lt;&gt;"",IF(SUM(COUNTIF(INDIRECT("作業シート!"&amp;AL$1&amp;$A20),"*築年数*"),COUNTIF(INDIRECT("作業シート!"&amp;AL$1&amp;$A20),"*経年*"),COUNTIF(INDIRECT("作業シート!$"&amp;$G$1&amp;$A20),"*その他*"))&gt;1,IF(INDIRECT("作業シート!"&amp;O$1&amp;$A20)&lt;&gt;"","","（「築年数経過」の場合は、必ず築年数を記入してください。"),""),"")</f>
        <v/>
      </c>
      <c r="P20" s="82" t="str" cm="1">
        <f t="array" aca="1" ref="P20" ca="1">IF(INDIRECT("作業シート!$"&amp;$G$1&amp;$A20)&lt;&gt;"",IF(INDIRECT("作業シート!"&amp;P$1&amp;$A20)="",P$4&amp;"を入力してください。",""),"")</f>
        <v/>
      </c>
      <c r="Q20" s="89" t="str" cm="1">
        <f t="array" aca="1" ref="Q20" ca="1">IF(INDIRECT("作業シート!$"&amp;$G$1&amp;$A20)&lt;&gt;"",R20,"")</f>
        <v/>
      </c>
      <c r="R20" s="83" t="str" cm="1">
        <f t="array" aca="1" ref="R20" ca="1">IF(INDIRECT("作業シート!$"&amp;$G$1&amp;$A20)&lt;&gt;"",IF(INDIRECT("作業シート!$"&amp;R$1&amp;$A20)="",R$4&amp;"を確認してください。",S20),"空欄")</f>
        <v>空欄</v>
      </c>
      <c r="S20" s="83" t="str" cm="1">
        <f t="array" aca="1" ref="S20" ca="1">IF(INDIRECT("作業シート!$"&amp;G$1&amp;$A20)="特別防犯対策",IF(INDIRECT("作業シート!$"&amp;R$1&amp;$A20)=2,"","特別防犯対策の補助率は１／２です。"),T20)</f>
        <v>補助率を確認してください。</v>
      </c>
      <c r="T20" s="83" t="str" cm="1">
        <f t="array" aca="1" ref="T20" ca="1">IF(INDIRECT("作業シート!$"&amp;G$1&amp;$A20)="耐震補強",U20,X20)</f>
        <v>補助率を確認してください。</v>
      </c>
      <c r="U20" s="83" t="str" cm="1">
        <f t="array" aca="1" ref="U20" ca="1">IF(INDIRECT("作業シート!$"&amp;M$1&amp;$A20)="Iw",V20,W20)</f>
        <v>補助率は１／２です。</v>
      </c>
      <c r="V20" s="83" t="str" cm="1">
        <f t="array" aca="1" ref="V20" ca="1">IF(INDIRECT("作業シート!$"&amp;N$1&amp;$A20)&lt;0.7,IF(INDIRECT("作業シート!"&amp;V$1&amp;$A20)=2,"","補助率は１／２です。"),IF(0.7&lt;=INDIRECT("作業シート!$"&amp;N$1&amp;$A20),IF(INDIRECT("作業シート!$"&amp;N$1&amp;$A20)&lt;1.1,IF(INDIRECT("作業シート!"&amp;V$1&amp;$A20)=3,"","補助率は１／３です。"),"耐震補強の補助要件を満たしていません。")))</f>
        <v>補助率は１／２です。</v>
      </c>
      <c r="W20" s="83" t="str" cm="1">
        <f t="array" aca="1" ref="W20" ca="1">IF(INDIRECT("作業シート!$"&amp;N$1&amp;$A20)&lt;0.3,IF(INDIRECT("作業シート!"&amp;W$1&amp;$A20)=2,"","補助率は１／２です。"),IF(0.3&lt;=INDIRECT("作業シート!$"&amp;N$1&amp;$A20),IF(INDIRECT("作業シート!$"&amp;N$1&amp;$A20)&lt;0.7,IF(INDIRECT("作業シート!"&amp;W$1&amp;$A20)=3,"","補助率は１／３です。"),"耐震補強の補助要件を満たしていません。")))</f>
        <v>補助率は１／２です。</v>
      </c>
      <c r="X20" s="83" t="str" cm="1">
        <f t="array" aca="1" ref="X20" ca="1">IF(INDIRECT("作業シート!$"&amp;G$1&amp;$A20)="改築（耐震）",Y20,AB20)</f>
        <v>補助率を確認してください。</v>
      </c>
      <c r="Y20" s="83" t="str" cm="1">
        <f t="array" aca="1" ref="Y20" ca="1">IF(INDIRECT("作業シート!$"&amp;M$1&amp;$A20)="Iw",Z20,AA20)</f>
        <v>補助率を確認してください。</v>
      </c>
      <c r="Z20" s="83" t="str" cm="1">
        <f t="array" aca="1" ref="Z20" ca="1">IF(INDIRECT("作業シート!$"&amp;N$1&amp;$A20)&lt;1.1,AB20,"改築（耐震）の補助要件を満たしていません。")</f>
        <v>補助率を確認してください。</v>
      </c>
      <c r="AA20" s="83" t="str" cm="1">
        <f t="array" aca="1" ref="AA20" ca="1">IF(INDIRECT("作業シート!$"&amp;N$1&amp;$A20)&lt;0.7,AB20,"改築（耐震）の補助要件を満たしていません。")</f>
        <v>補助率を確認してください。</v>
      </c>
      <c r="AB20" s="83" t="str" cm="1">
        <f t="array" aca="1" ref="AB20" ca="1">IF(INDIRECT("作業シート!$"&amp;AB$1&amp;$A20)=3,"",AB$4&amp;"を確認してください。")</f>
        <v>補助率を確認してください。</v>
      </c>
      <c r="AC20" s="82" t="str" cm="1">
        <f t="array" aca="1" ref="AC20" ca="1">IF(INDIRECT("作業シート!$"&amp;$G$1&amp;$A20)&lt;&gt;"",IF(INDIRECT("作業シート!$"&amp;P$1&amp;$A20)="","",IF(INDIRECT("作業シート!$"&amp;Q$1&amp;$A20)="","",IF(ROUNDDOWN(INDIRECT("作業シート!$"&amp;P$1&amp;$A20)/INDIRECT("作業シート!$"&amp;Q$1&amp;$A20),0)=INDIRECT("作業シート!$"&amp;AC$1&amp;$A20),"","補助金算定額に誤りがあります。"))),"")</f>
        <v/>
      </c>
      <c r="AD20" s="82" t="str" cm="1">
        <f t="array" aca="1" ref="AD20" ca="1">IF(INDIRECT("作業シート!$"&amp;$G$1&amp;$A20)&lt;&gt;"",IF(INDIRECT("作業シート!$"&amp;AD$1&amp;$A20)="",AD$4&amp;"を入力してください。",""),"")</f>
        <v/>
      </c>
      <c r="AE20" s="84" t="str" cm="1">
        <f t="array" aca="1" ref="AE20" ca="1">IF(INDIRECT("作業シート!$"&amp;$G$1&amp;$A20)="","",IF(INDIRECT("作業シート!$"&amp;AE$1&amp;"$"&amp;$A$4)="","",IF(INDIRECT("作業シート!$"&amp;AE$1&amp;$A20)&lt;&gt;"","",INDIRECT("作業シート!$"&amp;AE$1&amp;"$"&amp;$A$4)&amp;"を入力してください。")))</f>
        <v/>
      </c>
      <c r="AF20" s="84" t="str" cm="1">
        <f t="array" aca="1" ref="AF20" ca="1">IF(INDIRECT("作業シート!$"&amp;$G$1&amp;$A20)="","",IF(INDIRECT("作業シート!$"&amp;AF$1&amp;"$"&amp;$A$4)="","",IF(INDIRECT("作業シート!$"&amp;AF$1&amp;$A20)&lt;&gt;"","",INDIRECT("作業シート!$"&amp;AF$1&amp;"$"&amp;$A$4)&amp;"を入力してください。")))</f>
        <v/>
      </c>
      <c r="AG20" s="84" t="str" cm="1">
        <f t="array" aca="1" ref="AG20" ca="1">IF(INDIRECT("作業シート!$"&amp;$G$1&amp;$A20)="","",IF(INDIRECT("作業シート!$"&amp;AG$1&amp;"$"&amp;$A$4)="","",IF(INDIRECT("作業シート!$"&amp;AG$1&amp;$A20)&lt;&gt;"","",INDIRECT("作業シート!$"&amp;AG$1&amp;"$"&amp;$A$4)&amp;"を入力してください。")))</f>
        <v/>
      </c>
      <c r="AH20" s="82" t="str" cm="1">
        <f t="array" aca="1" ref="AH20" ca="1">IF(INDIRECT("作業シート!$"&amp;$G$1&amp;$A20)&lt;&gt;"",IF(INDIRECT("作業シート!$"&amp;AH$1&amp;$A20)="",AH$4&amp;"を入力してください。",""),"")</f>
        <v/>
      </c>
      <c r="AI20" s="82" t="str" cm="1">
        <f t="array" aca="1" ref="AI20" ca="1">IF(INDIRECT("作業シート!$"&amp;$G$1&amp;$A20)&lt;&gt;"",IF(INDIRECT("作業シート!$"&amp;AI$1&amp;$A20)="","早期着工の有無を選択してください。",""),"")</f>
        <v/>
      </c>
      <c r="AJ20" s="82" t="str" cm="1">
        <f t="array" aca="1" ref="AJ20" ca="1">IF(INDIRECT("作業シート!$"&amp;$G$1&amp;$A20)&lt;&gt;"",IF(INDIRECT("作業シート!$"&amp;AJ$1&amp;$A20)="","認定こども園であるかを選択してください。",IF(INDIRECT("作業シート!$"&amp;AJ$1&amp;$A20)="○","認定こども園は申請できません。","")),"")</f>
        <v/>
      </c>
      <c r="AK20" s="82" t="str" cm="1">
        <f t="array" aca="1" ref="AK20" ca="1">IF(INDIRECT("作業シート!$"&amp;$G$1&amp;$A20)&lt;&gt;"",IF(INDIRECT("作業シート!$"&amp;AK$1&amp;$A20)="","認定こども園移行予定の有無を選択してください。",IF(INDIRECT("作業シート!$"&amp;AK$1&amp;$A20)="移行済み",IF(INDIRECT("作業シート!$"&amp;AJ$1&amp;$A20)="○","","W列の回答と矛盾しています。"),IF(INDIRECT("作業シート!$"&amp;AK$1&amp;$A20)="×","","具体な移行時期が決まっている場合は、備考欄（Y列）に移行時期を記入してください　"))),"")</f>
        <v/>
      </c>
      <c r="AL20" s="82" t="str" cm="1">
        <f t="array" aca="1" ref="AL20" ca="1">IF(INDIRECT("作業シート!$"&amp;$G$1&amp;$A20)&lt;&gt;"",IF(INDIRECT("作業シート!$"&amp;AL$1&amp;$A20)="","備考欄（Ｙ列）に整備の内容を記入してください（ここにない工事を、採択後に追加することは出来ません）",""),"")</f>
        <v/>
      </c>
      <c r="AM20" s="94" t="str" cm="1">
        <f t="array" aca="1" ref="AM20" ca="1">IF(INDIRECT("作業シート!$"&amp;$G$1&amp;$A20)="","",IF(SUM(COUNTIF(H20,"*運動広場*"),COUNTIF(H20,"*集会施設*"),COUNTIF(H20,"*学習施設*"))&gt;0,"屋外教育",INDIRECT("作業シート!"&amp;G$1&amp;$A20)))</f>
        <v/>
      </c>
      <c r="AN20" s="111" t="str">
        <f t="shared" ca="1" si="5"/>
        <v/>
      </c>
      <c r="AO20" s="111" t="str" cm="1">
        <f t="array" aca="1" ref="AO20" ca="1">IF(INDIRECT("作業シート!$"&amp;$G$1&amp;$A20)="","",INDIRECT("作業シート!"&amp;P$1&amp;$A20))</f>
        <v/>
      </c>
      <c r="AP20" s="109" t="str">
        <f ca="1">IF(AM20="","",VLOOKUP(AM20,Sheet1!J:O,5,FALSE))</f>
        <v/>
      </c>
      <c r="AQ20" s="110" t="str" cm="1">
        <f t="array" aca="1" ref="AQ20" ca="1">IF(INDIRECT("作業シート!$"&amp;$G$1&amp;$A20)="","",IF(ISERROR(AP20+1),"",IF(AO20&lt;=AP20,"","補助対象工事費が上限額を超えています。")))</f>
        <v/>
      </c>
      <c r="AR20" s="109" t="str">
        <f ca="1">IF(AM20="","",VLOOKUP(AM20,Sheet1!J:O,6,FALSE))</f>
        <v/>
      </c>
      <c r="AS20" s="110" t="str" cm="1">
        <f t="array" aca="1" ref="AS20" ca="1">IF(INDIRECT("作業シート!$"&amp;$G$1&amp;$A20)="","",IF(ISERROR(AR20+1),"",IF(IF(AM20="屋外教育",SUMIF(AN:AN,AN20,AO:AO),AO20)&gt;=AR20,"","補助対象工事費が下限額に達していません。")))</f>
        <v/>
      </c>
    </row>
    <row r="21" spans="1:45" ht="18" customHeight="1">
      <c r="A21" s="10">
        <f t="shared" si="2"/>
        <v>29</v>
      </c>
      <c r="B21" s="13" t="s">
        <v>108</v>
      </c>
      <c r="C21" s="16" t="str">
        <f t="shared" ca="1" si="3"/>
        <v/>
      </c>
      <c r="E21" s="78" t="str" cm="1">
        <f t="array" aca="1" ref="E21" ca="1">IF(COUNTIF(INDIRECT("作業シート!$"&amp;$E$1&amp;$A21&amp;":$"&amp;$G$1&amp;$A21),"&lt;&gt;"&amp;"")=0,"",IF(INDIRECT("作業シート!"&amp;E$1&amp;$A21)&lt;&gt;"","",E$4&amp;"を記入してください。"))</f>
        <v/>
      </c>
      <c r="F21" s="78" t="str" cm="1">
        <f t="array" aca="1" ref="F21" ca="1">IF(COUNTIF(INDIRECT("作業シート!$"&amp;$E$1&amp;$A21&amp;":$"&amp;$G$1&amp;$A21),"&lt;&gt;"&amp;"")=0,"",IF(INDIRECT("作業シート!"&amp;F$1&amp;$A21)&lt;&gt;"","",F$4&amp;"を記入してください。"))</f>
        <v/>
      </c>
      <c r="G21" s="78" t="str" cm="1">
        <f t="array" aca="1" ref="G21" ca="1">IF(COUNTIF(INDIRECT("作業シート!$"&amp;$E$1&amp;$A21&amp;":$"&amp;$G$1&amp;$A21),"&lt;&gt;"&amp;"")=0,"",IF(INDIRECT("作業シート!"&amp;G$1&amp;$A21)&lt;&gt;"","",G$4&amp;"を記入してください。"))</f>
        <v/>
      </c>
      <c r="H21" s="85" t="str" cm="1">
        <f t="array" aca="1" ref="H21" ca="1">IF(COUNTIF(INDIRECT("作業シート!$"&amp;$E$1&amp;$A21&amp;":$"&amp;$G$1&amp;$A21),"&lt;&gt;"&amp;"")=0,"",INDIRECT("作業シート!"&amp;E$1&amp;A21)&amp;INDIRECT("作業シート!"&amp;F$1&amp;A21)&amp;INDIRECT("作業シート!"&amp;G$1&amp;A21))</f>
        <v/>
      </c>
      <c r="I21" s="79" t="str">
        <f t="shared" ca="1" si="4"/>
        <v/>
      </c>
      <c r="J21" s="82" t="str" cm="1">
        <f t="array" aca="1" ref="J21" ca="1">IF(INDIRECT("作業シート!$"&amp;$G$1&amp;$A21)&lt;&gt;"",IF(SUM(COUNTIF(INDIRECT("作業シート!$"&amp;$G$1&amp;$A21),"*増築*"),COUNTIF(INDIRECT("作業シート!$"&amp;$G$1&amp;$A21),"*改築*"))&gt;0,IF(INDIRECT("作業シート!"&amp;J$1&amp;$A21)&lt;&gt;"","",J$4&amp;"をプルダウンから選択してください。"),""),"")</f>
        <v/>
      </c>
      <c r="K21" s="82" t="str" cm="1">
        <f t="array" aca="1" ref="K21" ca="1">IF(INDIRECT("作業シート!$"&amp;$G$1&amp;$A21)&lt;&gt;"",IF(SUM(COUNTIF(INDIRECT("作業シート!$"&amp;$G$1&amp;$A21),"*増築*"),COUNTIF(INDIRECT("作業シート!$"&amp;$G$1&amp;$A21),"*改築*"))&gt;0,IF(INDIRECT("作業シート!"&amp;K$1&amp;$A21)&lt;&gt;"","",K$4&amp;"を記入してください。"),""),"")</f>
        <v/>
      </c>
      <c r="L21" s="82" t="str" cm="1">
        <f t="array" aca="1" ref="L21" ca="1">IF(INDIRECT("作業シート!$"&amp;$G$1&amp;$A21)&lt;&gt;"",IF(SUM(COUNTIF(INDIRECT("作業シート!$"&amp;$G$1&amp;$A21),"*増築*"),COUNTIF(INDIRECT("作業シート!$"&amp;$G$1&amp;$A21),"*改築*"))&gt;0,IF(INDIRECT("作業シート!"&amp;L$1&amp;$A21)&lt;&gt;"","",L$4&amp;"を記入してください。"),""),"")</f>
        <v/>
      </c>
      <c r="M21" s="82" t="str" cm="1">
        <f t="array" aca="1" ref="M21" ca="1">IF(INDIRECT("作業シート!$"&amp;$G$1&amp;$A21)&lt;&gt;"",IF(SUM(COUNTIF(INDIRECT("作業シート!$"&amp;$G$1&amp;$A21),"耐震補強"),COUNTIF(INDIRECT("作業シート!$"&amp;$G$1&amp;$A21),"改築（改築）"))&gt;0,IF(INDIRECT("作業シート!"&amp;M$1&amp;$A21)&lt;&gt;"","",M$4&amp;"を確認してください。"),""),"")</f>
        <v/>
      </c>
      <c r="N21" s="82" t="str" cm="1">
        <f t="array" aca="1" ref="N21" ca="1">IF(INDIRECT("作業シート!$"&amp;$G$1&amp;$A21)&lt;&gt;"",IF(SUM(COUNTIF(INDIRECT("作業シート!$"&amp;$G$1&amp;$A21),"耐震補強"),COUNTIF(INDIRECT("作業シート!$"&amp;$G$1&amp;$A21),"改築（改築）"))&gt;0,IF(INDIRECT("作業シート!"&amp;N$1&amp;$A21)&lt;&gt;"","",M$4&amp;"を記入してください。"),""),"")</f>
        <v/>
      </c>
      <c r="O21" s="82" t="str" cm="1">
        <f t="array" aca="1" ref="O21" ca="1">IF(INDIRECT("作業シート!$"&amp;$G$1&amp;$A21)&lt;&gt;"",IF(SUM(COUNTIF(INDIRECT("作業シート!"&amp;AL$1&amp;$A21),"*築年数*"),COUNTIF(INDIRECT("作業シート!"&amp;AL$1&amp;$A21),"*経年*"),COUNTIF(INDIRECT("作業シート!$"&amp;$G$1&amp;$A21),"*その他*"))&gt;1,IF(INDIRECT("作業シート!"&amp;O$1&amp;$A21)&lt;&gt;"","","（「築年数経過」の場合は、必ず築年数を記入してください。"),""),"")</f>
        <v/>
      </c>
      <c r="P21" s="82" t="str" cm="1">
        <f t="array" aca="1" ref="P21" ca="1">IF(INDIRECT("作業シート!$"&amp;$G$1&amp;$A21)&lt;&gt;"",IF(INDIRECT("作業シート!"&amp;P$1&amp;$A21)="",P$4&amp;"を入力してください。",""),"")</f>
        <v/>
      </c>
      <c r="Q21" s="89" t="str" cm="1">
        <f t="array" aca="1" ref="Q21" ca="1">IF(INDIRECT("作業シート!$"&amp;$G$1&amp;$A21)&lt;&gt;"",R21,"")</f>
        <v/>
      </c>
      <c r="R21" s="83" t="str" cm="1">
        <f t="array" aca="1" ref="R21" ca="1">IF(INDIRECT("作業シート!$"&amp;$G$1&amp;$A21)&lt;&gt;"",IF(INDIRECT("作業シート!$"&amp;R$1&amp;$A21)="",R$4&amp;"を確認してください。",S21),"空欄")</f>
        <v>空欄</v>
      </c>
      <c r="S21" s="83" t="str" cm="1">
        <f t="array" aca="1" ref="S21" ca="1">IF(INDIRECT("作業シート!$"&amp;G$1&amp;$A21)="特別防犯対策",IF(INDIRECT("作業シート!$"&amp;R$1&amp;$A21)=2,"","特別防犯対策の補助率は１／２です。"),T21)</f>
        <v>補助率を確認してください。</v>
      </c>
      <c r="T21" s="83" t="str" cm="1">
        <f t="array" aca="1" ref="T21" ca="1">IF(INDIRECT("作業シート!$"&amp;G$1&amp;$A21)="耐震補強",U21,X21)</f>
        <v>補助率を確認してください。</v>
      </c>
      <c r="U21" s="83" t="str" cm="1">
        <f t="array" aca="1" ref="U21" ca="1">IF(INDIRECT("作業シート!$"&amp;M$1&amp;$A21)="Iw",V21,W21)</f>
        <v>補助率は１／２です。</v>
      </c>
      <c r="V21" s="83" t="str" cm="1">
        <f t="array" aca="1" ref="V21" ca="1">IF(INDIRECT("作業シート!$"&amp;N$1&amp;$A21)&lt;0.7,IF(INDIRECT("作業シート!"&amp;V$1&amp;$A21)=2,"","補助率は１／２です。"),IF(0.7&lt;=INDIRECT("作業シート!$"&amp;N$1&amp;$A21),IF(INDIRECT("作業シート!$"&amp;N$1&amp;$A21)&lt;1.1,IF(INDIRECT("作業シート!"&amp;V$1&amp;$A21)=3,"","補助率は１／３です。"),"耐震補強の補助要件を満たしていません。")))</f>
        <v>補助率は１／２です。</v>
      </c>
      <c r="W21" s="83" t="str" cm="1">
        <f t="array" aca="1" ref="W21" ca="1">IF(INDIRECT("作業シート!$"&amp;N$1&amp;$A21)&lt;0.3,IF(INDIRECT("作業シート!"&amp;W$1&amp;$A21)=2,"","補助率は１／２です。"),IF(0.3&lt;=INDIRECT("作業シート!$"&amp;N$1&amp;$A21),IF(INDIRECT("作業シート!$"&amp;N$1&amp;$A21)&lt;0.7,IF(INDIRECT("作業シート!"&amp;W$1&amp;$A21)=3,"","補助率は１／３です。"),"耐震補強の補助要件を満たしていません。")))</f>
        <v>補助率は１／２です。</v>
      </c>
      <c r="X21" s="83" t="str" cm="1">
        <f t="array" aca="1" ref="X21" ca="1">IF(INDIRECT("作業シート!$"&amp;G$1&amp;$A21)="改築（耐震）",Y21,AB21)</f>
        <v>補助率を確認してください。</v>
      </c>
      <c r="Y21" s="83" t="str" cm="1">
        <f t="array" aca="1" ref="Y21" ca="1">IF(INDIRECT("作業シート!$"&amp;M$1&amp;$A21)="Iw",Z21,AA21)</f>
        <v>補助率を確認してください。</v>
      </c>
      <c r="Z21" s="83" t="str" cm="1">
        <f t="array" aca="1" ref="Z21" ca="1">IF(INDIRECT("作業シート!$"&amp;N$1&amp;$A21)&lt;1.1,AB21,"改築（耐震）の補助要件を満たしていません。")</f>
        <v>補助率を確認してください。</v>
      </c>
      <c r="AA21" s="83" t="str" cm="1">
        <f t="array" aca="1" ref="AA21" ca="1">IF(INDIRECT("作業シート!$"&amp;N$1&amp;$A21)&lt;0.7,AB21,"改築（耐震）の補助要件を満たしていません。")</f>
        <v>補助率を確認してください。</v>
      </c>
      <c r="AB21" s="83" t="str" cm="1">
        <f t="array" aca="1" ref="AB21" ca="1">IF(INDIRECT("作業シート!$"&amp;AB$1&amp;$A21)=3,"",AB$4&amp;"を確認してください。")</f>
        <v>補助率を確認してください。</v>
      </c>
      <c r="AC21" s="82" t="str" cm="1">
        <f t="array" aca="1" ref="AC21" ca="1">IF(INDIRECT("作業シート!$"&amp;$G$1&amp;$A21)&lt;&gt;"",IF(INDIRECT("作業シート!$"&amp;P$1&amp;$A21)="","",IF(INDIRECT("作業シート!$"&amp;Q$1&amp;$A21)="","",IF(ROUNDDOWN(INDIRECT("作業シート!$"&amp;P$1&amp;$A21)/INDIRECT("作業シート!$"&amp;Q$1&amp;$A21),0)=INDIRECT("作業シート!$"&amp;AC$1&amp;$A21),"","補助金算定額に誤りがあります。"))),"")</f>
        <v/>
      </c>
      <c r="AD21" s="82" t="str" cm="1">
        <f t="array" aca="1" ref="AD21" ca="1">IF(INDIRECT("作業シート!$"&amp;$G$1&amp;$A21)&lt;&gt;"",IF(INDIRECT("作業シート!$"&amp;AD$1&amp;$A21)="",AD$4&amp;"を入力してください。",""),"")</f>
        <v/>
      </c>
      <c r="AE21" s="84" t="str" cm="1">
        <f t="array" aca="1" ref="AE21" ca="1">IF(INDIRECT("作業シート!$"&amp;$G$1&amp;$A21)="","",IF(INDIRECT("作業シート!$"&amp;AE$1&amp;"$"&amp;$A$4)="","",IF(INDIRECT("作業シート!$"&amp;AE$1&amp;$A21)&lt;&gt;"","",INDIRECT("作業シート!$"&amp;AE$1&amp;"$"&amp;$A$4)&amp;"を入力してください。")))</f>
        <v/>
      </c>
      <c r="AF21" s="84" t="str" cm="1">
        <f t="array" aca="1" ref="AF21" ca="1">IF(INDIRECT("作業シート!$"&amp;$G$1&amp;$A21)="","",IF(INDIRECT("作業シート!$"&amp;AF$1&amp;"$"&amp;$A$4)="","",IF(INDIRECT("作業シート!$"&amp;AF$1&amp;$A21)&lt;&gt;"","",INDIRECT("作業シート!$"&amp;AF$1&amp;"$"&amp;$A$4)&amp;"を入力してください。")))</f>
        <v/>
      </c>
      <c r="AG21" s="84" t="str" cm="1">
        <f t="array" aca="1" ref="AG21" ca="1">IF(INDIRECT("作業シート!$"&amp;$G$1&amp;$A21)="","",IF(INDIRECT("作業シート!$"&amp;AG$1&amp;"$"&amp;$A$4)="","",IF(INDIRECT("作業シート!$"&amp;AG$1&amp;$A21)&lt;&gt;"","",INDIRECT("作業シート!$"&amp;AG$1&amp;"$"&amp;$A$4)&amp;"を入力してください。")))</f>
        <v/>
      </c>
      <c r="AH21" s="82" t="str" cm="1">
        <f t="array" aca="1" ref="AH21" ca="1">IF(INDIRECT("作業シート!$"&amp;$G$1&amp;$A21)&lt;&gt;"",IF(INDIRECT("作業シート!$"&amp;AH$1&amp;$A21)="",AH$4&amp;"を入力してください。",""),"")</f>
        <v/>
      </c>
      <c r="AI21" s="82" t="str" cm="1">
        <f t="array" aca="1" ref="AI21" ca="1">IF(INDIRECT("作業シート!$"&amp;$G$1&amp;$A21)&lt;&gt;"",IF(INDIRECT("作業シート!$"&amp;AI$1&amp;$A21)="","早期着工の有無を選択してください。",""),"")</f>
        <v/>
      </c>
      <c r="AJ21" s="82" t="str" cm="1">
        <f t="array" aca="1" ref="AJ21" ca="1">IF(INDIRECT("作業シート!$"&amp;$G$1&amp;$A21)&lt;&gt;"",IF(INDIRECT("作業シート!$"&amp;AJ$1&amp;$A21)="","認定こども園であるかを選択してください。",IF(INDIRECT("作業シート!$"&amp;AJ$1&amp;$A21)="○","認定こども園は申請できません。","")),"")</f>
        <v/>
      </c>
      <c r="AK21" s="82" t="str" cm="1">
        <f t="array" aca="1" ref="AK21" ca="1">IF(INDIRECT("作業シート!$"&amp;$G$1&amp;$A21)&lt;&gt;"",IF(INDIRECT("作業シート!$"&amp;AK$1&amp;$A21)="","認定こども園移行予定の有無を選択してください。",IF(INDIRECT("作業シート!$"&amp;AK$1&amp;$A21)="移行済み",IF(INDIRECT("作業シート!$"&amp;AJ$1&amp;$A21)="○","","W列の回答と矛盾しています。"),IF(INDIRECT("作業シート!$"&amp;AK$1&amp;$A21)="×","","具体な移行時期が決まっている場合は、備考欄（Y列）に移行時期を記入してください　"))),"")</f>
        <v/>
      </c>
      <c r="AL21" s="82" t="str" cm="1">
        <f t="array" aca="1" ref="AL21" ca="1">IF(INDIRECT("作業シート!$"&amp;$G$1&amp;$A21)&lt;&gt;"",IF(INDIRECT("作業シート!$"&amp;AL$1&amp;$A21)="","備考欄（Ｙ列）に整備の内容を記入してください（ここにない工事を、採択後に追加することは出来ません）",""),"")</f>
        <v/>
      </c>
      <c r="AM21" s="94" t="str" cm="1">
        <f t="array" aca="1" ref="AM21" ca="1">IF(INDIRECT("作業シート!$"&amp;$G$1&amp;$A21)="","",IF(SUM(COUNTIF(H21,"*運動広場*"),COUNTIF(H21,"*集会施設*"),COUNTIF(H21,"*学習施設*"))&gt;0,"屋外教育",INDIRECT("作業シート!"&amp;G$1&amp;$A21)))</f>
        <v/>
      </c>
      <c r="AN21" s="111" t="str">
        <f t="shared" ca="1" si="5"/>
        <v/>
      </c>
      <c r="AO21" s="111" t="str" cm="1">
        <f t="array" aca="1" ref="AO21" ca="1">IF(INDIRECT("作業シート!$"&amp;$G$1&amp;$A21)="","",INDIRECT("作業シート!"&amp;P$1&amp;$A21))</f>
        <v/>
      </c>
      <c r="AP21" s="109" t="str">
        <f ca="1">IF(AM21="","",VLOOKUP(AM21,Sheet1!J:O,5,FALSE))</f>
        <v/>
      </c>
      <c r="AQ21" s="110" t="str" cm="1">
        <f t="array" aca="1" ref="AQ21" ca="1">IF(INDIRECT("作業シート!$"&amp;$G$1&amp;$A21)="","",IF(ISERROR(AP21+1),"",IF(AO21&lt;=AP21,"","補助対象工事費が上限額を超えています。")))</f>
        <v/>
      </c>
      <c r="AR21" s="109" t="str">
        <f ca="1">IF(AM21="","",VLOOKUP(AM21,Sheet1!J:O,6,FALSE))</f>
        <v/>
      </c>
      <c r="AS21" s="110" t="str" cm="1">
        <f t="array" aca="1" ref="AS21" ca="1">IF(INDIRECT("作業シート!$"&amp;$G$1&amp;$A21)="","",IF(ISERROR(AR21+1),"",IF(IF(AM21="屋外教育",SUMIF(AN:AN,AN21,AO:AO),AO21)&gt;=AR21,"","補助対象工事費が下限額に達していません。")))</f>
        <v/>
      </c>
    </row>
    <row r="22" spans="1:45" ht="18" customHeight="1">
      <c r="A22" s="10">
        <f t="shared" si="2"/>
        <v>30</v>
      </c>
      <c r="B22" s="13" t="s">
        <v>109</v>
      </c>
      <c r="C22" s="16" t="str">
        <f t="shared" ca="1" si="3"/>
        <v/>
      </c>
      <c r="E22" s="78" t="str" cm="1">
        <f t="array" aca="1" ref="E22" ca="1">IF(COUNTIF(INDIRECT("作業シート!$"&amp;$E$1&amp;$A22&amp;":$"&amp;$G$1&amp;$A22),"&lt;&gt;"&amp;"")=0,"",IF(INDIRECT("作業シート!"&amp;E$1&amp;$A22)&lt;&gt;"","",E$4&amp;"を記入してください。"))</f>
        <v/>
      </c>
      <c r="F22" s="78" t="str" cm="1">
        <f t="array" aca="1" ref="F22" ca="1">IF(COUNTIF(INDIRECT("作業シート!$"&amp;$E$1&amp;$A22&amp;":$"&amp;$G$1&amp;$A22),"&lt;&gt;"&amp;"")=0,"",IF(INDIRECT("作業シート!"&amp;F$1&amp;$A22)&lt;&gt;"","",F$4&amp;"を記入してください。"))</f>
        <v/>
      </c>
      <c r="G22" s="78" t="str" cm="1">
        <f t="array" aca="1" ref="G22" ca="1">IF(COUNTIF(INDIRECT("作業シート!$"&amp;$E$1&amp;$A22&amp;":$"&amp;$G$1&amp;$A22),"&lt;&gt;"&amp;"")=0,"",IF(INDIRECT("作業シート!"&amp;G$1&amp;$A22)&lt;&gt;"","",G$4&amp;"を記入してください。"))</f>
        <v/>
      </c>
      <c r="H22" s="85" t="str" cm="1">
        <f t="array" aca="1" ref="H22" ca="1">IF(COUNTIF(INDIRECT("作業シート!$"&amp;$E$1&amp;$A22&amp;":$"&amp;$G$1&amp;$A22),"&lt;&gt;"&amp;"")=0,"",INDIRECT("作業シート!"&amp;E$1&amp;A22)&amp;INDIRECT("作業シート!"&amp;F$1&amp;A22)&amp;INDIRECT("作業シート!"&amp;G$1&amp;A22))</f>
        <v/>
      </c>
      <c r="I22" s="79" t="str">
        <f t="shared" ca="1" si="4"/>
        <v/>
      </c>
      <c r="J22" s="82" t="str" cm="1">
        <f t="array" aca="1" ref="J22" ca="1">IF(INDIRECT("作業シート!$"&amp;$G$1&amp;$A22)&lt;&gt;"",IF(SUM(COUNTIF(INDIRECT("作業シート!$"&amp;$G$1&amp;$A22),"*増築*"),COUNTIF(INDIRECT("作業シート!$"&amp;$G$1&amp;$A22),"*改築*"))&gt;0,IF(INDIRECT("作業シート!"&amp;J$1&amp;$A22)&lt;&gt;"","",J$4&amp;"をプルダウンから選択してください。"),""),"")</f>
        <v/>
      </c>
      <c r="K22" s="82" t="str" cm="1">
        <f t="array" aca="1" ref="K22" ca="1">IF(INDIRECT("作業シート!$"&amp;$G$1&amp;$A22)&lt;&gt;"",IF(SUM(COUNTIF(INDIRECT("作業シート!$"&amp;$G$1&amp;$A22),"*増築*"),COUNTIF(INDIRECT("作業シート!$"&amp;$G$1&amp;$A22),"*改築*"))&gt;0,IF(INDIRECT("作業シート!"&amp;K$1&amp;$A22)&lt;&gt;"","",K$4&amp;"を記入してください。"),""),"")</f>
        <v/>
      </c>
      <c r="L22" s="82" t="str" cm="1">
        <f t="array" aca="1" ref="L22" ca="1">IF(INDIRECT("作業シート!$"&amp;$G$1&amp;$A22)&lt;&gt;"",IF(SUM(COUNTIF(INDIRECT("作業シート!$"&amp;$G$1&amp;$A22),"*増築*"),COUNTIF(INDIRECT("作業シート!$"&amp;$G$1&amp;$A22),"*改築*"))&gt;0,IF(INDIRECT("作業シート!"&amp;L$1&amp;$A22)&lt;&gt;"","",L$4&amp;"を記入してください。"),""),"")</f>
        <v/>
      </c>
      <c r="M22" s="82" t="str" cm="1">
        <f t="array" aca="1" ref="M22" ca="1">IF(INDIRECT("作業シート!$"&amp;$G$1&amp;$A22)&lt;&gt;"",IF(SUM(COUNTIF(INDIRECT("作業シート!$"&amp;$G$1&amp;$A22),"耐震補強"),COUNTIF(INDIRECT("作業シート!$"&amp;$G$1&amp;$A22),"改築（改築）"))&gt;0,IF(INDIRECT("作業シート!"&amp;M$1&amp;$A22)&lt;&gt;"","",M$4&amp;"を確認してください。"),""),"")</f>
        <v/>
      </c>
      <c r="N22" s="82" t="str" cm="1">
        <f t="array" aca="1" ref="N22" ca="1">IF(INDIRECT("作業シート!$"&amp;$G$1&amp;$A22)&lt;&gt;"",IF(SUM(COUNTIF(INDIRECT("作業シート!$"&amp;$G$1&amp;$A22),"耐震補強"),COUNTIF(INDIRECT("作業シート!$"&amp;$G$1&amp;$A22),"改築（改築）"))&gt;0,IF(INDIRECT("作業シート!"&amp;N$1&amp;$A22)&lt;&gt;"","",M$4&amp;"を記入してください。"),""),"")</f>
        <v/>
      </c>
      <c r="O22" s="82" t="str" cm="1">
        <f t="array" aca="1" ref="O22" ca="1">IF(INDIRECT("作業シート!$"&amp;$G$1&amp;$A22)&lt;&gt;"",IF(SUM(COUNTIF(INDIRECT("作業シート!"&amp;AL$1&amp;$A22),"*築年数*"),COUNTIF(INDIRECT("作業シート!"&amp;AL$1&amp;$A22),"*経年*"),COUNTIF(INDIRECT("作業シート!$"&amp;$G$1&amp;$A22),"*その他*"))&gt;1,IF(INDIRECT("作業シート!"&amp;O$1&amp;$A22)&lt;&gt;"","","（「築年数経過」の場合は、必ず築年数を記入してください。"),""),"")</f>
        <v/>
      </c>
      <c r="P22" s="82" t="str" cm="1">
        <f t="array" aca="1" ref="P22" ca="1">IF(INDIRECT("作業シート!$"&amp;$G$1&amp;$A22)&lt;&gt;"",IF(INDIRECT("作業シート!"&amp;P$1&amp;$A22)="",P$4&amp;"を入力してください。",""),"")</f>
        <v/>
      </c>
      <c r="Q22" s="89" t="str" cm="1">
        <f t="array" aca="1" ref="Q22" ca="1">IF(INDIRECT("作業シート!$"&amp;$G$1&amp;$A22)&lt;&gt;"",R22,"")</f>
        <v/>
      </c>
      <c r="R22" s="83" t="str" cm="1">
        <f t="array" aca="1" ref="R22" ca="1">IF(INDIRECT("作業シート!$"&amp;$G$1&amp;$A22)&lt;&gt;"",IF(INDIRECT("作業シート!$"&amp;R$1&amp;$A22)="",R$4&amp;"を確認してください。",S22),"空欄")</f>
        <v>空欄</v>
      </c>
      <c r="S22" s="83" t="str" cm="1">
        <f t="array" aca="1" ref="S22" ca="1">IF(INDIRECT("作業シート!$"&amp;G$1&amp;$A22)="特別防犯対策",IF(INDIRECT("作業シート!$"&amp;R$1&amp;$A22)=2,"","特別防犯対策の補助率は１／２です。"),T22)</f>
        <v>補助率を確認してください。</v>
      </c>
      <c r="T22" s="83" t="str" cm="1">
        <f t="array" aca="1" ref="T22" ca="1">IF(INDIRECT("作業シート!$"&amp;G$1&amp;$A22)="耐震補強",U22,X22)</f>
        <v>補助率を確認してください。</v>
      </c>
      <c r="U22" s="83" t="str" cm="1">
        <f t="array" aca="1" ref="U22" ca="1">IF(INDIRECT("作業シート!$"&amp;M$1&amp;$A22)="Iw",V22,W22)</f>
        <v>補助率は１／２です。</v>
      </c>
      <c r="V22" s="83" t="str" cm="1">
        <f t="array" aca="1" ref="V22" ca="1">IF(INDIRECT("作業シート!$"&amp;N$1&amp;$A22)&lt;0.7,IF(INDIRECT("作業シート!"&amp;V$1&amp;$A22)=2,"","補助率は１／２です。"),IF(0.7&lt;=INDIRECT("作業シート!$"&amp;N$1&amp;$A22),IF(INDIRECT("作業シート!$"&amp;N$1&amp;$A22)&lt;1.1,IF(INDIRECT("作業シート!"&amp;V$1&amp;$A22)=3,"","補助率は１／３です。"),"耐震補強の補助要件を満たしていません。")))</f>
        <v>補助率は１／２です。</v>
      </c>
      <c r="W22" s="83" t="str" cm="1">
        <f t="array" aca="1" ref="W22" ca="1">IF(INDIRECT("作業シート!$"&amp;N$1&amp;$A22)&lt;0.3,IF(INDIRECT("作業シート!"&amp;W$1&amp;$A22)=2,"","補助率は１／２です。"),IF(0.3&lt;=INDIRECT("作業シート!$"&amp;N$1&amp;$A22),IF(INDIRECT("作業シート!$"&amp;N$1&amp;$A22)&lt;0.7,IF(INDIRECT("作業シート!"&amp;W$1&amp;$A22)=3,"","補助率は１／３です。"),"耐震補強の補助要件を満たしていません。")))</f>
        <v>補助率は１／２です。</v>
      </c>
      <c r="X22" s="83" t="str" cm="1">
        <f t="array" aca="1" ref="X22" ca="1">IF(INDIRECT("作業シート!$"&amp;G$1&amp;$A22)="改築（耐震）",Y22,AB22)</f>
        <v>補助率を確認してください。</v>
      </c>
      <c r="Y22" s="83" t="str" cm="1">
        <f t="array" aca="1" ref="Y22" ca="1">IF(INDIRECT("作業シート!$"&amp;M$1&amp;$A22)="Iw",Z22,AA22)</f>
        <v>補助率を確認してください。</v>
      </c>
      <c r="Z22" s="83" t="str" cm="1">
        <f t="array" aca="1" ref="Z22" ca="1">IF(INDIRECT("作業シート!$"&amp;N$1&amp;$A22)&lt;1.1,AB22,"改築（耐震）の補助要件を満たしていません。")</f>
        <v>補助率を確認してください。</v>
      </c>
      <c r="AA22" s="83" t="str" cm="1">
        <f t="array" aca="1" ref="AA22" ca="1">IF(INDIRECT("作業シート!$"&amp;N$1&amp;$A22)&lt;0.7,AB22,"改築（耐震）の補助要件を満たしていません。")</f>
        <v>補助率を確認してください。</v>
      </c>
      <c r="AB22" s="83" t="str" cm="1">
        <f t="array" aca="1" ref="AB22" ca="1">IF(INDIRECT("作業シート!$"&amp;AB$1&amp;$A22)=3,"",AB$4&amp;"を確認してください。")</f>
        <v>補助率を確認してください。</v>
      </c>
      <c r="AC22" s="82" t="str" cm="1">
        <f t="array" aca="1" ref="AC22" ca="1">IF(INDIRECT("作業シート!$"&amp;$G$1&amp;$A22)&lt;&gt;"",IF(INDIRECT("作業シート!$"&amp;P$1&amp;$A22)="","",IF(INDIRECT("作業シート!$"&amp;Q$1&amp;$A22)="","",IF(ROUNDDOWN(INDIRECT("作業シート!$"&amp;P$1&amp;$A22)/INDIRECT("作業シート!$"&amp;Q$1&amp;$A22),0)=INDIRECT("作業シート!$"&amp;AC$1&amp;$A22),"","補助金算定額に誤りがあります。"))),"")</f>
        <v/>
      </c>
      <c r="AD22" s="82" t="str" cm="1">
        <f t="array" aca="1" ref="AD22" ca="1">IF(INDIRECT("作業シート!$"&amp;$G$1&amp;$A22)&lt;&gt;"",IF(INDIRECT("作業シート!$"&amp;AD$1&amp;$A22)="",AD$4&amp;"を入力してください。",""),"")</f>
        <v/>
      </c>
      <c r="AE22" s="84" t="str" cm="1">
        <f t="array" aca="1" ref="AE22" ca="1">IF(INDIRECT("作業シート!$"&amp;$G$1&amp;$A22)="","",IF(INDIRECT("作業シート!$"&amp;AE$1&amp;"$"&amp;$A$4)="","",IF(INDIRECT("作業シート!$"&amp;AE$1&amp;$A22)&lt;&gt;"","",INDIRECT("作業シート!$"&amp;AE$1&amp;"$"&amp;$A$4)&amp;"を入力してください。")))</f>
        <v/>
      </c>
      <c r="AF22" s="84" t="str" cm="1">
        <f t="array" aca="1" ref="AF22" ca="1">IF(INDIRECT("作業シート!$"&amp;$G$1&amp;$A22)="","",IF(INDIRECT("作業シート!$"&amp;AF$1&amp;"$"&amp;$A$4)="","",IF(INDIRECT("作業シート!$"&amp;AF$1&amp;$A22)&lt;&gt;"","",INDIRECT("作業シート!$"&amp;AF$1&amp;"$"&amp;$A$4)&amp;"を入力してください。")))</f>
        <v/>
      </c>
      <c r="AG22" s="84" t="str" cm="1">
        <f t="array" aca="1" ref="AG22" ca="1">IF(INDIRECT("作業シート!$"&amp;$G$1&amp;$A22)="","",IF(INDIRECT("作業シート!$"&amp;AG$1&amp;"$"&amp;$A$4)="","",IF(INDIRECT("作業シート!$"&amp;AG$1&amp;$A22)&lt;&gt;"","",INDIRECT("作業シート!$"&amp;AG$1&amp;"$"&amp;$A$4)&amp;"を入力してください。")))</f>
        <v/>
      </c>
      <c r="AH22" s="82" t="str" cm="1">
        <f t="array" aca="1" ref="AH22" ca="1">IF(INDIRECT("作業シート!$"&amp;$G$1&amp;$A22)&lt;&gt;"",IF(INDIRECT("作業シート!$"&amp;AH$1&amp;$A22)="",AH$4&amp;"を入力してください。",""),"")</f>
        <v/>
      </c>
      <c r="AI22" s="82" t="str" cm="1">
        <f t="array" aca="1" ref="AI22" ca="1">IF(INDIRECT("作業シート!$"&amp;$G$1&amp;$A22)&lt;&gt;"",IF(INDIRECT("作業シート!$"&amp;AI$1&amp;$A22)="","早期着工の有無を選択してください。",""),"")</f>
        <v/>
      </c>
      <c r="AJ22" s="82" t="str" cm="1">
        <f t="array" aca="1" ref="AJ22" ca="1">IF(INDIRECT("作業シート!$"&amp;$G$1&amp;$A22)&lt;&gt;"",IF(INDIRECT("作業シート!$"&amp;AJ$1&amp;$A22)="","認定こども園であるかを選択してください。",IF(INDIRECT("作業シート!$"&amp;AJ$1&amp;$A22)="○","認定こども園は申請できません。","")),"")</f>
        <v/>
      </c>
      <c r="AK22" s="82" t="str" cm="1">
        <f t="array" aca="1" ref="AK22" ca="1">IF(INDIRECT("作業シート!$"&amp;$G$1&amp;$A22)&lt;&gt;"",IF(INDIRECT("作業シート!$"&amp;AK$1&amp;$A22)="","認定こども園移行予定の有無を選択してください。",IF(INDIRECT("作業シート!$"&amp;AK$1&amp;$A22)="移行済み",IF(INDIRECT("作業シート!$"&amp;AJ$1&amp;$A22)="○","","W列の回答と矛盾しています。"),IF(INDIRECT("作業シート!$"&amp;AK$1&amp;$A22)="×","","具体な移行時期が決まっている場合は、備考欄（Y列）に移行時期を記入してください　"))),"")</f>
        <v/>
      </c>
      <c r="AL22" s="82" t="str" cm="1">
        <f t="array" aca="1" ref="AL22" ca="1">IF(INDIRECT("作業シート!$"&amp;$G$1&amp;$A22)&lt;&gt;"",IF(INDIRECT("作業シート!$"&amp;AL$1&amp;$A22)="","備考欄（Ｙ列）に整備の内容を記入してください（ここにない工事を、採択後に追加することは出来ません）",""),"")</f>
        <v/>
      </c>
      <c r="AM22" s="94" t="str" cm="1">
        <f t="array" aca="1" ref="AM22" ca="1">IF(INDIRECT("作業シート!$"&amp;$G$1&amp;$A22)="","",IF(SUM(COUNTIF(H22,"*運動広場*"),COUNTIF(H22,"*集会施設*"),COUNTIF(H22,"*学習施設*"))&gt;0,"屋外教育",INDIRECT("作業シート!"&amp;G$1&amp;$A22)))</f>
        <v/>
      </c>
      <c r="AN22" s="111" t="str">
        <f t="shared" ca="1" si="5"/>
        <v/>
      </c>
      <c r="AO22" s="111" t="str" cm="1">
        <f t="array" aca="1" ref="AO22" ca="1">IF(INDIRECT("作業シート!$"&amp;$G$1&amp;$A22)="","",INDIRECT("作業シート!"&amp;P$1&amp;$A22))</f>
        <v/>
      </c>
      <c r="AP22" s="109" t="str">
        <f ca="1">IF(AM22="","",VLOOKUP(AM22,Sheet1!J:O,5,FALSE))</f>
        <v/>
      </c>
      <c r="AQ22" s="110" t="str" cm="1">
        <f t="array" aca="1" ref="AQ22" ca="1">IF(INDIRECT("作業シート!$"&amp;$G$1&amp;$A22)="","",IF(ISERROR(AP22+1),"",IF(AO22&lt;=AP22,"","補助対象工事費が上限額を超えています。")))</f>
        <v/>
      </c>
      <c r="AR22" s="109" t="str">
        <f ca="1">IF(AM22="","",VLOOKUP(AM22,Sheet1!J:O,6,FALSE))</f>
        <v/>
      </c>
      <c r="AS22" s="110" t="str" cm="1">
        <f t="array" aca="1" ref="AS22" ca="1">IF(INDIRECT("作業シート!$"&amp;$G$1&amp;$A22)="","",IF(ISERROR(AR22+1),"",IF(IF(AM22="屋外教育",SUMIF(AN:AN,AN22,AO:AO),AO22)&gt;=AR22,"","補助対象工事費が下限額に達していません。")))</f>
        <v/>
      </c>
    </row>
    <row r="23" spans="1:45" ht="18" customHeight="1">
      <c r="A23" s="10">
        <f t="shared" si="2"/>
        <v>31</v>
      </c>
      <c r="B23" s="13" t="s">
        <v>110</v>
      </c>
      <c r="C23" s="16" t="str">
        <f t="shared" ca="1" si="3"/>
        <v/>
      </c>
      <c r="E23" s="78" t="str" cm="1">
        <f t="array" aca="1" ref="E23" ca="1">IF(COUNTIF(INDIRECT("作業シート!$"&amp;$E$1&amp;$A23&amp;":$"&amp;$G$1&amp;$A23),"&lt;&gt;"&amp;"")=0,"",IF(INDIRECT("作業シート!"&amp;E$1&amp;$A23)&lt;&gt;"","",E$4&amp;"を記入してください。"))</f>
        <v/>
      </c>
      <c r="F23" s="78" t="str" cm="1">
        <f t="array" aca="1" ref="F23" ca="1">IF(COUNTIF(INDIRECT("作業シート!$"&amp;$E$1&amp;$A23&amp;":$"&amp;$G$1&amp;$A23),"&lt;&gt;"&amp;"")=0,"",IF(INDIRECT("作業シート!"&amp;F$1&amp;$A23)&lt;&gt;"","",F$4&amp;"を記入してください。"))</f>
        <v/>
      </c>
      <c r="G23" s="78" t="str" cm="1">
        <f t="array" aca="1" ref="G23" ca="1">IF(COUNTIF(INDIRECT("作業シート!$"&amp;$E$1&amp;$A23&amp;":$"&amp;$G$1&amp;$A23),"&lt;&gt;"&amp;"")=0,"",IF(INDIRECT("作業シート!"&amp;G$1&amp;$A23)&lt;&gt;"","",G$4&amp;"を記入してください。"))</f>
        <v/>
      </c>
      <c r="H23" s="85" t="str" cm="1">
        <f t="array" aca="1" ref="H23" ca="1">IF(COUNTIF(INDIRECT("作業シート!$"&amp;$E$1&amp;$A23&amp;":$"&amp;$G$1&amp;$A23),"&lt;&gt;"&amp;"")=0,"",INDIRECT("作業シート!"&amp;E$1&amp;A23)&amp;INDIRECT("作業シート!"&amp;F$1&amp;A23)&amp;INDIRECT("作業シート!"&amp;G$1&amp;A23))</f>
        <v/>
      </c>
      <c r="I23" s="79" t="str">
        <f t="shared" ca="1" si="4"/>
        <v/>
      </c>
      <c r="J23" s="82" t="str" cm="1">
        <f t="array" aca="1" ref="J23" ca="1">IF(INDIRECT("作業シート!$"&amp;$G$1&amp;$A23)&lt;&gt;"",IF(SUM(COUNTIF(INDIRECT("作業シート!$"&amp;$G$1&amp;$A23),"*増築*"),COUNTIF(INDIRECT("作業シート!$"&amp;$G$1&amp;$A23),"*改築*"))&gt;0,IF(INDIRECT("作業シート!"&amp;J$1&amp;$A23)&lt;&gt;"","",J$4&amp;"をプルダウンから選択してください。"),""),"")</f>
        <v/>
      </c>
      <c r="K23" s="82" t="str" cm="1">
        <f t="array" aca="1" ref="K23" ca="1">IF(INDIRECT("作業シート!$"&amp;$G$1&amp;$A23)&lt;&gt;"",IF(SUM(COUNTIF(INDIRECT("作業シート!$"&amp;$G$1&amp;$A23),"*増築*"),COUNTIF(INDIRECT("作業シート!$"&amp;$G$1&amp;$A23),"*改築*"))&gt;0,IF(INDIRECT("作業シート!"&amp;K$1&amp;$A23)&lt;&gt;"","",K$4&amp;"を記入してください。"),""),"")</f>
        <v/>
      </c>
      <c r="L23" s="82" t="str" cm="1">
        <f t="array" aca="1" ref="L23" ca="1">IF(INDIRECT("作業シート!$"&amp;$G$1&amp;$A23)&lt;&gt;"",IF(SUM(COUNTIF(INDIRECT("作業シート!$"&amp;$G$1&amp;$A23),"*増築*"),COUNTIF(INDIRECT("作業シート!$"&amp;$G$1&amp;$A23),"*改築*"))&gt;0,IF(INDIRECT("作業シート!"&amp;L$1&amp;$A23)&lt;&gt;"","",L$4&amp;"を記入してください。"),""),"")</f>
        <v/>
      </c>
      <c r="M23" s="82" t="str" cm="1">
        <f t="array" aca="1" ref="M23" ca="1">IF(INDIRECT("作業シート!$"&amp;$G$1&amp;$A23)&lt;&gt;"",IF(SUM(COUNTIF(INDIRECT("作業シート!$"&amp;$G$1&amp;$A23),"耐震補強"),COUNTIF(INDIRECT("作業シート!$"&amp;$G$1&amp;$A23),"改築（改築）"))&gt;0,IF(INDIRECT("作業シート!"&amp;M$1&amp;$A23)&lt;&gt;"","",M$4&amp;"を確認してください。"),""),"")</f>
        <v/>
      </c>
      <c r="N23" s="82" t="str" cm="1">
        <f t="array" aca="1" ref="N23" ca="1">IF(INDIRECT("作業シート!$"&amp;$G$1&amp;$A23)&lt;&gt;"",IF(SUM(COUNTIF(INDIRECT("作業シート!$"&amp;$G$1&amp;$A23),"耐震補強"),COUNTIF(INDIRECT("作業シート!$"&amp;$G$1&amp;$A23),"改築（改築）"))&gt;0,IF(INDIRECT("作業シート!"&amp;N$1&amp;$A23)&lt;&gt;"","",M$4&amp;"を記入してください。"),""),"")</f>
        <v/>
      </c>
      <c r="O23" s="82" t="str" cm="1">
        <f t="array" aca="1" ref="O23" ca="1">IF(INDIRECT("作業シート!$"&amp;$G$1&amp;$A23)&lt;&gt;"",IF(SUM(COUNTIF(INDIRECT("作業シート!"&amp;AL$1&amp;$A23),"*築年数*"),COUNTIF(INDIRECT("作業シート!"&amp;AL$1&amp;$A23),"*経年*"),COUNTIF(INDIRECT("作業シート!$"&amp;$G$1&amp;$A23),"*その他*"))&gt;1,IF(INDIRECT("作業シート!"&amp;O$1&amp;$A23)&lt;&gt;"","","（「築年数経過」の場合は、必ず築年数を記入してください。"),""),"")</f>
        <v/>
      </c>
      <c r="P23" s="82" t="str" cm="1">
        <f t="array" aca="1" ref="P23" ca="1">IF(INDIRECT("作業シート!$"&amp;$G$1&amp;$A23)&lt;&gt;"",IF(INDIRECT("作業シート!"&amp;P$1&amp;$A23)="",P$4&amp;"を入力してください。",""),"")</f>
        <v/>
      </c>
      <c r="Q23" s="89" t="str" cm="1">
        <f t="array" aca="1" ref="Q23" ca="1">IF(INDIRECT("作業シート!$"&amp;$G$1&amp;$A23)&lt;&gt;"",R23,"")</f>
        <v/>
      </c>
      <c r="R23" s="83" t="str" cm="1">
        <f t="array" aca="1" ref="R23" ca="1">IF(INDIRECT("作業シート!$"&amp;$G$1&amp;$A23)&lt;&gt;"",IF(INDIRECT("作業シート!$"&amp;R$1&amp;$A23)="",R$4&amp;"を確認してください。",S23),"空欄")</f>
        <v>空欄</v>
      </c>
      <c r="S23" s="83" t="str" cm="1">
        <f t="array" aca="1" ref="S23" ca="1">IF(INDIRECT("作業シート!$"&amp;G$1&amp;$A23)="特別防犯対策",IF(INDIRECT("作業シート!$"&amp;R$1&amp;$A23)=2,"","特別防犯対策の補助率は１／２です。"),T23)</f>
        <v>補助率を確認してください。</v>
      </c>
      <c r="T23" s="83" t="str" cm="1">
        <f t="array" aca="1" ref="T23" ca="1">IF(INDIRECT("作業シート!$"&amp;G$1&amp;$A23)="耐震補強",U23,X23)</f>
        <v>補助率を確認してください。</v>
      </c>
      <c r="U23" s="83" t="str" cm="1">
        <f t="array" aca="1" ref="U23" ca="1">IF(INDIRECT("作業シート!$"&amp;M$1&amp;$A23)="Iw",V23,W23)</f>
        <v>補助率は１／２です。</v>
      </c>
      <c r="V23" s="83" t="str" cm="1">
        <f t="array" aca="1" ref="V23" ca="1">IF(INDIRECT("作業シート!$"&amp;N$1&amp;$A23)&lt;0.7,IF(INDIRECT("作業シート!"&amp;V$1&amp;$A23)=2,"","補助率は１／２です。"),IF(0.7&lt;=INDIRECT("作業シート!$"&amp;N$1&amp;$A23),IF(INDIRECT("作業シート!$"&amp;N$1&amp;$A23)&lt;1.1,IF(INDIRECT("作業シート!"&amp;V$1&amp;$A23)=3,"","補助率は１／３です。"),"耐震補強の補助要件を満たしていません。")))</f>
        <v>補助率は１／２です。</v>
      </c>
      <c r="W23" s="83" t="str" cm="1">
        <f t="array" aca="1" ref="W23" ca="1">IF(INDIRECT("作業シート!$"&amp;N$1&amp;$A23)&lt;0.3,IF(INDIRECT("作業シート!"&amp;W$1&amp;$A23)=2,"","補助率は１／２です。"),IF(0.3&lt;=INDIRECT("作業シート!$"&amp;N$1&amp;$A23),IF(INDIRECT("作業シート!$"&amp;N$1&amp;$A23)&lt;0.7,IF(INDIRECT("作業シート!"&amp;W$1&amp;$A23)=3,"","補助率は１／３です。"),"耐震補強の補助要件を満たしていません。")))</f>
        <v>補助率は１／２です。</v>
      </c>
      <c r="X23" s="83" t="str" cm="1">
        <f t="array" aca="1" ref="X23" ca="1">IF(INDIRECT("作業シート!$"&amp;G$1&amp;$A23)="改築（耐震）",Y23,AB23)</f>
        <v>補助率を確認してください。</v>
      </c>
      <c r="Y23" s="83" t="str" cm="1">
        <f t="array" aca="1" ref="Y23" ca="1">IF(INDIRECT("作業シート!$"&amp;M$1&amp;$A23)="Iw",Z23,AA23)</f>
        <v>補助率を確認してください。</v>
      </c>
      <c r="Z23" s="83" t="str" cm="1">
        <f t="array" aca="1" ref="Z23" ca="1">IF(INDIRECT("作業シート!$"&amp;N$1&amp;$A23)&lt;1.1,AB23,"改築（耐震）の補助要件を満たしていません。")</f>
        <v>補助率を確認してください。</v>
      </c>
      <c r="AA23" s="83" t="str" cm="1">
        <f t="array" aca="1" ref="AA23" ca="1">IF(INDIRECT("作業シート!$"&amp;N$1&amp;$A23)&lt;0.7,AB23,"改築（耐震）の補助要件を満たしていません。")</f>
        <v>補助率を確認してください。</v>
      </c>
      <c r="AB23" s="83" t="str" cm="1">
        <f t="array" aca="1" ref="AB23" ca="1">IF(INDIRECT("作業シート!$"&amp;AB$1&amp;$A23)=3,"",AB$4&amp;"を確認してください。")</f>
        <v>補助率を確認してください。</v>
      </c>
      <c r="AC23" s="82" t="str" cm="1">
        <f t="array" aca="1" ref="AC23" ca="1">IF(INDIRECT("作業シート!$"&amp;$G$1&amp;$A23)&lt;&gt;"",IF(INDIRECT("作業シート!$"&amp;P$1&amp;$A23)="","",IF(INDIRECT("作業シート!$"&amp;Q$1&amp;$A23)="","",IF(ROUNDDOWN(INDIRECT("作業シート!$"&amp;P$1&amp;$A23)/INDIRECT("作業シート!$"&amp;Q$1&amp;$A23),0)=INDIRECT("作業シート!$"&amp;AC$1&amp;$A23),"","補助金算定額に誤りがあります。"))),"")</f>
        <v/>
      </c>
      <c r="AD23" s="82" t="str" cm="1">
        <f t="array" aca="1" ref="AD23" ca="1">IF(INDIRECT("作業シート!$"&amp;$G$1&amp;$A23)&lt;&gt;"",IF(INDIRECT("作業シート!$"&amp;AD$1&amp;$A23)="",AD$4&amp;"を入力してください。",""),"")</f>
        <v/>
      </c>
      <c r="AE23" s="84" t="str" cm="1">
        <f t="array" aca="1" ref="AE23" ca="1">IF(INDIRECT("作業シート!$"&amp;$G$1&amp;$A23)="","",IF(INDIRECT("作業シート!$"&amp;AE$1&amp;"$"&amp;$A$4)="","",IF(INDIRECT("作業シート!$"&amp;AE$1&amp;$A23)&lt;&gt;"","",INDIRECT("作業シート!$"&amp;AE$1&amp;"$"&amp;$A$4)&amp;"を入力してください。")))</f>
        <v/>
      </c>
      <c r="AF23" s="84" t="str" cm="1">
        <f t="array" aca="1" ref="AF23" ca="1">IF(INDIRECT("作業シート!$"&amp;$G$1&amp;$A23)="","",IF(INDIRECT("作業シート!$"&amp;AF$1&amp;"$"&amp;$A$4)="","",IF(INDIRECT("作業シート!$"&amp;AF$1&amp;$A23)&lt;&gt;"","",INDIRECT("作業シート!$"&amp;AF$1&amp;"$"&amp;$A$4)&amp;"を入力してください。")))</f>
        <v/>
      </c>
      <c r="AG23" s="84" t="str" cm="1">
        <f t="array" aca="1" ref="AG23" ca="1">IF(INDIRECT("作業シート!$"&amp;$G$1&amp;$A23)="","",IF(INDIRECT("作業シート!$"&amp;AG$1&amp;"$"&amp;$A$4)="","",IF(INDIRECT("作業シート!$"&amp;AG$1&amp;$A23)&lt;&gt;"","",INDIRECT("作業シート!$"&amp;AG$1&amp;"$"&amp;$A$4)&amp;"を入力してください。")))</f>
        <v/>
      </c>
      <c r="AH23" s="82" t="str" cm="1">
        <f t="array" aca="1" ref="AH23" ca="1">IF(INDIRECT("作業シート!$"&amp;$G$1&amp;$A23)&lt;&gt;"",IF(INDIRECT("作業シート!$"&amp;AH$1&amp;$A23)="",AH$4&amp;"を入力してください。",""),"")</f>
        <v/>
      </c>
      <c r="AI23" s="82" t="str" cm="1">
        <f t="array" aca="1" ref="AI23" ca="1">IF(INDIRECT("作業シート!$"&amp;$G$1&amp;$A23)&lt;&gt;"",IF(INDIRECT("作業シート!$"&amp;AI$1&amp;$A23)="","早期着工の有無を選択してください。",""),"")</f>
        <v/>
      </c>
      <c r="AJ23" s="82" t="str" cm="1">
        <f t="array" aca="1" ref="AJ23" ca="1">IF(INDIRECT("作業シート!$"&amp;$G$1&amp;$A23)&lt;&gt;"",IF(INDIRECT("作業シート!$"&amp;AJ$1&amp;$A23)="","認定こども園であるかを選択してください。",IF(INDIRECT("作業シート!$"&amp;AJ$1&amp;$A23)="○","認定こども園は申請できません。","")),"")</f>
        <v/>
      </c>
      <c r="AK23" s="82" t="str" cm="1">
        <f t="array" aca="1" ref="AK23" ca="1">IF(INDIRECT("作業シート!$"&amp;$G$1&amp;$A23)&lt;&gt;"",IF(INDIRECT("作業シート!$"&amp;AK$1&amp;$A23)="","認定こども園移行予定の有無を選択してください。",IF(INDIRECT("作業シート!$"&amp;AK$1&amp;$A23)="移行済み",IF(INDIRECT("作業シート!$"&amp;AJ$1&amp;$A23)="○","","W列の回答と矛盾しています。"),IF(INDIRECT("作業シート!$"&amp;AK$1&amp;$A23)="×","","具体な移行時期が決まっている場合は、備考欄（Y列）に移行時期を記入してください　"))),"")</f>
        <v/>
      </c>
      <c r="AL23" s="82" t="str" cm="1">
        <f t="array" aca="1" ref="AL23" ca="1">IF(INDIRECT("作業シート!$"&amp;$G$1&amp;$A23)&lt;&gt;"",IF(INDIRECT("作業シート!$"&amp;AL$1&amp;$A23)="","備考欄（Ｙ列）に整備の内容を記入してください（ここにない工事を、採択後に追加することは出来ません）",""),"")</f>
        <v/>
      </c>
      <c r="AM23" s="94" t="str" cm="1">
        <f t="array" aca="1" ref="AM23" ca="1">IF(INDIRECT("作業シート!$"&amp;$G$1&amp;$A23)="","",IF(SUM(COUNTIF(H23,"*運動広場*"),COUNTIF(H23,"*集会施設*"),COUNTIF(H23,"*学習施設*"))&gt;0,"屋外教育",INDIRECT("作業シート!"&amp;G$1&amp;$A23)))</f>
        <v/>
      </c>
      <c r="AN23" s="111" t="str">
        <f t="shared" ca="1" si="5"/>
        <v/>
      </c>
      <c r="AO23" s="111" t="str" cm="1">
        <f t="array" aca="1" ref="AO23" ca="1">IF(INDIRECT("作業シート!$"&amp;$G$1&amp;$A23)="","",INDIRECT("作業シート!"&amp;P$1&amp;$A23))</f>
        <v/>
      </c>
      <c r="AP23" s="109" t="str">
        <f ca="1">IF(AM23="","",VLOOKUP(AM23,Sheet1!J:O,5,FALSE))</f>
        <v/>
      </c>
      <c r="AQ23" s="110" t="str" cm="1">
        <f t="array" aca="1" ref="AQ23" ca="1">IF(INDIRECT("作業シート!$"&amp;$G$1&amp;$A23)="","",IF(ISERROR(AP23+1),"",IF(AO23&lt;=AP23,"","補助対象工事費が上限額を超えています。")))</f>
        <v/>
      </c>
      <c r="AR23" s="109" t="str">
        <f ca="1">IF(AM23="","",VLOOKUP(AM23,Sheet1!J:O,6,FALSE))</f>
        <v/>
      </c>
      <c r="AS23" s="110" t="str" cm="1">
        <f t="array" aca="1" ref="AS23" ca="1">IF(INDIRECT("作業シート!$"&amp;$G$1&amp;$A23)="","",IF(ISERROR(AR23+1),"",IF(IF(AM23="屋外教育",SUMIF(AN:AN,AN23,AO:AO),AO23)&gt;=AR23,"","補助対象工事費が下限額に達していません。")))</f>
        <v/>
      </c>
    </row>
    <row r="24" spans="1:45" ht="18" customHeight="1">
      <c r="A24" s="10">
        <f t="shared" si="2"/>
        <v>32</v>
      </c>
      <c r="B24" s="13" t="s">
        <v>111</v>
      </c>
      <c r="C24" s="16" t="str">
        <f t="shared" ca="1" si="3"/>
        <v/>
      </c>
      <c r="E24" s="78" t="str" cm="1">
        <f t="array" aca="1" ref="E24" ca="1">IF(COUNTIF(INDIRECT("作業シート!$"&amp;$E$1&amp;$A24&amp;":$"&amp;$G$1&amp;$A24),"&lt;&gt;"&amp;"")=0,"",IF(INDIRECT("作業シート!"&amp;E$1&amp;$A24)&lt;&gt;"","",E$4&amp;"を記入してください。"))</f>
        <v/>
      </c>
      <c r="F24" s="78" t="str" cm="1">
        <f t="array" aca="1" ref="F24" ca="1">IF(COUNTIF(INDIRECT("作業シート!$"&amp;$E$1&amp;$A24&amp;":$"&amp;$G$1&amp;$A24),"&lt;&gt;"&amp;"")=0,"",IF(INDIRECT("作業シート!"&amp;F$1&amp;$A24)&lt;&gt;"","",F$4&amp;"を記入してください。"))</f>
        <v/>
      </c>
      <c r="G24" s="78" t="str" cm="1">
        <f t="array" aca="1" ref="G24" ca="1">IF(COUNTIF(INDIRECT("作業シート!$"&amp;$E$1&amp;$A24&amp;":$"&amp;$G$1&amp;$A24),"&lt;&gt;"&amp;"")=0,"",IF(INDIRECT("作業シート!"&amp;G$1&amp;$A24)&lt;&gt;"","",G$4&amp;"を記入してください。"))</f>
        <v/>
      </c>
      <c r="H24" s="85" t="str" cm="1">
        <f t="array" aca="1" ref="H24" ca="1">IF(COUNTIF(INDIRECT("作業シート!$"&amp;$E$1&amp;$A24&amp;":$"&amp;$G$1&amp;$A24),"&lt;&gt;"&amp;"")=0,"",INDIRECT("作業シート!"&amp;E$1&amp;A24)&amp;INDIRECT("作業シート!"&amp;F$1&amp;A24)&amp;INDIRECT("作業シート!"&amp;G$1&amp;A24))</f>
        <v/>
      </c>
      <c r="I24" s="79" t="str">
        <f t="shared" ca="1" si="4"/>
        <v/>
      </c>
      <c r="J24" s="82" t="str" cm="1">
        <f t="array" aca="1" ref="J24" ca="1">IF(INDIRECT("作業シート!$"&amp;$G$1&amp;$A24)&lt;&gt;"",IF(SUM(COUNTIF(INDIRECT("作業シート!$"&amp;$G$1&amp;$A24),"*増築*"),COUNTIF(INDIRECT("作業シート!$"&amp;$G$1&amp;$A24),"*改築*"))&gt;0,IF(INDIRECT("作業シート!"&amp;J$1&amp;$A24)&lt;&gt;"","",J$4&amp;"をプルダウンから選択してください。"),""),"")</f>
        <v/>
      </c>
      <c r="K24" s="82" t="str" cm="1">
        <f t="array" aca="1" ref="K24" ca="1">IF(INDIRECT("作業シート!$"&amp;$G$1&amp;$A24)&lt;&gt;"",IF(SUM(COUNTIF(INDIRECT("作業シート!$"&amp;$G$1&amp;$A24),"*増築*"),COUNTIF(INDIRECT("作業シート!$"&amp;$G$1&amp;$A24),"*改築*"))&gt;0,IF(INDIRECT("作業シート!"&amp;K$1&amp;$A24)&lt;&gt;"","",K$4&amp;"を記入してください。"),""),"")</f>
        <v/>
      </c>
      <c r="L24" s="82" t="str" cm="1">
        <f t="array" aca="1" ref="L24" ca="1">IF(INDIRECT("作業シート!$"&amp;$G$1&amp;$A24)&lt;&gt;"",IF(SUM(COUNTIF(INDIRECT("作業シート!$"&amp;$G$1&amp;$A24),"*増築*"),COUNTIF(INDIRECT("作業シート!$"&amp;$G$1&amp;$A24),"*改築*"))&gt;0,IF(INDIRECT("作業シート!"&amp;L$1&amp;$A24)&lt;&gt;"","",L$4&amp;"を記入してください。"),""),"")</f>
        <v/>
      </c>
      <c r="M24" s="82" t="str" cm="1">
        <f t="array" aca="1" ref="M24" ca="1">IF(INDIRECT("作業シート!$"&amp;$G$1&amp;$A24)&lt;&gt;"",IF(SUM(COUNTIF(INDIRECT("作業シート!$"&amp;$G$1&amp;$A24),"耐震補強"),COUNTIF(INDIRECT("作業シート!$"&amp;$G$1&amp;$A24),"改築（改築）"))&gt;0,IF(INDIRECT("作業シート!"&amp;M$1&amp;$A24)&lt;&gt;"","",M$4&amp;"を確認してください。"),""),"")</f>
        <v/>
      </c>
      <c r="N24" s="82" t="str" cm="1">
        <f t="array" aca="1" ref="N24" ca="1">IF(INDIRECT("作業シート!$"&amp;$G$1&amp;$A24)&lt;&gt;"",IF(SUM(COUNTIF(INDIRECT("作業シート!$"&amp;$G$1&amp;$A24),"耐震補強"),COUNTIF(INDIRECT("作業シート!$"&amp;$G$1&amp;$A24),"改築（改築）"))&gt;0,IF(INDIRECT("作業シート!"&amp;N$1&amp;$A24)&lt;&gt;"","",M$4&amp;"を記入してください。"),""),"")</f>
        <v/>
      </c>
      <c r="O24" s="82" t="str" cm="1">
        <f t="array" aca="1" ref="O24" ca="1">IF(INDIRECT("作業シート!$"&amp;$G$1&amp;$A24)&lt;&gt;"",IF(SUM(COUNTIF(INDIRECT("作業シート!"&amp;AL$1&amp;$A24),"*築年数*"),COUNTIF(INDIRECT("作業シート!"&amp;AL$1&amp;$A24),"*経年*"),COUNTIF(INDIRECT("作業シート!$"&amp;$G$1&amp;$A24),"*その他*"))&gt;1,IF(INDIRECT("作業シート!"&amp;O$1&amp;$A24)&lt;&gt;"","","（「築年数経過」の場合は、必ず築年数を記入してください。"),""),"")</f>
        <v/>
      </c>
      <c r="P24" s="82" t="str" cm="1">
        <f t="array" aca="1" ref="P24" ca="1">IF(INDIRECT("作業シート!$"&amp;$G$1&amp;$A24)&lt;&gt;"",IF(INDIRECT("作業シート!"&amp;P$1&amp;$A24)="",P$4&amp;"を入力してください。",""),"")</f>
        <v/>
      </c>
      <c r="Q24" s="89" t="str" cm="1">
        <f t="array" aca="1" ref="Q24" ca="1">IF(INDIRECT("作業シート!$"&amp;$G$1&amp;$A24)&lt;&gt;"",R24,"")</f>
        <v/>
      </c>
      <c r="R24" s="83" t="str" cm="1">
        <f t="array" aca="1" ref="R24" ca="1">IF(INDIRECT("作業シート!$"&amp;$G$1&amp;$A24)&lt;&gt;"",IF(INDIRECT("作業シート!$"&amp;R$1&amp;$A24)="",R$4&amp;"を確認してください。",S24),"空欄")</f>
        <v>空欄</v>
      </c>
      <c r="S24" s="83" t="str" cm="1">
        <f t="array" aca="1" ref="S24" ca="1">IF(INDIRECT("作業シート!$"&amp;G$1&amp;$A24)="特別防犯対策",IF(INDIRECT("作業シート!$"&amp;R$1&amp;$A24)=2,"","特別防犯対策の補助率は１／２です。"),T24)</f>
        <v>補助率を確認してください。</v>
      </c>
      <c r="T24" s="83" t="str" cm="1">
        <f t="array" aca="1" ref="T24" ca="1">IF(INDIRECT("作業シート!$"&amp;G$1&amp;$A24)="耐震補強",U24,X24)</f>
        <v>補助率を確認してください。</v>
      </c>
      <c r="U24" s="83" t="str" cm="1">
        <f t="array" aca="1" ref="U24" ca="1">IF(INDIRECT("作業シート!$"&amp;M$1&amp;$A24)="Iw",V24,W24)</f>
        <v>補助率は１／２です。</v>
      </c>
      <c r="V24" s="83" t="str" cm="1">
        <f t="array" aca="1" ref="V24" ca="1">IF(INDIRECT("作業シート!$"&amp;N$1&amp;$A24)&lt;0.7,IF(INDIRECT("作業シート!"&amp;V$1&amp;$A24)=2,"","補助率は１／２です。"),IF(0.7&lt;=INDIRECT("作業シート!$"&amp;N$1&amp;$A24),IF(INDIRECT("作業シート!$"&amp;N$1&amp;$A24)&lt;1.1,IF(INDIRECT("作業シート!"&amp;V$1&amp;$A24)=3,"","補助率は１／３です。"),"耐震補強の補助要件を満たしていません。")))</f>
        <v>補助率は１／２です。</v>
      </c>
      <c r="W24" s="83" t="str" cm="1">
        <f t="array" aca="1" ref="W24" ca="1">IF(INDIRECT("作業シート!$"&amp;N$1&amp;$A24)&lt;0.3,IF(INDIRECT("作業シート!"&amp;W$1&amp;$A24)=2,"","補助率は１／２です。"),IF(0.3&lt;=INDIRECT("作業シート!$"&amp;N$1&amp;$A24),IF(INDIRECT("作業シート!$"&amp;N$1&amp;$A24)&lt;0.7,IF(INDIRECT("作業シート!"&amp;W$1&amp;$A24)=3,"","補助率は１／３です。"),"耐震補強の補助要件を満たしていません。")))</f>
        <v>補助率は１／２です。</v>
      </c>
      <c r="X24" s="83" t="str" cm="1">
        <f t="array" aca="1" ref="X24" ca="1">IF(INDIRECT("作業シート!$"&amp;G$1&amp;$A24)="改築（耐震）",Y24,AB24)</f>
        <v>補助率を確認してください。</v>
      </c>
      <c r="Y24" s="83" t="str" cm="1">
        <f t="array" aca="1" ref="Y24" ca="1">IF(INDIRECT("作業シート!$"&amp;M$1&amp;$A24)="Iw",Z24,AA24)</f>
        <v>補助率を確認してください。</v>
      </c>
      <c r="Z24" s="83" t="str" cm="1">
        <f t="array" aca="1" ref="Z24" ca="1">IF(INDIRECT("作業シート!$"&amp;N$1&amp;$A24)&lt;1.1,AB24,"改築（耐震）の補助要件を満たしていません。")</f>
        <v>補助率を確認してください。</v>
      </c>
      <c r="AA24" s="83" t="str" cm="1">
        <f t="array" aca="1" ref="AA24" ca="1">IF(INDIRECT("作業シート!$"&amp;N$1&amp;$A24)&lt;0.7,AB24,"改築（耐震）の補助要件を満たしていません。")</f>
        <v>補助率を確認してください。</v>
      </c>
      <c r="AB24" s="83" t="str" cm="1">
        <f t="array" aca="1" ref="AB24" ca="1">IF(INDIRECT("作業シート!$"&amp;AB$1&amp;$A24)=3,"",AB$4&amp;"を確認してください。")</f>
        <v>補助率を確認してください。</v>
      </c>
      <c r="AC24" s="82" t="str" cm="1">
        <f t="array" aca="1" ref="AC24" ca="1">IF(INDIRECT("作業シート!$"&amp;$G$1&amp;$A24)&lt;&gt;"",IF(INDIRECT("作業シート!$"&amp;P$1&amp;$A24)="","",IF(INDIRECT("作業シート!$"&amp;Q$1&amp;$A24)="","",IF(ROUNDDOWN(INDIRECT("作業シート!$"&amp;P$1&amp;$A24)/INDIRECT("作業シート!$"&amp;Q$1&amp;$A24),0)=INDIRECT("作業シート!$"&amp;AC$1&amp;$A24),"","補助金算定額に誤りがあります。"))),"")</f>
        <v/>
      </c>
      <c r="AD24" s="82" t="str" cm="1">
        <f t="array" aca="1" ref="AD24" ca="1">IF(INDIRECT("作業シート!$"&amp;$G$1&amp;$A24)&lt;&gt;"",IF(INDIRECT("作業シート!$"&amp;AD$1&amp;$A24)="",AD$4&amp;"を入力してください。",""),"")</f>
        <v/>
      </c>
      <c r="AE24" s="84" t="str" cm="1">
        <f t="array" aca="1" ref="AE24" ca="1">IF(INDIRECT("作業シート!$"&amp;$G$1&amp;$A24)="","",IF(INDIRECT("作業シート!$"&amp;AE$1&amp;"$"&amp;$A$4)="","",IF(INDIRECT("作業シート!$"&amp;AE$1&amp;$A24)&lt;&gt;"","",INDIRECT("作業シート!$"&amp;AE$1&amp;"$"&amp;$A$4)&amp;"を入力してください。")))</f>
        <v/>
      </c>
      <c r="AF24" s="84" t="str" cm="1">
        <f t="array" aca="1" ref="AF24" ca="1">IF(INDIRECT("作業シート!$"&amp;$G$1&amp;$A24)="","",IF(INDIRECT("作業シート!$"&amp;AF$1&amp;"$"&amp;$A$4)="","",IF(INDIRECT("作業シート!$"&amp;AF$1&amp;$A24)&lt;&gt;"","",INDIRECT("作業シート!$"&amp;AF$1&amp;"$"&amp;$A$4)&amp;"を入力してください。")))</f>
        <v/>
      </c>
      <c r="AG24" s="84" t="str" cm="1">
        <f t="array" aca="1" ref="AG24" ca="1">IF(INDIRECT("作業シート!$"&amp;$G$1&amp;$A24)="","",IF(INDIRECT("作業シート!$"&amp;AG$1&amp;"$"&amp;$A$4)="","",IF(INDIRECT("作業シート!$"&amp;AG$1&amp;$A24)&lt;&gt;"","",INDIRECT("作業シート!$"&amp;AG$1&amp;"$"&amp;$A$4)&amp;"を入力してください。")))</f>
        <v/>
      </c>
      <c r="AH24" s="82" t="str" cm="1">
        <f t="array" aca="1" ref="AH24" ca="1">IF(INDIRECT("作業シート!$"&amp;$G$1&amp;$A24)&lt;&gt;"",IF(INDIRECT("作業シート!$"&amp;AH$1&amp;$A24)="",AH$4&amp;"を入力してください。",""),"")</f>
        <v/>
      </c>
      <c r="AI24" s="82" t="str" cm="1">
        <f t="array" aca="1" ref="AI24" ca="1">IF(INDIRECT("作業シート!$"&amp;$G$1&amp;$A24)&lt;&gt;"",IF(INDIRECT("作業シート!$"&amp;AI$1&amp;$A24)="","早期着工の有無を選択してください。",""),"")</f>
        <v/>
      </c>
      <c r="AJ24" s="82" t="str" cm="1">
        <f t="array" aca="1" ref="AJ24" ca="1">IF(INDIRECT("作業シート!$"&amp;$G$1&amp;$A24)&lt;&gt;"",IF(INDIRECT("作業シート!$"&amp;AJ$1&amp;$A24)="","認定こども園であるかを選択してください。",IF(INDIRECT("作業シート!$"&amp;AJ$1&amp;$A24)="○","認定こども園は申請できません。","")),"")</f>
        <v/>
      </c>
      <c r="AK24" s="82" t="str" cm="1">
        <f t="array" aca="1" ref="AK24" ca="1">IF(INDIRECT("作業シート!$"&amp;$G$1&amp;$A24)&lt;&gt;"",IF(INDIRECT("作業シート!$"&amp;AK$1&amp;$A24)="","認定こども園移行予定の有無を選択してください。",IF(INDIRECT("作業シート!$"&amp;AK$1&amp;$A24)="移行済み",IF(INDIRECT("作業シート!$"&amp;AJ$1&amp;$A24)="○","","W列の回答と矛盾しています。"),IF(INDIRECT("作業シート!$"&amp;AK$1&amp;$A24)="×","","具体な移行時期が決まっている場合は、備考欄（Y列）に移行時期を記入してください　"))),"")</f>
        <v/>
      </c>
      <c r="AL24" s="82" t="str" cm="1">
        <f t="array" aca="1" ref="AL24" ca="1">IF(INDIRECT("作業シート!$"&amp;$G$1&amp;$A24)&lt;&gt;"",IF(INDIRECT("作業シート!$"&amp;AL$1&amp;$A24)="","備考欄（Ｙ列）に整備の内容を記入してください（ここにない工事を、採択後に追加することは出来ません）",""),"")</f>
        <v/>
      </c>
      <c r="AM24" s="94" t="str" cm="1">
        <f t="array" aca="1" ref="AM24" ca="1">IF(INDIRECT("作業シート!$"&amp;$G$1&amp;$A24)="","",IF(SUM(COUNTIF(H24,"*運動広場*"),COUNTIF(H24,"*集会施設*"),COUNTIF(H24,"*学習施設*"))&gt;0,"屋外教育",INDIRECT("作業シート!"&amp;G$1&amp;$A24)))</f>
        <v/>
      </c>
      <c r="AN24" s="111" t="str">
        <f t="shared" ca="1" si="5"/>
        <v/>
      </c>
      <c r="AO24" s="111" t="str" cm="1">
        <f t="array" aca="1" ref="AO24" ca="1">IF(INDIRECT("作業シート!$"&amp;$G$1&amp;$A24)="","",INDIRECT("作業シート!"&amp;P$1&amp;$A24))</f>
        <v/>
      </c>
      <c r="AP24" s="109" t="str">
        <f ca="1">IF(AM24="","",VLOOKUP(AM24,Sheet1!J:O,5,FALSE))</f>
        <v/>
      </c>
      <c r="AQ24" s="110" t="str" cm="1">
        <f t="array" aca="1" ref="AQ24" ca="1">IF(INDIRECT("作業シート!$"&amp;$G$1&amp;$A24)="","",IF(ISERROR(AP24+1),"",IF(AO24&lt;=AP24,"","補助対象工事費が上限額を超えています。")))</f>
        <v/>
      </c>
      <c r="AR24" s="109" t="str">
        <f ca="1">IF(AM24="","",VLOOKUP(AM24,Sheet1!J:O,6,FALSE))</f>
        <v/>
      </c>
      <c r="AS24" s="110" t="str" cm="1">
        <f t="array" aca="1" ref="AS24" ca="1">IF(INDIRECT("作業シート!$"&amp;$G$1&amp;$A24)="","",IF(ISERROR(AR24+1),"",IF(IF(AM24="屋外教育",SUMIF(AN:AN,AN24,AO:AO),AO24)&gt;=AR24,"","補助対象工事費が下限額に達していません。")))</f>
        <v/>
      </c>
    </row>
    <row r="25" spans="1:45" ht="18" customHeight="1">
      <c r="A25" s="10">
        <f t="shared" si="2"/>
        <v>33</v>
      </c>
      <c r="B25" s="13" t="s">
        <v>112</v>
      </c>
      <c r="C25" s="16" t="str">
        <f t="shared" ca="1" si="3"/>
        <v/>
      </c>
      <c r="E25" s="78" t="str" cm="1">
        <f t="array" aca="1" ref="E25" ca="1">IF(COUNTIF(INDIRECT("作業シート!$"&amp;$E$1&amp;$A25&amp;":$"&amp;$G$1&amp;$A25),"&lt;&gt;"&amp;"")=0,"",IF(INDIRECT("作業シート!"&amp;E$1&amp;$A25)&lt;&gt;"","",E$4&amp;"を記入してください。"))</f>
        <v/>
      </c>
      <c r="F25" s="78" t="str" cm="1">
        <f t="array" aca="1" ref="F25" ca="1">IF(COUNTIF(INDIRECT("作業シート!$"&amp;$E$1&amp;$A25&amp;":$"&amp;$G$1&amp;$A25),"&lt;&gt;"&amp;"")=0,"",IF(INDIRECT("作業シート!"&amp;F$1&amp;$A25)&lt;&gt;"","",F$4&amp;"を記入してください。"))</f>
        <v/>
      </c>
      <c r="G25" s="78" t="str" cm="1">
        <f t="array" aca="1" ref="G25" ca="1">IF(COUNTIF(INDIRECT("作業シート!$"&amp;$E$1&amp;$A25&amp;":$"&amp;$G$1&amp;$A25),"&lt;&gt;"&amp;"")=0,"",IF(INDIRECT("作業シート!"&amp;G$1&amp;$A25)&lt;&gt;"","",G$4&amp;"を記入してください。"))</f>
        <v/>
      </c>
      <c r="H25" s="85" t="str" cm="1">
        <f t="array" aca="1" ref="H25" ca="1">IF(COUNTIF(INDIRECT("作業シート!$"&amp;$E$1&amp;$A25&amp;":$"&amp;$G$1&amp;$A25),"&lt;&gt;"&amp;"")=0,"",INDIRECT("作業シート!"&amp;E$1&amp;A25)&amp;INDIRECT("作業シート!"&amp;F$1&amp;A25)&amp;INDIRECT("作業シート!"&amp;G$1&amp;A25))</f>
        <v/>
      </c>
      <c r="I25" s="79" t="str">
        <f t="shared" ca="1" si="4"/>
        <v/>
      </c>
      <c r="J25" s="82" t="str" cm="1">
        <f t="array" aca="1" ref="J25" ca="1">IF(INDIRECT("作業シート!$"&amp;$G$1&amp;$A25)&lt;&gt;"",IF(SUM(COUNTIF(INDIRECT("作業シート!$"&amp;$G$1&amp;$A25),"*増築*"),COUNTIF(INDIRECT("作業シート!$"&amp;$G$1&amp;$A25),"*改築*"))&gt;0,IF(INDIRECT("作業シート!"&amp;J$1&amp;$A25)&lt;&gt;"","",J$4&amp;"をプルダウンから選択してください。"),""),"")</f>
        <v/>
      </c>
      <c r="K25" s="82" t="str" cm="1">
        <f t="array" aca="1" ref="K25" ca="1">IF(INDIRECT("作業シート!$"&amp;$G$1&amp;$A25)&lt;&gt;"",IF(SUM(COUNTIF(INDIRECT("作業シート!$"&amp;$G$1&amp;$A25),"*増築*"),COUNTIF(INDIRECT("作業シート!$"&amp;$G$1&amp;$A25),"*改築*"))&gt;0,IF(INDIRECT("作業シート!"&amp;K$1&amp;$A25)&lt;&gt;"","",K$4&amp;"を記入してください。"),""),"")</f>
        <v/>
      </c>
      <c r="L25" s="82" t="str" cm="1">
        <f t="array" aca="1" ref="L25" ca="1">IF(INDIRECT("作業シート!$"&amp;$G$1&amp;$A25)&lt;&gt;"",IF(SUM(COUNTIF(INDIRECT("作業シート!$"&amp;$G$1&amp;$A25),"*増築*"),COUNTIF(INDIRECT("作業シート!$"&amp;$G$1&amp;$A25),"*改築*"))&gt;0,IF(INDIRECT("作業シート!"&amp;L$1&amp;$A25)&lt;&gt;"","",L$4&amp;"を記入してください。"),""),"")</f>
        <v/>
      </c>
      <c r="M25" s="82" t="str" cm="1">
        <f t="array" aca="1" ref="M25" ca="1">IF(INDIRECT("作業シート!$"&amp;$G$1&amp;$A25)&lt;&gt;"",IF(SUM(COUNTIF(INDIRECT("作業シート!$"&amp;$G$1&amp;$A25),"耐震補強"),COUNTIF(INDIRECT("作業シート!$"&amp;$G$1&amp;$A25),"改築（改築）"))&gt;0,IF(INDIRECT("作業シート!"&amp;M$1&amp;$A25)&lt;&gt;"","",M$4&amp;"を確認してください。"),""),"")</f>
        <v/>
      </c>
      <c r="N25" s="82" t="str" cm="1">
        <f t="array" aca="1" ref="N25" ca="1">IF(INDIRECT("作業シート!$"&amp;$G$1&amp;$A25)&lt;&gt;"",IF(SUM(COUNTIF(INDIRECT("作業シート!$"&amp;$G$1&amp;$A25),"耐震補強"),COUNTIF(INDIRECT("作業シート!$"&amp;$G$1&amp;$A25),"改築（改築）"))&gt;0,IF(INDIRECT("作業シート!"&amp;N$1&amp;$A25)&lt;&gt;"","",M$4&amp;"を記入してください。"),""),"")</f>
        <v/>
      </c>
      <c r="O25" s="82" t="str" cm="1">
        <f t="array" aca="1" ref="O25" ca="1">IF(INDIRECT("作業シート!$"&amp;$G$1&amp;$A25)&lt;&gt;"",IF(SUM(COUNTIF(INDIRECT("作業シート!"&amp;AL$1&amp;$A25),"*築年数*"),COUNTIF(INDIRECT("作業シート!"&amp;AL$1&amp;$A25),"*経年*"),COUNTIF(INDIRECT("作業シート!$"&amp;$G$1&amp;$A25),"*その他*"))&gt;1,IF(INDIRECT("作業シート!"&amp;O$1&amp;$A25)&lt;&gt;"","","（「築年数経過」の場合は、必ず築年数を記入してください。"),""),"")</f>
        <v/>
      </c>
      <c r="P25" s="82" t="str" cm="1">
        <f t="array" aca="1" ref="P25" ca="1">IF(INDIRECT("作業シート!$"&amp;$G$1&amp;$A25)&lt;&gt;"",IF(INDIRECT("作業シート!"&amp;P$1&amp;$A25)="",P$4&amp;"を入力してください。",""),"")</f>
        <v/>
      </c>
      <c r="Q25" s="89" t="str" cm="1">
        <f t="array" aca="1" ref="Q25" ca="1">IF(INDIRECT("作業シート!$"&amp;$G$1&amp;$A25)&lt;&gt;"",R25,"")</f>
        <v/>
      </c>
      <c r="R25" s="83" t="str" cm="1">
        <f t="array" aca="1" ref="R25" ca="1">IF(INDIRECT("作業シート!$"&amp;$G$1&amp;$A25)&lt;&gt;"",IF(INDIRECT("作業シート!$"&amp;R$1&amp;$A25)="",R$4&amp;"を確認してください。",S25),"空欄")</f>
        <v>空欄</v>
      </c>
      <c r="S25" s="83" t="str" cm="1">
        <f t="array" aca="1" ref="S25" ca="1">IF(INDIRECT("作業シート!$"&amp;G$1&amp;$A25)="特別防犯対策",IF(INDIRECT("作業シート!$"&amp;R$1&amp;$A25)=2,"","特別防犯対策の補助率は１／２です。"),T25)</f>
        <v>補助率を確認してください。</v>
      </c>
      <c r="T25" s="83" t="str" cm="1">
        <f t="array" aca="1" ref="T25" ca="1">IF(INDIRECT("作業シート!$"&amp;G$1&amp;$A25)="耐震補強",U25,X25)</f>
        <v>補助率を確認してください。</v>
      </c>
      <c r="U25" s="83" t="str" cm="1">
        <f t="array" aca="1" ref="U25" ca="1">IF(INDIRECT("作業シート!$"&amp;M$1&amp;$A25)="Iw",V25,W25)</f>
        <v>補助率は１／２です。</v>
      </c>
      <c r="V25" s="83" t="str" cm="1">
        <f t="array" aca="1" ref="V25" ca="1">IF(INDIRECT("作業シート!$"&amp;N$1&amp;$A25)&lt;0.7,IF(INDIRECT("作業シート!"&amp;V$1&amp;$A25)=2,"","補助率は１／２です。"),IF(0.7&lt;=INDIRECT("作業シート!$"&amp;N$1&amp;$A25),IF(INDIRECT("作業シート!$"&amp;N$1&amp;$A25)&lt;1.1,IF(INDIRECT("作業シート!"&amp;V$1&amp;$A25)=3,"","補助率は１／３です。"),"耐震補強の補助要件を満たしていません。")))</f>
        <v>補助率は１／２です。</v>
      </c>
      <c r="W25" s="83" t="str" cm="1">
        <f t="array" aca="1" ref="W25" ca="1">IF(INDIRECT("作業シート!$"&amp;N$1&amp;$A25)&lt;0.3,IF(INDIRECT("作業シート!"&amp;W$1&amp;$A25)=2,"","補助率は１／２です。"),IF(0.3&lt;=INDIRECT("作業シート!$"&amp;N$1&amp;$A25),IF(INDIRECT("作業シート!$"&amp;N$1&amp;$A25)&lt;0.7,IF(INDIRECT("作業シート!"&amp;W$1&amp;$A25)=3,"","補助率は１／３です。"),"耐震補強の補助要件を満たしていません。")))</f>
        <v>補助率は１／２です。</v>
      </c>
      <c r="X25" s="83" t="str" cm="1">
        <f t="array" aca="1" ref="X25" ca="1">IF(INDIRECT("作業シート!$"&amp;G$1&amp;$A25)="改築（耐震）",Y25,AB25)</f>
        <v>補助率を確認してください。</v>
      </c>
      <c r="Y25" s="83" t="str" cm="1">
        <f t="array" aca="1" ref="Y25" ca="1">IF(INDIRECT("作業シート!$"&amp;M$1&amp;$A25)="Iw",Z25,AA25)</f>
        <v>補助率を確認してください。</v>
      </c>
      <c r="Z25" s="83" t="str" cm="1">
        <f t="array" aca="1" ref="Z25" ca="1">IF(INDIRECT("作業シート!$"&amp;N$1&amp;$A25)&lt;1.1,AB25,"改築（耐震）の補助要件を満たしていません。")</f>
        <v>補助率を確認してください。</v>
      </c>
      <c r="AA25" s="83" t="str" cm="1">
        <f t="array" aca="1" ref="AA25" ca="1">IF(INDIRECT("作業シート!$"&amp;N$1&amp;$A25)&lt;0.7,AB25,"改築（耐震）の補助要件を満たしていません。")</f>
        <v>補助率を確認してください。</v>
      </c>
      <c r="AB25" s="83" t="str" cm="1">
        <f t="array" aca="1" ref="AB25" ca="1">IF(INDIRECT("作業シート!$"&amp;AB$1&amp;$A25)=3,"",AB$4&amp;"を確認してください。")</f>
        <v>補助率を確認してください。</v>
      </c>
      <c r="AC25" s="82" t="str" cm="1">
        <f t="array" aca="1" ref="AC25" ca="1">IF(INDIRECT("作業シート!$"&amp;$G$1&amp;$A25)&lt;&gt;"",IF(INDIRECT("作業シート!$"&amp;P$1&amp;$A25)="","",IF(INDIRECT("作業シート!$"&amp;Q$1&amp;$A25)="","",IF(ROUNDDOWN(INDIRECT("作業シート!$"&amp;P$1&amp;$A25)/INDIRECT("作業シート!$"&amp;Q$1&amp;$A25),0)=INDIRECT("作業シート!$"&amp;AC$1&amp;$A25),"","補助金算定額に誤りがあります。"))),"")</f>
        <v/>
      </c>
      <c r="AD25" s="82" t="str" cm="1">
        <f t="array" aca="1" ref="AD25" ca="1">IF(INDIRECT("作業シート!$"&amp;$G$1&amp;$A25)&lt;&gt;"",IF(INDIRECT("作業シート!$"&amp;AD$1&amp;$A25)="",AD$4&amp;"を入力してください。",""),"")</f>
        <v/>
      </c>
      <c r="AE25" s="84" t="str" cm="1">
        <f t="array" aca="1" ref="AE25" ca="1">IF(INDIRECT("作業シート!$"&amp;$G$1&amp;$A25)="","",IF(INDIRECT("作業シート!$"&amp;AE$1&amp;"$"&amp;$A$4)="","",IF(INDIRECT("作業シート!$"&amp;AE$1&amp;$A25)&lt;&gt;"","",INDIRECT("作業シート!$"&amp;AE$1&amp;"$"&amp;$A$4)&amp;"を入力してください。")))</f>
        <v/>
      </c>
      <c r="AF25" s="84" t="str" cm="1">
        <f t="array" aca="1" ref="AF25" ca="1">IF(INDIRECT("作業シート!$"&amp;$G$1&amp;$A25)="","",IF(INDIRECT("作業シート!$"&amp;AF$1&amp;"$"&amp;$A$4)="","",IF(INDIRECT("作業シート!$"&amp;AF$1&amp;$A25)&lt;&gt;"","",INDIRECT("作業シート!$"&amp;AF$1&amp;"$"&amp;$A$4)&amp;"を入力してください。")))</f>
        <v/>
      </c>
      <c r="AG25" s="84" t="str" cm="1">
        <f t="array" aca="1" ref="AG25" ca="1">IF(INDIRECT("作業シート!$"&amp;$G$1&amp;$A25)="","",IF(INDIRECT("作業シート!$"&amp;AG$1&amp;"$"&amp;$A$4)="","",IF(INDIRECT("作業シート!$"&amp;AG$1&amp;$A25)&lt;&gt;"","",INDIRECT("作業シート!$"&amp;AG$1&amp;"$"&amp;$A$4)&amp;"を入力してください。")))</f>
        <v/>
      </c>
      <c r="AH25" s="82" t="str" cm="1">
        <f t="array" aca="1" ref="AH25" ca="1">IF(INDIRECT("作業シート!$"&amp;$G$1&amp;$A25)&lt;&gt;"",IF(INDIRECT("作業シート!$"&amp;AH$1&amp;$A25)="",AH$4&amp;"を入力してください。",""),"")</f>
        <v/>
      </c>
      <c r="AI25" s="82" t="str" cm="1">
        <f t="array" aca="1" ref="AI25" ca="1">IF(INDIRECT("作業シート!$"&amp;$G$1&amp;$A25)&lt;&gt;"",IF(INDIRECT("作業シート!$"&amp;AI$1&amp;$A25)="","早期着工の有無を選択してください。",""),"")</f>
        <v/>
      </c>
      <c r="AJ25" s="82" t="str" cm="1">
        <f t="array" aca="1" ref="AJ25" ca="1">IF(INDIRECT("作業シート!$"&amp;$G$1&amp;$A25)&lt;&gt;"",IF(INDIRECT("作業シート!$"&amp;AJ$1&amp;$A25)="","認定こども園であるかを選択してください。",IF(INDIRECT("作業シート!$"&amp;AJ$1&amp;$A25)="○","認定こども園は申請できません。","")),"")</f>
        <v/>
      </c>
      <c r="AK25" s="82" t="str" cm="1">
        <f t="array" aca="1" ref="AK25" ca="1">IF(INDIRECT("作業シート!$"&amp;$G$1&amp;$A25)&lt;&gt;"",IF(INDIRECT("作業シート!$"&amp;AK$1&amp;$A25)="","認定こども園移行予定の有無を選択してください。",IF(INDIRECT("作業シート!$"&amp;AK$1&amp;$A25)="移行済み",IF(INDIRECT("作業シート!$"&amp;AJ$1&amp;$A25)="○","","W列の回答と矛盾しています。"),IF(INDIRECT("作業シート!$"&amp;AK$1&amp;$A25)="×","","具体な移行時期が決まっている場合は、備考欄（Y列）に移行時期を記入してください　"))),"")</f>
        <v/>
      </c>
      <c r="AL25" s="82" t="str" cm="1">
        <f t="array" aca="1" ref="AL25" ca="1">IF(INDIRECT("作業シート!$"&amp;$G$1&amp;$A25)&lt;&gt;"",IF(INDIRECT("作業シート!$"&amp;AL$1&amp;$A25)="","備考欄（Ｙ列）に整備の内容を記入してください（ここにない工事を、採択後に追加することは出来ません）",""),"")</f>
        <v/>
      </c>
      <c r="AM25" s="94" t="str" cm="1">
        <f t="array" aca="1" ref="AM25" ca="1">IF(INDIRECT("作業シート!$"&amp;$G$1&amp;$A25)="","",IF(SUM(COUNTIF(H25,"*運動広場*"),COUNTIF(H25,"*集会施設*"),COUNTIF(H25,"*学習施設*"))&gt;0,"屋外教育",INDIRECT("作業シート!"&amp;G$1&amp;$A25)))</f>
        <v/>
      </c>
      <c r="AN25" s="111" t="str">
        <f t="shared" ca="1" si="5"/>
        <v/>
      </c>
      <c r="AO25" s="111" t="str" cm="1">
        <f t="array" aca="1" ref="AO25" ca="1">IF(INDIRECT("作業シート!$"&amp;$G$1&amp;$A25)="","",INDIRECT("作業シート!"&amp;P$1&amp;$A25))</f>
        <v/>
      </c>
      <c r="AP25" s="109" t="str">
        <f ca="1">IF(AM25="","",VLOOKUP(AM25,Sheet1!J:O,5,FALSE))</f>
        <v/>
      </c>
      <c r="AQ25" s="110" t="str" cm="1">
        <f t="array" aca="1" ref="AQ25" ca="1">IF(INDIRECT("作業シート!$"&amp;$G$1&amp;$A25)="","",IF(ISERROR(AP25+1),"",IF(AO25&lt;=AP25,"","補助対象工事費が上限額を超えています。")))</f>
        <v/>
      </c>
      <c r="AR25" s="109" t="str">
        <f ca="1">IF(AM25="","",VLOOKUP(AM25,Sheet1!J:O,6,FALSE))</f>
        <v/>
      </c>
      <c r="AS25" s="110" t="str" cm="1">
        <f t="array" aca="1" ref="AS25" ca="1">IF(INDIRECT("作業シート!$"&amp;$G$1&amp;$A25)="","",IF(ISERROR(AR25+1),"",IF(IF(AM25="屋外教育",SUMIF(AN:AN,AN25,AO:AO),AO25)&gt;=AR25,"","補助対象工事費が下限額に達していません。")))</f>
        <v/>
      </c>
    </row>
    <row r="26" spans="1:45" ht="18" customHeight="1">
      <c r="A26" s="10">
        <f t="shared" si="2"/>
        <v>34</v>
      </c>
    </row>
    <row r="27" spans="1:45" ht="18" customHeight="1">
      <c r="A27" s="10">
        <f t="shared" si="2"/>
        <v>35</v>
      </c>
    </row>
    <row r="28" spans="1:45" ht="18" customHeight="1">
      <c r="A28" s="10">
        <f t="shared" si="2"/>
        <v>36</v>
      </c>
    </row>
    <row r="29" spans="1:45" ht="18" customHeight="1">
      <c r="A29" s="10">
        <f t="shared" si="2"/>
        <v>37</v>
      </c>
    </row>
    <row r="30" spans="1:45" ht="18" customHeight="1">
      <c r="A30" s="10">
        <f t="shared" si="2"/>
        <v>38</v>
      </c>
    </row>
    <row r="31" spans="1:45" ht="18" customHeight="1">
      <c r="A31" s="10">
        <f t="shared" si="2"/>
        <v>39</v>
      </c>
    </row>
    <row r="32" spans="1:45" ht="18" customHeight="1">
      <c r="A32" s="10">
        <f t="shared" si="2"/>
        <v>40</v>
      </c>
    </row>
    <row r="33" spans="1:1" ht="18" customHeight="1">
      <c r="A33" s="10">
        <f t="shared" si="2"/>
        <v>41</v>
      </c>
    </row>
    <row r="34" spans="1:1" ht="18" customHeight="1">
      <c r="A34" s="10">
        <f t="shared" si="2"/>
        <v>42</v>
      </c>
    </row>
    <row r="35" spans="1:1" ht="18" customHeight="1">
      <c r="A35" s="10">
        <f t="shared" si="2"/>
        <v>43</v>
      </c>
    </row>
    <row r="36" spans="1:1" ht="18" customHeight="1">
      <c r="A36" s="10">
        <f t="shared" si="2"/>
        <v>44</v>
      </c>
    </row>
    <row r="37" spans="1:1" ht="18" customHeight="1">
      <c r="A37" s="10">
        <f t="shared" si="2"/>
        <v>45</v>
      </c>
    </row>
    <row r="38" spans="1:1" ht="18" customHeight="1">
      <c r="A38" s="10">
        <f t="shared" si="2"/>
        <v>46</v>
      </c>
    </row>
    <row r="39" spans="1:1" ht="18" customHeight="1">
      <c r="A39" s="10">
        <f t="shared" si="2"/>
        <v>47</v>
      </c>
    </row>
    <row r="40" spans="1:1" ht="18" customHeight="1">
      <c r="A40" s="10">
        <f t="shared" si="2"/>
        <v>48</v>
      </c>
    </row>
    <row r="41" spans="1:1" ht="18" customHeight="1">
      <c r="A41" s="10">
        <f t="shared" si="2"/>
        <v>49</v>
      </c>
    </row>
    <row r="42" spans="1:1" ht="18" customHeight="1">
      <c r="A42" s="10">
        <f t="shared" si="2"/>
        <v>50</v>
      </c>
    </row>
    <row r="43" spans="1:1" ht="18" customHeight="1">
      <c r="A43" s="10">
        <f t="shared" si="2"/>
        <v>51</v>
      </c>
    </row>
    <row r="44" spans="1:1" ht="18" customHeight="1">
      <c r="A44" s="10">
        <f t="shared" si="2"/>
        <v>52</v>
      </c>
    </row>
    <row r="45" spans="1:1" ht="18" customHeight="1">
      <c r="A45" s="10">
        <f t="shared" si="2"/>
        <v>53</v>
      </c>
    </row>
    <row r="46" spans="1:1" ht="18" customHeight="1">
      <c r="A46" s="10">
        <f t="shared" si="2"/>
        <v>54</v>
      </c>
    </row>
    <row r="47" spans="1:1" ht="18" customHeight="1">
      <c r="A47" s="10">
        <f t="shared" si="2"/>
        <v>55</v>
      </c>
    </row>
    <row r="48" spans="1:1" ht="18" customHeight="1">
      <c r="A48" s="10">
        <f t="shared" si="2"/>
        <v>56</v>
      </c>
    </row>
    <row r="49" spans="1:1" ht="18" customHeight="1">
      <c r="A49" s="10">
        <f t="shared" si="2"/>
        <v>57</v>
      </c>
    </row>
    <row r="50" spans="1:1" ht="18" customHeight="1">
      <c r="A50" s="10">
        <f t="shared" si="2"/>
        <v>58</v>
      </c>
    </row>
    <row r="51" spans="1:1" ht="18" customHeight="1">
      <c r="A51" s="10">
        <f t="shared" si="2"/>
        <v>59</v>
      </c>
    </row>
    <row r="52" spans="1:1" ht="18" customHeight="1">
      <c r="A52" s="10">
        <f t="shared" si="2"/>
        <v>60</v>
      </c>
    </row>
    <row r="53" spans="1:1" ht="18" customHeight="1">
      <c r="A53" s="10">
        <f t="shared" si="2"/>
        <v>61</v>
      </c>
    </row>
    <row r="54" spans="1:1" ht="18" customHeight="1">
      <c r="A54" s="10">
        <f t="shared" si="2"/>
        <v>62</v>
      </c>
    </row>
    <row r="55" spans="1:1" ht="18" customHeight="1">
      <c r="A55" s="10">
        <f t="shared" si="2"/>
        <v>63</v>
      </c>
    </row>
    <row r="56" spans="1:1" ht="18" customHeight="1">
      <c r="A56" s="10">
        <f t="shared" si="2"/>
        <v>64</v>
      </c>
    </row>
    <row r="57" spans="1:1" ht="18" customHeight="1">
      <c r="A57" s="10">
        <f t="shared" si="2"/>
        <v>65</v>
      </c>
    </row>
    <row r="58" spans="1:1" ht="18" customHeight="1">
      <c r="A58" s="10">
        <f t="shared" si="2"/>
        <v>66</v>
      </c>
    </row>
    <row r="59" spans="1:1" ht="18" customHeight="1">
      <c r="A59" s="10">
        <f t="shared" si="2"/>
        <v>67</v>
      </c>
    </row>
    <row r="60" spans="1:1" ht="18" customHeight="1">
      <c r="A60" s="10">
        <f t="shared" si="2"/>
        <v>68</v>
      </c>
    </row>
    <row r="61" spans="1:1" ht="18" customHeight="1">
      <c r="A61" s="10">
        <f t="shared" si="2"/>
        <v>69</v>
      </c>
    </row>
    <row r="62" spans="1:1" ht="18" customHeight="1">
      <c r="A62" s="10">
        <f t="shared" si="2"/>
        <v>70</v>
      </c>
    </row>
    <row r="63" spans="1:1" ht="18" customHeight="1">
      <c r="A63" s="10">
        <f t="shared" si="2"/>
        <v>71</v>
      </c>
    </row>
    <row r="64" spans="1:1" ht="18" customHeight="1">
      <c r="A64" s="10">
        <f t="shared" si="2"/>
        <v>72</v>
      </c>
    </row>
    <row r="65" spans="1:1" ht="18" customHeight="1">
      <c r="A65" s="10">
        <f t="shared" si="2"/>
        <v>73</v>
      </c>
    </row>
    <row r="66" spans="1:1" ht="18" customHeight="1">
      <c r="A66" s="10">
        <f t="shared" si="2"/>
        <v>74</v>
      </c>
    </row>
    <row r="67" spans="1:1" ht="18" customHeight="1">
      <c r="A67" s="10">
        <f t="shared" si="2"/>
        <v>75</v>
      </c>
    </row>
    <row r="68" spans="1:1" ht="18" customHeight="1">
      <c r="A68" s="10">
        <f t="shared" si="2"/>
        <v>76</v>
      </c>
    </row>
    <row r="69" spans="1:1" ht="18" customHeight="1">
      <c r="A69" s="10">
        <f t="shared" si="2"/>
        <v>77</v>
      </c>
    </row>
    <row r="70" spans="1:1" ht="18" customHeight="1">
      <c r="A70" s="10">
        <f t="shared" ref="A70:A133" si="6">SUM(A69,1)</f>
        <v>78</v>
      </c>
    </row>
    <row r="71" spans="1:1" ht="18" customHeight="1">
      <c r="A71" s="10">
        <f t="shared" si="6"/>
        <v>79</v>
      </c>
    </row>
    <row r="72" spans="1:1" ht="18" customHeight="1">
      <c r="A72" s="10">
        <f t="shared" si="6"/>
        <v>80</v>
      </c>
    </row>
    <row r="73" spans="1:1" ht="18" customHeight="1">
      <c r="A73" s="10">
        <f t="shared" si="6"/>
        <v>81</v>
      </c>
    </row>
    <row r="74" spans="1:1" ht="18" customHeight="1">
      <c r="A74" s="10">
        <f t="shared" si="6"/>
        <v>82</v>
      </c>
    </row>
    <row r="75" spans="1:1" ht="18" customHeight="1">
      <c r="A75" s="10">
        <f t="shared" si="6"/>
        <v>83</v>
      </c>
    </row>
    <row r="76" spans="1:1" ht="18" customHeight="1">
      <c r="A76" s="10">
        <f t="shared" si="6"/>
        <v>84</v>
      </c>
    </row>
    <row r="77" spans="1:1" ht="18" customHeight="1">
      <c r="A77" s="10">
        <f t="shared" si="6"/>
        <v>85</v>
      </c>
    </row>
    <row r="78" spans="1:1" ht="18" customHeight="1">
      <c r="A78" s="10">
        <f t="shared" si="6"/>
        <v>86</v>
      </c>
    </row>
    <row r="79" spans="1:1" ht="18" customHeight="1">
      <c r="A79" s="10">
        <f t="shared" si="6"/>
        <v>87</v>
      </c>
    </row>
    <row r="80" spans="1:1" ht="18" customHeight="1">
      <c r="A80" s="10">
        <f t="shared" si="6"/>
        <v>88</v>
      </c>
    </row>
    <row r="81" spans="1:1" ht="18" customHeight="1">
      <c r="A81" s="10">
        <f t="shared" si="6"/>
        <v>89</v>
      </c>
    </row>
    <row r="82" spans="1:1" ht="18" customHeight="1">
      <c r="A82" s="10">
        <f t="shared" si="6"/>
        <v>90</v>
      </c>
    </row>
    <row r="83" spans="1:1" ht="18" customHeight="1">
      <c r="A83" s="10">
        <f t="shared" si="6"/>
        <v>91</v>
      </c>
    </row>
    <row r="84" spans="1:1" ht="18" customHeight="1">
      <c r="A84" s="10">
        <f t="shared" si="6"/>
        <v>92</v>
      </c>
    </row>
    <row r="85" spans="1:1" ht="18" customHeight="1">
      <c r="A85" s="10">
        <f t="shared" si="6"/>
        <v>93</v>
      </c>
    </row>
    <row r="86" spans="1:1" ht="18" customHeight="1">
      <c r="A86" s="10">
        <f t="shared" si="6"/>
        <v>94</v>
      </c>
    </row>
    <row r="87" spans="1:1" ht="18" customHeight="1">
      <c r="A87" s="10">
        <f t="shared" si="6"/>
        <v>95</v>
      </c>
    </row>
    <row r="88" spans="1:1" ht="18" customHeight="1">
      <c r="A88" s="10">
        <f t="shared" si="6"/>
        <v>96</v>
      </c>
    </row>
    <row r="89" spans="1:1" ht="18" customHeight="1">
      <c r="A89" s="10">
        <f t="shared" si="6"/>
        <v>97</v>
      </c>
    </row>
    <row r="90" spans="1:1" ht="18" customHeight="1">
      <c r="A90" s="10">
        <f t="shared" si="6"/>
        <v>98</v>
      </c>
    </row>
    <row r="91" spans="1:1" ht="18" customHeight="1">
      <c r="A91" s="10">
        <f t="shared" si="6"/>
        <v>99</v>
      </c>
    </row>
    <row r="92" spans="1:1" ht="18" customHeight="1">
      <c r="A92" s="10">
        <f t="shared" si="6"/>
        <v>100</v>
      </c>
    </row>
    <row r="93" spans="1:1" ht="18" customHeight="1">
      <c r="A93" s="10">
        <f t="shared" si="6"/>
        <v>101</v>
      </c>
    </row>
    <row r="94" spans="1:1" ht="18" customHeight="1">
      <c r="A94" s="10">
        <f t="shared" si="6"/>
        <v>102</v>
      </c>
    </row>
    <row r="95" spans="1:1" ht="18" customHeight="1">
      <c r="A95" s="10">
        <f t="shared" si="6"/>
        <v>103</v>
      </c>
    </row>
    <row r="96" spans="1:1" ht="18" customHeight="1">
      <c r="A96" s="10">
        <f t="shared" si="6"/>
        <v>104</v>
      </c>
    </row>
    <row r="97" spans="1:1" ht="18" customHeight="1">
      <c r="A97" s="10">
        <f t="shared" si="6"/>
        <v>105</v>
      </c>
    </row>
    <row r="98" spans="1:1" ht="18" customHeight="1">
      <c r="A98" s="10">
        <f t="shared" si="6"/>
        <v>106</v>
      </c>
    </row>
    <row r="99" spans="1:1" ht="18" customHeight="1">
      <c r="A99" s="10">
        <f t="shared" si="6"/>
        <v>107</v>
      </c>
    </row>
    <row r="100" spans="1:1" ht="18" customHeight="1">
      <c r="A100" s="10">
        <f t="shared" si="6"/>
        <v>108</v>
      </c>
    </row>
    <row r="101" spans="1:1" ht="18" customHeight="1">
      <c r="A101" s="10">
        <f t="shared" si="6"/>
        <v>109</v>
      </c>
    </row>
    <row r="102" spans="1:1" ht="18" customHeight="1">
      <c r="A102" s="10">
        <f t="shared" si="6"/>
        <v>110</v>
      </c>
    </row>
    <row r="103" spans="1:1" ht="18" customHeight="1">
      <c r="A103" s="10">
        <f t="shared" si="6"/>
        <v>111</v>
      </c>
    </row>
    <row r="104" spans="1:1" ht="18" customHeight="1">
      <c r="A104" s="10">
        <f t="shared" si="6"/>
        <v>112</v>
      </c>
    </row>
    <row r="105" spans="1:1" ht="18" customHeight="1">
      <c r="A105" s="10">
        <f t="shared" si="6"/>
        <v>113</v>
      </c>
    </row>
    <row r="106" spans="1:1" ht="18" customHeight="1">
      <c r="A106" s="10">
        <f t="shared" si="6"/>
        <v>114</v>
      </c>
    </row>
    <row r="107" spans="1:1" ht="18" customHeight="1">
      <c r="A107" s="10">
        <f t="shared" si="6"/>
        <v>115</v>
      </c>
    </row>
    <row r="108" spans="1:1" ht="18" customHeight="1">
      <c r="A108" s="10">
        <f t="shared" si="6"/>
        <v>116</v>
      </c>
    </row>
    <row r="109" spans="1:1" ht="18" customHeight="1">
      <c r="A109" s="10">
        <f t="shared" si="6"/>
        <v>117</v>
      </c>
    </row>
    <row r="110" spans="1:1" ht="18" customHeight="1">
      <c r="A110" s="10">
        <f t="shared" si="6"/>
        <v>118</v>
      </c>
    </row>
    <row r="111" spans="1:1" ht="18" customHeight="1">
      <c r="A111" s="10">
        <f t="shared" si="6"/>
        <v>119</v>
      </c>
    </row>
    <row r="112" spans="1:1" ht="18" customHeight="1">
      <c r="A112" s="10">
        <f t="shared" si="6"/>
        <v>120</v>
      </c>
    </row>
    <row r="113" spans="1:1" ht="18" customHeight="1">
      <c r="A113" s="10">
        <f t="shared" si="6"/>
        <v>121</v>
      </c>
    </row>
    <row r="114" spans="1:1" ht="18" customHeight="1">
      <c r="A114" s="10">
        <f t="shared" si="6"/>
        <v>122</v>
      </c>
    </row>
    <row r="115" spans="1:1" ht="18" customHeight="1">
      <c r="A115" s="10">
        <f t="shared" si="6"/>
        <v>123</v>
      </c>
    </row>
    <row r="116" spans="1:1" ht="18" customHeight="1">
      <c r="A116" s="10">
        <f t="shared" si="6"/>
        <v>124</v>
      </c>
    </row>
    <row r="117" spans="1:1" ht="18" customHeight="1">
      <c r="A117" s="10">
        <f t="shared" si="6"/>
        <v>125</v>
      </c>
    </row>
    <row r="118" spans="1:1" ht="18" customHeight="1">
      <c r="A118" s="10">
        <f t="shared" si="6"/>
        <v>126</v>
      </c>
    </row>
    <row r="119" spans="1:1" ht="18" customHeight="1">
      <c r="A119" s="10">
        <f t="shared" si="6"/>
        <v>127</v>
      </c>
    </row>
    <row r="120" spans="1:1" ht="18" customHeight="1">
      <c r="A120" s="10">
        <f t="shared" si="6"/>
        <v>128</v>
      </c>
    </row>
    <row r="121" spans="1:1" ht="18" customHeight="1">
      <c r="A121" s="10">
        <f t="shared" si="6"/>
        <v>129</v>
      </c>
    </row>
    <row r="122" spans="1:1" ht="18" customHeight="1">
      <c r="A122" s="10">
        <f t="shared" si="6"/>
        <v>130</v>
      </c>
    </row>
    <row r="123" spans="1:1" ht="18" customHeight="1">
      <c r="A123" s="10">
        <f t="shared" si="6"/>
        <v>131</v>
      </c>
    </row>
    <row r="124" spans="1:1" ht="18" customHeight="1">
      <c r="A124" s="10">
        <f t="shared" si="6"/>
        <v>132</v>
      </c>
    </row>
    <row r="125" spans="1:1" ht="18" customHeight="1">
      <c r="A125" s="10">
        <f t="shared" si="6"/>
        <v>133</v>
      </c>
    </row>
    <row r="126" spans="1:1" ht="18" customHeight="1">
      <c r="A126" s="10">
        <f t="shared" si="6"/>
        <v>134</v>
      </c>
    </row>
    <row r="127" spans="1:1" ht="18" customHeight="1">
      <c r="A127" s="10">
        <f t="shared" si="6"/>
        <v>135</v>
      </c>
    </row>
    <row r="128" spans="1:1" ht="18" customHeight="1">
      <c r="A128" s="10">
        <f t="shared" si="6"/>
        <v>136</v>
      </c>
    </row>
    <row r="129" spans="1:1" ht="18" customHeight="1">
      <c r="A129" s="10">
        <f t="shared" si="6"/>
        <v>137</v>
      </c>
    </row>
    <row r="130" spans="1:1" ht="18" customHeight="1">
      <c r="A130" s="10">
        <f t="shared" si="6"/>
        <v>138</v>
      </c>
    </row>
    <row r="131" spans="1:1" ht="18" customHeight="1">
      <c r="A131" s="10">
        <f t="shared" si="6"/>
        <v>139</v>
      </c>
    </row>
    <row r="132" spans="1:1" ht="18" customHeight="1">
      <c r="A132" s="10">
        <f t="shared" si="6"/>
        <v>140</v>
      </c>
    </row>
    <row r="133" spans="1:1" ht="18" customHeight="1">
      <c r="A133" s="10">
        <f t="shared" si="6"/>
        <v>141</v>
      </c>
    </row>
    <row r="134" spans="1:1" ht="18" customHeight="1">
      <c r="A134" s="10">
        <f t="shared" ref="A134:A197" si="7">SUM(A133,1)</f>
        <v>142</v>
      </c>
    </row>
    <row r="135" spans="1:1" ht="18" customHeight="1">
      <c r="A135" s="10">
        <f t="shared" si="7"/>
        <v>143</v>
      </c>
    </row>
    <row r="136" spans="1:1" ht="18" customHeight="1">
      <c r="A136" s="10">
        <f t="shared" si="7"/>
        <v>144</v>
      </c>
    </row>
    <row r="137" spans="1:1" ht="18" customHeight="1">
      <c r="A137" s="10">
        <f t="shared" si="7"/>
        <v>145</v>
      </c>
    </row>
    <row r="138" spans="1:1" ht="18" customHeight="1">
      <c r="A138" s="10">
        <f t="shared" si="7"/>
        <v>146</v>
      </c>
    </row>
    <row r="139" spans="1:1" ht="18" customHeight="1">
      <c r="A139" s="10">
        <f t="shared" si="7"/>
        <v>147</v>
      </c>
    </row>
    <row r="140" spans="1:1" ht="18" customHeight="1">
      <c r="A140" s="10">
        <f t="shared" si="7"/>
        <v>148</v>
      </c>
    </row>
    <row r="141" spans="1:1" ht="18" customHeight="1">
      <c r="A141" s="10">
        <f t="shared" si="7"/>
        <v>149</v>
      </c>
    </row>
    <row r="142" spans="1:1" ht="18" customHeight="1">
      <c r="A142" s="10">
        <f t="shared" si="7"/>
        <v>150</v>
      </c>
    </row>
    <row r="143" spans="1:1" ht="18" customHeight="1">
      <c r="A143" s="10">
        <f t="shared" si="7"/>
        <v>151</v>
      </c>
    </row>
    <row r="144" spans="1:1" ht="18" customHeight="1">
      <c r="A144" s="10">
        <f t="shared" si="7"/>
        <v>152</v>
      </c>
    </row>
    <row r="145" spans="1:1" ht="18" customHeight="1">
      <c r="A145" s="10">
        <f t="shared" si="7"/>
        <v>153</v>
      </c>
    </row>
    <row r="146" spans="1:1" ht="18" customHeight="1">
      <c r="A146" s="10">
        <f t="shared" si="7"/>
        <v>154</v>
      </c>
    </row>
    <row r="147" spans="1:1" ht="18" customHeight="1">
      <c r="A147" s="10">
        <f t="shared" si="7"/>
        <v>155</v>
      </c>
    </row>
    <row r="148" spans="1:1" ht="18" customHeight="1">
      <c r="A148" s="10">
        <f t="shared" si="7"/>
        <v>156</v>
      </c>
    </row>
    <row r="149" spans="1:1" ht="18" customHeight="1">
      <c r="A149" s="10">
        <f t="shared" si="7"/>
        <v>157</v>
      </c>
    </row>
    <row r="150" spans="1:1" ht="18" customHeight="1">
      <c r="A150" s="10">
        <f t="shared" si="7"/>
        <v>158</v>
      </c>
    </row>
    <row r="151" spans="1:1" ht="18" customHeight="1">
      <c r="A151" s="10">
        <f t="shared" si="7"/>
        <v>159</v>
      </c>
    </row>
    <row r="152" spans="1:1" ht="18" customHeight="1">
      <c r="A152" s="10">
        <f t="shared" si="7"/>
        <v>160</v>
      </c>
    </row>
    <row r="153" spans="1:1" ht="18" customHeight="1">
      <c r="A153" s="10">
        <f t="shared" si="7"/>
        <v>161</v>
      </c>
    </row>
    <row r="154" spans="1:1" ht="18" customHeight="1">
      <c r="A154" s="10">
        <f t="shared" si="7"/>
        <v>162</v>
      </c>
    </row>
    <row r="155" spans="1:1" ht="18" customHeight="1">
      <c r="A155" s="10">
        <f t="shared" si="7"/>
        <v>163</v>
      </c>
    </row>
    <row r="156" spans="1:1" ht="18" customHeight="1">
      <c r="A156" s="10">
        <f t="shared" si="7"/>
        <v>164</v>
      </c>
    </row>
    <row r="157" spans="1:1" ht="18" customHeight="1">
      <c r="A157" s="10">
        <f t="shared" si="7"/>
        <v>165</v>
      </c>
    </row>
    <row r="158" spans="1:1" ht="18" customHeight="1">
      <c r="A158" s="10">
        <f t="shared" si="7"/>
        <v>166</v>
      </c>
    </row>
    <row r="159" spans="1:1" ht="18" customHeight="1">
      <c r="A159" s="10">
        <f t="shared" si="7"/>
        <v>167</v>
      </c>
    </row>
    <row r="160" spans="1:1" ht="18" customHeight="1">
      <c r="A160" s="10">
        <f t="shared" si="7"/>
        <v>168</v>
      </c>
    </row>
    <row r="161" spans="1:1" ht="18" customHeight="1">
      <c r="A161" s="10">
        <f t="shared" si="7"/>
        <v>169</v>
      </c>
    </row>
    <row r="162" spans="1:1" ht="18" customHeight="1">
      <c r="A162" s="10">
        <f t="shared" si="7"/>
        <v>170</v>
      </c>
    </row>
    <row r="163" spans="1:1" ht="18" customHeight="1">
      <c r="A163" s="10">
        <f t="shared" si="7"/>
        <v>171</v>
      </c>
    </row>
    <row r="164" spans="1:1" ht="18" customHeight="1">
      <c r="A164" s="10">
        <f t="shared" si="7"/>
        <v>172</v>
      </c>
    </row>
    <row r="165" spans="1:1" ht="18" customHeight="1">
      <c r="A165" s="10">
        <f t="shared" si="7"/>
        <v>173</v>
      </c>
    </row>
    <row r="166" spans="1:1" ht="18" customHeight="1">
      <c r="A166" s="10">
        <f t="shared" si="7"/>
        <v>174</v>
      </c>
    </row>
    <row r="167" spans="1:1" ht="18" customHeight="1">
      <c r="A167" s="10">
        <f t="shared" si="7"/>
        <v>175</v>
      </c>
    </row>
    <row r="168" spans="1:1" ht="18" customHeight="1">
      <c r="A168" s="10">
        <f t="shared" si="7"/>
        <v>176</v>
      </c>
    </row>
    <row r="169" spans="1:1" ht="18" customHeight="1">
      <c r="A169" s="10">
        <f t="shared" si="7"/>
        <v>177</v>
      </c>
    </row>
    <row r="170" spans="1:1" ht="18" customHeight="1">
      <c r="A170" s="10">
        <f t="shared" si="7"/>
        <v>178</v>
      </c>
    </row>
    <row r="171" spans="1:1" ht="18" customHeight="1">
      <c r="A171" s="10">
        <f t="shared" si="7"/>
        <v>179</v>
      </c>
    </row>
    <row r="172" spans="1:1" ht="18" customHeight="1">
      <c r="A172" s="10">
        <f t="shared" si="7"/>
        <v>180</v>
      </c>
    </row>
    <row r="173" spans="1:1" ht="18" customHeight="1">
      <c r="A173" s="10">
        <f t="shared" si="7"/>
        <v>181</v>
      </c>
    </row>
    <row r="174" spans="1:1" ht="18" customHeight="1">
      <c r="A174" s="10">
        <f t="shared" si="7"/>
        <v>182</v>
      </c>
    </row>
    <row r="175" spans="1:1" ht="18" customHeight="1">
      <c r="A175" s="10">
        <f t="shared" si="7"/>
        <v>183</v>
      </c>
    </row>
    <row r="176" spans="1:1" ht="18" customHeight="1">
      <c r="A176" s="10">
        <f t="shared" si="7"/>
        <v>184</v>
      </c>
    </row>
    <row r="177" spans="1:1" ht="18" customHeight="1">
      <c r="A177" s="10">
        <f t="shared" si="7"/>
        <v>185</v>
      </c>
    </row>
    <row r="178" spans="1:1" ht="18" customHeight="1">
      <c r="A178" s="10">
        <f t="shared" si="7"/>
        <v>186</v>
      </c>
    </row>
    <row r="179" spans="1:1" ht="18" customHeight="1">
      <c r="A179" s="10">
        <f t="shared" si="7"/>
        <v>187</v>
      </c>
    </row>
    <row r="180" spans="1:1" ht="18" customHeight="1">
      <c r="A180" s="10">
        <f t="shared" si="7"/>
        <v>188</v>
      </c>
    </row>
    <row r="181" spans="1:1" ht="18" customHeight="1">
      <c r="A181" s="10">
        <f t="shared" si="7"/>
        <v>189</v>
      </c>
    </row>
    <row r="182" spans="1:1" ht="18" customHeight="1">
      <c r="A182" s="10">
        <f t="shared" si="7"/>
        <v>190</v>
      </c>
    </row>
    <row r="183" spans="1:1" ht="18" customHeight="1">
      <c r="A183" s="10">
        <f t="shared" si="7"/>
        <v>191</v>
      </c>
    </row>
    <row r="184" spans="1:1" ht="18" customHeight="1">
      <c r="A184" s="10">
        <f t="shared" si="7"/>
        <v>192</v>
      </c>
    </row>
    <row r="185" spans="1:1" ht="18" customHeight="1">
      <c r="A185" s="10">
        <f t="shared" si="7"/>
        <v>193</v>
      </c>
    </row>
    <row r="186" spans="1:1" ht="18" customHeight="1">
      <c r="A186" s="10">
        <f t="shared" si="7"/>
        <v>194</v>
      </c>
    </row>
    <row r="187" spans="1:1" ht="18" customHeight="1">
      <c r="A187" s="10">
        <f t="shared" si="7"/>
        <v>195</v>
      </c>
    </row>
    <row r="188" spans="1:1" ht="18" customHeight="1">
      <c r="A188" s="10">
        <f t="shared" si="7"/>
        <v>196</v>
      </c>
    </row>
    <row r="189" spans="1:1" ht="18" customHeight="1">
      <c r="A189" s="10">
        <f t="shared" si="7"/>
        <v>197</v>
      </c>
    </row>
    <row r="190" spans="1:1" ht="18" customHeight="1">
      <c r="A190" s="10">
        <f t="shared" si="7"/>
        <v>198</v>
      </c>
    </row>
    <row r="191" spans="1:1" ht="18" customHeight="1">
      <c r="A191" s="10">
        <f t="shared" si="7"/>
        <v>199</v>
      </c>
    </row>
    <row r="192" spans="1:1" ht="18" customHeight="1">
      <c r="A192" s="10">
        <f t="shared" si="7"/>
        <v>200</v>
      </c>
    </row>
    <row r="193" spans="1:1" ht="18" customHeight="1">
      <c r="A193" s="10">
        <f t="shared" si="7"/>
        <v>201</v>
      </c>
    </row>
    <row r="194" spans="1:1" ht="18" customHeight="1">
      <c r="A194" s="10">
        <f t="shared" si="7"/>
        <v>202</v>
      </c>
    </row>
    <row r="195" spans="1:1" ht="18" customHeight="1">
      <c r="A195" s="10">
        <f t="shared" si="7"/>
        <v>203</v>
      </c>
    </row>
    <row r="196" spans="1:1" ht="18" customHeight="1">
      <c r="A196" s="10">
        <f t="shared" si="7"/>
        <v>204</v>
      </c>
    </row>
    <row r="197" spans="1:1" ht="18" customHeight="1">
      <c r="A197" s="10">
        <f t="shared" si="7"/>
        <v>205</v>
      </c>
    </row>
    <row r="198" spans="1:1" ht="18" customHeight="1">
      <c r="A198" s="10">
        <f t="shared" ref="A198:A261" si="8">SUM(A197,1)</f>
        <v>206</v>
      </c>
    </row>
    <row r="199" spans="1:1" ht="18" customHeight="1">
      <c r="A199" s="10">
        <f t="shared" si="8"/>
        <v>207</v>
      </c>
    </row>
    <row r="200" spans="1:1" ht="18" customHeight="1">
      <c r="A200" s="10">
        <f t="shared" si="8"/>
        <v>208</v>
      </c>
    </row>
    <row r="201" spans="1:1" ht="18" customHeight="1">
      <c r="A201" s="10">
        <f t="shared" si="8"/>
        <v>209</v>
      </c>
    </row>
    <row r="202" spans="1:1" ht="18" customHeight="1">
      <c r="A202" s="10">
        <f t="shared" si="8"/>
        <v>210</v>
      </c>
    </row>
    <row r="203" spans="1:1" ht="18" customHeight="1">
      <c r="A203" s="10">
        <f t="shared" si="8"/>
        <v>211</v>
      </c>
    </row>
    <row r="204" spans="1:1" ht="18" customHeight="1">
      <c r="A204" s="10">
        <f t="shared" si="8"/>
        <v>212</v>
      </c>
    </row>
    <row r="205" spans="1:1" ht="18" customHeight="1">
      <c r="A205" s="10">
        <f t="shared" si="8"/>
        <v>213</v>
      </c>
    </row>
    <row r="206" spans="1:1" ht="18" customHeight="1">
      <c r="A206" s="10">
        <f t="shared" si="8"/>
        <v>214</v>
      </c>
    </row>
    <row r="207" spans="1:1" ht="18" customHeight="1">
      <c r="A207" s="10">
        <f t="shared" si="8"/>
        <v>215</v>
      </c>
    </row>
    <row r="208" spans="1:1" ht="18" customHeight="1">
      <c r="A208" s="10">
        <f t="shared" si="8"/>
        <v>216</v>
      </c>
    </row>
    <row r="209" spans="1:1" ht="18" customHeight="1">
      <c r="A209" s="10">
        <f t="shared" si="8"/>
        <v>217</v>
      </c>
    </row>
    <row r="210" spans="1:1" ht="18" customHeight="1">
      <c r="A210" s="10">
        <f t="shared" si="8"/>
        <v>218</v>
      </c>
    </row>
    <row r="211" spans="1:1" ht="18" customHeight="1">
      <c r="A211" s="10">
        <f t="shared" si="8"/>
        <v>219</v>
      </c>
    </row>
    <row r="212" spans="1:1" ht="18" customHeight="1">
      <c r="A212" s="10">
        <f t="shared" si="8"/>
        <v>220</v>
      </c>
    </row>
    <row r="213" spans="1:1" ht="18" customHeight="1">
      <c r="A213" s="10">
        <f t="shared" si="8"/>
        <v>221</v>
      </c>
    </row>
    <row r="214" spans="1:1" ht="18" customHeight="1">
      <c r="A214" s="10">
        <f t="shared" si="8"/>
        <v>222</v>
      </c>
    </row>
    <row r="215" spans="1:1" ht="18" customHeight="1">
      <c r="A215" s="10">
        <f t="shared" si="8"/>
        <v>223</v>
      </c>
    </row>
    <row r="216" spans="1:1" ht="18" customHeight="1">
      <c r="A216" s="10">
        <f t="shared" si="8"/>
        <v>224</v>
      </c>
    </row>
    <row r="217" spans="1:1" ht="18" customHeight="1">
      <c r="A217" s="10">
        <f t="shared" si="8"/>
        <v>225</v>
      </c>
    </row>
    <row r="218" spans="1:1" ht="18" customHeight="1">
      <c r="A218" s="10">
        <f t="shared" si="8"/>
        <v>226</v>
      </c>
    </row>
    <row r="219" spans="1:1" ht="18" customHeight="1">
      <c r="A219" s="10">
        <f t="shared" si="8"/>
        <v>227</v>
      </c>
    </row>
    <row r="220" spans="1:1" ht="18" customHeight="1">
      <c r="A220" s="10">
        <f t="shared" si="8"/>
        <v>228</v>
      </c>
    </row>
    <row r="221" spans="1:1" ht="18" customHeight="1">
      <c r="A221" s="10">
        <f t="shared" si="8"/>
        <v>229</v>
      </c>
    </row>
    <row r="222" spans="1:1" ht="18" customHeight="1">
      <c r="A222" s="10">
        <f t="shared" si="8"/>
        <v>230</v>
      </c>
    </row>
    <row r="223" spans="1:1" ht="18" customHeight="1">
      <c r="A223" s="10">
        <f t="shared" si="8"/>
        <v>231</v>
      </c>
    </row>
    <row r="224" spans="1:1" ht="18" customHeight="1">
      <c r="A224" s="10">
        <f t="shared" si="8"/>
        <v>232</v>
      </c>
    </row>
    <row r="225" spans="1:1" ht="18" customHeight="1">
      <c r="A225" s="10">
        <f t="shared" si="8"/>
        <v>233</v>
      </c>
    </row>
    <row r="226" spans="1:1" ht="18" customHeight="1">
      <c r="A226" s="10">
        <f t="shared" si="8"/>
        <v>234</v>
      </c>
    </row>
    <row r="227" spans="1:1" ht="18" customHeight="1">
      <c r="A227" s="10">
        <f t="shared" si="8"/>
        <v>235</v>
      </c>
    </row>
    <row r="228" spans="1:1" ht="18" customHeight="1">
      <c r="A228" s="10">
        <f t="shared" si="8"/>
        <v>236</v>
      </c>
    </row>
    <row r="229" spans="1:1" ht="18" customHeight="1">
      <c r="A229" s="10">
        <f t="shared" si="8"/>
        <v>237</v>
      </c>
    </row>
    <row r="230" spans="1:1" ht="18" customHeight="1">
      <c r="A230" s="10">
        <f t="shared" si="8"/>
        <v>238</v>
      </c>
    </row>
    <row r="231" spans="1:1" ht="18" customHeight="1">
      <c r="A231" s="10">
        <f t="shared" si="8"/>
        <v>239</v>
      </c>
    </row>
    <row r="232" spans="1:1" ht="18" customHeight="1">
      <c r="A232" s="10">
        <f t="shared" si="8"/>
        <v>240</v>
      </c>
    </row>
    <row r="233" spans="1:1" ht="18" customHeight="1">
      <c r="A233" s="10">
        <f t="shared" si="8"/>
        <v>241</v>
      </c>
    </row>
    <row r="234" spans="1:1" ht="18" customHeight="1">
      <c r="A234" s="10">
        <f t="shared" si="8"/>
        <v>242</v>
      </c>
    </row>
    <row r="235" spans="1:1" ht="18" customHeight="1">
      <c r="A235" s="10">
        <f t="shared" si="8"/>
        <v>243</v>
      </c>
    </row>
    <row r="236" spans="1:1" ht="18" customHeight="1">
      <c r="A236" s="10">
        <f t="shared" si="8"/>
        <v>244</v>
      </c>
    </row>
    <row r="237" spans="1:1" ht="18" customHeight="1">
      <c r="A237" s="10">
        <f t="shared" si="8"/>
        <v>245</v>
      </c>
    </row>
    <row r="238" spans="1:1" ht="18" customHeight="1">
      <c r="A238" s="10">
        <f t="shared" si="8"/>
        <v>246</v>
      </c>
    </row>
    <row r="239" spans="1:1" ht="18" customHeight="1">
      <c r="A239" s="10">
        <f t="shared" si="8"/>
        <v>247</v>
      </c>
    </row>
    <row r="240" spans="1:1" ht="18" customHeight="1">
      <c r="A240" s="10">
        <f t="shared" si="8"/>
        <v>248</v>
      </c>
    </row>
    <row r="241" spans="1:1" ht="18" customHeight="1">
      <c r="A241" s="10">
        <f t="shared" si="8"/>
        <v>249</v>
      </c>
    </row>
    <row r="242" spans="1:1" ht="18" customHeight="1">
      <c r="A242" s="10">
        <f t="shared" si="8"/>
        <v>250</v>
      </c>
    </row>
    <row r="243" spans="1:1" ht="18" customHeight="1">
      <c r="A243" s="10">
        <f t="shared" si="8"/>
        <v>251</v>
      </c>
    </row>
    <row r="244" spans="1:1" ht="18" customHeight="1">
      <c r="A244" s="10">
        <f t="shared" si="8"/>
        <v>252</v>
      </c>
    </row>
    <row r="245" spans="1:1" ht="18" customHeight="1">
      <c r="A245" s="10">
        <f t="shared" si="8"/>
        <v>253</v>
      </c>
    </row>
    <row r="246" spans="1:1" ht="18" customHeight="1">
      <c r="A246" s="10">
        <f t="shared" si="8"/>
        <v>254</v>
      </c>
    </row>
    <row r="247" spans="1:1" ht="18" customHeight="1">
      <c r="A247" s="10">
        <f t="shared" si="8"/>
        <v>255</v>
      </c>
    </row>
    <row r="248" spans="1:1" ht="18" customHeight="1">
      <c r="A248" s="10">
        <f t="shared" si="8"/>
        <v>256</v>
      </c>
    </row>
    <row r="249" spans="1:1" ht="18" customHeight="1">
      <c r="A249" s="10">
        <f t="shared" si="8"/>
        <v>257</v>
      </c>
    </row>
    <row r="250" spans="1:1" ht="18" customHeight="1">
      <c r="A250" s="10">
        <f t="shared" si="8"/>
        <v>258</v>
      </c>
    </row>
    <row r="251" spans="1:1" ht="18" customHeight="1">
      <c r="A251" s="10">
        <f t="shared" si="8"/>
        <v>259</v>
      </c>
    </row>
    <row r="252" spans="1:1" ht="18" customHeight="1">
      <c r="A252" s="10">
        <f t="shared" si="8"/>
        <v>260</v>
      </c>
    </row>
    <row r="253" spans="1:1" ht="18" customHeight="1">
      <c r="A253" s="10">
        <f t="shared" si="8"/>
        <v>261</v>
      </c>
    </row>
    <row r="254" spans="1:1" ht="18" customHeight="1">
      <c r="A254" s="10">
        <f t="shared" si="8"/>
        <v>262</v>
      </c>
    </row>
    <row r="255" spans="1:1" ht="18" customHeight="1">
      <c r="A255" s="10">
        <f t="shared" si="8"/>
        <v>263</v>
      </c>
    </row>
    <row r="256" spans="1:1" ht="18" customHeight="1">
      <c r="A256" s="10">
        <f t="shared" si="8"/>
        <v>264</v>
      </c>
    </row>
    <row r="257" spans="1:1" ht="18" customHeight="1">
      <c r="A257" s="10">
        <f t="shared" si="8"/>
        <v>265</v>
      </c>
    </row>
    <row r="258" spans="1:1" ht="18" customHeight="1">
      <c r="A258" s="10">
        <f t="shared" si="8"/>
        <v>266</v>
      </c>
    </row>
    <row r="259" spans="1:1" ht="18" customHeight="1">
      <c r="A259" s="10">
        <f t="shared" si="8"/>
        <v>267</v>
      </c>
    </row>
    <row r="260" spans="1:1" ht="18" customHeight="1">
      <c r="A260" s="10">
        <f t="shared" si="8"/>
        <v>268</v>
      </c>
    </row>
    <row r="261" spans="1:1" ht="18" customHeight="1">
      <c r="A261" s="10">
        <f t="shared" si="8"/>
        <v>269</v>
      </c>
    </row>
    <row r="262" spans="1:1" ht="18" customHeight="1">
      <c r="A262" s="10">
        <f t="shared" ref="A262:A325" si="9">SUM(A261,1)</f>
        <v>270</v>
      </c>
    </row>
    <row r="263" spans="1:1" ht="18" customHeight="1">
      <c r="A263" s="10">
        <f t="shared" si="9"/>
        <v>271</v>
      </c>
    </row>
    <row r="264" spans="1:1" ht="18" customHeight="1">
      <c r="A264" s="10">
        <f t="shared" si="9"/>
        <v>272</v>
      </c>
    </row>
    <row r="265" spans="1:1" ht="18" customHeight="1">
      <c r="A265" s="10">
        <f t="shared" si="9"/>
        <v>273</v>
      </c>
    </row>
    <row r="266" spans="1:1" ht="18" customHeight="1">
      <c r="A266" s="10">
        <f t="shared" si="9"/>
        <v>274</v>
      </c>
    </row>
    <row r="267" spans="1:1" ht="18" customHeight="1">
      <c r="A267" s="10">
        <f t="shared" si="9"/>
        <v>275</v>
      </c>
    </row>
    <row r="268" spans="1:1" ht="18" customHeight="1">
      <c r="A268" s="10">
        <f t="shared" si="9"/>
        <v>276</v>
      </c>
    </row>
    <row r="269" spans="1:1" ht="18" customHeight="1">
      <c r="A269" s="10">
        <f t="shared" si="9"/>
        <v>277</v>
      </c>
    </row>
    <row r="270" spans="1:1" ht="18" customHeight="1">
      <c r="A270" s="10">
        <f t="shared" si="9"/>
        <v>278</v>
      </c>
    </row>
    <row r="271" spans="1:1" ht="18" customHeight="1">
      <c r="A271" s="10">
        <f t="shared" si="9"/>
        <v>279</v>
      </c>
    </row>
    <row r="272" spans="1:1" ht="18" customHeight="1">
      <c r="A272" s="10">
        <f t="shared" si="9"/>
        <v>280</v>
      </c>
    </row>
    <row r="273" spans="1:1" ht="18" customHeight="1">
      <c r="A273" s="10">
        <f t="shared" si="9"/>
        <v>281</v>
      </c>
    </row>
    <row r="274" spans="1:1" ht="18" customHeight="1">
      <c r="A274" s="10">
        <f t="shared" si="9"/>
        <v>282</v>
      </c>
    </row>
    <row r="275" spans="1:1" ht="18" customHeight="1">
      <c r="A275" s="10">
        <f t="shared" si="9"/>
        <v>283</v>
      </c>
    </row>
    <row r="276" spans="1:1" ht="18" customHeight="1">
      <c r="A276" s="10">
        <f t="shared" si="9"/>
        <v>284</v>
      </c>
    </row>
    <row r="277" spans="1:1" ht="18" customHeight="1">
      <c r="A277" s="10">
        <f t="shared" si="9"/>
        <v>285</v>
      </c>
    </row>
    <row r="278" spans="1:1" ht="18" customHeight="1">
      <c r="A278" s="10">
        <f t="shared" si="9"/>
        <v>286</v>
      </c>
    </row>
    <row r="279" spans="1:1" ht="18" customHeight="1">
      <c r="A279" s="10">
        <f t="shared" si="9"/>
        <v>287</v>
      </c>
    </row>
    <row r="280" spans="1:1" ht="18" customHeight="1">
      <c r="A280" s="10">
        <f t="shared" si="9"/>
        <v>288</v>
      </c>
    </row>
    <row r="281" spans="1:1" ht="18" customHeight="1">
      <c r="A281" s="10">
        <f t="shared" si="9"/>
        <v>289</v>
      </c>
    </row>
    <row r="282" spans="1:1" ht="18" customHeight="1">
      <c r="A282" s="10">
        <f t="shared" si="9"/>
        <v>290</v>
      </c>
    </row>
    <row r="283" spans="1:1" ht="18" customHeight="1">
      <c r="A283" s="10">
        <f t="shared" si="9"/>
        <v>291</v>
      </c>
    </row>
    <row r="284" spans="1:1" ht="18" customHeight="1">
      <c r="A284" s="10">
        <f t="shared" si="9"/>
        <v>292</v>
      </c>
    </row>
    <row r="285" spans="1:1" ht="18" customHeight="1">
      <c r="A285" s="10">
        <f t="shared" si="9"/>
        <v>293</v>
      </c>
    </row>
    <row r="286" spans="1:1" ht="18" customHeight="1">
      <c r="A286" s="10">
        <f t="shared" si="9"/>
        <v>294</v>
      </c>
    </row>
    <row r="287" spans="1:1" ht="18" customHeight="1">
      <c r="A287" s="10">
        <f t="shared" si="9"/>
        <v>295</v>
      </c>
    </row>
    <row r="288" spans="1:1" ht="18" customHeight="1">
      <c r="A288" s="10">
        <f t="shared" si="9"/>
        <v>296</v>
      </c>
    </row>
    <row r="289" spans="1:1" ht="18" customHeight="1">
      <c r="A289" s="10">
        <f t="shared" si="9"/>
        <v>297</v>
      </c>
    </row>
    <row r="290" spans="1:1" ht="18" customHeight="1">
      <c r="A290" s="10">
        <f t="shared" si="9"/>
        <v>298</v>
      </c>
    </row>
    <row r="291" spans="1:1" ht="18" customHeight="1">
      <c r="A291" s="10">
        <f t="shared" si="9"/>
        <v>299</v>
      </c>
    </row>
    <row r="292" spans="1:1" ht="18" customHeight="1">
      <c r="A292" s="10">
        <f t="shared" si="9"/>
        <v>300</v>
      </c>
    </row>
    <row r="293" spans="1:1" ht="18" customHeight="1">
      <c r="A293" s="10">
        <f t="shared" si="9"/>
        <v>301</v>
      </c>
    </row>
    <row r="294" spans="1:1" ht="18" customHeight="1">
      <c r="A294" s="10">
        <f t="shared" si="9"/>
        <v>302</v>
      </c>
    </row>
    <row r="295" spans="1:1" ht="18" customHeight="1">
      <c r="A295" s="10">
        <f t="shared" si="9"/>
        <v>303</v>
      </c>
    </row>
    <row r="296" spans="1:1" ht="18" customHeight="1">
      <c r="A296" s="10">
        <f t="shared" si="9"/>
        <v>304</v>
      </c>
    </row>
    <row r="297" spans="1:1" ht="18" customHeight="1">
      <c r="A297" s="10">
        <f t="shared" si="9"/>
        <v>305</v>
      </c>
    </row>
    <row r="298" spans="1:1" ht="18" customHeight="1">
      <c r="A298" s="10">
        <f t="shared" si="9"/>
        <v>306</v>
      </c>
    </row>
    <row r="299" spans="1:1" ht="18" customHeight="1">
      <c r="A299" s="10">
        <f t="shared" si="9"/>
        <v>307</v>
      </c>
    </row>
    <row r="300" spans="1:1" ht="18" customHeight="1">
      <c r="A300" s="10">
        <f t="shared" si="9"/>
        <v>308</v>
      </c>
    </row>
    <row r="301" spans="1:1" ht="18" customHeight="1">
      <c r="A301" s="10">
        <f t="shared" si="9"/>
        <v>309</v>
      </c>
    </row>
    <row r="302" spans="1:1" ht="18" customHeight="1">
      <c r="A302" s="10">
        <f t="shared" si="9"/>
        <v>310</v>
      </c>
    </row>
    <row r="303" spans="1:1" ht="18" customHeight="1">
      <c r="A303" s="10">
        <f t="shared" si="9"/>
        <v>311</v>
      </c>
    </row>
    <row r="304" spans="1:1" ht="18" customHeight="1">
      <c r="A304" s="10">
        <f t="shared" si="9"/>
        <v>312</v>
      </c>
    </row>
    <row r="305" spans="1:1" ht="18" customHeight="1">
      <c r="A305" s="10">
        <f t="shared" si="9"/>
        <v>313</v>
      </c>
    </row>
    <row r="306" spans="1:1" ht="18" customHeight="1">
      <c r="A306" s="10">
        <f t="shared" si="9"/>
        <v>314</v>
      </c>
    </row>
    <row r="307" spans="1:1" ht="18" customHeight="1">
      <c r="A307" s="10">
        <f t="shared" si="9"/>
        <v>315</v>
      </c>
    </row>
    <row r="308" spans="1:1" ht="18" customHeight="1">
      <c r="A308" s="10">
        <f t="shared" si="9"/>
        <v>316</v>
      </c>
    </row>
    <row r="309" spans="1:1" ht="18" customHeight="1">
      <c r="A309" s="10">
        <f t="shared" si="9"/>
        <v>317</v>
      </c>
    </row>
    <row r="310" spans="1:1" ht="18" customHeight="1">
      <c r="A310" s="10">
        <f t="shared" si="9"/>
        <v>318</v>
      </c>
    </row>
    <row r="311" spans="1:1" ht="18" customHeight="1">
      <c r="A311" s="10">
        <f t="shared" si="9"/>
        <v>319</v>
      </c>
    </row>
    <row r="312" spans="1:1" ht="18" customHeight="1">
      <c r="A312" s="10">
        <f t="shared" si="9"/>
        <v>320</v>
      </c>
    </row>
    <row r="313" spans="1:1" ht="18" customHeight="1">
      <c r="A313" s="10">
        <f t="shared" si="9"/>
        <v>321</v>
      </c>
    </row>
    <row r="314" spans="1:1" ht="18" customHeight="1">
      <c r="A314" s="10">
        <f t="shared" si="9"/>
        <v>322</v>
      </c>
    </row>
    <row r="315" spans="1:1" ht="18" customHeight="1">
      <c r="A315" s="10">
        <f t="shared" si="9"/>
        <v>323</v>
      </c>
    </row>
    <row r="316" spans="1:1" ht="18" customHeight="1">
      <c r="A316" s="10">
        <f t="shared" si="9"/>
        <v>324</v>
      </c>
    </row>
    <row r="317" spans="1:1" ht="18" customHeight="1">
      <c r="A317" s="10">
        <f t="shared" si="9"/>
        <v>325</v>
      </c>
    </row>
    <row r="318" spans="1:1" ht="18" customHeight="1">
      <c r="A318" s="10">
        <f t="shared" si="9"/>
        <v>326</v>
      </c>
    </row>
    <row r="319" spans="1:1" ht="18" customHeight="1">
      <c r="A319" s="10">
        <f t="shared" si="9"/>
        <v>327</v>
      </c>
    </row>
    <row r="320" spans="1:1" ht="18" customHeight="1">
      <c r="A320" s="10">
        <f t="shared" si="9"/>
        <v>328</v>
      </c>
    </row>
    <row r="321" spans="1:1" ht="18" customHeight="1">
      <c r="A321" s="10">
        <f t="shared" si="9"/>
        <v>329</v>
      </c>
    </row>
    <row r="322" spans="1:1" ht="18" customHeight="1">
      <c r="A322" s="10">
        <f t="shared" si="9"/>
        <v>330</v>
      </c>
    </row>
    <row r="323" spans="1:1" ht="18" customHeight="1">
      <c r="A323" s="10">
        <f t="shared" si="9"/>
        <v>331</v>
      </c>
    </row>
    <row r="324" spans="1:1" ht="18" customHeight="1">
      <c r="A324" s="10">
        <f t="shared" si="9"/>
        <v>332</v>
      </c>
    </row>
    <row r="325" spans="1:1" ht="18" customHeight="1">
      <c r="A325" s="10">
        <f t="shared" si="9"/>
        <v>333</v>
      </c>
    </row>
    <row r="326" spans="1:1" ht="18" customHeight="1">
      <c r="A326" s="10">
        <f t="shared" ref="A326:A389" si="10">SUM(A325,1)</f>
        <v>334</v>
      </c>
    </row>
    <row r="327" spans="1:1" ht="18" customHeight="1">
      <c r="A327" s="10">
        <f t="shared" si="10"/>
        <v>335</v>
      </c>
    </row>
    <row r="328" spans="1:1" ht="18" customHeight="1">
      <c r="A328" s="10">
        <f t="shared" si="10"/>
        <v>336</v>
      </c>
    </row>
    <row r="329" spans="1:1" ht="18" customHeight="1">
      <c r="A329" s="10">
        <f t="shared" si="10"/>
        <v>337</v>
      </c>
    </row>
    <row r="330" spans="1:1" ht="18" customHeight="1">
      <c r="A330" s="10">
        <f t="shared" si="10"/>
        <v>338</v>
      </c>
    </row>
    <row r="331" spans="1:1" ht="18" customHeight="1">
      <c r="A331" s="10">
        <f t="shared" si="10"/>
        <v>339</v>
      </c>
    </row>
    <row r="332" spans="1:1" ht="18" customHeight="1">
      <c r="A332" s="10">
        <f t="shared" si="10"/>
        <v>340</v>
      </c>
    </row>
    <row r="333" spans="1:1" ht="18" customHeight="1">
      <c r="A333" s="10">
        <f t="shared" si="10"/>
        <v>341</v>
      </c>
    </row>
    <row r="334" spans="1:1" ht="18" customHeight="1">
      <c r="A334" s="10">
        <f t="shared" si="10"/>
        <v>342</v>
      </c>
    </row>
    <row r="335" spans="1:1" ht="18" customHeight="1">
      <c r="A335" s="10">
        <f t="shared" si="10"/>
        <v>343</v>
      </c>
    </row>
    <row r="336" spans="1:1" ht="18" customHeight="1">
      <c r="A336" s="10">
        <f t="shared" si="10"/>
        <v>344</v>
      </c>
    </row>
    <row r="337" spans="1:1" ht="18" customHeight="1">
      <c r="A337" s="10">
        <f t="shared" si="10"/>
        <v>345</v>
      </c>
    </row>
    <row r="338" spans="1:1" ht="18" customHeight="1">
      <c r="A338" s="10">
        <f t="shared" si="10"/>
        <v>346</v>
      </c>
    </row>
    <row r="339" spans="1:1" ht="18" customHeight="1">
      <c r="A339" s="10">
        <f t="shared" si="10"/>
        <v>347</v>
      </c>
    </row>
    <row r="340" spans="1:1" ht="18" customHeight="1">
      <c r="A340" s="10">
        <f t="shared" si="10"/>
        <v>348</v>
      </c>
    </row>
    <row r="341" spans="1:1" ht="18" customHeight="1">
      <c r="A341" s="10">
        <f t="shared" si="10"/>
        <v>349</v>
      </c>
    </row>
    <row r="342" spans="1:1" ht="18" customHeight="1">
      <c r="A342" s="10">
        <f t="shared" si="10"/>
        <v>350</v>
      </c>
    </row>
    <row r="343" spans="1:1" ht="18" customHeight="1">
      <c r="A343" s="10">
        <f t="shared" si="10"/>
        <v>351</v>
      </c>
    </row>
    <row r="344" spans="1:1" ht="18" customHeight="1">
      <c r="A344" s="10">
        <f t="shared" si="10"/>
        <v>352</v>
      </c>
    </row>
    <row r="345" spans="1:1" ht="18" customHeight="1">
      <c r="A345" s="10">
        <f t="shared" si="10"/>
        <v>353</v>
      </c>
    </row>
    <row r="346" spans="1:1" ht="18" customHeight="1">
      <c r="A346" s="10">
        <f t="shared" si="10"/>
        <v>354</v>
      </c>
    </row>
    <row r="347" spans="1:1" ht="18" customHeight="1">
      <c r="A347" s="10">
        <f t="shared" si="10"/>
        <v>355</v>
      </c>
    </row>
    <row r="348" spans="1:1" ht="18" customHeight="1">
      <c r="A348" s="10">
        <f t="shared" si="10"/>
        <v>356</v>
      </c>
    </row>
    <row r="349" spans="1:1" ht="18" customHeight="1">
      <c r="A349" s="10">
        <f t="shared" si="10"/>
        <v>357</v>
      </c>
    </row>
    <row r="350" spans="1:1" ht="18" customHeight="1">
      <c r="A350" s="10">
        <f t="shared" si="10"/>
        <v>358</v>
      </c>
    </row>
    <row r="351" spans="1:1" ht="18" customHeight="1">
      <c r="A351" s="10">
        <f t="shared" si="10"/>
        <v>359</v>
      </c>
    </row>
    <row r="352" spans="1:1" ht="18" customHeight="1">
      <c r="A352" s="10">
        <f t="shared" si="10"/>
        <v>360</v>
      </c>
    </row>
    <row r="353" spans="1:1" ht="18" customHeight="1">
      <c r="A353" s="10">
        <f t="shared" si="10"/>
        <v>361</v>
      </c>
    </row>
    <row r="354" spans="1:1" ht="18" customHeight="1">
      <c r="A354" s="10">
        <f t="shared" si="10"/>
        <v>362</v>
      </c>
    </row>
    <row r="355" spans="1:1" ht="18" customHeight="1">
      <c r="A355" s="10">
        <f t="shared" si="10"/>
        <v>363</v>
      </c>
    </row>
    <row r="356" spans="1:1" ht="18" customHeight="1">
      <c r="A356" s="10">
        <f t="shared" si="10"/>
        <v>364</v>
      </c>
    </row>
    <row r="357" spans="1:1" ht="18" customHeight="1">
      <c r="A357" s="10">
        <f t="shared" si="10"/>
        <v>365</v>
      </c>
    </row>
    <row r="358" spans="1:1" ht="18" customHeight="1">
      <c r="A358" s="10">
        <f t="shared" si="10"/>
        <v>366</v>
      </c>
    </row>
    <row r="359" spans="1:1" ht="18" customHeight="1">
      <c r="A359" s="10">
        <f t="shared" si="10"/>
        <v>367</v>
      </c>
    </row>
    <row r="360" spans="1:1" ht="18" customHeight="1">
      <c r="A360" s="10">
        <f t="shared" si="10"/>
        <v>368</v>
      </c>
    </row>
    <row r="361" spans="1:1" ht="18" customHeight="1">
      <c r="A361" s="10">
        <f t="shared" si="10"/>
        <v>369</v>
      </c>
    </row>
    <row r="362" spans="1:1" ht="18" customHeight="1">
      <c r="A362" s="10">
        <f t="shared" si="10"/>
        <v>370</v>
      </c>
    </row>
    <row r="363" spans="1:1" ht="18" customHeight="1">
      <c r="A363" s="10">
        <f t="shared" si="10"/>
        <v>371</v>
      </c>
    </row>
    <row r="364" spans="1:1" ht="18" customHeight="1">
      <c r="A364" s="10">
        <f t="shared" si="10"/>
        <v>372</v>
      </c>
    </row>
    <row r="365" spans="1:1" ht="18" customHeight="1">
      <c r="A365" s="10">
        <f t="shared" si="10"/>
        <v>373</v>
      </c>
    </row>
    <row r="366" spans="1:1" ht="18" customHeight="1">
      <c r="A366" s="10">
        <f t="shared" si="10"/>
        <v>374</v>
      </c>
    </row>
    <row r="367" spans="1:1" ht="18" customHeight="1">
      <c r="A367" s="10">
        <f t="shared" si="10"/>
        <v>375</v>
      </c>
    </row>
    <row r="368" spans="1:1" ht="18" customHeight="1">
      <c r="A368" s="10">
        <f t="shared" si="10"/>
        <v>376</v>
      </c>
    </row>
    <row r="369" spans="1:1" ht="18" customHeight="1">
      <c r="A369" s="10">
        <f t="shared" si="10"/>
        <v>377</v>
      </c>
    </row>
    <row r="370" spans="1:1" ht="18" customHeight="1">
      <c r="A370" s="10">
        <f t="shared" si="10"/>
        <v>378</v>
      </c>
    </row>
    <row r="371" spans="1:1" ht="18" customHeight="1">
      <c r="A371" s="10">
        <f t="shared" si="10"/>
        <v>379</v>
      </c>
    </row>
    <row r="372" spans="1:1" ht="18" customHeight="1">
      <c r="A372" s="10">
        <f t="shared" si="10"/>
        <v>380</v>
      </c>
    </row>
    <row r="373" spans="1:1" ht="18" customHeight="1">
      <c r="A373" s="10">
        <f t="shared" si="10"/>
        <v>381</v>
      </c>
    </row>
    <row r="374" spans="1:1" ht="18" customHeight="1">
      <c r="A374" s="10">
        <f t="shared" si="10"/>
        <v>382</v>
      </c>
    </row>
    <row r="375" spans="1:1" ht="18" customHeight="1">
      <c r="A375" s="10">
        <f t="shared" si="10"/>
        <v>383</v>
      </c>
    </row>
    <row r="376" spans="1:1" ht="18" customHeight="1">
      <c r="A376" s="10">
        <f t="shared" si="10"/>
        <v>384</v>
      </c>
    </row>
    <row r="377" spans="1:1" ht="18" customHeight="1">
      <c r="A377" s="10">
        <f t="shared" si="10"/>
        <v>385</v>
      </c>
    </row>
    <row r="378" spans="1:1" ht="18" customHeight="1">
      <c r="A378" s="10">
        <f t="shared" si="10"/>
        <v>386</v>
      </c>
    </row>
    <row r="379" spans="1:1" ht="18" customHeight="1">
      <c r="A379" s="10">
        <f t="shared" si="10"/>
        <v>387</v>
      </c>
    </row>
    <row r="380" spans="1:1" ht="18" customHeight="1">
      <c r="A380" s="10">
        <f t="shared" si="10"/>
        <v>388</v>
      </c>
    </row>
    <row r="381" spans="1:1" ht="18" customHeight="1">
      <c r="A381" s="10">
        <f t="shared" si="10"/>
        <v>389</v>
      </c>
    </row>
    <row r="382" spans="1:1" ht="18" customHeight="1">
      <c r="A382" s="10">
        <f t="shared" si="10"/>
        <v>390</v>
      </c>
    </row>
    <row r="383" spans="1:1" ht="18" customHeight="1">
      <c r="A383" s="10">
        <f t="shared" si="10"/>
        <v>391</v>
      </c>
    </row>
    <row r="384" spans="1:1" ht="18" customHeight="1">
      <c r="A384" s="10">
        <f t="shared" si="10"/>
        <v>392</v>
      </c>
    </row>
    <row r="385" spans="1:1" ht="18" customHeight="1">
      <c r="A385" s="10">
        <f t="shared" si="10"/>
        <v>393</v>
      </c>
    </row>
    <row r="386" spans="1:1" ht="18" customHeight="1">
      <c r="A386" s="10">
        <f t="shared" si="10"/>
        <v>394</v>
      </c>
    </row>
    <row r="387" spans="1:1" ht="18" customHeight="1">
      <c r="A387" s="10">
        <f t="shared" si="10"/>
        <v>395</v>
      </c>
    </row>
    <row r="388" spans="1:1" ht="18" customHeight="1">
      <c r="A388" s="10">
        <f t="shared" si="10"/>
        <v>396</v>
      </c>
    </row>
    <row r="389" spans="1:1" ht="18" customHeight="1">
      <c r="A389" s="10">
        <f t="shared" si="10"/>
        <v>397</v>
      </c>
    </row>
    <row r="390" spans="1:1" ht="18" customHeight="1">
      <c r="A390" s="10">
        <f t="shared" ref="A390:A453" si="11">SUM(A389,1)</f>
        <v>398</v>
      </c>
    </row>
    <row r="391" spans="1:1" ht="18" customHeight="1">
      <c r="A391" s="10">
        <f t="shared" si="11"/>
        <v>399</v>
      </c>
    </row>
    <row r="392" spans="1:1" ht="18" customHeight="1">
      <c r="A392" s="10">
        <f t="shared" si="11"/>
        <v>400</v>
      </c>
    </row>
    <row r="393" spans="1:1" ht="18" customHeight="1">
      <c r="A393" s="10">
        <f t="shared" si="11"/>
        <v>401</v>
      </c>
    </row>
    <row r="394" spans="1:1" ht="18" customHeight="1">
      <c r="A394" s="10">
        <f t="shared" si="11"/>
        <v>402</v>
      </c>
    </row>
    <row r="395" spans="1:1" ht="18" customHeight="1">
      <c r="A395" s="10">
        <f t="shared" si="11"/>
        <v>403</v>
      </c>
    </row>
    <row r="396" spans="1:1" ht="18" customHeight="1">
      <c r="A396" s="10">
        <f t="shared" si="11"/>
        <v>404</v>
      </c>
    </row>
    <row r="397" spans="1:1" ht="18" customHeight="1">
      <c r="A397" s="10">
        <f t="shared" si="11"/>
        <v>405</v>
      </c>
    </row>
    <row r="398" spans="1:1" ht="18" customHeight="1">
      <c r="A398" s="10">
        <f t="shared" si="11"/>
        <v>406</v>
      </c>
    </row>
    <row r="399" spans="1:1" ht="18" customHeight="1">
      <c r="A399" s="10">
        <f t="shared" si="11"/>
        <v>407</v>
      </c>
    </row>
    <row r="400" spans="1:1" ht="18" customHeight="1">
      <c r="A400" s="10">
        <f t="shared" si="11"/>
        <v>408</v>
      </c>
    </row>
    <row r="401" spans="1:1" ht="18" customHeight="1">
      <c r="A401" s="10">
        <f t="shared" si="11"/>
        <v>409</v>
      </c>
    </row>
    <row r="402" spans="1:1" ht="18" customHeight="1">
      <c r="A402" s="10">
        <f t="shared" si="11"/>
        <v>410</v>
      </c>
    </row>
    <row r="403" spans="1:1" ht="18" customHeight="1">
      <c r="A403" s="10">
        <f t="shared" si="11"/>
        <v>411</v>
      </c>
    </row>
    <row r="404" spans="1:1" ht="18" customHeight="1">
      <c r="A404" s="10">
        <f t="shared" si="11"/>
        <v>412</v>
      </c>
    </row>
    <row r="405" spans="1:1" ht="18" customHeight="1">
      <c r="A405" s="10">
        <f t="shared" si="11"/>
        <v>413</v>
      </c>
    </row>
    <row r="406" spans="1:1" ht="18" customHeight="1">
      <c r="A406" s="10">
        <f t="shared" si="11"/>
        <v>414</v>
      </c>
    </row>
    <row r="407" spans="1:1" ht="18" customHeight="1">
      <c r="A407" s="10">
        <f t="shared" si="11"/>
        <v>415</v>
      </c>
    </row>
    <row r="408" spans="1:1" ht="18" customHeight="1">
      <c r="A408" s="10">
        <f t="shared" si="11"/>
        <v>416</v>
      </c>
    </row>
    <row r="409" spans="1:1" ht="18" customHeight="1">
      <c r="A409" s="10">
        <f t="shared" si="11"/>
        <v>417</v>
      </c>
    </row>
    <row r="410" spans="1:1" ht="18" customHeight="1">
      <c r="A410" s="10">
        <f t="shared" si="11"/>
        <v>418</v>
      </c>
    </row>
    <row r="411" spans="1:1" ht="18" customHeight="1">
      <c r="A411" s="10">
        <f t="shared" si="11"/>
        <v>419</v>
      </c>
    </row>
    <row r="412" spans="1:1" ht="18" customHeight="1">
      <c r="A412" s="10">
        <f t="shared" si="11"/>
        <v>420</v>
      </c>
    </row>
    <row r="413" spans="1:1" ht="18" customHeight="1">
      <c r="A413" s="10">
        <f t="shared" si="11"/>
        <v>421</v>
      </c>
    </row>
    <row r="414" spans="1:1" ht="18" customHeight="1">
      <c r="A414" s="10">
        <f t="shared" si="11"/>
        <v>422</v>
      </c>
    </row>
    <row r="415" spans="1:1" ht="18" customHeight="1">
      <c r="A415" s="10">
        <f t="shared" si="11"/>
        <v>423</v>
      </c>
    </row>
    <row r="416" spans="1:1" ht="18" customHeight="1">
      <c r="A416" s="10">
        <f t="shared" si="11"/>
        <v>424</v>
      </c>
    </row>
    <row r="417" spans="1:1" ht="18" customHeight="1">
      <c r="A417" s="10">
        <f t="shared" si="11"/>
        <v>425</v>
      </c>
    </row>
    <row r="418" spans="1:1" ht="18" customHeight="1">
      <c r="A418" s="10">
        <f t="shared" si="11"/>
        <v>426</v>
      </c>
    </row>
    <row r="419" spans="1:1" ht="18" customHeight="1">
      <c r="A419" s="10">
        <f t="shared" si="11"/>
        <v>427</v>
      </c>
    </row>
    <row r="420" spans="1:1" ht="18" customHeight="1">
      <c r="A420" s="10">
        <f t="shared" si="11"/>
        <v>428</v>
      </c>
    </row>
    <row r="421" spans="1:1" ht="18" customHeight="1">
      <c r="A421" s="10">
        <f t="shared" si="11"/>
        <v>429</v>
      </c>
    </row>
    <row r="422" spans="1:1" ht="18" customHeight="1">
      <c r="A422" s="10">
        <f t="shared" si="11"/>
        <v>430</v>
      </c>
    </row>
    <row r="423" spans="1:1" ht="18" customHeight="1">
      <c r="A423" s="10">
        <f t="shared" si="11"/>
        <v>431</v>
      </c>
    </row>
    <row r="424" spans="1:1" ht="18" customHeight="1">
      <c r="A424" s="10">
        <f t="shared" si="11"/>
        <v>432</v>
      </c>
    </row>
    <row r="425" spans="1:1" ht="18" customHeight="1">
      <c r="A425" s="10">
        <f t="shared" si="11"/>
        <v>433</v>
      </c>
    </row>
    <row r="426" spans="1:1" ht="18" customHeight="1">
      <c r="A426" s="10">
        <f t="shared" si="11"/>
        <v>434</v>
      </c>
    </row>
    <row r="427" spans="1:1" ht="18" customHeight="1">
      <c r="A427" s="10">
        <f t="shared" si="11"/>
        <v>435</v>
      </c>
    </row>
    <row r="428" spans="1:1" ht="18" customHeight="1">
      <c r="A428" s="10">
        <f t="shared" si="11"/>
        <v>436</v>
      </c>
    </row>
    <row r="429" spans="1:1" ht="18" customHeight="1">
      <c r="A429" s="10">
        <f t="shared" si="11"/>
        <v>437</v>
      </c>
    </row>
    <row r="430" spans="1:1" ht="18" customHeight="1">
      <c r="A430" s="10">
        <f t="shared" si="11"/>
        <v>438</v>
      </c>
    </row>
    <row r="431" spans="1:1" ht="18" customHeight="1">
      <c r="A431" s="10">
        <f t="shared" si="11"/>
        <v>439</v>
      </c>
    </row>
    <row r="432" spans="1:1" ht="18" customHeight="1">
      <c r="A432" s="10">
        <f t="shared" si="11"/>
        <v>440</v>
      </c>
    </row>
    <row r="433" spans="1:1" ht="18" customHeight="1">
      <c r="A433" s="10">
        <f t="shared" si="11"/>
        <v>441</v>
      </c>
    </row>
    <row r="434" spans="1:1" ht="18" customHeight="1">
      <c r="A434" s="10">
        <f t="shared" si="11"/>
        <v>442</v>
      </c>
    </row>
    <row r="435" spans="1:1" ht="18" customHeight="1">
      <c r="A435" s="10">
        <f t="shared" si="11"/>
        <v>443</v>
      </c>
    </row>
    <row r="436" spans="1:1" ht="18" customHeight="1">
      <c r="A436" s="10">
        <f t="shared" si="11"/>
        <v>444</v>
      </c>
    </row>
    <row r="437" spans="1:1" ht="18" customHeight="1">
      <c r="A437" s="10">
        <f t="shared" si="11"/>
        <v>445</v>
      </c>
    </row>
    <row r="438" spans="1:1" ht="18" customHeight="1">
      <c r="A438" s="10">
        <f t="shared" si="11"/>
        <v>446</v>
      </c>
    </row>
    <row r="439" spans="1:1" ht="18" customHeight="1">
      <c r="A439" s="10">
        <f t="shared" si="11"/>
        <v>447</v>
      </c>
    </row>
    <row r="440" spans="1:1" ht="18" customHeight="1">
      <c r="A440" s="10">
        <f t="shared" si="11"/>
        <v>448</v>
      </c>
    </row>
    <row r="441" spans="1:1" ht="18" customHeight="1">
      <c r="A441" s="10">
        <f t="shared" si="11"/>
        <v>449</v>
      </c>
    </row>
    <row r="442" spans="1:1" ht="18" customHeight="1">
      <c r="A442" s="10">
        <f t="shared" si="11"/>
        <v>450</v>
      </c>
    </row>
    <row r="443" spans="1:1" ht="18" customHeight="1">
      <c r="A443" s="10">
        <f t="shared" si="11"/>
        <v>451</v>
      </c>
    </row>
    <row r="444" spans="1:1" ht="18" customHeight="1">
      <c r="A444" s="10">
        <f t="shared" si="11"/>
        <v>452</v>
      </c>
    </row>
    <row r="445" spans="1:1" ht="18" customHeight="1">
      <c r="A445" s="10">
        <f t="shared" si="11"/>
        <v>453</v>
      </c>
    </row>
    <row r="446" spans="1:1" ht="18" customHeight="1">
      <c r="A446" s="10">
        <f t="shared" si="11"/>
        <v>454</v>
      </c>
    </row>
    <row r="447" spans="1:1" ht="18" customHeight="1">
      <c r="A447" s="10">
        <f t="shared" si="11"/>
        <v>455</v>
      </c>
    </row>
    <row r="448" spans="1:1" ht="18" customHeight="1">
      <c r="A448" s="10">
        <f t="shared" si="11"/>
        <v>456</v>
      </c>
    </row>
    <row r="449" spans="1:1" ht="18" customHeight="1">
      <c r="A449" s="10">
        <f t="shared" si="11"/>
        <v>457</v>
      </c>
    </row>
    <row r="450" spans="1:1" ht="18" customHeight="1">
      <c r="A450" s="10">
        <f t="shared" si="11"/>
        <v>458</v>
      </c>
    </row>
    <row r="451" spans="1:1" ht="18" customHeight="1">
      <c r="A451" s="10">
        <f t="shared" si="11"/>
        <v>459</v>
      </c>
    </row>
    <row r="452" spans="1:1" ht="18" customHeight="1">
      <c r="A452" s="10">
        <f t="shared" si="11"/>
        <v>460</v>
      </c>
    </row>
    <row r="453" spans="1:1" ht="18" customHeight="1">
      <c r="A453" s="10">
        <f t="shared" si="11"/>
        <v>461</v>
      </c>
    </row>
    <row r="454" spans="1:1" ht="18" customHeight="1">
      <c r="A454" s="10">
        <f t="shared" ref="A454:A517" si="12">SUM(A453,1)</f>
        <v>462</v>
      </c>
    </row>
    <row r="455" spans="1:1" ht="18" customHeight="1">
      <c r="A455" s="10">
        <f t="shared" si="12"/>
        <v>463</v>
      </c>
    </row>
    <row r="456" spans="1:1" ht="18" customHeight="1">
      <c r="A456" s="10">
        <f t="shared" si="12"/>
        <v>464</v>
      </c>
    </row>
    <row r="457" spans="1:1" ht="18" customHeight="1">
      <c r="A457" s="10">
        <f t="shared" si="12"/>
        <v>465</v>
      </c>
    </row>
    <row r="458" spans="1:1" ht="18" customHeight="1">
      <c r="A458" s="10">
        <f t="shared" si="12"/>
        <v>466</v>
      </c>
    </row>
    <row r="459" spans="1:1" ht="18" customHeight="1">
      <c r="A459" s="10">
        <f t="shared" si="12"/>
        <v>467</v>
      </c>
    </row>
    <row r="460" spans="1:1" ht="18" customHeight="1">
      <c r="A460" s="10">
        <f t="shared" si="12"/>
        <v>468</v>
      </c>
    </row>
    <row r="461" spans="1:1" ht="18" customHeight="1">
      <c r="A461" s="10">
        <f t="shared" si="12"/>
        <v>469</v>
      </c>
    </row>
    <row r="462" spans="1:1" ht="18" customHeight="1">
      <c r="A462" s="10">
        <f t="shared" si="12"/>
        <v>470</v>
      </c>
    </row>
    <row r="463" spans="1:1" ht="18" customHeight="1">
      <c r="A463" s="10">
        <f t="shared" si="12"/>
        <v>471</v>
      </c>
    </row>
    <row r="464" spans="1:1" ht="18" customHeight="1">
      <c r="A464" s="10">
        <f t="shared" si="12"/>
        <v>472</v>
      </c>
    </row>
    <row r="465" spans="1:1" ht="18" customHeight="1">
      <c r="A465" s="10">
        <f t="shared" si="12"/>
        <v>473</v>
      </c>
    </row>
    <row r="466" spans="1:1" ht="18" customHeight="1">
      <c r="A466" s="10">
        <f t="shared" si="12"/>
        <v>474</v>
      </c>
    </row>
    <row r="467" spans="1:1" ht="18" customHeight="1">
      <c r="A467" s="10">
        <f t="shared" si="12"/>
        <v>475</v>
      </c>
    </row>
    <row r="468" spans="1:1" ht="18" customHeight="1">
      <c r="A468" s="10">
        <f t="shared" si="12"/>
        <v>476</v>
      </c>
    </row>
    <row r="469" spans="1:1" ht="18" customHeight="1">
      <c r="A469" s="10">
        <f t="shared" si="12"/>
        <v>477</v>
      </c>
    </row>
    <row r="470" spans="1:1" ht="18" customHeight="1">
      <c r="A470" s="10">
        <f t="shared" si="12"/>
        <v>478</v>
      </c>
    </row>
    <row r="471" spans="1:1" ht="18" customHeight="1">
      <c r="A471" s="10">
        <f t="shared" si="12"/>
        <v>479</v>
      </c>
    </row>
    <row r="472" spans="1:1" ht="18" customHeight="1">
      <c r="A472" s="10">
        <f t="shared" si="12"/>
        <v>480</v>
      </c>
    </row>
    <row r="473" spans="1:1" ht="18" customHeight="1">
      <c r="A473" s="10">
        <f t="shared" si="12"/>
        <v>481</v>
      </c>
    </row>
    <row r="474" spans="1:1" ht="18" customHeight="1">
      <c r="A474" s="10">
        <f t="shared" si="12"/>
        <v>482</v>
      </c>
    </row>
    <row r="475" spans="1:1" ht="18" customHeight="1">
      <c r="A475" s="10">
        <f t="shared" si="12"/>
        <v>483</v>
      </c>
    </row>
    <row r="476" spans="1:1" ht="18" customHeight="1">
      <c r="A476" s="10">
        <f t="shared" si="12"/>
        <v>484</v>
      </c>
    </row>
    <row r="477" spans="1:1" ht="18" customHeight="1">
      <c r="A477" s="10">
        <f t="shared" si="12"/>
        <v>485</v>
      </c>
    </row>
    <row r="478" spans="1:1" ht="18" customHeight="1">
      <c r="A478" s="10">
        <f t="shared" si="12"/>
        <v>486</v>
      </c>
    </row>
    <row r="479" spans="1:1" ht="18" customHeight="1">
      <c r="A479" s="10">
        <f t="shared" si="12"/>
        <v>487</v>
      </c>
    </row>
    <row r="480" spans="1:1" ht="18" customHeight="1">
      <c r="A480" s="10">
        <f t="shared" si="12"/>
        <v>488</v>
      </c>
    </row>
    <row r="481" spans="1:1" ht="18" customHeight="1">
      <c r="A481" s="10">
        <f t="shared" si="12"/>
        <v>489</v>
      </c>
    </row>
    <row r="482" spans="1:1" ht="18" customHeight="1">
      <c r="A482" s="10">
        <f t="shared" si="12"/>
        <v>490</v>
      </c>
    </row>
    <row r="483" spans="1:1" ht="18" customHeight="1">
      <c r="A483" s="10">
        <f t="shared" si="12"/>
        <v>491</v>
      </c>
    </row>
    <row r="484" spans="1:1" ht="18" customHeight="1">
      <c r="A484" s="10">
        <f t="shared" si="12"/>
        <v>492</v>
      </c>
    </row>
    <row r="485" spans="1:1" ht="18" customHeight="1">
      <c r="A485" s="10">
        <f t="shared" si="12"/>
        <v>493</v>
      </c>
    </row>
    <row r="486" spans="1:1" ht="18" customHeight="1">
      <c r="A486" s="10">
        <f t="shared" si="12"/>
        <v>494</v>
      </c>
    </row>
    <row r="487" spans="1:1" ht="18" customHeight="1">
      <c r="A487" s="10">
        <f t="shared" si="12"/>
        <v>495</v>
      </c>
    </row>
    <row r="488" spans="1:1" ht="18" customHeight="1">
      <c r="A488" s="10">
        <f t="shared" si="12"/>
        <v>496</v>
      </c>
    </row>
    <row r="489" spans="1:1" ht="18" customHeight="1">
      <c r="A489" s="10">
        <f t="shared" si="12"/>
        <v>497</v>
      </c>
    </row>
    <row r="490" spans="1:1" ht="18" customHeight="1">
      <c r="A490" s="10">
        <f t="shared" si="12"/>
        <v>498</v>
      </c>
    </row>
    <row r="491" spans="1:1" ht="18" customHeight="1">
      <c r="A491" s="10">
        <f t="shared" si="12"/>
        <v>499</v>
      </c>
    </row>
    <row r="492" spans="1:1" ht="18" customHeight="1">
      <c r="A492" s="10">
        <f t="shared" si="12"/>
        <v>500</v>
      </c>
    </row>
    <row r="493" spans="1:1" ht="18" customHeight="1">
      <c r="A493" s="10">
        <f t="shared" si="12"/>
        <v>501</v>
      </c>
    </row>
    <row r="494" spans="1:1" ht="18" customHeight="1">
      <c r="A494" s="10">
        <f t="shared" si="12"/>
        <v>502</v>
      </c>
    </row>
    <row r="495" spans="1:1" ht="18" customHeight="1">
      <c r="A495" s="10">
        <f t="shared" si="12"/>
        <v>503</v>
      </c>
    </row>
    <row r="496" spans="1:1" ht="18" customHeight="1">
      <c r="A496" s="10">
        <f t="shared" si="12"/>
        <v>504</v>
      </c>
    </row>
    <row r="497" spans="1:1" ht="18" customHeight="1">
      <c r="A497" s="10">
        <f t="shared" si="12"/>
        <v>505</v>
      </c>
    </row>
    <row r="498" spans="1:1" ht="18" customHeight="1">
      <c r="A498" s="10">
        <f t="shared" si="12"/>
        <v>506</v>
      </c>
    </row>
    <row r="499" spans="1:1" ht="18" customHeight="1">
      <c r="A499" s="10">
        <f t="shared" si="12"/>
        <v>507</v>
      </c>
    </row>
    <row r="500" spans="1:1" ht="18" customHeight="1">
      <c r="A500" s="10">
        <f t="shared" si="12"/>
        <v>508</v>
      </c>
    </row>
    <row r="501" spans="1:1" ht="18" customHeight="1">
      <c r="A501" s="10">
        <f t="shared" si="12"/>
        <v>509</v>
      </c>
    </row>
    <row r="502" spans="1:1" ht="18" customHeight="1">
      <c r="A502" s="10">
        <f t="shared" si="12"/>
        <v>510</v>
      </c>
    </row>
    <row r="503" spans="1:1" ht="18" customHeight="1">
      <c r="A503" s="10">
        <f t="shared" si="12"/>
        <v>511</v>
      </c>
    </row>
    <row r="504" spans="1:1" ht="18" customHeight="1">
      <c r="A504" s="10">
        <f t="shared" si="12"/>
        <v>512</v>
      </c>
    </row>
    <row r="505" spans="1:1" ht="18" customHeight="1">
      <c r="A505" s="10">
        <f t="shared" si="12"/>
        <v>513</v>
      </c>
    </row>
    <row r="506" spans="1:1" ht="18" customHeight="1">
      <c r="A506" s="10">
        <f t="shared" si="12"/>
        <v>514</v>
      </c>
    </row>
    <row r="507" spans="1:1" ht="18" customHeight="1">
      <c r="A507" s="10">
        <f t="shared" si="12"/>
        <v>515</v>
      </c>
    </row>
    <row r="508" spans="1:1" ht="18" customHeight="1">
      <c r="A508" s="10">
        <f t="shared" si="12"/>
        <v>516</v>
      </c>
    </row>
    <row r="509" spans="1:1" ht="18" customHeight="1">
      <c r="A509" s="10">
        <f t="shared" si="12"/>
        <v>517</v>
      </c>
    </row>
    <row r="510" spans="1:1" ht="18" customHeight="1">
      <c r="A510" s="10">
        <f t="shared" si="12"/>
        <v>518</v>
      </c>
    </row>
    <row r="511" spans="1:1" ht="18" customHeight="1">
      <c r="A511" s="10">
        <f t="shared" si="12"/>
        <v>519</v>
      </c>
    </row>
    <row r="512" spans="1:1" ht="18" customHeight="1">
      <c r="A512" s="10">
        <f t="shared" si="12"/>
        <v>520</v>
      </c>
    </row>
    <row r="513" spans="1:1" ht="18" customHeight="1">
      <c r="A513" s="10">
        <f t="shared" si="12"/>
        <v>521</v>
      </c>
    </row>
    <row r="514" spans="1:1" ht="18" customHeight="1">
      <c r="A514" s="10">
        <f t="shared" si="12"/>
        <v>522</v>
      </c>
    </row>
    <row r="515" spans="1:1" ht="18" customHeight="1">
      <c r="A515" s="10">
        <f t="shared" si="12"/>
        <v>523</v>
      </c>
    </row>
    <row r="516" spans="1:1" ht="18" customHeight="1">
      <c r="A516" s="10">
        <f t="shared" si="12"/>
        <v>524</v>
      </c>
    </row>
    <row r="517" spans="1:1" ht="18" customHeight="1">
      <c r="A517" s="10">
        <f t="shared" si="12"/>
        <v>525</v>
      </c>
    </row>
    <row r="518" spans="1:1" ht="18" customHeight="1">
      <c r="A518" s="10">
        <f t="shared" ref="A518:A581" si="13">SUM(A517,1)</f>
        <v>526</v>
      </c>
    </row>
    <row r="519" spans="1:1" ht="18" customHeight="1">
      <c r="A519" s="10">
        <f t="shared" si="13"/>
        <v>527</v>
      </c>
    </row>
    <row r="520" spans="1:1" ht="18" customHeight="1">
      <c r="A520" s="10">
        <f t="shared" si="13"/>
        <v>528</v>
      </c>
    </row>
    <row r="521" spans="1:1" ht="18" customHeight="1">
      <c r="A521" s="10">
        <f t="shared" si="13"/>
        <v>529</v>
      </c>
    </row>
    <row r="522" spans="1:1" ht="18" customHeight="1">
      <c r="A522" s="10">
        <f t="shared" si="13"/>
        <v>530</v>
      </c>
    </row>
    <row r="523" spans="1:1" ht="18" customHeight="1">
      <c r="A523" s="10">
        <f t="shared" si="13"/>
        <v>531</v>
      </c>
    </row>
    <row r="524" spans="1:1" ht="18" customHeight="1">
      <c r="A524" s="10">
        <f t="shared" si="13"/>
        <v>532</v>
      </c>
    </row>
    <row r="525" spans="1:1" ht="18" customHeight="1">
      <c r="A525" s="10">
        <f t="shared" si="13"/>
        <v>533</v>
      </c>
    </row>
    <row r="526" spans="1:1" ht="18" customHeight="1">
      <c r="A526" s="10">
        <f t="shared" si="13"/>
        <v>534</v>
      </c>
    </row>
    <row r="527" spans="1:1" ht="18" customHeight="1">
      <c r="A527" s="10">
        <f t="shared" si="13"/>
        <v>535</v>
      </c>
    </row>
    <row r="528" spans="1:1" ht="18" customHeight="1">
      <c r="A528" s="10">
        <f t="shared" si="13"/>
        <v>536</v>
      </c>
    </row>
    <row r="529" spans="1:1" ht="18" customHeight="1">
      <c r="A529" s="10">
        <f t="shared" si="13"/>
        <v>537</v>
      </c>
    </row>
    <row r="530" spans="1:1" ht="18" customHeight="1">
      <c r="A530" s="10">
        <f t="shared" si="13"/>
        <v>538</v>
      </c>
    </row>
    <row r="531" spans="1:1" ht="18" customHeight="1">
      <c r="A531" s="10">
        <f t="shared" si="13"/>
        <v>539</v>
      </c>
    </row>
    <row r="532" spans="1:1" ht="18" customHeight="1">
      <c r="A532" s="10">
        <f t="shared" si="13"/>
        <v>540</v>
      </c>
    </row>
    <row r="533" spans="1:1" ht="18" customHeight="1">
      <c r="A533" s="10">
        <f t="shared" si="13"/>
        <v>541</v>
      </c>
    </row>
    <row r="534" spans="1:1" ht="18" customHeight="1">
      <c r="A534" s="10">
        <f t="shared" si="13"/>
        <v>542</v>
      </c>
    </row>
    <row r="535" spans="1:1" ht="18" customHeight="1">
      <c r="A535" s="10">
        <f t="shared" si="13"/>
        <v>543</v>
      </c>
    </row>
    <row r="536" spans="1:1" ht="18" customHeight="1">
      <c r="A536" s="10">
        <f t="shared" si="13"/>
        <v>544</v>
      </c>
    </row>
    <row r="537" spans="1:1" ht="18" customHeight="1">
      <c r="A537" s="10">
        <f t="shared" si="13"/>
        <v>545</v>
      </c>
    </row>
    <row r="538" spans="1:1" ht="18" customHeight="1">
      <c r="A538" s="10">
        <f t="shared" si="13"/>
        <v>546</v>
      </c>
    </row>
    <row r="539" spans="1:1" ht="18" customHeight="1">
      <c r="A539" s="10">
        <f t="shared" si="13"/>
        <v>547</v>
      </c>
    </row>
    <row r="540" spans="1:1" ht="18" customHeight="1">
      <c r="A540" s="10">
        <f t="shared" si="13"/>
        <v>548</v>
      </c>
    </row>
    <row r="541" spans="1:1" ht="18" customHeight="1">
      <c r="A541" s="10">
        <f t="shared" si="13"/>
        <v>549</v>
      </c>
    </row>
    <row r="542" spans="1:1" ht="18" customHeight="1">
      <c r="A542" s="10">
        <f t="shared" si="13"/>
        <v>550</v>
      </c>
    </row>
    <row r="543" spans="1:1" ht="18" customHeight="1">
      <c r="A543" s="10">
        <f t="shared" si="13"/>
        <v>551</v>
      </c>
    </row>
    <row r="544" spans="1:1" ht="18" customHeight="1">
      <c r="A544" s="10">
        <f t="shared" si="13"/>
        <v>552</v>
      </c>
    </row>
    <row r="545" spans="1:1" ht="18" customHeight="1">
      <c r="A545" s="10">
        <f t="shared" si="13"/>
        <v>553</v>
      </c>
    </row>
    <row r="546" spans="1:1" ht="18" customHeight="1">
      <c r="A546" s="10">
        <f t="shared" si="13"/>
        <v>554</v>
      </c>
    </row>
    <row r="547" spans="1:1" ht="18" customHeight="1">
      <c r="A547" s="10">
        <f t="shared" si="13"/>
        <v>555</v>
      </c>
    </row>
    <row r="548" spans="1:1" ht="18" customHeight="1">
      <c r="A548" s="10">
        <f t="shared" si="13"/>
        <v>556</v>
      </c>
    </row>
    <row r="549" spans="1:1" ht="18" customHeight="1">
      <c r="A549" s="10">
        <f t="shared" si="13"/>
        <v>557</v>
      </c>
    </row>
    <row r="550" spans="1:1" ht="18" customHeight="1">
      <c r="A550" s="10">
        <f t="shared" si="13"/>
        <v>558</v>
      </c>
    </row>
    <row r="551" spans="1:1" ht="18" customHeight="1">
      <c r="A551" s="10">
        <f t="shared" si="13"/>
        <v>559</v>
      </c>
    </row>
    <row r="552" spans="1:1" ht="18" customHeight="1">
      <c r="A552" s="10">
        <f t="shared" si="13"/>
        <v>560</v>
      </c>
    </row>
    <row r="553" spans="1:1" ht="18" customHeight="1">
      <c r="A553" s="10">
        <f t="shared" si="13"/>
        <v>561</v>
      </c>
    </row>
    <row r="554" spans="1:1" ht="18" customHeight="1">
      <c r="A554" s="10">
        <f t="shared" si="13"/>
        <v>562</v>
      </c>
    </row>
    <row r="555" spans="1:1" ht="18" customHeight="1">
      <c r="A555" s="10">
        <f t="shared" si="13"/>
        <v>563</v>
      </c>
    </row>
    <row r="556" spans="1:1" ht="18" customHeight="1">
      <c r="A556" s="10">
        <f t="shared" si="13"/>
        <v>564</v>
      </c>
    </row>
    <row r="557" spans="1:1" ht="18" customHeight="1">
      <c r="A557" s="10">
        <f t="shared" si="13"/>
        <v>565</v>
      </c>
    </row>
    <row r="558" spans="1:1" ht="18" customHeight="1">
      <c r="A558" s="10">
        <f t="shared" si="13"/>
        <v>566</v>
      </c>
    </row>
    <row r="559" spans="1:1" ht="18" customHeight="1">
      <c r="A559" s="10">
        <f t="shared" si="13"/>
        <v>567</v>
      </c>
    </row>
    <row r="560" spans="1:1" ht="18" customHeight="1">
      <c r="A560" s="10">
        <f t="shared" si="13"/>
        <v>568</v>
      </c>
    </row>
    <row r="561" spans="1:1" ht="18" customHeight="1">
      <c r="A561" s="10">
        <f t="shared" si="13"/>
        <v>569</v>
      </c>
    </row>
    <row r="562" spans="1:1" ht="18" customHeight="1">
      <c r="A562" s="10">
        <f t="shared" si="13"/>
        <v>570</v>
      </c>
    </row>
    <row r="563" spans="1:1" ht="18" customHeight="1">
      <c r="A563" s="10">
        <f t="shared" si="13"/>
        <v>571</v>
      </c>
    </row>
    <row r="564" spans="1:1" ht="18" customHeight="1">
      <c r="A564" s="10">
        <f t="shared" si="13"/>
        <v>572</v>
      </c>
    </row>
    <row r="565" spans="1:1" ht="18" customHeight="1">
      <c r="A565" s="10">
        <f t="shared" si="13"/>
        <v>573</v>
      </c>
    </row>
    <row r="566" spans="1:1" ht="18" customHeight="1">
      <c r="A566" s="10">
        <f t="shared" si="13"/>
        <v>574</v>
      </c>
    </row>
    <row r="567" spans="1:1" ht="18" customHeight="1">
      <c r="A567" s="10">
        <f t="shared" si="13"/>
        <v>575</v>
      </c>
    </row>
    <row r="568" spans="1:1" ht="18" customHeight="1">
      <c r="A568" s="10">
        <f t="shared" si="13"/>
        <v>576</v>
      </c>
    </row>
    <row r="569" spans="1:1" ht="18" customHeight="1">
      <c r="A569" s="10">
        <f t="shared" si="13"/>
        <v>577</v>
      </c>
    </row>
    <row r="570" spans="1:1" ht="18" customHeight="1">
      <c r="A570" s="10">
        <f t="shared" si="13"/>
        <v>578</v>
      </c>
    </row>
    <row r="571" spans="1:1" ht="18" customHeight="1">
      <c r="A571" s="10">
        <f t="shared" si="13"/>
        <v>579</v>
      </c>
    </row>
    <row r="572" spans="1:1" ht="18" customHeight="1">
      <c r="A572" s="10">
        <f t="shared" si="13"/>
        <v>580</v>
      </c>
    </row>
    <row r="573" spans="1:1" ht="18" customHeight="1">
      <c r="A573" s="10">
        <f t="shared" si="13"/>
        <v>581</v>
      </c>
    </row>
    <row r="574" spans="1:1" ht="18" customHeight="1">
      <c r="A574" s="10">
        <f t="shared" si="13"/>
        <v>582</v>
      </c>
    </row>
    <row r="575" spans="1:1" ht="18" customHeight="1">
      <c r="A575" s="10">
        <f t="shared" si="13"/>
        <v>583</v>
      </c>
    </row>
    <row r="576" spans="1:1" ht="18" customHeight="1">
      <c r="A576" s="10">
        <f t="shared" si="13"/>
        <v>584</v>
      </c>
    </row>
    <row r="577" spans="1:1" ht="18" customHeight="1">
      <c r="A577" s="10">
        <f t="shared" si="13"/>
        <v>585</v>
      </c>
    </row>
    <row r="578" spans="1:1" ht="18" customHeight="1">
      <c r="A578" s="10">
        <f t="shared" si="13"/>
        <v>586</v>
      </c>
    </row>
    <row r="579" spans="1:1" ht="18" customHeight="1">
      <c r="A579" s="10">
        <f t="shared" si="13"/>
        <v>587</v>
      </c>
    </row>
    <row r="580" spans="1:1" ht="18" customHeight="1">
      <c r="A580" s="10">
        <f t="shared" si="13"/>
        <v>588</v>
      </c>
    </row>
    <row r="581" spans="1:1" ht="18" customHeight="1">
      <c r="A581" s="10">
        <f t="shared" si="13"/>
        <v>589</v>
      </c>
    </row>
    <row r="582" spans="1:1" ht="18" customHeight="1">
      <c r="A582" s="10">
        <f t="shared" ref="A582:A645" si="14">SUM(A581,1)</f>
        <v>590</v>
      </c>
    </row>
    <row r="583" spans="1:1" ht="18" customHeight="1">
      <c r="A583" s="10">
        <f t="shared" si="14"/>
        <v>591</v>
      </c>
    </row>
    <row r="584" spans="1:1" ht="18" customHeight="1">
      <c r="A584" s="10">
        <f t="shared" si="14"/>
        <v>592</v>
      </c>
    </row>
    <row r="585" spans="1:1" ht="18" customHeight="1">
      <c r="A585" s="10">
        <f t="shared" si="14"/>
        <v>593</v>
      </c>
    </row>
    <row r="586" spans="1:1" ht="18" customHeight="1">
      <c r="A586" s="10">
        <f t="shared" si="14"/>
        <v>594</v>
      </c>
    </row>
    <row r="587" spans="1:1" ht="18" customHeight="1">
      <c r="A587" s="10">
        <f t="shared" si="14"/>
        <v>595</v>
      </c>
    </row>
    <row r="588" spans="1:1" ht="18" customHeight="1">
      <c r="A588" s="10">
        <f t="shared" si="14"/>
        <v>596</v>
      </c>
    </row>
    <row r="589" spans="1:1" ht="18" customHeight="1">
      <c r="A589" s="10">
        <f t="shared" si="14"/>
        <v>597</v>
      </c>
    </row>
    <row r="590" spans="1:1" ht="18" customHeight="1">
      <c r="A590" s="10">
        <f t="shared" si="14"/>
        <v>598</v>
      </c>
    </row>
    <row r="591" spans="1:1" ht="18" customHeight="1">
      <c r="A591" s="10">
        <f t="shared" si="14"/>
        <v>599</v>
      </c>
    </row>
    <row r="592" spans="1:1" ht="18" customHeight="1">
      <c r="A592" s="10">
        <f t="shared" si="14"/>
        <v>600</v>
      </c>
    </row>
    <row r="593" spans="1:1" ht="18" customHeight="1">
      <c r="A593" s="10">
        <f t="shared" si="14"/>
        <v>601</v>
      </c>
    </row>
    <row r="594" spans="1:1" ht="18" customHeight="1">
      <c r="A594" s="10">
        <f t="shared" si="14"/>
        <v>602</v>
      </c>
    </row>
    <row r="595" spans="1:1" ht="18" customHeight="1">
      <c r="A595" s="10">
        <f t="shared" si="14"/>
        <v>603</v>
      </c>
    </row>
    <row r="596" spans="1:1" ht="18" customHeight="1">
      <c r="A596" s="10">
        <f t="shared" si="14"/>
        <v>604</v>
      </c>
    </row>
    <row r="597" spans="1:1" ht="18" customHeight="1">
      <c r="A597" s="10">
        <f t="shared" si="14"/>
        <v>605</v>
      </c>
    </row>
    <row r="598" spans="1:1" ht="18" customHeight="1">
      <c r="A598" s="10">
        <f t="shared" si="14"/>
        <v>606</v>
      </c>
    </row>
    <row r="599" spans="1:1" ht="18" customHeight="1">
      <c r="A599" s="10">
        <f t="shared" si="14"/>
        <v>607</v>
      </c>
    </row>
    <row r="600" spans="1:1" ht="18" customHeight="1">
      <c r="A600" s="10">
        <f t="shared" si="14"/>
        <v>608</v>
      </c>
    </row>
    <row r="601" spans="1:1" ht="18" customHeight="1">
      <c r="A601" s="10">
        <f t="shared" si="14"/>
        <v>609</v>
      </c>
    </row>
    <row r="602" spans="1:1" ht="18" customHeight="1">
      <c r="A602" s="10">
        <f t="shared" si="14"/>
        <v>610</v>
      </c>
    </row>
    <row r="603" spans="1:1" ht="18" customHeight="1">
      <c r="A603" s="10">
        <f t="shared" si="14"/>
        <v>611</v>
      </c>
    </row>
    <row r="604" spans="1:1" ht="18" customHeight="1">
      <c r="A604" s="10">
        <f t="shared" si="14"/>
        <v>612</v>
      </c>
    </row>
    <row r="605" spans="1:1" ht="18" customHeight="1">
      <c r="A605" s="10">
        <f t="shared" si="14"/>
        <v>613</v>
      </c>
    </row>
    <row r="606" spans="1:1" ht="18" customHeight="1">
      <c r="A606" s="10">
        <f t="shared" si="14"/>
        <v>614</v>
      </c>
    </row>
    <row r="607" spans="1:1" ht="18" customHeight="1">
      <c r="A607" s="10">
        <f t="shared" si="14"/>
        <v>615</v>
      </c>
    </row>
    <row r="608" spans="1:1" ht="18" customHeight="1">
      <c r="A608" s="10">
        <f t="shared" si="14"/>
        <v>616</v>
      </c>
    </row>
    <row r="609" spans="1:1" ht="18" customHeight="1">
      <c r="A609" s="10">
        <f t="shared" si="14"/>
        <v>617</v>
      </c>
    </row>
    <row r="610" spans="1:1" ht="18" customHeight="1">
      <c r="A610" s="10">
        <f t="shared" si="14"/>
        <v>618</v>
      </c>
    </row>
    <row r="611" spans="1:1" ht="18" customHeight="1">
      <c r="A611" s="10">
        <f t="shared" si="14"/>
        <v>619</v>
      </c>
    </row>
    <row r="612" spans="1:1" ht="18" customHeight="1">
      <c r="A612" s="10">
        <f t="shared" si="14"/>
        <v>620</v>
      </c>
    </row>
    <row r="613" spans="1:1" ht="18" customHeight="1">
      <c r="A613" s="10">
        <f t="shared" si="14"/>
        <v>621</v>
      </c>
    </row>
    <row r="614" spans="1:1" ht="18" customHeight="1">
      <c r="A614" s="10">
        <f t="shared" si="14"/>
        <v>622</v>
      </c>
    </row>
    <row r="615" spans="1:1" ht="18" customHeight="1">
      <c r="A615" s="10">
        <f t="shared" si="14"/>
        <v>623</v>
      </c>
    </row>
    <row r="616" spans="1:1" ht="18" customHeight="1">
      <c r="A616" s="10">
        <f t="shared" si="14"/>
        <v>624</v>
      </c>
    </row>
    <row r="617" spans="1:1" ht="18" customHeight="1">
      <c r="A617" s="10">
        <f t="shared" si="14"/>
        <v>625</v>
      </c>
    </row>
    <row r="618" spans="1:1" ht="18" customHeight="1">
      <c r="A618" s="10">
        <f t="shared" si="14"/>
        <v>626</v>
      </c>
    </row>
    <row r="619" spans="1:1" ht="18" customHeight="1">
      <c r="A619" s="10">
        <f t="shared" si="14"/>
        <v>627</v>
      </c>
    </row>
    <row r="620" spans="1:1" ht="18" customHeight="1">
      <c r="A620" s="10">
        <f t="shared" si="14"/>
        <v>628</v>
      </c>
    </row>
    <row r="621" spans="1:1" ht="18" customHeight="1">
      <c r="A621" s="10">
        <f t="shared" si="14"/>
        <v>629</v>
      </c>
    </row>
    <row r="622" spans="1:1" ht="18" customHeight="1">
      <c r="A622" s="10">
        <f t="shared" si="14"/>
        <v>630</v>
      </c>
    </row>
    <row r="623" spans="1:1" ht="18" customHeight="1">
      <c r="A623" s="10">
        <f t="shared" si="14"/>
        <v>631</v>
      </c>
    </row>
    <row r="624" spans="1:1" ht="18" customHeight="1">
      <c r="A624" s="10">
        <f t="shared" si="14"/>
        <v>632</v>
      </c>
    </row>
    <row r="625" spans="1:1" ht="18" customHeight="1">
      <c r="A625" s="10">
        <f t="shared" si="14"/>
        <v>633</v>
      </c>
    </row>
    <row r="626" spans="1:1" ht="18" customHeight="1">
      <c r="A626" s="10">
        <f t="shared" si="14"/>
        <v>634</v>
      </c>
    </row>
    <row r="627" spans="1:1" ht="18" customHeight="1">
      <c r="A627" s="10">
        <f t="shared" si="14"/>
        <v>635</v>
      </c>
    </row>
    <row r="628" spans="1:1" ht="18" customHeight="1">
      <c r="A628" s="10">
        <f t="shared" si="14"/>
        <v>636</v>
      </c>
    </row>
    <row r="629" spans="1:1" ht="18" customHeight="1">
      <c r="A629" s="10">
        <f t="shared" si="14"/>
        <v>637</v>
      </c>
    </row>
    <row r="630" spans="1:1" ht="18" customHeight="1">
      <c r="A630" s="10">
        <f t="shared" si="14"/>
        <v>638</v>
      </c>
    </row>
    <row r="631" spans="1:1" ht="18" customHeight="1">
      <c r="A631" s="10">
        <f t="shared" si="14"/>
        <v>639</v>
      </c>
    </row>
    <row r="632" spans="1:1" ht="18" customHeight="1">
      <c r="A632" s="10">
        <f t="shared" si="14"/>
        <v>640</v>
      </c>
    </row>
    <row r="633" spans="1:1" ht="18" customHeight="1">
      <c r="A633" s="10">
        <f t="shared" si="14"/>
        <v>641</v>
      </c>
    </row>
    <row r="634" spans="1:1" ht="18" customHeight="1">
      <c r="A634" s="10">
        <f t="shared" si="14"/>
        <v>642</v>
      </c>
    </row>
    <row r="635" spans="1:1" ht="18" customHeight="1">
      <c r="A635" s="10">
        <f t="shared" si="14"/>
        <v>643</v>
      </c>
    </row>
    <row r="636" spans="1:1" ht="18" customHeight="1">
      <c r="A636" s="10">
        <f t="shared" si="14"/>
        <v>644</v>
      </c>
    </row>
    <row r="637" spans="1:1" ht="18" customHeight="1">
      <c r="A637" s="10">
        <f t="shared" si="14"/>
        <v>645</v>
      </c>
    </row>
    <row r="638" spans="1:1" ht="18" customHeight="1">
      <c r="A638" s="10">
        <f t="shared" si="14"/>
        <v>646</v>
      </c>
    </row>
    <row r="639" spans="1:1" ht="18" customHeight="1">
      <c r="A639" s="10">
        <f t="shared" si="14"/>
        <v>647</v>
      </c>
    </row>
    <row r="640" spans="1:1" ht="18" customHeight="1">
      <c r="A640" s="10">
        <f t="shared" si="14"/>
        <v>648</v>
      </c>
    </row>
    <row r="641" spans="1:1" ht="18" customHeight="1">
      <c r="A641" s="10">
        <f t="shared" si="14"/>
        <v>649</v>
      </c>
    </row>
    <row r="642" spans="1:1" ht="18" customHeight="1">
      <c r="A642" s="10">
        <f t="shared" si="14"/>
        <v>650</v>
      </c>
    </row>
    <row r="643" spans="1:1" ht="18" customHeight="1">
      <c r="A643" s="10">
        <f t="shared" si="14"/>
        <v>651</v>
      </c>
    </row>
    <row r="644" spans="1:1" ht="18" customHeight="1">
      <c r="A644" s="10">
        <f t="shared" si="14"/>
        <v>652</v>
      </c>
    </row>
    <row r="645" spans="1:1" ht="18" customHeight="1">
      <c r="A645" s="10">
        <f t="shared" si="14"/>
        <v>653</v>
      </c>
    </row>
    <row r="646" spans="1:1" ht="18" customHeight="1">
      <c r="A646" s="10">
        <f t="shared" ref="A646:A709" si="15">SUM(A645,1)</f>
        <v>654</v>
      </c>
    </row>
    <row r="647" spans="1:1" ht="18" customHeight="1">
      <c r="A647" s="10">
        <f t="shared" si="15"/>
        <v>655</v>
      </c>
    </row>
    <row r="648" spans="1:1" ht="18" customHeight="1">
      <c r="A648" s="10">
        <f t="shared" si="15"/>
        <v>656</v>
      </c>
    </row>
    <row r="649" spans="1:1" ht="18" customHeight="1">
      <c r="A649" s="10">
        <f t="shared" si="15"/>
        <v>657</v>
      </c>
    </row>
    <row r="650" spans="1:1" ht="18" customHeight="1">
      <c r="A650" s="10">
        <f t="shared" si="15"/>
        <v>658</v>
      </c>
    </row>
    <row r="651" spans="1:1" ht="18" customHeight="1">
      <c r="A651" s="10">
        <f t="shared" si="15"/>
        <v>659</v>
      </c>
    </row>
    <row r="652" spans="1:1" ht="18" customHeight="1">
      <c r="A652" s="10">
        <f t="shared" si="15"/>
        <v>660</v>
      </c>
    </row>
    <row r="653" spans="1:1" ht="18" customHeight="1">
      <c r="A653" s="10">
        <f t="shared" si="15"/>
        <v>661</v>
      </c>
    </row>
    <row r="654" spans="1:1" ht="18" customHeight="1">
      <c r="A654" s="10">
        <f t="shared" si="15"/>
        <v>662</v>
      </c>
    </row>
    <row r="655" spans="1:1" ht="18" customHeight="1">
      <c r="A655" s="10">
        <f t="shared" si="15"/>
        <v>663</v>
      </c>
    </row>
    <row r="656" spans="1:1" ht="18" customHeight="1">
      <c r="A656" s="10">
        <f t="shared" si="15"/>
        <v>664</v>
      </c>
    </row>
    <row r="657" spans="1:1" ht="18" customHeight="1">
      <c r="A657" s="10">
        <f t="shared" si="15"/>
        <v>665</v>
      </c>
    </row>
    <row r="658" spans="1:1" ht="18" customHeight="1">
      <c r="A658" s="10">
        <f t="shared" si="15"/>
        <v>666</v>
      </c>
    </row>
    <row r="659" spans="1:1" ht="18" customHeight="1">
      <c r="A659" s="10">
        <f t="shared" si="15"/>
        <v>667</v>
      </c>
    </row>
    <row r="660" spans="1:1" ht="18" customHeight="1">
      <c r="A660" s="10">
        <f t="shared" si="15"/>
        <v>668</v>
      </c>
    </row>
    <row r="661" spans="1:1" ht="18" customHeight="1">
      <c r="A661" s="10">
        <f t="shared" si="15"/>
        <v>669</v>
      </c>
    </row>
    <row r="662" spans="1:1" ht="18" customHeight="1">
      <c r="A662" s="10">
        <f t="shared" si="15"/>
        <v>670</v>
      </c>
    </row>
    <row r="663" spans="1:1" ht="18" customHeight="1">
      <c r="A663" s="10">
        <f t="shared" si="15"/>
        <v>671</v>
      </c>
    </row>
    <row r="664" spans="1:1" ht="18" customHeight="1">
      <c r="A664" s="10">
        <f t="shared" si="15"/>
        <v>672</v>
      </c>
    </row>
    <row r="665" spans="1:1" ht="18" customHeight="1">
      <c r="A665" s="10">
        <f t="shared" si="15"/>
        <v>673</v>
      </c>
    </row>
    <row r="666" spans="1:1" ht="18" customHeight="1">
      <c r="A666" s="10">
        <f t="shared" si="15"/>
        <v>674</v>
      </c>
    </row>
    <row r="667" spans="1:1" ht="18" customHeight="1">
      <c r="A667" s="10">
        <f t="shared" si="15"/>
        <v>675</v>
      </c>
    </row>
    <row r="668" spans="1:1" ht="18" customHeight="1">
      <c r="A668" s="10">
        <f t="shared" si="15"/>
        <v>676</v>
      </c>
    </row>
    <row r="669" spans="1:1" ht="18" customHeight="1">
      <c r="A669" s="10">
        <f t="shared" si="15"/>
        <v>677</v>
      </c>
    </row>
    <row r="670" spans="1:1" ht="18" customHeight="1">
      <c r="A670" s="10">
        <f t="shared" si="15"/>
        <v>678</v>
      </c>
    </row>
    <row r="671" spans="1:1" ht="18" customHeight="1">
      <c r="A671" s="10">
        <f t="shared" si="15"/>
        <v>679</v>
      </c>
    </row>
    <row r="672" spans="1:1" ht="18" customHeight="1">
      <c r="A672" s="10">
        <f t="shared" si="15"/>
        <v>680</v>
      </c>
    </row>
    <row r="673" spans="1:1" ht="18" customHeight="1">
      <c r="A673" s="10">
        <f t="shared" si="15"/>
        <v>681</v>
      </c>
    </row>
    <row r="674" spans="1:1" ht="18" customHeight="1">
      <c r="A674" s="10">
        <f t="shared" si="15"/>
        <v>682</v>
      </c>
    </row>
    <row r="675" spans="1:1" ht="18" customHeight="1">
      <c r="A675" s="10">
        <f t="shared" si="15"/>
        <v>683</v>
      </c>
    </row>
    <row r="676" spans="1:1" ht="18" customHeight="1">
      <c r="A676" s="10">
        <f t="shared" si="15"/>
        <v>684</v>
      </c>
    </row>
    <row r="677" spans="1:1" ht="18" customHeight="1">
      <c r="A677" s="10">
        <f t="shared" si="15"/>
        <v>685</v>
      </c>
    </row>
    <row r="678" spans="1:1" ht="18" customHeight="1">
      <c r="A678" s="10">
        <f t="shared" si="15"/>
        <v>686</v>
      </c>
    </row>
    <row r="679" spans="1:1" ht="18" customHeight="1">
      <c r="A679" s="10">
        <f t="shared" si="15"/>
        <v>687</v>
      </c>
    </row>
    <row r="680" spans="1:1" ht="18" customHeight="1">
      <c r="A680" s="10">
        <f t="shared" si="15"/>
        <v>688</v>
      </c>
    </row>
    <row r="681" spans="1:1" ht="18" customHeight="1">
      <c r="A681" s="10">
        <f t="shared" si="15"/>
        <v>689</v>
      </c>
    </row>
    <row r="682" spans="1:1" ht="18" customHeight="1">
      <c r="A682" s="10">
        <f t="shared" si="15"/>
        <v>690</v>
      </c>
    </row>
    <row r="683" spans="1:1" ht="18" customHeight="1">
      <c r="A683" s="10">
        <f t="shared" si="15"/>
        <v>691</v>
      </c>
    </row>
    <row r="684" spans="1:1" ht="18" customHeight="1">
      <c r="A684" s="10">
        <f t="shared" si="15"/>
        <v>692</v>
      </c>
    </row>
    <row r="685" spans="1:1" ht="18" customHeight="1">
      <c r="A685" s="10">
        <f t="shared" si="15"/>
        <v>693</v>
      </c>
    </row>
    <row r="686" spans="1:1" ht="18" customHeight="1">
      <c r="A686" s="10">
        <f t="shared" si="15"/>
        <v>694</v>
      </c>
    </row>
    <row r="687" spans="1:1" ht="18" customHeight="1">
      <c r="A687" s="10">
        <f t="shared" si="15"/>
        <v>695</v>
      </c>
    </row>
    <row r="688" spans="1:1" ht="18" customHeight="1">
      <c r="A688" s="10">
        <f t="shared" si="15"/>
        <v>696</v>
      </c>
    </row>
    <row r="689" spans="1:1" ht="18" customHeight="1">
      <c r="A689" s="10">
        <f t="shared" si="15"/>
        <v>697</v>
      </c>
    </row>
    <row r="690" spans="1:1" ht="18" customHeight="1">
      <c r="A690" s="10">
        <f t="shared" si="15"/>
        <v>698</v>
      </c>
    </row>
    <row r="691" spans="1:1" ht="18" customHeight="1">
      <c r="A691" s="10">
        <f t="shared" si="15"/>
        <v>699</v>
      </c>
    </row>
    <row r="692" spans="1:1" ht="18" customHeight="1">
      <c r="A692" s="10">
        <f t="shared" si="15"/>
        <v>700</v>
      </c>
    </row>
    <row r="693" spans="1:1" ht="18" customHeight="1">
      <c r="A693" s="10">
        <f t="shared" si="15"/>
        <v>701</v>
      </c>
    </row>
    <row r="694" spans="1:1" ht="18" customHeight="1">
      <c r="A694" s="10">
        <f t="shared" si="15"/>
        <v>702</v>
      </c>
    </row>
    <row r="695" spans="1:1" ht="18" customHeight="1">
      <c r="A695" s="10">
        <f t="shared" si="15"/>
        <v>703</v>
      </c>
    </row>
    <row r="696" spans="1:1" ht="18" customHeight="1">
      <c r="A696" s="10">
        <f t="shared" si="15"/>
        <v>704</v>
      </c>
    </row>
    <row r="697" spans="1:1" ht="18" customHeight="1">
      <c r="A697" s="10">
        <f t="shared" si="15"/>
        <v>705</v>
      </c>
    </row>
    <row r="698" spans="1:1" ht="18" customHeight="1">
      <c r="A698" s="10">
        <f t="shared" si="15"/>
        <v>706</v>
      </c>
    </row>
    <row r="699" spans="1:1" ht="18" customHeight="1">
      <c r="A699" s="10">
        <f t="shared" si="15"/>
        <v>707</v>
      </c>
    </row>
    <row r="700" spans="1:1" ht="18" customHeight="1">
      <c r="A700" s="10">
        <f t="shared" si="15"/>
        <v>708</v>
      </c>
    </row>
    <row r="701" spans="1:1" ht="18" customHeight="1">
      <c r="A701" s="10">
        <f t="shared" si="15"/>
        <v>709</v>
      </c>
    </row>
    <row r="702" spans="1:1" ht="18" customHeight="1">
      <c r="A702" s="10">
        <f t="shared" si="15"/>
        <v>710</v>
      </c>
    </row>
    <row r="703" spans="1:1" ht="18" customHeight="1">
      <c r="A703" s="10">
        <f t="shared" si="15"/>
        <v>711</v>
      </c>
    </row>
    <row r="704" spans="1:1" ht="18" customHeight="1">
      <c r="A704" s="10">
        <f t="shared" si="15"/>
        <v>712</v>
      </c>
    </row>
    <row r="705" spans="1:1" ht="18" customHeight="1">
      <c r="A705" s="10">
        <f t="shared" si="15"/>
        <v>713</v>
      </c>
    </row>
    <row r="706" spans="1:1" ht="18" customHeight="1">
      <c r="A706" s="10">
        <f t="shared" si="15"/>
        <v>714</v>
      </c>
    </row>
    <row r="707" spans="1:1" ht="18" customHeight="1">
      <c r="A707" s="10">
        <f t="shared" si="15"/>
        <v>715</v>
      </c>
    </row>
    <row r="708" spans="1:1" ht="18" customHeight="1">
      <c r="A708" s="10">
        <f t="shared" si="15"/>
        <v>716</v>
      </c>
    </row>
    <row r="709" spans="1:1" ht="18" customHeight="1">
      <c r="A709" s="10">
        <f t="shared" si="15"/>
        <v>717</v>
      </c>
    </row>
    <row r="710" spans="1:1" ht="18" customHeight="1">
      <c r="A710" s="10">
        <f t="shared" ref="A710:A773" si="16">SUM(A709,1)</f>
        <v>718</v>
      </c>
    </row>
    <row r="711" spans="1:1" ht="18" customHeight="1">
      <c r="A711" s="10">
        <f t="shared" si="16"/>
        <v>719</v>
      </c>
    </row>
    <row r="712" spans="1:1" ht="18" customHeight="1">
      <c r="A712" s="10">
        <f t="shared" si="16"/>
        <v>720</v>
      </c>
    </row>
    <row r="713" spans="1:1" ht="18" customHeight="1">
      <c r="A713" s="10">
        <f t="shared" si="16"/>
        <v>721</v>
      </c>
    </row>
    <row r="714" spans="1:1" ht="18" customHeight="1">
      <c r="A714" s="10">
        <f t="shared" si="16"/>
        <v>722</v>
      </c>
    </row>
    <row r="715" spans="1:1" ht="18" customHeight="1">
      <c r="A715" s="10">
        <f t="shared" si="16"/>
        <v>723</v>
      </c>
    </row>
    <row r="716" spans="1:1" ht="18" customHeight="1">
      <c r="A716" s="10">
        <f t="shared" si="16"/>
        <v>724</v>
      </c>
    </row>
    <row r="717" spans="1:1" ht="18" customHeight="1">
      <c r="A717" s="10">
        <f t="shared" si="16"/>
        <v>725</v>
      </c>
    </row>
    <row r="718" spans="1:1" ht="18" customHeight="1">
      <c r="A718" s="10">
        <f t="shared" si="16"/>
        <v>726</v>
      </c>
    </row>
    <row r="719" spans="1:1" ht="18" customHeight="1">
      <c r="A719" s="10">
        <f t="shared" si="16"/>
        <v>727</v>
      </c>
    </row>
    <row r="720" spans="1:1" ht="18" customHeight="1">
      <c r="A720" s="10">
        <f t="shared" si="16"/>
        <v>728</v>
      </c>
    </row>
    <row r="721" spans="1:1" ht="18" customHeight="1">
      <c r="A721" s="10">
        <f t="shared" si="16"/>
        <v>729</v>
      </c>
    </row>
    <row r="722" spans="1:1" ht="18" customHeight="1">
      <c r="A722" s="10">
        <f t="shared" si="16"/>
        <v>730</v>
      </c>
    </row>
    <row r="723" spans="1:1" ht="18" customHeight="1">
      <c r="A723" s="10">
        <f t="shared" si="16"/>
        <v>731</v>
      </c>
    </row>
    <row r="724" spans="1:1" ht="18" customHeight="1">
      <c r="A724" s="10">
        <f t="shared" si="16"/>
        <v>732</v>
      </c>
    </row>
    <row r="725" spans="1:1" ht="18" customHeight="1">
      <c r="A725" s="10">
        <f t="shared" si="16"/>
        <v>733</v>
      </c>
    </row>
    <row r="726" spans="1:1" ht="18" customHeight="1">
      <c r="A726" s="10">
        <f t="shared" si="16"/>
        <v>734</v>
      </c>
    </row>
    <row r="727" spans="1:1" ht="18" customHeight="1">
      <c r="A727" s="10">
        <f t="shared" si="16"/>
        <v>735</v>
      </c>
    </row>
    <row r="728" spans="1:1" ht="18" customHeight="1">
      <c r="A728" s="10">
        <f t="shared" si="16"/>
        <v>736</v>
      </c>
    </row>
    <row r="729" spans="1:1" ht="18" customHeight="1">
      <c r="A729" s="10">
        <f t="shared" si="16"/>
        <v>737</v>
      </c>
    </row>
    <row r="730" spans="1:1" ht="18" customHeight="1">
      <c r="A730" s="10">
        <f t="shared" si="16"/>
        <v>738</v>
      </c>
    </row>
    <row r="731" spans="1:1" ht="18" customHeight="1">
      <c r="A731" s="10">
        <f t="shared" si="16"/>
        <v>739</v>
      </c>
    </row>
    <row r="732" spans="1:1" ht="18" customHeight="1">
      <c r="A732" s="10">
        <f t="shared" si="16"/>
        <v>740</v>
      </c>
    </row>
    <row r="733" spans="1:1" ht="18" customHeight="1">
      <c r="A733" s="10">
        <f t="shared" si="16"/>
        <v>741</v>
      </c>
    </row>
    <row r="734" spans="1:1" ht="18" customHeight="1">
      <c r="A734" s="10">
        <f t="shared" si="16"/>
        <v>742</v>
      </c>
    </row>
    <row r="735" spans="1:1" ht="18" customHeight="1">
      <c r="A735" s="10">
        <f t="shared" si="16"/>
        <v>743</v>
      </c>
    </row>
    <row r="736" spans="1:1" ht="18" customHeight="1">
      <c r="A736" s="10">
        <f t="shared" si="16"/>
        <v>744</v>
      </c>
    </row>
    <row r="737" spans="1:1" ht="18" customHeight="1">
      <c r="A737" s="10">
        <f t="shared" si="16"/>
        <v>745</v>
      </c>
    </row>
    <row r="738" spans="1:1" ht="18" customHeight="1">
      <c r="A738" s="10">
        <f t="shared" si="16"/>
        <v>746</v>
      </c>
    </row>
    <row r="739" spans="1:1" ht="18" customHeight="1">
      <c r="A739" s="10">
        <f t="shared" si="16"/>
        <v>747</v>
      </c>
    </row>
    <row r="740" spans="1:1" ht="18" customHeight="1">
      <c r="A740" s="10">
        <f t="shared" si="16"/>
        <v>748</v>
      </c>
    </row>
    <row r="741" spans="1:1" ht="18" customHeight="1">
      <c r="A741" s="10">
        <f t="shared" si="16"/>
        <v>749</v>
      </c>
    </row>
    <row r="742" spans="1:1" ht="18" customHeight="1">
      <c r="A742" s="10">
        <f t="shared" si="16"/>
        <v>750</v>
      </c>
    </row>
    <row r="743" spans="1:1" ht="18" customHeight="1">
      <c r="A743" s="10">
        <f t="shared" si="16"/>
        <v>751</v>
      </c>
    </row>
    <row r="744" spans="1:1" ht="18" customHeight="1">
      <c r="A744" s="10">
        <f t="shared" si="16"/>
        <v>752</v>
      </c>
    </row>
    <row r="745" spans="1:1" ht="18" customHeight="1">
      <c r="A745" s="10">
        <f t="shared" si="16"/>
        <v>753</v>
      </c>
    </row>
    <row r="746" spans="1:1" ht="18" customHeight="1">
      <c r="A746" s="10">
        <f t="shared" si="16"/>
        <v>754</v>
      </c>
    </row>
    <row r="747" spans="1:1" ht="18" customHeight="1">
      <c r="A747" s="10">
        <f t="shared" si="16"/>
        <v>755</v>
      </c>
    </row>
    <row r="748" spans="1:1" ht="18" customHeight="1">
      <c r="A748" s="10">
        <f t="shared" si="16"/>
        <v>756</v>
      </c>
    </row>
    <row r="749" spans="1:1" ht="18" customHeight="1">
      <c r="A749" s="10">
        <f t="shared" si="16"/>
        <v>757</v>
      </c>
    </row>
    <row r="750" spans="1:1" ht="18" customHeight="1">
      <c r="A750" s="10">
        <f t="shared" si="16"/>
        <v>758</v>
      </c>
    </row>
    <row r="751" spans="1:1" ht="18" customHeight="1">
      <c r="A751" s="10">
        <f t="shared" si="16"/>
        <v>759</v>
      </c>
    </row>
    <row r="752" spans="1:1" ht="18" customHeight="1">
      <c r="A752" s="10">
        <f t="shared" si="16"/>
        <v>760</v>
      </c>
    </row>
    <row r="753" spans="1:1" ht="18" customHeight="1">
      <c r="A753" s="10">
        <f t="shared" si="16"/>
        <v>761</v>
      </c>
    </row>
    <row r="754" spans="1:1" ht="18" customHeight="1">
      <c r="A754" s="10">
        <f t="shared" si="16"/>
        <v>762</v>
      </c>
    </row>
    <row r="755" spans="1:1" ht="18" customHeight="1">
      <c r="A755" s="10">
        <f t="shared" si="16"/>
        <v>763</v>
      </c>
    </row>
    <row r="756" spans="1:1" ht="18" customHeight="1">
      <c r="A756" s="10">
        <f t="shared" si="16"/>
        <v>764</v>
      </c>
    </row>
    <row r="757" spans="1:1" ht="18" customHeight="1">
      <c r="A757" s="10">
        <f t="shared" si="16"/>
        <v>765</v>
      </c>
    </row>
    <row r="758" spans="1:1" ht="18" customHeight="1">
      <c r="A758" s="10">
        <f t="shared" si="16"/>
        <v>766</v>
      </c>
    </row>
    <row r="759" spans="1:1" ht="18" customHeight="1">
      <c r="A759" s="10">
        <f t="shared" si="16"/>
        <v>767</v>
      </c>
    </row>
    <row r="760" spans="1:1" ht="18" customHeight="1">
      <c r="A760" s="10">
        <f t="shared" si="16"/>
        <v>768</v>
      </c>
    </row>
    <row r="761" spans="1:1" ht="18" customHeight="1">
      <c r="A761" s="10">
        <f t="shared" si="16"/>
        <v>769</v>
      </c>
    </row>
    <row r="762" spans="1:1" ht="18" customHeight="1">
      <c r="A762" s="10">
        <f t="shared" si="16"/>
        <v>770</v>
      </c>
    </row>
    <row r="763" spans="1:1" ht="18" customHeight="1">
      <c r="A763" s="10">
        <f t="shared" si="16"/>
        <v>771</v>
      </c>
    </row>
    <row r="764" spans="1:1" ht="18" customHeight="1">
      <c r="A764" s="10">
        <f t="shared" si="16"/>
        <v>772</v>
      </c>
    </row>
    <row r="765" spans="1:1" ht="18" customHeight="1">
      <c r="A765" s="10">
        <f t="shared" si="16"/>
        <v>773</v>
      </c>
    </row>
    <row r="766" spans="1:1" ht="18" customHeight="1">
      <c r="A766" s="10">
        <f t="shared" si="16"/>
        <v>774</v>
      </c>
    </row>
    <row r="767" spans="1:1" ht="18" customHeight="1">
      <c r="A767" s="10">
        <f t="shared" si="16"/>
        <v>775</v>
      </c>
    </row>
    <row r="768" spans="1:1" ht="18" customHeight="1">
      <c r="A768" s="10">
        <f t="shared" si="16"/>
        <v>776</v>
      </c>
    </row>
    <row r="769" spans="1:1" ht="18" customHeight="1">
      <c r="A769" s="10">
        <f t="shared" si="16"/>
        <v>777</v>
      </c>
    </row>
    <row r="770" spans="1:1" ht="18" customHeight="1">
      <c r="A770" s="10">
        <f t="shared" si="16"/>
        <v>778</v>
      </c>
    </row>
    <row r="771" spans="1:1" ht="18" customHeight="1">
      <c r="A771" s="10">
        <f t="shared" si="16"/>
        <v>779</v>
      </c>
    </row>
    <row r="772" spans="1:1" ht="18" customHeight="1">
      <c r="A772" s="10">
        <f t="shared" si="16"/>
        <v>780</v>
      </c>
    </row>
    <row r="773" spans="1:1" ht="18" customHeight="1">
      <c r="A773" s="10">
        <f t="shared" si="16"/>
        <v>781</v>
      </c>
    </row>
    <row r="774" spans="1:1" ht="18" customHeight="1">
      <c r="A774" s="10">
        <f t="shared" ref="A774:A837" si="17">SUM(A773,1)</f>
        <v>782</v>
      </c>
    </row>
    <row r="775" spans="1:1" ht="18" customHeight="1">
      <c r="A775" s="10">
        <f t="shared" si="17"/>
        <v>783</v>
      </c>
    </row>
    <row r="776" spans="1:1" ht="18" customHeight="1">
      <c r="A776" s="10">
        <f t="shared" si="17"/>
        <v>784</v>
      </c>
    </row>
    <row r="777" spans="1:1" ht="18" customHeight="1">
      <c r="A777" s="10">
        <f t="shared" si="17"/>
        <v>785</v>
      </c>
    </row>
    <row r="778" spans="1:1" ht="18" customHeight="1">
      <c r="A778" s="10">
        <f t="shared" si="17"/>
        <v>786</v>
      </c>
    </row>
    <row r="779" spans="1:1" ht="18" customHeight="1">
      <c r="A779" s="10">
        <f t="shared" si="17"/>
        <v>787</v>
      </c>
    </row>
    <row r="780" spans="1:1" ht="18" customHeight="1">
      <c r="A780" s="10">
        <f t="shared" si="17"/>
        <v>788</v>
      </c>
    </row>
    <row r="781" spans="1:1" ht="18" customHeight="1">
      <c r="A781" s="10">
        <f t="shared" si="17"/>
        <v>789</v>
      </c>
    </row>
    <row r="782" spans="1:1" ht="18" customHeight="1">
      <c r="A782" s="10">
        <f t="shared" si="17"/>
        <v>790</v>
      </c>
    </row>
    <row r="783" spans="1:1" ht="18" customHeight="1">
      <c r="A783" s="10">
        <f t="shared" si="17"/>
        <v>791</v>
      </c>
    </row>
    <row r="784" spans="1:1" ht="18" customHeight="1">
      <c r="A784" s="10">
        <f t="shared" si="17"/>
        <v>792</v>
      </c>
    </row>
    <row r="785" spans="1:1" ht="18" customHeight="1">
      <c r="A785" s="10">
        <f t="shared" si="17"/>
        <v>793</v>
      </c>
    </row>
    <row r="786" spans="1:1" ht="18" customHeight="1">
      <c r="A786" s="10">
        <f t="shared" si="17"/>
        <v>794</v>
      </c>
    </row>
    <row r="787" spans="1:1" ht="18" customHeight="1">
      <c r="A787" s="10">
        <f t="shared" si="17"/>
        <v>795</v>
      </c>
    </row>
    <row r="788" spans="1:1" ht="18" customHeight="1">
      <c r="A788" s="10">
        <f t="shared" si="17"/>
        <v>796</v>
      </c>
    </row>
    <row r="789" spans="1:1" ht="18" customHeight="1">
      <c r="A789" s="10">
        <f t="shared" si="17"/>
        <v>797</v>
      </c>
    </row>
    <row r="790" spans="1:1" ht="18" customHeight="1">
      <c r="A790" s="10">
        <f t="shared" si="17"/>
        <v>798</v>
      </c>
    </row>
    <row r="791" spans="1:1" ht="18" customHeight="1">
      <c r="A791" s="10">
        <f t="shared" si="17"/>
        <v>799</v>
      </c>
    </row>
    <row r="792" spans="1:1" ht="18" customHeight="1">
      <c r="A792" s="10">
        <f t="shared" si="17"/>
        <v>800</v>
      </c>
    </row>
    <row r="793" spans="1:1" ht="18" customHeight="1">
      <c r="A793" s="10">
        <f t="shared" si="17"/>
        <v>801</v>
      </c>
    </row>
    <row r="794" spans="1:1" ht="18" customHeight="1">
      <c r="A794" s="10">
        <f t="shared" si="17"/>
        <v>802</v>
      </c>
    </row>
    <row r="795" spans="1:1" ht="18" customHeight="1">
      <c r="A795" s="10">
        <f t="shared" si="17"/>
        <v>803</v>
      </c>
    </row>
    <row r="796" spans="1:1" ht="18" customHeight="1">
      <c r="A796" s="10">
        <f t="shared" si="17"/>
        <v>804</v>
      </c>
    </row>
    <row r="797" spans="1:1" ht="18" customHeight="1">
      <c r="A797" s="10">
        <f t="shared" si="17"/>
        <v>805</v>
      </c>
    </row>
    <row r="798" spans="1:1" ht="18" customHeight="1">
      <c r="A798" s="10">
        <f t="shared" si="17"/>
        <v>806</v>
      </c>
    </row>
    <row r="799" spans="1:1" ht="18" customHeight="1">
      <c r="A799" s="10">
        <f t="shared" si="17"/>
        <v>807</v>
      </c>
    </row>
    <row r="800" spans="1:1" ht="18" customHeight="1">
      <c r="A800" s="10">
        <f t="shared" si="17"/>
        <v>808</v>
      </c>
    </row>
    <row r="801" spans="1:1" ht="18" customHeight="1">
      <c r="A801" s="10">
        <f t="shared" si="17"/>
        <v>809</v>
      </c>
    </row>
    <row r="802" spans="1:1" ht="18" customHeight="1">
      <c r="A802" s="10">
        <f t="shared" si="17"/>
        <v>810</v>
      </c>
    </row>
    <row r="803" spans="1:1" ht="18" customHeight="1">
      <c r="A803" s="10">
        <f t="shared" si="17"/>
        <v>811</v>
      </c>
    </row>
    <row r="804" spans="1:1" ht="18" customHeight="1">
      <c r="A804" s="10">
        <f t="shared" si="17"/>
        <v>812</v>
      </c>
    </row>
    <row r="805" spans="1:1" ht="18" customHeight="1">
      <c r="A805" s="10">
        <f t="shared" si="17"/>
        <v>813</v>
      </c>
    </row>
    <row r="806" spans="1:1" ht="18" customHeight="1">
      <c r="A806" s="10">
        <f t="shared" si="17"/>
        <v>814</v>
      </c>
    </row>
    <row r="807" spans="1:1" ht="18" customHeight="1">
      <c r="A807" s="10">
        <f t="shared" si="17"/>
        <v>815</v>
      </c>
    </row>
    <row r="808" spans="1:1" ht="18" customHeight="1">
      <c r="A808" s="10">
        <f t="shared" si="17"/>
        <v>816</v>
      </c>
    </row>
    <row r="809" spans="1:1" ht="18" customHeight="1">
      <c r="A809" s="10">
        <f t="shared" si="17"/>
        <v>817</v>
      </c>
    </row>
    <row r="810" spans="1:1" ht="18" customHeight="1">
      <c r="A810" s="10">
        <f t="shared" si="17"/>
        <v>818</v>
      </c>
    </row>
    <row r="811" spans="1:1" ht="18" customHeight="1">
      <c r="A811" s="10">
        <f t="shared" si="17"/>
        <v>819</v>
      </c>
    </row>
    <row r="812" spans="1:1" ht="18" customHeight="1">
      <c r="A812" s="10">
        <f t="shared" si="17"/>
        <v>820</v>
      </c>
    </row>
    <row r="813" spans="1:1" ht="18" customHeight="1">
      <c r="A813" s="10">
        <f t="shared" si="17"/>
        <v>821</v>
      </c>
    </row>
    <row r="814" spans="1:1" ht="18" customHeight="1">
      <c r="A814" s="10">
        <f t="shared" si="17"/>
        <v>822</v>
      </c>
    </row>
    <row r="815" spans="1:1" ht="18" customHeight="1">
      <c r="A815" s="10">
        <f t="shared" si="17"/>
        <v>823</v>
      </c>
    </row>
    <row r="816" spans="1:1" ht="18" customHeight="1">
      <c r="A816" s="10">
        <f t="shared" si="17"/>
        <v>824</v>
      </c>
    </row>
    <row r="817" spans="1:1" ht="18" customHeight="1">
      <c r="A817" s="10">
        <f t="shared" si="17"/>
        <v>825</v>
      </c>
    </row>
    <row r="818" spans="1:1" ht="18" customHeight="1">
      <c r="A818" s="10">
        <f t="shared" si="17"/>
        <v>826</v>
      </c>
    </row>
    <row r="819" spans="1:1" ht="18" customHeight="1">
      <c r="A819" s="10">
        <f t="shared" si="17"/>
        <v>827</v>
      </c>
    </row>
    <row r="820" spans="1:1" ht="18" customHeight="1">
      <c r="A820" s="10">
        <f t="shared" si="17"/>
        <v>828</v>
      </c>
    </row>
    <row r="821" spans="1:1" ht="18" customHeight="1">
      <c r="A821" s="10">
        <f t="shared" si="17"/>
        <v>829</v>
      </c>
    </row>
    <row r="822" spans="1:1" ht="18" customHeight="1">
      <c r="A822" s="10">
        <f t="shared" si="17"/>
        <v>830</v>
      </c>
    </row>
    <row r="823" spans="1:1" ht="18" customHeight="1">
      <c r="A823" s="10">
        <f t="shared" si="17"/>
        <v>831</v>
      </c>
    </row>
    <row r="824" spans="1:1" ht="18" customHeight="1">
      <c r="A824" s="10">
        <f t="shared" si="17"/>
        <v>832</v>
      </c>
    </row>
    <row r="825" spans="1:1" ht="18" customHeight="1">
      <c r="A825" s="10">
        <f t="shared" si="17"/>
        <v>833</v>
      </c>
    </row>
    <row r="826" spans="1:1" ht="18" customHeight="1">
      <c r="A826" s="10">
        <f t="shared" si="17"/>
        <v>834</v>
      </c>
    </row>
    <row r="827" spans="1:1" ht="18" customHeight="1">
      <c r="A827" s="10">
        <f t="shared" si="17"/>
        <v>835</v>
      </c>
    </row>
    <row r="828" spans="1:1" ht="18" customHeight="1">
      <c r="A828" s="10">
        <f t="shared" si="17"/>
        <v>836</v>
      </c>
    </row>
    <row r="829" spans="1:1" ht="18" customHeight="1">
      <c r="A829" s="10">
        <f t="shared" si="17"/>
        <v>837</v>
      </c>
    </row>
    <row r="830" spans="1:1" ht="18" customHeight="1">
      <c r="A830" s="10">
        <f t="shared" si="17"/>
        <v>838</v>
      </c>
    </row>
    <row r="831" spans="1:1" ht="18" customHeight="1">
      <c r="A831" s="10">
        <f t="shared" si="17"/>
        <v>839</v>
      </c>
    </row>
    <row r="832" spans="1:1" ht="18" customHeight="1">
      <c r="A832" s="10">
        <f t="shared" si="17"/>
        <v>840</v>
      </c>
    </row>
    <row r="833" spans="1:1" ht="18" customHeight="1">
      <c r="A833" s="10">
        <f t="shared" si="17"/>
        <v>841</v>
      </c>
    </row>
    <row r="834" spans="1:1" ht="18" customHeight="1">
      <c r="A834" s="10">
        <f t="shared" si="17"/>
        <v>842</v>
      </c>
    </row>
    <row r="835" spans="1:1" ht="18" customHeight="1">
      <c r="A835" s="10">
        <f t="shared" si="17"/>
        <v>843</v>
      </c>
    </row>
    <row r="836" spans="1:1" ht="18" customHeight="1">
      <c r="A836" s="10">
        <f t="shared" si="17"/>
        <v>844</v>
      </c>
    </row>
    <row r="837" spans="1:1" ht="18" customHeight="1">
      <c r="A837" s="10">
        <f t="shared" si="17"/>
        <v>845</v>
      </c>
    </row>
    <row r="838" spans="1:1" ht="18" customHeight="1">
      <c r="A838" s="10">
        <f t="shared" ref="A838:A901" si="18">SUM(A837,1)</f>
        <v>846</v>
      </c>
    </row>
    <row r="839" spans="1:1" ht="18" customHeight="1">
      <c r="A839" s="10">
        <f t="shared" si="18"/>
        <v>847</v>
      </c>
    </row>
    <row r="840" spans="1:1" ht="18" customHeight="1">
      <c r="A840" s="10">
        <f t="shared" si="18"/>
        <v>848</v>
      </c>
    </row>
    <row r="841" spans="1:1" ht="18" customHeight="1">
      <c r="A841" s="10">
        <f t="shared" si="18"/>
        <v>849</v>
      </c>
    </row>
    <row r="842" spans="1:1" ht="18" customHeight="1">
      <c r="A842" s="10">
        <f t="shared" si="18"/>
        <v>850</v>
      </c>
    </row>
    <row r="843" spans="1:1" ht="18" customHeight="1">
      <c r="A843" s="10">
        <f t="shared" si="18"/>
        <v>851</v>
      </c>
    </row>
    <row r="844" spans="1:1" ht="18" customHeight="1">
      <c r="A844" s="10">
        <f t="shared" si="18"/>
        <v>852</v>
      </c>
    </row>
    <row r="845" spans="1:1" ht="18" customHeight="1">
      <c r="A845" s="10">
        <f t="shared" si="18"/>
        <v>853</v>
      </c>
    </row>
    <row r="846" spans="1:1" ht="18" customHeight="1">
      <c r="A846" s="10">
        <f t="shared" si="18"/>
        <v>854</v>
      </c>
    </row>
    <row r="847" spans="1:1" ht="18" customHeight="1">
      <c r="A847" s="10">
        <f t="shared" si="18"/>
        <v>855</v>
      </c>
    </row>
    <row r="848" spans="1:1" ht="18" customHeight="1">
      <c r="A848" s="10">
        <f t="shared" si="18"/>
        <v>856</v>
      </c>
    </row>
    <row r="849" spans="1:1" ht="18" customHeight="1">
      <c r="A849" s="10">
        <f t="shared" si="18"/>
        <v>857</v>
      </c>
    </row>
    <row r="850" spans="1:1" ht="18" customHeight="1">
      <c r="A850" s="10">
        <f t="shared" si="18"/>
        <v>858</v>
      </c>
    </row>
    <row r="851" spans="1:1" ht="18" customHeight="1">
      <c r="A851" s="10">
        <f t="shared" si="18"/>
        <v>859</v>
      </c>
    </row>
    <row r="852" spans="1:1" ht="18" customHeight="1">
      <c r="A852" s="10">
        <f t="shared" si="18"/>
        <v>860</v>
      </c>
    </row>
    <row r="853" spans="1:1" ht="18" customHeight="1">
      <c r="A853" s="10">
        <f t="shared" si="18"/>
        <v>861</v>
      </c>
    </row>
    <row r="854" spans="1:1" ht="18" customHeight="1">
      <c r="A854" s="10">
        <f t="shared" si="18"/>
        <v>862</v>
      </c>
    </row>
    <row r="855" spans="1:1" ht="18" customHeight="1">
      <c r="A855" s="10">
        <f t="shared" si="18"/>
        <v>863</v>
      </c>
    </row>
    <row r="856" spans="1:1" ht="18" customHeight="1">
      <c r="A856" s="10">
        <f t="shared" si="18"/>
        <v>864</v>
      </c>
    </row>
    <row r="857" spans="1:1" ht="18" customHeight="1">
      <c r="A857" s="10">
        <f t="shared" si="18"/>
        <v>865</v>
      </c>
    </row>
    <row r="858" spans="1:1" ht="18" customHeight="1">
      <c r="A858" s="10">
        <f t="shared" si="18"/>
        <v>866</v>
      </c>
    </row>
    <row r="859" spans="1:1" ht="18" customHeight="1">
      <c r="A859" s="10">
        <f t="shared" si="18"/>
        <v>867</v>
      </c>
    </row>
    <row r="860" spans="1:1" ht="18" customHeight="1">
      <c r="A860" s="10">
        <f t="shared" si="18"/>
        <v>868</v>
      </c>
    </row>
    <row r="861" spans="1:1" ht="18" customHeight="1">
      <c r="A861" s="10">
        <f t="shared" si="18"/>
        <v>869</v>
      </c>
    </row>
    <row r="862" spans="1:1" ht="18" customHeight="1">
      <c r="A862" s="10">
        <f t="shared" si="18"/>
        <v>870</v>
      </c>
    </row>
    <row r="863" spans="1:1" ht="18" customHeight="1">
      <c r="A863" s="10">
        <f t="shared" si="18"/>
        <v>871</v>
      </c>
    </row>
    <row r="864" spans="1:1" ht="18" customHeight="1">
      <c r="A864" s="10">
        <f t="shared" si="18"/>
        <v>872</v>
      </c>
    </row>
    <row r="865" spans="1:1" ht="18" customHeight="1">
      <c r="A865" s="10">
        <f t="shared" si="18"/>
        <v>873</v>
      </c>
    </row>
    <row r="866" spans="1:1" ht="18" customHeight="1">
      <c r="A866" s="10">
        <f t="shared" si="18"/>
        <v>874</v>
      </c>
    </row>
    <row r="867" spans="1:1" ht="18" customHeight="1">
      <c r="A867" s="10">
        <f t="shared" si="18"/>
        <v>875</v>
      </c>
    </row>
    <row r="868" spans="1:1" ht="18" customHeight="1">
      <c r="A868" s="10">
        <f t="shared" si="18"/>
        <v>876</v>
      </c>
    </row>
    <row r="869" spans="1:1" ht="18" customHeight="1">
      <c r="A869" s="10">
        <f t="shared" si="18"/>
        <v>877</v>
      </c>
    </row>
    <row r="870" spans="1:1" ht="18" customHeight="1">
      <c r="A870" s="10">
        <f t="shared" si="18"/>
        <v>878</v>
      </c>
    </row>
    <row r="871" spans="1:1" ht="18" customHeight="1">
      <c r="A871" s="10">
        <f t="shared" si="18"/>
        <v>879</v>
      </c>
    </row>
    <row r="872" spans="1:1" ht="18" customHeight="1">
      <c r="A872" s="10">
        <f t="shared" si="18"/>
        <v>880</v>
      </c>
    </row>
    <row r="873" spans="1:1" ht="18" customHeight="1">
      <c r="A873" s="10">
        <f t="shared" si="18"/>
        <v>881</v>
      </c>
    </row>
    <row r="874" spans="1:1" ht="18" customHeight="1">
      <c r="A874" s="10">
        <f t="shared" si="18"/>
        <v>882</v>
      </c>
    </row>
    <row r="875" spans="1:1" ht="18" customHeight="1">
      <c r="A875" s="10">
        <f t="shared" si="18"/>
        <v>883</v>
      </c>
    </row>
    <row r="876" spans="1:1" ht="18" customHeight="1">
      <c r="A876" s="10">
        <f t="shared" si="18"/>
        <v>884</v>
      </c>
    </row>
    <row r="877" spans="1:1" ht="18" customHeight="1">
      <c r="A877" s="10">
        <f t="shared" si="18"/>
        <v>885</v>
      </c>
    </row>
    <row r="878" spans="1:1" ht="18" customHeight="1">
      <c r="A878" s="10">
        <f t="shared" si="18"/>
        <v>886</v>
      </c>
    </row>
    <row r="879" spans="1:1" ht="18" customHeight="1">
      <c r="A879" s="10">
        <f t="shared" si="18"/>
        <v>887</v>
      </c>
    </row>
    <row r="880" spans="1:1" ht="18" customHeight="1">
      <c r="A880" s="10">
        <f t="shared" si="18"/>
        <v>888</v>
      </c>
    </row>
    <row r="881" spans="1:1" ht="18" customHeight="1">
      <c r="A881" s="10">
        <f t="shared" si="18"/>
        <v>889</v>
      </c>
    </row>
    <row r="882" spans="1:1" ht="18" customHeight="1">
      <c r="A882" s="10">
        <f t="shared" si="18"/>
        <v>890</v>
      </c>
    </row>
    <row r="883" spans="1:1" ht="18" customHeight="1">
      <c r="A883" s="10">
        <f t="shared" si="18"/>
        <v>891</v>
      </c>
    </row>
    <row r="884" spans="1:1" ht="18" customHeight="1">
      <c r="A884" s="10">
        <f t="shared" si="18"/>
        <v>892</v>
      </c>
    </row>
    <row r="885" spans="1:1" ht="18" customHeight="1">
      <c r="A885" s="10">
        <f t="shared" si="18"/>
        <v>893</v>
      </c>
    </row>
    <row r="886" spans="1:1" ht="18" customHeight="1">
      <c r="A886" s="10">
        <f t="shared" si="18"/>
        <v>894</v>
      </c>
    </row>
    <row r="887" spans="1:1" ht="18" customHeight="1">
      <c r="A887" s="10">
        <f t="shared" si="18"/>
        <v>895</v>
      </c>
    </row>
    <row r="888" spans="1:1" ht="18" customHeight="1">
      <c r="A888" s="10">
        <f t="shared" si="18"/>
        <v>896</v>
      </c>
    </row>
    <row r="889" spans="1:1" ht="18" customHeight="1">
      <c r="A889" s="10">
        <f t="shared" si="18"/>
        <v>897</v>
      </c>
    </row>
    <row r="890" spans="1:1" ht="18" customHeight="1">
      <c r="A890" s="10">
        <f t="shared" si="18"/>
        <v>898</v>
      </c>
    </row>
    <row r="891" spans="1:1" ht="18" customHeight="1">
      <c r="A891" s="10">
        <f t="shared" si="18"/>
        <v>899</v>
      </c>
    </row>
    <row r="892" spans="1:1" ht="18" customHeight="1">
      <c r="A892" s="10">
        <f t="shared" si="18"/>
        <v>900</v>
      </c>
    </row>
    <row r="893" spans="1:1" ht="18" customHeight="1">
      <c r="A893" s="10">
        <f t="shared" si="18"/>
        <v>901</v>
      </c>
    </row>
    <row r="894" spans="1:1" ht="18" customHeight="1">
      <c r="A894" s="10">
        <f t="shared" si="18"/>
        <v>902</v>
      </c>
    </row>
    <row r="895" spans="1:1" ht="18" customHeight="1">
      <c r="A895" s="10">
        <f t="shared" si="18"/>
        <v>903</v>
      </c>
    </row>
    <row r="896" spans="1:1" ht="18" customHeight="1">
      <c r="A896" s="10">
        <f t="shared" si="18"/>
        <v>904</v>
      </c>
    </row>
    <row r="897" spans="1:1" ht="18" customHeight="1">
      <c r="A897" s="10">
        <f t="shared" si="18"/>
        <v>905</v>
      </c>
    </row>
    <row r="898" spans="1:1" ht="18" customHeight="1">
      <c r="A898" s="10">
        <f t="shared" si="18"/>
        <v>906</v>
      </c>
    </row>
    <row r="899" spans="1:1" ht="18" customHeight="1">
      <c r="A899" s="10">
        <f t="shared" si="18"/>
        <v>907</v>
      </c>
    </row>
    <row r="900" spans="1:1" ht="18" customHeight="1">
      <c r="A900" s="10">
        <f t="shared" si="18"/>
        <v>908</v>
      </c>
    </row>
    <row r="901" spans="1:1" ht="18" customHeight="1">
      <c r="A901" s="10">
        <f t="shared" si="18"/>
        <v>909</v>
      </c>
    </row>
    <row r="902" spans="1:1" ht="18" customHeight="1">
      <c r="A902" s="10">
        <f t="shared" ref="A902:A965" si="19">SUM(A901,1)</f>
        <v>910</v>
      </c>
    </row>
    <row r="903" spans="1:1" ht="18" customHeight="1">
      <c r="A903" s="10">
        <f t="shared" si="19"/>
        <v>911</v>
      </c>
    </row>
    <row r="904" spans="1:1" ht="18" customHeight="1">
      <c r="A904" s="10">
        <f t="shared" si="19"/>
        <v>912</v>
      </c>
    </row>
    <row r="905" spans="1:1" ht="18" customHeight="1">
      <c r="A905" s="10">
        <f t="shared" si="19"/>
        <v>913</v>
      </c>
    </row>
    <row r="906" spans="1:1" ht="18" customHeight="1">
      <c r="A906" s="10">
        <f t="shared" si="19"/>
        <v>914</v>
      </c>
    </row>
    <row r="907" spans="1:1" ht="18" customHeight="1">
      <c r="A907" s="10">
        <f t="shared" si="19"/>
        <v>915</v>
      </c>
    </row>
    <row r="908" spans="1:1" ht="18" customHeight="1">
      <c r="A908" s="10">
        <f t="shared" si="19"/>
        <v>916</v>
      </c>
    </row>
    <row r="909" spans="1:1" ht="18" customHeight="1">
      <c r="A909" s="10">
        <f t="shared" si="19"/>
        <v>917</v>
      </c>
    </row>
    <row r="910" spans="1:1" ht="18" customHeight="1">
      <c r="A910" s="10">
        <f t="shared" si="19"/>
        <v>918</v>
      </c>
    </row>
    <row r="911" spans="1:1" ht="18" customHeight="1">
      <c r="A911" s="10">
        <f t="shared" si="19"/>
        <v>919</v>
      </c>
    </row>
    <row r="912" spans="1:1" ht="18" customHeight="1">
      <c r="A912" s="10">
        <f t="shared" si="19"/>
        <v>920</v>
      </c>
    </row>
    <row r="913" spans="1:1" ht="18" customHeight="1">
      <c r="A913" s="10">
        <f t="shared" si="19"/>
        <v>921</v>
      </c>
    </row>
    <row r="914" spans="1:1" ht="18" customHeight="1">
      <c r="A914" s="10">
        <f t="shared" si="19"/>
        <v>922</v>
      </c>
    </row>
    <row r="915" spans="1:1" ht="18" customHeight="1">
      <c r="A915" s="10">
        <f t="shared" si="19"/>
        <v>923</v>
      </c>
    </row>
    <row r="916" spans="1:1" ht="18" customHeight="1">
      <c r="A916" s="10">
        <f t="shared" si="19"/>
        <v>924</v>
      </c>
    </row>
    <row r="917" spans="1:1" ht="18" customHeight="1">
      <c r="A917" s="10">
        <f t="shared" si="19"/>
        <v>925</v>
      </c>
    </row>
    <row r="918" spans="1:1" ht="18" customHeight="1">
      <c r="A918" s="10">
        <f t="shared" si="19"/>
        <v>926</v>
      </c>
    </row>
    <row r="919" spans="1:1" ht="18" customHeight="1">
      <c r="A919" s="10">
        <f t="shared" si="19"/>
        <v>927</v>
      </c>
    </row>
    <row r="920" spans="1:1" ht="18" customHeight="1">
      <c r="A920" s="10">
        <f t="shared" si="19"/>
        <v>928</v>
      </c>
    </row>
    <row r="921" spans="1:1" ht="18" customHeight="1">
      <c r="A921" s="10">
        <f t="shared" si="19"/>
        <v>929</v>
      </c>
    </row>
    <row r="922" spans="1:1" ht="18" customHeight="1">
      <c r="A922" s="10">
        <f t="shared" si="19"/>
        <v>930</v>
      </c>
    </row>
    <row r="923" spans="1:1" ht="18" customHeight="1">
      <c r="A923" s="10">
        <f t="shared" si="19"/>
        <v>931</v>
      </c>
    </row>
    <row r="924" spans="1:1" ht="18" customHeight="1">
      <c r="A924" s="10">
        <f t="shared" si="19"/>
        <v>932</v>
      </c>
    </row>
    <row r="925" spans="1:1" ht="18" customHeight="1">
      <c r="A925" s="10">
        <f t="shared" si="19"/>
        <v>933</v>
      </c>
    </row>
    <row r="926" spans="1:1" ht="18" customHeight="1">
      <c r="A926" s="10">
        <f t="shared" si="19"/>
        <v>934</v>
      </c>
    </row>
    <row r="927" spans="1:1" ht="18" customHeight="1">
      <c r="A927" s="10">
        <f t="shared" si="19"/>
        <v>935</v>
      </c>
    </row>
    <row r="928" spans="1:1" ht="18" customHeight="1">
      <c r="A928" s="10">
        <f t="shared" si="19"/>
        <v>936</v>
      </c>
    </row>
    <row r="929" spans="1:1" ht="18" customHeight="1">
      <c r="A929" s="10">
        <f t="shared" si="19"/>
        <v>937</v>
      </c>
    </row>
    <row r="930" spans="1:1" ht="18" customHeight="1">
      <c r="A930" s="10">
        <f t="shared" si="19"/>
        <v>938</v>
      </c>
    </row>
    <row r="931" spans="1:1" ht="18" customHeight="1">
      <c r="A931" s="10">
        <f t="shared" si="19"/>
        <v>939</v>
      </c>
    </row>
    <row r="932" spans="1:1" ht="18" customHeight="1">
      <c r="A932" s="10">
        <f t="shared" si="19"/>
        <v>940</v>
      </c>
    </row>
    <row r="933" spans="1:1" ht="18" customHeight="1">
      <c r="A933" s="10">
        <f t="shared" si="19"/>
        <v>941</v>
      </c>
    </row>
    <row r="934" spans="1:1" ht="18" customHeight="1">
      <c r="A934" s="10">
        <f t="shared" si="19"/>
        <v>942</v>
      </c>
    </row>
    <row r="935" spans="1:1" ht="18" customHeight="1">
      <c r="A935" s="10">
        <f t="shared" si="19"/>
        <v>943</v>
      </c>
    </row>
    <row r="936" spans="1:1" ht="18" customHeight="1">
      <c r="A936" s="10">
        <f t="shared" si="19"/>
        <v>944</v>
      </c>
    </row>
    <row r="937" spans="1:1" ht="18" customHeight="1">
      <c r="A937" s="10">
        <f t="shared" si="19"/>
        <v>945</v>
      </c>
    </row>
    <row r="938" spans="1:1" ht="18" customHeight="1">
      <c r="A938" s="10">
        <f t="shared" si="19"/>
        <v>946</v>
      </c>
    </row>
    <row r="939" spans="1:1" ht="18" customHeight="1">
      <c r="A939" s="10">
        <f t="shared" si="19"/>
        <v>947</v>
      </c>
    </row>
    <row r="940" spans="1:1" ht="18" customHeight="1">
      <c r="A940" s="10">
        <f t="shared" si="19"/>
        <v>948</v>
      </c>
    </row>
    <row r="941" spans="1:1" ht="18" customHeight="1">
      <c r="A941" s="10">
        <f t="shared" si="19"/>
        <v>949</v>
      </c>
    </row>
    <row r="942" spans="1:1" ht="18" customHeight="1">
      <c r="A942" s="10">
        <f t="shared" si="19"/>
        <v>950</v>
      </c>
    </row>
    <row r="943" spans="1:1" ht="18" customHeight="1">
      <c r="A943" s="10">
        <f t="shared" si="19"/>
        <v>951</v>
      </c>
    </row>
    <row r="944" spans="1:1" ht="18" customHeight="1">
      <c r="A944" s="10">
        <f t="shared" si="19"/>
        <v>952</v>
      </c>
    </row>
    <row r="945" spans="1:1" ht="18" customHeight="1">
      <c r="A945" s="10">
        <f t="shared" si="19"/>
        <v>953</v>
      </c>
    </row>
    <row r="946" spans="1:1" ht="18" customHeight="1">
      <c r="A946" s="10">
        <f t="shared" si="19"/>
        <v>954</v>
      </c>
    </row>
    <row r="947" spans="1:1" ht="18" customHeight="1">
      <c r="A947" s="10">
        <f t="shared" si="19"/>
        <v>955</v>
      </c>
    </row>
    <row r="948" spans="1:1" ht="18" customHeight="1">
      <c r="A948" s="10">
        <f t="shared" si="19"/>
        <v>956</v>
      </c>
    </row>
    <row r="949" spans="1:1" ht="18" customHeight="1">
      <c r="A949" s="10">
        <f t="shared" si="19"/>
        <v>957</v>
      </c>
    </row>
    <row r="950" spans="1:1" ht="18" customHeight="1">
      <c r="A950" s="10">
        <f t="shared" si="19"/>
        <v>958</v>
      </c>
    </row>
    <row r="951" spans="1:1" ht="18" customHeight="1">
      <c r="A951" s="10">
        <f t="shared" si="19"/>
        <v>959</v>
      </c>
    </row>
    <row r="952" spans="1:1" ht="18" customHeight="1">
      <c r="A952" s="10">
        <f t="shared" si="19"/>
        <v>960</v>
      </c>
    </row>
    <row r="953" spans="1:1" ht="18" customHeight="1">
      <c r="A953" s="10">
        <f t="shared" si="19"/>
        <v>961</v>
      </c>
    </row>
    <row r="954" spans="1:1" ht="18" customHeight="1">
      <c r="A954" s="10">
        <f t="shared" si="19"/>
        <v>962</v>
      </c>
    </row>
    <row r="955" spans="1:1" ht="18" customHeight="1">
      <c r="A955" s="10">
        <f t="shared" si="19"/>
        <v>963</v>
      </c>
    </row>
    <row r="956" spans="1:1" ht="18" customHeight="1">
      <c r="A956" s="10">
        <f t="shared" si="19"/>
        <v>964</v>
      </c>
    </row>
    <row r="957" spans="1:1" ht="18" customHeight="1">
      <c r="A957" s="10">
        <f t="shared" si="19"/>
        <v>965</v>
      </c>
    </row>
    <row r="958" spans="1:1" ht="18" customHeight="1">
      <c r="A958" s="10">
        <f t="shared" si="19"/>
        <v>966</v>
      </c>
    </row>
    <row r="959" spans="1:1" ht="18" customHeight="1">
      <c r="A959" s="10">
        <f t="shared" si="19"/>
        <v>967</v>
      </c>
    </row>
    <row r="960" spans="1:1" ht="18" customHeight="1">
      <c r="A960" s="10">
        <f t="shared" si="19"/>
        <v>968</v>
      </c>
    </row>
    <row r="961" spans="1:1" ht="18" customHeight="1">
      <c r="A961" s="10">
        <f t="shared" si="19"/>
        <v>969</v>
      </c>
    </row>
    <row r="962" spans="1:1" ht="18" customHeight="1">
      <c r="A962" s="10">
        <f t="shared" si="19"/>
        <v>970</v>
      </c>
    </row>
    <row r="963" spans="1:1" ht="18" customHeight="1">
      <c r="A963" s="10">
        <f t="shared" si="19"/>
        <v>971</v>
      </c>
    </row>
    <row r="964" spans="1:1" ht="18" customHeight="1">
      <c r="A964" s="10">
        <f t="shared" si="19"/>
        <v>972</v>
      </c>
    </row>
    <row r="965" spans="1:1" ht="18" customHeight="1">
      <c r="A965" s="10">
        <f t="shared" si="19"/>
        <v>973</v>
      </c>
    </row>
    <row r="966" spans="1:1" ht="18" customHeight="1">
      <c r="A966" s="10">
        <f t="shared" ref="A966:A1000" si="20">SUM(A965,1)</f>
        <v>974</v>
      </c>
    </row>
    <row r="967" spans="1:1" ht="18" customHeight="1">
      <c r="A967" s="10">
        <f t="shared" si="20"/>
        <v>975</v>
      </c>
    </row>
    <row r="968" spans="1:1" ht="18" customHeight="1">
      <c r="A968" s="10">
        <f t="shared" si="20"/>
        <v>976</v>
      </c>
    </row>
    <row r="969" spans="1:1" ht="18" customHeight="1">
      <c r="A969" s="10">
        <f t="shared" si="20"/>
        <v>977</v>
      </c>
    </row>
    <row r="970" spans="1:1" ht="18" customHeight="1">
      <c r="A970" s="10">
        <f t="shared" si="20"/>
        <v>978</v>
      </c>
    </row>
    <row r="971" spans="1:1" ht="18" customHeight="1">
      <c r="A971" s="10">
        <f t="shared" si="20"/>
        <v>979</v>
      </c>
    </row>
    <row r="972" spans="1:1" ht="18" customHeight="1">
      <c r="A972" s="10">
        <f t="shared" si="20"/>
        <v>980</v>
      </c>
    </row>
    <row r="973" spans="1:1" ht="18" customHeight="1">
      <c r="A973" s="10">
        <f t="shared" si="20"/>
        <v>981</v>
      </c>
    </row>
    <row r="974" spans="1:1" ht="18" customHeight="1">
      <c r="A974" s="10">
        <f t="shared" si="20"/>
        <v>982</v>
      </c>
    </row>
    <row r="975" spans="1:1" ht="18" customHeight="1">
      <c r="A975" s="10">
        <f t="shared" si="20"/>
        <v>983</v>
      </c>
    </row>
    <row r="976" spans="1:1" ht="18" customHeight="1">
      <c r="A976" s="10">
        <f t="shared" si="20"/>
        <v>984</v>
      </c>
    </row>
    <row r="977" spans="1:1" ht="18" customHeight="1">
      <c r="A977" s="10">
        <f t="shared" si="20"/>
        <v>985</v>
      </c>
    </row>
    <row r="978" spans="1:1" ht="18" customHeight="1">
      <c r="A978" s="10">
        <f t="shared" si="20"/>
        <v>986</v>
      </c>
    </row>
    <row r="979" spans="1:1" ht="18" customHeight="1">
      <c r="A979" s="10">
        <f t="shared" si="20"/>
        <v>987</v>
      </c>
    </row>
    <row r="980" spans="1:1" ht="18" customHeight="1">
      <c r="A980" s="10">
        <f t="shared" si="20"/>
        <v>988</v>
      </c>
    </row>
    <row r="981" spans="1:1" ht="18" customHeight="1">
      <c r="A981" s="10">
        <f t="shared" si="20"/>
        <v>989</v>
      </c>
    </row>
    <row r="982" spans="1:1" ht="18" customHeight="1">
      <c r="A982" s="10">
        <f t="shared" si="20"/>
        <v>990</v>
      </c>
    </row>
    <row r="983" spans="1:1" ht="18" customHeight="1">
      <c r="A983" s="10">
        <f t="shared" si="20"/>
        <v>991</v>
      </c>
    </row>
    <row r="984" spans="1:1" ht="18" customHeight="1">
      <c r="A984" s="10">
        <f t="shared" si="20"/>
        <v>992</v>
      </c>
    </row>
    <row r="985" spans="1:1" ht="18" customHeight="1">
      <c r="A985" s="10">
        <f t="shared" si="20"/>
        <v>993</v>
      </c>
    </row>
    <row r="986" spans="1:1" ht="18" customHeight="1">
      <c r="A986" s="10">
        <f t="shared" si="20"/>
        <v>994</v>
      </c>
    </row>
    <row r="987" spans="1:1" ht="18" customHeight="1">
      <c r="A987" s="10">
        <f t="shared" si="20"/>
        <v>995</v>
      </c>
    </row>
    <row r="988" spans="1:1" ht="18" customHeight="1">
      <c r="A988" s="10">
        <f t="shared" si="20"/>
        <v>996</v>
      </c>
    </row>
    <row r="989" spans="1:1" ht="18" customHeight="1">
      <c r="A989" s="10">
        <f t="shared" si="20"/>
        <v>997</v>
      </c>
    </row>
    <row r="990" spans="1:1" ht="18" customHeight="1">
      <c r="A990" s="10">
        <f t="shared" si="20"/>
        <v>998</v>
      </c>
    </row>
    <row r="991" spans="1:1" ht="18" customHeight="1">
      <c r="A991" s="10">
        <f t="shared" si="20"/>
        <v>999</v>
      </c>
    </row>
    <row r="992" spans="1:1" ht="18" customHeight="1">
      <c r="A992" s="10">
        <f t="shared" si="20"/>
        <v>1000</v>
      </c>
    </row>
    <row r="993" spans="1:1" ht="18" customHeight="1">
      <c r="A993" s="10">
        <f t="shared" si="20"/>
        <v>1001</v>
      </c>
    </row>
    <row r="994" spans="1:1" ht="18" customHeight="1">
      <c r="A994" s="10">
        <f t="shared" si="20"/>
        <v>1002</v>
      </c>
    </row>
    <row r="995" spans="1:1" ht="18" customHeight="1">
      <c r="A995" s="10">
        <f t="shared" si="20"/>
        <v>1003</v>
      </c>
    </row>
    <row r="996" spans="1:1" ht="18" customHeight="1">
      <c r="A996" s="10">
        <f t="shared" si="20"/>
        <v>1004</v>
      </c>
    </row>
    <row r="997" spans="1:1" ht="18" customHeight="1">
      <c r="A997" s="10">
        <f t="shared" si="20"/>
        <v>1005</v>
      </c>
    </row>
    <row r="998" spans="1:1" ht="18" customHeight="1">
      <c r="A998" s="10">
        <f t="shared" si="20"/>
        <v>1006</v>
      </c>
    </row>
    <row r="999" spans="1:1" ht="18" customHeight="1">
      <c r="A999" s="10">
        <f t="shared" si="20"/>
        <v>1007</v>
      </c>
    </row>
    <row r="1000" spans="1:1" ht="18" customHeight="1">
      <c r="A1000" s="10">
        <f t="shared" si="20"/>
        <v>1008</v>
      </c>
    </row>
  </sheetData>
  <phoneticPr fontId="2"/>
  <conditionalFormatting sqref="C1:D1048576">
    <cfRule type="expression" dxfId="25" priority="3">
      <formula>C1="認定こども園は申請できません。"</formula>
    </cfRule>
    <cfRule type="expression" dxfId="24" priority="4">
      <formula>COUNTIF(C1,"*。*")=0</formula>
    </cfRule>
    <cfRule type="expression" dxfId="23" priority="5">
      <formula>C1&lt;&gt;""</formula>
    </cfRule>
  </conditionalFormatting>
  <pageMargins left="0.7" right="0.7" top="0.75" bottom="0.75" header="0.3" footer="0.3"/>
  <pageSetup paperSize="9" orientation="portrait" r:id="rId1"/>
  <headerFooter>
    <oddHeader>&amp;L【機密性○（取扱制限）】</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D33"/>
  <sheetViews>
    <sheetView tabSelected="1" workbookViewId="0">
      <selection activeCell="E15" sqref="E15"/>
    </sheetView>
  </sheetViews>
  <sheetFormatPr defaultColWidth="9" defaultRowHeight="10.8"/>
  <cols>
    <col min="1" max="1" width="3.33203125" style="21" customWidth="1"/>
    <col min="2" max="2" width="20.44140625" style="66" customWidth="1"/>
    <col min="3" max="4" width="18.88671875" style="66" customWidth="1"/>
    <col min="5" max="5" width="4" style="67" customWidth="1"/>
    <col min="6" max="7" width="8.44140625" style="68" customWidth="1"/>
    <col min="8" max="8" width="8.44140625" style="69" customWidth="1"/>
    <col min="9" max="9" width="3.109375" style="70" customWidth="1"/>
    <col min="10" max="10" width="4.44140625" style="67" bestFit="1" customWidth="1"/>
    <col min="11" max="11" width="6" style="67" bestFit="1" customWidth="1"/>
    <col min="12" max="12" width="9" style="71" customWidth="1"/>
    <col min="13" max="15" width="3.21875" style="67" customWidth="1"/>
    <col min="16" max="16" width="9.88671875" style="71" customWidth="1"/>
    <col min="17" max="17" width="11.21875" style="72" customWidth="1"/>
    <col min="18" max="20" width="6.6640625" style="72" hidden="1" customWidth="1"/>
    <col min="21" max="21" width="12.88671875" style="21" customWidth="1"/>
    <col min="22" max="22" width="6.6640625" style="72" hidden="1" customWidth="1"/>
    <col min="23" max="24" width="6.6640625" style="67" customWidth="1"/>
    <col min="25" max="27" width="9.88671875" style="67" customWidth="1"/>
    <col min="28" max="28" width="44" style="21" customWidth="1"/>
    <col min="29" max="29" width="10.21875" style="19" customWidth="1"/>
    <col min="30" max="30" width="10.21875" style="20" customWidth="1"/>
    <col min="31" max="16384" width="9" style="21"/>
  </cols>
  <sheetData>
    <row r="1" spans="1:30">
      <c r="A1" s="216" t="s">
        <v>5</v>
      </c>
      <c r="B1" s="217"/>
      <c r="C1" s="217"/>
      <c r="D1" s="217"/>
      <c r="E1" s="218"/>
      <c r="F1" s="219"/>
      <c r="G1" s="219"/>
      <c r="H1" s="220"/>
      <c r="I1" s="221"/>
      <c r="J1" s="218"/>
      <c r="K1" s="218"/>
      <c r="L1" s="222"/>
      <c r="M1" s="218"/>
      <c r="N1" s="218"/>
      <c r="O1" s="218"/>
      <c r="P1" s="222"/>
      <c r="Q1" s="223"/>
      <c r="R1" s="223"/>
      <c r="S1" s="223"/>
      <c r="T1" s="223"/>
      <c r="U1" s="216"/>
      <c r="V1" s="223"/>
      <c r="W1" s="218"/>
      <c r="X1" s="218"/>
      <c r="Y1" s="218"/>
      <c r="Z1" s="218"/>
      <c r="AA1" s="218"/>
      <c r="AB1" s="216"/>
      <c r="AC1" s="224"/>
      <c r="AD1" s="225"/>
    </row>
    <row r="2" spans="1:30" s="3" customFormat="1" ht="25.5" customHeight="1">
      <c r="A2" s="226" t="s">
        <v>158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7"/>
      <c r="AD2" s="228"/>
    </row>
    <row r="3" spans="1:30" ht="21.75" customHeight="1">
      <c r="A3" s="229" t="s">
        <v>170</v>
      </c>
      <c r="B3" s="229"/>
      <c r="C3" s="229"/>
      <c r="D3" s="229"/>
      <c r="E3" s="230"/>
      <c r="F3" s="231"/>
      <c r="G3" s="231"/>
      <c r="H3" s="232"/>
      <c r="I3" s="233"/>
      <c r="J3" s="230"/>
      <c r="K3" s="229"/>
      <c r="L3" s="229"/>
      <c r="M3" s="230"/>
      <c r="N3" s="230"/>
      <c r="O3" s="230"/>
      <c r="P3" s="229"/>
      <c r="Q3" s="234"/>
      <c r="R3" s="234"/>
      <c r="S3" s="234"/>
      <c r="T3" s="234"/>
      <c r="U3" s="229"/>
      <c r="V3" s="229"/>
      <c r="W3" s="229"/>
      <c r="X3" s="229"/>
      <c r="Y3" s="229"/>
      <c r="Z3" s="229"/>
      <c r="AA3" s="229"/>
      <c r="AB3" s="229"/>
      <c r="AC3" s="224"/>
      <c r="AD3" s="225"/>
    </row>
    <row r="4" spans="1:30">
      <c r="A4" s="216" t="s">
        <v>143</v>
      </c>
      <c r="B4" s="217"/>
      <c r="C4" s="217"/>
      <c r="D4" s="217"/>
      <c r="E4" s="218"/>
      <c r="F4" s="219"/>
      <c r="G4" s="219"/>
      <c r="H4" s="220"/>
      <c r="I4" s="221"/>
      <c r="J4" s="218"/>
      <c r="K4" s="218"/>
      <c r="L4" s="222"/>
      <c r="M4" s="218"/>
      <c r="N4" s="218"/>
      <c r="O4" s="218"/>
      <c r="P4" s="222"/>
      <c r="Q4" s="223"/>
      <c r="R4" s="223"/>
      <c r="S4" s="223"/>
      <c r="T4" s="223"/>
      <c r="U4" s="216"/>
      <c r="V4" s="223"/>
      <c r="W4" s="218"/>
      <c r="X4" s="218"/>
      <c r="Y4" s="218"/>
      <c r="Z4" s="218"/>
      <c r="AA4" s="218"/>
      <c r="AB4" s="216"/>
      <c r="AC4" s="224"/>
      <c r="AD4" s="225"/>
    </row>
    <row r="5" spans="1:30">
      <c r="A5" s="216" t="s">
        <v>6</v>
      </c>
      <c r="B5" s="217"/>
      <c r="C5" s="217"/>
      <c r="D5" s="217"/>
      <c r="E5" s="218"/>
      <c r="F5" s="219"/>
      <c r="G5" s="219"/>
      <c r="H5" s="220"/>
      <c r="I5" s="221"/>
      <c r="J5" s="218"/>
      <c r="K5" s="218"/>
      <c r="L5" s="222"/>
      <c r="M5" s="218"/>
      <c r="N5" s="218"/>
      <c r="O5" s="218"/>
      <c r="P5" s="222"/>
      <c r="Q5" s="223"/>
      <c r="R5" s="223"/>
      <c r="S5" s="223"/>
      <c r="T5" s="223"/>
      <c r="U5" s="216"/>
      <c r="V5" s="223"/>
      <c r="W5" s="218"/>
      <c r="X5" s="218"/>
      <c r="Y5" s="218"/>
      <c r="Z5" s="218"/>
      <c r="AA5" s="218"/>
      <c r="AB5" s="216"/>
      <c r="AC5" s="224"/>
      <c r="AD5" s="225"/>
    </row>
    <row r="6" spans="1:30">
      <c r="A6" s="216" t="s">
        <v>55</v>
      </c>
      <c r="B6" s="217"/>
      <c r="C6" s="217"/>
      <c r="D6" s="217"/>
      <c r="E6" s="218"/>
      <c r="F6" s="219"/>
      <c r="G6" s="219"/>
      <c r="H6" s="220"/>
      <c r="I6" s="221"/>
      <c r="J6" s="218"/>
      <c r="K6" s="218"/>
      <c r="L6" s="222"/>
      <c r="M6" s="218"/>
      <c r="N6" s="218"/>
      <c r="O6" s="218"/>
      <c r="P6" s="222"/>
      <c r="Q6" s="223"/>
      <c r="R6" s="223"/>
      <c r="S6" s="223"/>
      <c r="T6" s="223"/>
      <c r="U6" s="216"/>
      <c r="V6" s="223"/>
      <c r="W6" s="218"/>
      <c r="X6" s="218"/>
      <c r="Y6" s="218"/>
      <c r="Z6" s="218"/>
      <c r="AA6" s="218"/>
      <c r="AB6" s="216"/>
      <c r="AC6" s="224"/>
      <c r="AD6" s="225"/>
    </row>
    <row r="7" spans="1:30">
      <c r="A7" s="216" t="s">
        <v>56</v>
      </c>
      <c r="B7" s="217"/>
      <c r="C7" s="217"/>
      <c r="D7" s="217"/>
      <c r="E7" s="218"/>
      <c r="F7" s="219"/>
      <c r="G7" s="219"/>
      <c r="H7" s="220"/>
      <c r="I7" s="221"/>
      <c r="J7" s="218"/>
      <c r="K7" s="218"/>
      <c r="L7" s="222"/>
      <c r="M7" s="218"/>
      <c r="N7" s="218"/>
      <c r="O7" s="218"/>
      <c r="P7" s="222"/>
      <c r="Q7" s="223"/>
      <c r="R7" s="223"/>
      <c r="S7" s="223"/>
      <c r="T7" s="223"/>
      <c r="U7" s="216"/>
      <c r="V7" s="223"/>
      <c r="W7" s="218"/>
      <c r="X7" s="218"/>
      <c r="Y7" s="218"/>
      <c r="Z7" s="218"/>
      <c r="AA7" s="218"/>
      <c r="AB7" s="216"/>
      <c r="AC7" s="224"/>
      <c r="AD7" s="225"/>
    </row>
    <row r="8" spans="1:30">
      <c r="A8" s="216" t="s">
        <v>61</v>
      </c>
      <c r="B8" s="217"/>
      <c r="C8" s="217"/>
      <c r="D8" s="217"/>
      <c r="E8" s="218"/>
      <c r="F8" s="219"/>
      <c r="G8" s="219"/>
      <c r="H8" s="220"/>
      <c r="I8" s="221"/>
      <c r="J8" s="218"/>
      <c r="K8" s="218"/>
      <c r="L8" s="222"/>
      <c r="M8" s="218"/>
      <c r="N8" s="218"/>
      <c r="O8" s="218"/>
      <c r="P8" s="222"/>
      <c r="Q8" s="223"/>
      <c r="R8" s="223"/>
      <c r="S8" s="223"/>
      <c r="T8" s="223"/>
      <c r="U8" s="216"/>
      <c r="V8" s="223"/>
      <c r="W8" s="218"/>
      <c r="X8" s="218"/>
      <c r="Y8" s="218"/>
      <c r="Z8" s="218"/>
      <c r="AA8" s="218"/>
      <c r="AB8" s="216"/>
      <c r="AC8" s="224"/>
      <c r="AD8" s="225"/>
    </row>
    <row r="9" spans="1:30">
      <c r="A9" s="235" t="s">
        <v>156</v>
      </c>
      <c r="B9" s="217"/>
      <c r="C9" s="217"/>
      <c r="D9" s="217"/>
      <c r="E9" s="218"/>
      <c r="F9" s="219"/>
      <c r="G9" s="219"/>
      <c r="H9" s="220"/>
      <c r="I9" s="221"/>
      <c r="J9" s="218"/>
      <c r="K9" s="218"/>
      <c r="L9" s="222"/>
      <c r="M9" s="218"/>
      <c r="N9" s="218"/>
      <c r="O9" s="218"/>
      <c r="P9" s="222"/>
      <c r="Q9" s="223"/>
      <c r="R9" s="223"/>
      <c r="S9" s="223"/>
      <c r="T9" s="223"/>
      <c r="U9" s="216"/>
      <c r="V9" s="223"/>
      <c r="W9" s="218"/>
      <c r="X9" s="218"/>
      <c r="Y9" s="218"/>
      <c r="Z9" s="218"/>
      <c r="AA9" s="218"/>
      <c r="AB9" s="216"/>
      <c r="AC9" s="224"/>
      <c r="AD9" s="225"/>
    </row>
    <row r="10" spans="1:30" ht="11.4" thickBot="1">
      <c r="A10" s="216"/>
      <c r="B10" s="217"/>
      <c r="C10" s="217"/>
      <c r="D10" s="217"/>
      <c r="E10" s="218"/>
      <c r="F10" s="219"/>
      <c r="G10" s="219"/>
      <c r="H10" s="220"/>
      <c r="I10" s="221"/>
      <c r="J10" s="218"/>
      <c r="K10" s="218"/>
      <c r="L10" s="222"/>
      <c r="M10" s="218"/>
      <c r="N10" s="218"/>
      <c r="O10" s="218"/>
      <c r="P10" s="222"/>
      <c r="Q10" s="223"/>
      <c r="R10" s="223"/>
      <c r="S10" s="223"/>
      <c r="T10" s="223"/>
      <c r="U10" s="216"/>
      <c r="V10" s="223"/>
      <c r="W10" s="218"/>
      <c r="X10" s="218"/>
      <c r="Y10" s="218"/>
      <c r="Z10" s="218"/>
      <c r="AA10" s="218"/>
      <c r="AB10" s="216"/>
      <c r="AC10" s="224"/>
      <c r="AD10" s="225"/>
    </row>
    <row r="11" spans="1:30" ht="30" customHeight="1" thickBot="1">
      <c r="A11" s="216"/>
      <c r="B11" s="236">
        <v>27</v>
      </c>
      <c r="C11" s="237" t="s">
        <v>173</v>
      </c>
      <c r="D11" s="238" t="str">
        <f ca="1">IF(COUNTIF(「作業シート」エラーチェック!C:C,"*。*")&gt;0,"※入力内容にエラーがあります。「エラーチェック」シートを確認してください※","")</f>
        <v/>
      </c>
      <c r="E11" s="239"/>
      <c r="F11" s="240"/>
      <c r="G11" s="240"/>
      <c r="H11" s="239"/>
      <c r="I11" s="239"/>
      <c r="J11" s="241"/>
      <c r="K11" s="239"/>
      <c r="L11" s="239"/>
      <c r="M11" s="239"/>
      <c r="N11" s="239"/>
      <c r="O11" s="239"/>
      <c r="P11" s="242"/>
      <c r="Q11" s="243" t="s">
        <v>113</v>
      </c>
      <c r="R11" s="244"/>
      <c r="S11" s="244"/>
      <c r="T11" s="244"/>
      <c r="U11" s="244"/>
      <c r="V11" s="245"/>
      <c r="W11" s="218"/>
      <c r="X11" s="218"/>
      <c r="Y11" s="218"/>
      <c r="Z11" s="218"/>
      <c r="AA11" s="218"/>
      <c r="AB11" s="218"/>
      <c r="AC11" s="224"/>
      <c r="AD11" s="225"/>
    </row>
    <row r="12" spans="1:30" ht="78.599999999999994" customHeight="1">
      <c r="A12" s="246" t="s">
        <v>114</v>
      </c>
      <c r="B12" s="247" t="s">
        <v>144</v>
      </c>
      <c r="C12" s="247" t="s">
        <v>145</v>
      </c>
      <c r="D12" s="247" t="s">
        <v>44</v>
      </c>
      <c r="E12" s="248" t="s">
        <v>115</v>
      </c>
      <c r="F12" s="249" t="s">
        <v>122</v>
      </c>
      <c r="G12" s="249" t="s">
        <v>123</v>
      </c>
      <c r="H12" s="250" t="s">
        <v>146</v>
      </c>
      <c r="I12" s="251" t="s">
        <v>42</v>
      </c>
      <c r="J12" s="252" t="s">
        <v>133</v>
      </c>
      <c r="K12" s="247" t="s">
        <v>10</v>
      </c>
      <c r="L12" s="253" t="s">
        <v>147</v>
      </c>
      <c r="M12" s="254"/>
      <c r="N12" s="255"/>
      <c r="O12" s="252" t="s">
        <v>132</v>
      </c>
      <c r="P12" s="253" t="s">
        <v>148</v>
      </c>
      <c r="Q12" s="256" t="s">
        <v>3</v>
      </c>
      <c r="R12" s="256"/>
      <c r="S12" s="256"/>
      <c r="T12" s="256"/>
      <c r="U12" s="247" t="s">
        <v>2</v>
      </c>
      <c r="V12" s="256" t="s">
        <v>28</v>
      </c>
      <c r="W12" s="247" t="s">
        <v>60</v>
      </c>
      <c r="X12" s="247" t="s">
        <v>11</v>
      </c>
      <c r="Y12" s="247" t="s">
        <v>153</v>
      </c>
      <c r="Z12" s="247" t="s">
        <v>154</v>
      </c>
      <c r="AA12" s="247" t="s">
        <v>155</v>
      </c>
      <c r="AB12" s="257" t="s">
        <v>172</v>
      </c>
      <c r="AC12" s="258" t="s">
        <v>43</v>
      </c>
      <c r="AD12" s="259"/>
    </row>
    <row r="13" spans="1:30" ht="11.4" customHeight="1" thickBot="1">
      <c r="A13" s="260"/>
      <c r="B13" s="261"/>
      <c r="C13" s="261"/>
      <c r="D13" s="261"/>
      <c r="E13" s="262"/>
      <c r="F13" s="263" t="s">
        <v>1</v>
      </c>
      <c r="G13" s="263" t="s">
        <v>1</v>
      </c>
      <c r="H13" s="264" t="s">
        <v>0</v>
      </c>
      <c r="I13" s="265"/>
      <c r="J13" s="266" t="s">
        <v>41</v>
      </c>
      <c r="K13" s="262"/>
      <c r="L13" s="267" t="s">
        <v>4</v>
      </c>
      <c r="M13" s="268"/>
      <c r="N13" s="269"/>
      <c r="O13" s="270"/>
      <c r="P13" s="267" t="s">
        <v>4</v>
      </c>
      <c r="Q13" s="271"/>
      <c r="R13" s="271"/>
      <c r="S13" s="271"/>
      <c r="T13" s="271"/>
      <c r="U13" s="262"/>
      <c r="V13" s="262" t="s">
        <v>12</v>
      </c>
      <c r="W13" s="262" t="s">
        <v>12</v>
      </c>
      <c r="X13" s="262" t="s">
        <v>25</v>
      </c>
      <c r="Y13" s="262" t="s">
        <v>12</v>
      </c>
      <c r="Z13" s="272" t="s">
        <v>12</v>
      </c>
      <c r="AA13" s="262" t="s">
        <v>12</v>
      </c>
      <c r="AB13" s="273"/>
      <c r="AC13" s="274"/>
      <c r="AD13" s="275"/>
    </row>
    <row r="14" spans="1:30" ht="30" customHeight="1">
      <c r="A14" s="34">
        <f>SUM(A13,1)</f>
        <v>1</v>
      </c>
      <c r="B14" s="35"/>
      <c r="C14" s="35"/>
      <c r="D14" s="35"/>
      <c r="E14" s="36"/>
      <c r="F14" s="37"/>
      <c r="G14" s="37"/>
      <c r="H14" s="276" t="str">
        <f>IF(D14="新築",IF(E14="","自動入力",IF(E14="S",Sheet1!$F$7,Sheet1!$F$5)),IF(COUNTIF(D14,"増築*")&gt;0,IF(E14="","自動入力",IF(E14="S",Sheet1!$F$7,Sheet1!$F$5)),IF(COUNTIF(D14,"改築*")&gt;0,IF(E14="","自動入力",IF(E14="S",Sheet1!$F$7,Sheet1!$F$5)),"")))</f>
        <v/>
      </c>
      <c r="I14" s="277" t="str">
        <f>IF(D14="改築（耐震）",IF(E14="","自動",(IF(E14="W","Iw","Is"))),IF(COUNTIF(D14,"耐震補強")&gt;0,IF(E14="","自動",(IF(E14="W","Iw","Is"))),""))</f>
        <v/>
      </c>
      <c r="J14" s="38"/>
      <c r="K14" s="36"/>
      <c r="L14" s="39"/>
      <c r="M14" s="40">
        <f>1</f>
        <v>1</v>
      </c>
      <c r="N14" s="41" t="str">
        <f>"/"</f>
        <v>/</v>
      </c>
      <c r="O14" s="38"/>
      <c r="P14" s="39"/>
      <c r="Q14" s="42"/>
      <c r="R14" s="42"/>
      <c r="S14" s="42"/>
      <c r="T14" s="42"/>
      <c r="U14" s="164"/>
      <c r="V14" s="36"/>
      <c r="W14" s="36"/>
      <c r="X14" s="36"/>
      <c r="Y14" s="36"/>
      <c r="Z14" s="167"/>
      <c r="AA14" s="36"/>
      <c r="AB14" s="43"/>
      <c r="AC14" s="282" t="str">
        <f>IF(L14="","検算",ROUNDDOWN(L14/O14,0))</f>
        <v>検算</v>
      </c>
      <c r="AD14" s="283" t="str">
        <f>IF(P14="","OK or NG",IF(P14=AC14,"OK","NG"))</f>
        <v>OK or NG</v>
      </c>
    </row>
    <row r="15" spans="1:30" ht="30" customHeight="1">
      <c r="A15" s="44">
        <f>SUM(A14,1)</f>
        <v>2</v>
      </c>
      <c r="B15" s="45"/>
      <c r="C15" s="45"/>
      <c r="D15" s="45"/>
      <c r="E15" s="46"/>
      <c r="F15" s="47"/>
      <c r="G15" s="47"/>
      <c r="H15" s="278" t="str">
        <f>IF(D15="新築",IF(E15="","自動入力",IF(E15="S",Sheet1!$F$7,Sheet1!$F$5)),IF(COUNTIF(D15,"増築*")&gt;0,IF(E15="","自動入力",IF(E15="S",Sheet1!$F$7,Sheet1!$F$5)),IF(COUNTIF(D15,"改築*")&gt;0,IF(E15="","自動入力",IF(E15="S",Sheet1!$F$7,Sheet1!$F$5)),"")))</f>
        <v/>
      </c>
      <c r="I15" s="279" t="str">
        <f t="shared" ref="I15:I33" si="0">IF(D15="改築（耐震）",IF(E15="","自動",(IF(E15="W","Iw","Is"))),IF(COUNTIF(D15,"耐震補強")&gt;0,IF(E15="","自動",(IF(E15="W","Iw","Is"))),""))</f>
        <v/>
      </c>
      <c r="J15" s="48"/>
      <c r="K15" s="46"/>
      <c r="L15" s="49"/>
      <c r="M15" s="50">
        <f>1</f>
        <v>1</v>
      </c>
      <c r="N15" s="51" t="str">
        <f t="shared" ref="N15:N33" si="1">"/"</f>
        <v>/</v>
      </c>
      <c r="O15" s="48"/>
      <c r="P15" s="49"/>
      <c r="Q15" s="52"/>
      <c r="R15" s="52"/>
      <c r="S15" s="52"/>
      <c r="T15" s="52"/>
      <c r="U15" s="45"/>
      <c r="V15" s="46"/>
      <c r="W15" s="46"/>
      <c r="X15" s="46"/>
      <c r="Y15" s="46"/>
      <c r="Z15" s="46"/>
      <c r="AA15" s="46"/>
      <c r="AB15" s="53"/>
      <c r="AC15" s="284" t="str">
        <f t="shared" ref="AC15:AC33" si="2">IF(L15="","検算",ROUNDDOWN(L15/O15,0))</f>
        <v>検算</v>
      </c>
      <c r="AD15" s="285" t="str">
        <f t="shared" ref="AD15:AD33" si="3">IF(P15="","OK or NG",IF(P15=AC15,"OK","NG"))</f>
        <v>OK or NG</v>
      </c>
    </row>
    <row r="16" spans="1:30" ht="30" customHeight="1">
      <c r="A16" s="44">
        <f>SUM(A15,1)</f>
        <v>3</v>
      </c>
      <c r="B16" s="45"/>
      <c r="C16" s="45"/>
      <c r="D16" s="45"/>
      <c r="E16" s="46"/>
      <c r="F16" s="47"/>
      <c r="G16" s="47"/>
      <c r="H16" s="278" t="str">
        <f>IF(D16="新築",IF(E16="","自動入力",IF(E16="S",Sheet1!$F$7,Sheet1!$F$5)),IF(COUNTIF(D16,"増築*")&gt;0,IF(E16="","自動入力",IF(E16="S",Sheet1!$F$7,Sheet1!$F$5)),IF(COUNTIF(D16,"改築*")&gt;0,IF(E16="","自動入力",IF(E16="S",Sheet1!$F$7,Sheet1!$F$5)),"")))</f>
        <v/>
      </c>
      <c r="I16" s="279" t="str">
        <f t="shared" si="0"/>
        <v/>
      </c>
      <c r="J16" s="48"/>
      <c r="K16" s="46"/>
      <c r="L16" s="49"/>
      <c r="M16" s="50">
        <f>1</f>
        <v>1</v>
      </c>
      <c r="N16" s="51" t="str">
        <f t="shared" si="1"/>
        <v>/</v>
      </c>
      <c r="O16" s="48"/>
      <c r="P16" s="49"/>
      <c r="Q16" s="52"/>
      <c r="R16" s="52"/>
      <c r="S16" s="52"/>
      <c r="T16" s="52"/>
      <c r="U16" s="45"/>
      <c r="V16" s="46"/>
      <c r="W16" s="46"/>
      <c r="X16" s="46"/>
      <c r="Y16" s="46"/>
      <c r="Z16" s="46"/>
      <c r="AA16" s="46"/>
      <c r="AB16" s="53"/>
      <c r="AC16" s="284" t="str">
        <f t="shared" si="2"/>
        <v>検算</v>
      </c>
      <c r="AD16" s="285" t="str">
        <f t="shared" si="3"/>
        <v>OK or NG</v>
      </c>
    </row>
    <row r="17" spans="1:30" ht="30" customHeight="1">
      <c r="A17" s="44">
        <f t="shared" ref="A17:A33" si="4">SUM(A16,1)</f>
        <v>4</v>
      </c>
      <c r="B17" s="45"/>
      <c r="C17" s="45"/>
      <c r="D17" s="45"/>
      <c r="E17" s="46"/>
      <c r="F17" s="47"/>
      <c r="G17" s="47"/>
      <c r="H17" s="278" t="str">
        <f>IF(D17="新築",IF(E17="","自動入力",IF(E17="S",Sheet1!$F$7,Sheet1!$F$5)),IF(COUNTIF(D17,"増築*")&gt;0,IF(E17="","自動入力",IF(E17="S",Sheet1!$F$7,Sheet1!$F$5)),IF(COUNTIF(D17,"改築*")&gt;0,IF(E17="","自動入力",IF(E17="S",Sheet1!$F$7,Sheet1!$F$5)),"")))</f>
        <v/>
      </c>
      <c r="I17" s="279" t="str">
        <f t="shared" si="0"/>
        <v/>
      </c>
      <c r="J17" s="48"/>
      <c r="K17" s="46"/>
      <c r="L17" s="49"/>
      <c r="M17" s="50">
        <f>1</f>
        <v>1</v>
      </c>
      <c r="N17" s="51" t="str">
        <f t="shared" si="1"/>
        <v>/</v>
      </c>
      <c r="O17" s="48"/>
      <c r="P17" s="49"/>
      <c r="Q17" s="52"/>
      <c r="R17" s="52"/>
      <c r="S17" s="52"/>
      <c r="T17" s="52"/>
      <c r="U17" s="45"/>
      <c r="V17" s="46"/>
      <c r="W17" s="46"/>
      <c r="X17" s="46"/>
      <c r="Y17" s="46"/>
      <c r="Z17" s="46"/>
      <c r="AA17" s="46"/>
      <c r="AB17" s="54"/>
      <c r="AC17" s="284" t="str">
        <f t="shared" si="2"/>
        <v>検算</v>
      </c>
      <c r="AD17" s="285" t="str">
        <f t="shared" si="3"/>
        <v>OK or NG</v>
      </c>
    </row>
    <row r="18" spans="1:30" ht="30" customHeight="1">
      <c r="A18" s="44">
        <f t="shared" si="4"/>
        <v>5</v>
      </c>
      <c r="B18" s="45"/>
      <c r="C18" s="45"/>
      <c r="D18" s="45"/>
      <c r="E18" s="46"/>
      <c r="F18" s="47"/>
      <c r="G18" s="47"/>
      <c r="H18" s="278" t="str">
        <f>IF(D18="新築",IF(E18="","自動入力",IF(E18="S",Sheet1!$F$7,Sheet1!$F$5)),IF(COUNTIF(D18,"増築*")&gt;0,IF(E18="","自動入力",IF(E18="S",Sheet1!$F$7,Sheet1!$F$5)),IF(COUNTIF(D18,"改築*")&gt;0,IF(E18="","自動入力",IF(E18="S",Sheet1!$F$7,Sheet1!$F$5)),"")))</f>
        <v/>
      </c>
      <c r="I18" s="279" t="str">
        <f t="shared" si="0"/>
        <v/>
      </c>
      <c r="J18" s="48"/>
      <c r="K18" s="46"/>
      <c r="L18" s="49"/>
      <c r="M18" s="50">
        <f>1</f>
        <v>1</v>
      </c>
      <c r="N18" s="51" t="str">
        <f t="shared" si="1"/>
        <v>/</v>
      </c>
      <c r="O18" s="48"/>
      <c r="P18" s="49"/>
      <c r="Q18" s="52"/>
      <c r="R18" s="52"/>
      <c r="S18" s="52"/>
      <c r="T18" s="52"/>
      <c r="U18" s="45"/>
      <c r="V18" s="46"/>
      <c r="W18" s="46"/>
      <c r="X18" s="46"/>
      <c r="Y18" s="46"/>
      <c r="Z18" s="46"/>
      <c r="AA18" s="46"/>
      <c r="AB18" s="54"/>
      <c r="AC18" s="284" t="str">
        <f t="shared" si="2"/>
        <v>検算</v>
      </c>
      <c r="AD18" s="285" t="str">
        <f t="shared" si="3"/>
        <v>OK or NG</v>
      </c>
    </row>
    <row r="19" spans="1:30" ht="30" customHeight="1">
      <c r="A19" s="44">
        <f t="shared" si="4"/>
        <v>6</v>
      </c>
      <c r="B19" s="45"/>
      <c r="C19" s="45"/>
      <c r="D19" s="45"/>
      <c r="E19" s="46"/>
      <c r="F19" s="47"/>
      <c r="G19" s="47"/>
      <c r="H19" s="278" t="str">
        <f>IF(D19="新築",IF(E19="","自動入力",IF(E19="S",Sheet1!$F$7,Sheet1!$F$5)),IF(COUNTIF(D19,"増築*")&gt;0,IF(E19="","自動入力",IF(E19="S",Sheet1!$F$7,Sheet1!$F$5)),IF(COUNTIF(D19,"改築*")&gt;0,IF(E19="","自動入力",IF(E19="S",Sheet1!$F$7,Sheet1!$F$5)),"")))</f>
        <v/>
      </c>
      <c r="I19" s="279" t="str">
        <f t="shared" si="0"/>
        <v/>
      </c>
      <c r="J19" s="48"/>
      <c r="K19" s="46"/>
      <c r="L19" s="49"/>
      <c r="M19" s="50">
        <f>1</f>
        <v>1</v>
      </c>
      <c r="N19" s="51" t="str">
        <f t="shared" si="1"/>
        <v>/</v>
      </c>
      <c r="O19" s="48"/>
      <c r="P19" s="49"/>
      <c r="Q19" s="52"/>
      <c r="R19" s="52"/>
      <c r="S19" s="52"/>
      <c r="T19" s="52"/>
      <c r="U19" s="55"/>
      <c r="V19" s="46"/>
      <c r="W19" s="46"/>
      <c r="X19" s="46"/>
      <c r="Y19" s="46"/>
      <c r="Z19" s="46"/>
      <c r="AA19" s="46"/>
      <c r="AB19" s="54"/>
      <c r="AC19" s="284" t="str">
        <f t="shared" si="2"/>
        <v>検算</v>
      </c>
      <c r="AD19" s="285" t="str">
        <f t="shared" si="3"/>
        <v>OK or NG</v>
      </c>
    </row>
    <row r="20" spans="1:30" ht="30" customHeight="1">
      <c r="A20" s="44">
        <f t="shared" si="4"/>
        <v>7</v>
      </c>
      <c r="B20" s="45"/>
      <c r="C20" s="45"/>
      <c r="D20" s="45"/>
      <c r="E20" s="46"/>
      <c r="F20" s="47"/>
      <c r="G20" s="47"/>
      <c r="H20" s="278" t="str">
        <f>IF(D20="新築",IF(E20="","自動入力",IF(E20="S",Sheet1!$F$7,Sheet1!$F$5)),IF(COUNTIF(D20,"増築*")&gt;0,IF(E20="","自動入力",IF(E20="S",Sheet1!$F$7,Sheet1!$F$5)),IF(COUNTIF(D20,"改築*")&gt;0,IF(E20="","自動入力",IF(E20="S",Sheet1!$F$7,Sheet1!$F$5)),"")))</f>
        <v/>
      </c>
      <c r="I20" s="279" t="str">
        <f t="shared" si="0"/>
        <v/>
      </c>
      <c r="J20" s="48"/>
      <c r="K20" s="46"/>
      <c r="L20" s="49"/>
      <c r="M20" s="50">
        <f>1</f>
        <v>1</v>
      </c>
      <c r="N20" s="51" t="str">
        <f t="shared" si="1"/>
        <v>/</v>
      </c>
      <c r="O20" s="48"/>
      <c r="P20" s="49"/>
      <c r="Q20" s="52"/>
      <c r="R20" s="52"/>
      <c r="S20" s="52"/>
      <c r="T20" s="52"/>
      <c r="U20" s="45"/>
      <c r="V20" s="46"/>
      <c r="W20" s="46"/>
      <c r="X20" s="46"/>
      <c r="Y20" s="46"/>
      <c r="Z20" s="46"/>
      <c r="AA20" s="46"/>
      <c r="AB20" s="54"/>
      <c r="AC20" s="284" t="str">
        <f t="shared" si="2"/>
        <v>検算</v>
      </c>
      <c r="AD20" s="285" t="str">
        <f t="shared" si="3"/>
        <v>OK or NG</v>
      </c>
    </row>
    <row r="21" spans="1:30" ht="30" customHeight="1">
      <c r="A21" s="44">
        <f t="shared" si="4"/>
        <v>8</v>
      </c>
      <c r="B21" s="45"/>
      <c r="C21" s="45"/>
      <c r="D21" s="45"/>
      <c r="E21" s="46"/>
      <c r="F21" s="47"/>
      <c r="G21" s="47"/>
      <c r="H21" s="278" t="str">
        <f>IF(D21="新築",IF(E21="","自動入力",IF(E21="S",Sheet1!$F$7,Sheet1!$F$5)),IF(COUNTIF(D21,"増築*")&gt;0,IF(E21="","自動入力",IF(E21="S",Sheet1!$F$7,Sheet1!$F$5)),IF(COUNTIF(D21,"改築*")&gt;0,IF(E21="","自動入力",IF(E21="S",Sheet1!$F$7,Sheet1!$F$5)),"")))</f>
        <v/>
      </c>
      <c r="I21" s="279" t="str">
        <f t="shared" si="0"/>
        <v/>
      </c>
      <c r="J21" s="48"/>
      <c r="K21" s="46"/>
      <c r="L21" s="49"/>
      <c r="M21" s="50">
        <f>1</f>
        <v>1</v>
      </c>
      <c r="N21" s="51" t="str">
        <f t="shared" si="1"/>
        <v>/</v>
      </c>
      <c r="O21" s="48"/>
      <c r="P21" s="49"/>
      <c r="Q21" s="52"/>
      <c r="R21" s="52"/>
      <c r="S21" s="52"/>
      <c r="T21" s="52"/>
      <c r="U21" s="55"/>
      <c r="V21" s="46"/>
      <c r="W21" s="46"/>
      <c r="X21" s="46"/>
      <c r="Y21" s="46"/>
      <c r="Z21" s="46"/>
      <c r="AA21" s="46"/>
      <c r="AB21" s="54"/>
      <c r="AC21" s="284" t="str">
        <f t="shared" si="2"/>
        <v>検算</v>
      </c>
      <c r="AD21" s="285" t="str">
        <f t="shared" si="3"/>
        <v>OK or NG</v>
      </c>
    </row>
    <row r="22" spans="1:30" ht="30" customHeight="1">
      <c r="A22" s="44">
        <f t="shared" si="4"/>
        <v>9</v>
      </c>
      <c r="B22" s="45"/>
      <c r="C22" s="45"/>
      <c r="D22" s="45"/>
      <c r="E22" s="46"/>
      <c r="F22" s="47"/>
      <c r="G22" s="47"/>
      <c r="H22" s="278" t="str">
        <f>IF(D22="新築",IF(E22="","自動入力",IF(E22="S",Sheet1!$F$7,Sheet1!$F$5)),IF(COUNTIF(D22,"増築*")&gt;0,IF(E22="","自動入力",IF(E22="S",Sheet1!$F$7,Sheet1!$F$5)),IF(COUNTIF(D22,"改築*")&gt;0,IF(E22="","自動入力",IF(E22="S",Sheet1!$F$7,Sheet1!$F$5)),"")))</f>
        <v/>
      </c>
      <c r="I22" s="279" t="str">
        <f t="shared" si="0"/>
        <v/>
      </c>
      <c r="J22" s="48"/>
      <c r="K22" s="46"/>
      <c r="L22" s="49"/>
      <c r="M22" s="50">
        <f>1</f>
        <v>1</v>
      </c>
      <c r="N22" s="51" t="str">
        <f t="shared" si="1"/>
        <v>/</v>
      </c>
      <c r="O22" s="48"/>
      <c r="P22" s="49"/>
      <c r="Q22" s="52"/>
      <c r="R22" s="52"/>
      <c r="S22" s="52"/>
      <c r="T22" s="52"/>
      <c r="U22" s="55"/>
      <c r="V22" s="46"/>
      <c r="W22" s="46"/>
      <c r="X22" s="46"/>
      <c r="Y22" s="46"/>
      <c r="Z22" s="46"/>
      <c r="AA22" s="46"/>
      <c r="AB22" s="54"/>
      <c r="AC22" s="284" t="str">
        <f t="shared" si="2"/>
        <v>検算</v>
      </c>
      <c r="AD22" s="285" t="str">
        <f t="shared" si="3"/>
        <v>OK or NG</v>
      </c>
    </row>
    <row r="23" spans="1:30" ht="30" customHeight="1">
      <c r="A23" s="44">
        <f t="shared" si="4"/>
        <v>10</v>
      </c>
      <c r="B23" s="45"/>
      <c r="C23" s="45"/>
      <c r="D23" s="45"/>
      <c r="E23" s="46"/>
      <c r="F23" s="47"/>
      <c r="G23" s="47"/>
      <c r="H23" s="278" t="str">
        <f>IF(D23="新築",IF(E23="","自動入力",IF(E23="S",Sheet1!$F$7,Sheet1!$F$5)),IF(COUNTIF(D23,"増築*")&gt;0,IF(E23="","自動入力",IF(E23="S",Sheet1!$F$7,Sheet1!$F$5)),IF(COUNTIF(D23,"改築*")&gt;0,IF(E23="","自動入力",IF(E23="S",Sheet1!$F$7,Sheet1!$F$5)),"")))</f>
        <v/>
      </c>
      <c r="I23" s="279" t="str">
        <f t="shared" si="0"/>
        <v/>
      </c>
      <c r="J23" s="48"/>
      <c r="K23" s="46"/>
      <c r="L23" s="49"/>
      <c r="M23" s="50">
        <f>1</f>
        <v>1</v>
      </c>
      <c r="N23" s="51" t="str">
        <f t="shared" si="1"/>
        <v>/</v>
      </c>
      <c r="O23" s="48"/>
      <c r="P23" s="49"/>
      <c r="Q23" s="52"/>
      <c r="R23" s="52"/>
      <c r="S23" s="52"/>
      <c r="T23" s="52"/>
      <c r="U23" s="45"/>
      <c r="V23" s="46"/>
      <c r="W23" s="46"/>
      <c r="X23" s="46"/>
      <c r="Y23" s="46"/>
      <c r="Z23" s="46"/>
      <c r="AA23" s="46"/>
      <c r="AB23" s="54"/>
      <c r="AC23" s="284" t="str">
        <f t="shared" si="2"/>
        <v>検算</v>
      </c>
      <c r="AD23" s="285" t="str">
        <f t="shared" si="3"/>
        <v>OK or NG</v>
      </c>
    </row>
    <row r="24" spans="1:30" ht="30" customHeight="1">
      <c r="A24" s="44">
        <f t="shared" si="4"/>
        <v>11</v>
      </c>
      <c r="B24" s="45"/>
      <c r="C24" s="45"/>
      <c r="D24" s="45"/>
      <c r="E24" s="46"/>
      <c r="F24" s="47"/>
      <c r="G24" s="47"/>
      <c r="H24" s="278" t="str">
        <f>IF(D24="新築",IF(E24="","自動入力",IF(E24="S",Sheet1!$F$7,Sheet1!$F$5)),IF(COUNTIF(D24,"増築*")&gt;0,IF(E24="","自動入力",IF(E24="S",Sheet1!$F$7,Sheet1!$F$5)),IF(COUNTIF(D24,"改築*")&gt;0,IF(E24="","自動入力",IF(E24="S",Sheet1!$F$7,Sheet1!$F$5)),"")))</f>
        <v/>
      </c>
      <c r="I24" s="279" t="str">
        <f t="shared" si="0"/>
        <v/>
      </c>
      <c r="J24" s="48"/>
      <c r="K24" s="46"/>
      <c r="L24" s="49"/>
      <c r="M24" s="50">
        <f>1</f>
        <v>1</v>
      </c>
      <c r="N24" s="51" t="str">
        <f t="shared" si="1"/>
        <v>/</v>
      </c>
      <c r="O24" s="48"/>
      <c r="P24" s="49"/>
      <c r="Q24" s="52"/>
      <c r="R24" s="52"/>
      <c r="S24" s="52"/>
      <c r="T24" s="52"/>
      <c r="U24" s="45"/>
      <c r="V24" s="46"/>
      <c r="W24" s="46"/>
      <c r="X24" s="46"/>
      <c r="Y24" s="46"/>
      <c r="Z24" s="46"/>
      <c r="AA24" s="46"/>
      <c r="AB24" s="53"/>
      <c r="AC24" s="284" t="str">
        <f t="shared" si="2"/>
        <v>検算</v>
      </c>
      <c r="AD24" s="285" t="str">
        <f t="shared" si="3"/>
        <v>OK or NG</v>
      </c>
    </row>
    <row r="25" spans="1:30" ht="30" customHeight="1">
      <c r="A25" s="44">
        <f t="shared" si="4"/>
        <v>12</v>
      </c>
      <c r="B25" s="45"/>
      <c r="C25" s="45"/>
      <c r="D25" s="45"/>
      <c r="E25" s="46"/>
      <c r="F25" s="47"/>
      <c r="G25" s="47"/>
      <c r="H25" s="278" t="str">
        <f>IF(D25="新築",IF(E25="","自動入力",IF(E25="S",Sheet1!$F$7,Sheet1!$F$5)),IF(COUNTIF(D25,"増築*")&gt;0,IF(E25="","自動入力",IF(E25="S",Sheet1!$F$7,Sheet1!$F$5)),IF(COUNTIF(D25,"改築*")&gt;0,IF(E25="","自動入力",IF(E25="S",Sheet1!$F$7,Sheet1!$F$5)),"")))</f>
        <v/>
      </c>
      <c r="I25" s="279" t="str">
        <f t="shared" si="0"/>
        <v/>
      </c>
      <c r="J25" s="48"/>
      <c r="K25" s="46"/>
      <c r="L25" s="49"/>
      <c r="M25" s="50">
        <f>1</f>
        <v>1</v>
      </c>
      <c r="N25" s="51" t="str">
        <f t="shared" si="1"/>
        <v>/</v>
      </c>
      <c r="O25" s="48"/>
      <c r="P25" s="49"/>
      <c r="Q25" s="52"/>
      <c r="R25" s="52"/>
      <c r="S25" s="52"/>
      <c r="T25" s="52"/>
      <c r="U25" s="45"/>
      <c r="V25" s="46"/>
      <c r="W25" s="46"/>
      <c r="X25" s="46"/>
      <c r="Y25" s="46"/>
      <c r="Z25" s="46"/>
      <c r="AA25" s="46"/>
      <c r="AB25" s="54"/>
      <c r="AC25" s="284" t="str">
        <f t="shared" si="2"/>
        <v>検算</v>
      </c>
      <c r="AD25" s="285" t="str">
        <f t="shared" si="3"/>
        <v>OK or NG</v>
      </c>
    </row>
    <row r="26" spans="1:30" ht="30" customHeight="1">
      <c r="A26" s="44">
        <f t="shared" si="4"/>
        <v>13</v>
      </c>
      <c r="B26" s="45"/>
      <c r="C26" s="45"/>
      <c r="D26" s="45"/>
      <c r="E26" s="46"/>
      <c r="F26" s="47"/>
      <c r="G26" s="47"/>
      <c r="H26" s="278" t="str">
        <f>IF(D26="新築",IF(E26="","自動入力",IF(E26="S",Sheet1!$F$7,Sheet1!$F$5)),IF(COUNTIF(D26,"増築*")&gt;0,IF(E26="","自動入力",IF(E26="S",Sheet1!$F$7,Sheet1!$F$5)),IF(COUNTIF(D26,"改築*")&gt;0,IF(E26="","自動入力",IF(E26="S",Sheet1!$F$7,Sheet1!$F$5)),"")))</f>
        <v/>
      </c>
      <c r="I26" s="279" t="str">
        <f t="shared" si="0"/>
        <v/>
      </c>
      <c r="J26" s="48"/>
      <c r="K26" s="46"/>
      <c r="L26" s="49"/>
      <c r="M26" s="50">
        <f>1</f>
        <v>1</v>
      </c>
      <c r="N26" s="51" t="str">
        <f t="shared" si="1"/>
        <v>/</v>
      </c>
      <c r="O26" s="48"/>
      <c r="P26" s="49"/>
      <c r="Q26" s="52"/>
      <c r="R26" s="52"/>
      <c r="S26" s="52"/>
      <c r="T26" s="52"/>
      <c r="U26" s="45"/>
      <c r="V26" s="46"/>
      <c r="W26" s="46"/>
      <c r="X26" s="46"/>
      <c r="Y26" s="46"/>
      <c r="Z26" s="46"/>
      <c r="AA26" s="46"/>
      <c r="AB26" s="54"/>
      <c r="AC26" s="284" t="str">
        <f t="shared" si="2"/>
        <v>検算</v>
      </c>
      <c r="AD26" s="285" t="str">
        <f t="shared" si="3"/>
        <v>OK or NG</v>
      </c>
    </row>
    <row r="27" spans="1:30" ht="30" customHeight="1">
      <c r="A27" s="44">
        <f t="shared" si="4"/>
        <v>14</v>
      </c>
      <c r="B27" s="45"/>
      <c r="C27" s="45"/>
      <c r="D27" s="45"/>
      <c r="E27" s="46"/>
      <c r="F27" s="47"/>
      <c r="G27" s="47"/>
      <c r="H27" s="278" t="str">
        <f>IF(D27="新築",IF(E27="","自動入力",IF(E27="S",Sheet1!$F$7,Sheet1!$F$5)),IF(COUNTIF(D27,"増築*")&gt;0,IF(E27="","自動入力",IF(E27="S",Sheet1!$F$7,Sheet1!$F$5)),IF(COUNTIF(D27,"改築*")&gt;0,IF(E27="","自動入力",IF(E27="S",Sheet1!$F$7,Sheet1!$F$5)),"")))</f>
        <v/>
      </c>
      <c r="I27" s="279" t="str">
        <f t="shared" si="0"/>
        <v/>
      </c>
      <c r="J27" s="48"/>
      <c r="K27" s="46"/>
      <c r="L27" s="49"/>
      <c r="M27" s="50">
        <f>1</f>
        <v>1</v>
      </c>
      <c r="N27" s="51" t="str">
        <f t="shared" si="1"/>
        <v>/</v>
      </c>
      <c r="O27" s="48"/>
      <c r="P27" s="49"/>
      <c r="Q27" s="52"/>
      <c r="R27" s="52"/>
      <c r="S27" s="52"/>
      <c r="T27" s="52"/>
      <c r="U27" s="45"/>
      <c r="V27" s="46"/>
      <c r="W27" s="46"/>
      <c r="X27" s="46"/>
      <c r="Y27" s="46"/>
      <c r="Z27" s="46"/>
      <c r="AA27" s="46"/>
      <c r="AB27" s="54"/>
      <c r="AC27" s="284" t="str">
        <f t="shared" si="2"/>
        <v>検算</v>
      </c>
      <c r="AD27" s="285" t="str">
        <f t="shared" si="3"/>
        <v>OK or NG</v>
      </c>
    </row>
    <row r="28" spans="1:30" ht="30" customHeight="1">
      <c r="A28" s="44">
        <f t="shared" si="4"/>
        <v>15</v>
      </c>
      <c r="B28" s="45"/>
      <c r="C28" s="45"/>
      <c r="D28" s="45"/>
      <c r="E28" s="46"/>
      <c r="F28" s="47"/>
      <c r="G28" s="47"/>
      <c r="H28" s="278" t="str">
        <f>IF(D28="新築",IF(E28="","自動入力",IF(E28="S",Sheet1!$F$7,Sheet1!$F$5)),IF(COUNTIF(D28,"増築*")&gt;0,IF(E28="","自動入力",IF(E28="S",Sheet1!$F$7,Sheet1!$F$5)),IF(COUNTIF(D28,"改築*")&gt;0,IF(E28="","自動入力",IF(E28="S",Sheet1!$F$7,Sheet1!$F$5)),"")))</f>
        <v/>
      </c>
      <c r="I28" s="279" t="str">
        <f t="shared" si="0"/>
        <v/>
      </c>
      <c r="J28" s="48"/>
      <c r="K28" s="46"/>
      <c r="L28" s="49"/>
      <c r="M28" s="50">
        <f>1</f>
        <v>1</v>
      </c>
      <c r="N28" s="51" t="str">
        <f t="shared" si="1"/>
        <v>/</v>
      </c>
      <c r="O28" s="48"/>
      <c r="P28" s="49"/>
      <c r="Q28" s="52"/>
      <c r="R28" s="52"/>
      <c r="S28" s="52"/>
      <c r="T28" s="52"/>
      <c r="U28" s="45"/>
      <c r="V28" s="46"/>
      <c r="W28" s="46"/>
      <c r="X28" s="46"/>
      <c r="Y28" s="46"/>
      <c r="Z28" s="46"/>
      <c r="AA28" s="46"/>
      <c r="AB28" s="54"/>
      <c r="AC28" s="284" t="str">
        <f t="shared" si="2"/>
        <v>検算</v>
      </c>
      <c r="AD28" s="285" t="str">
        <f t="shared" si="3"/>
        <v>OK or NG</v>
      </c>
    </row>
    <row r="29" spans="1:30" ht="30" customHeight="1">
      <c r="A29" s="44">
        <f t="shared" si="4"/>
        <v>16</v>
      </c>
      <c r="B29" s="45"/>
      <c r="C29" s="45"/>
      <c r="D29" s="45"/>
      <c r="E29" s="46"/>
      <c r="F29" s="47"/>
      <c r="G29" s="47"/>
      <c r="H29" s="278" t="str">
        <f>IF(D29="新築",IF(E29="","自動入力",IF(E29="S",Sheet1!$F$7,Sheet1!$F$5)),IF(COUNTIF(D29,"増築*")&gt;0,IF(E29="","自動入力",IF(E29="S",Sheet1!$F$7,Sheet1!$F$5)),IF(COUNTIF(D29,"改築*")&gt;0,IF(E29="","自動入力",IF(E29="S",Sheet1!$F$7,Sheet1!$F$5)),"")))</f>
        <v/>
      </c>
      <c r="I29" s="279" t="str">
        <f t="shared" si="0"/>
        <v/>
      </c>
      <c r="J29" s="48"/>
      <c r="K29" s="46"/>
      <c r="L29" s="49"/>
      <c r="M29" s="50">
        <f>1</f>
        <v>1</v>
      </c>
      <c r="N29" s="51" t="str">
        <f t="shared" si="1"/>
        <v>/</v>
      </c>
      <c r="O29" s="48"/>
      <c r="P29" s="49"/>
      <c r="Q29" s="52"/>
      <c r="R29" s="52"/>
      <c r="S29" s="52"/>
      <c r="T29" s="52"/>
      <c r="U29" s="45"/>
      <c r="V29" s="46"/>
      <c r="W29" s="46"/>
      <c r="X29" s="46"/>
      <c r="Y29" s="46"/>
      <c r="Z29" s="46"/>
      <c r="AA29" s="46"/>
      <c r="AB29" s="54"/>
      <c r="AC29" s="284" t="str">
        <f t="shared" si="2"/>
        <v>検算</v>
      </c>
      <c r="AD29" s="285" t="str">
        <f t="shared" si="3"/>
        <v>OK or NG</v>
      </c>
    </row>
    <row r="30" spans="1:30" ht="30" customHeight="1">
      <c r="A30" s="44">
        <f t="shared" si="4"/>
        <v>17</v>
      </c>
      <c r="B30" s="45"/>
      <c r="C30" s="45"/>
      <c r="D30" s="45"/>
      <c r="E30" s="46"/>
      <c r="F30" s="47"/>
      <c r="G30" s="47"/>
      <c r="H30" s="278" t="str">
        <f>IF(D30="新築",IF(E30="","自動入力",IF(E30="S",Sheet1!$F$7,Sheet1!$F$5)),IF(COUNTIF(D30,"増築*")&gt;0,IF(E30="","自動入力",IF(E30="S",Sheet1!$F$7,Sheet1!$F$5)),IF(COUNTIF(D30,"改築*")&gt;0,IF(E30="","自動入力",IF(E30="S",Sheet1!$F$7,Sheet1!$F$5)),"")))</f>
        <v/>
      </c>
      <c r="I30" s="279" t="str">
        <f t="shared" si="0"/>
        <v/>
      </c>
      <c r="J30" s="48"/>
      <c r="K30" s="46"/>
      <c r="L30" s="49"/>
      <c r="M30" s="50">
        <f>1</f>
        <v>1</v>
      </c>
      <c r="N30" s="51" t="str">
        <f t="shared" si="1"/>
        <v>/</v>
      </c>
      <c r="O30" s="48"/>
      <c r="P30" s="49"/>
      <c r="Q30" s="52"/>
      <c r="R30" s="52"/>
      <c r="S30" s="52"/>
      <c r="T30" s="52"/>
      <c r="U30" s="45"/>
      <c r="V30" s="46"/>
      <c r="W30" s="46"/>
      <c r="X30" s="46"/>
      <c r="Y30" s="46"/>
      <c r="Z30" s="46"/>
      <c r="AA30" s="46"/>
      <c r="AB30" s="54"/>
      <c r="AC30" s="284" t="str">
        <f t="shared" si="2"/>
        <v>検算</v>
      </c>
      <c r="AD30" s="285" t="str">
        <f t="shared" si="3"/>
        <v>OK or NG</v>
      </c>
    </row>
    <row r="31" spans="1:30" ht="30" customHeight="1">
      <c r="A31" s="44">
        <f t="shared" si="4"/>
        <v>18</v>
      </c>
      <c r="B31" s="45"/>
      <c r="C31" s="45"/>
      <c r="D31" s="45"/>
      <c r="E31" s="46"/>
      <c r="F31" s="47"/>
      <c r="G31" s="47"/>
      <c r="H31" s="278" t="str">
        <f>IF(D31="新築",IF(E31="","自動入力",IF(E31="S",Sheet1!$F$7,Sheet1!$F$5)),IF(COUNTIF(D31,"増築*")&gt;0,IF(E31="","自動入力",IF(E31="S",Sheet1!$F$7,Sheet1!$F$5)),IF(COUNTIF(D31,"改築*")&gt;0,IF(E31="","自動入力",IF(E31="S",Sheet1!$F$7,Sheet1!$F$5)),"")))</f>
        <v/>
      </c>
      <c r="I31" s="279" t="str">
        <f t="shared" si="0"/>
        <v/>
      </c>
      <c r="J31" s="48"/>
      <c r="K31" s="46"/>
      <c r="L31" s="49"/>
      <c r="M31" s="50">
        <f>1</f>
        <v>1</v>
      </c>
      <c r="N31" s="51" t="str">
        <f t="shared" si="1"/>
        <v>/</v>
      </c>
      <c r="O31" s="48"/>
      <c r="P31" s="49"/>
      <c r="Q31" s="52"/>
      <c r="R31" s="52"/>
      <c r="S31" s="52"/>
      <c r="T31" s="52"/>
      <c r="U31" s="45"/>
      <c r="V31" s="46"/>
      <c r="W31" s="46"/>
      <c r="X31" s="46"/>
      <c r="Y31" s="46"/>
      <c r="Z31" s="46"/>
      <c r="AA31" s="46"/>
      <c r="AB31" s="54"/>
      <c r="AC31" s="284" t="str">
        <f t="shared" si="2"/>
        <v>検算</v>
      </c>
      <c r="AD31" s="285" t="str">
        <f t="shared" si="3"/>
        <v>OK or NG</v>
      </c>
    </row>
    <row r="32" spans="1:30" ht="30" customHeight="1">
      <c r="A32" s="44">
        <f t="shared" si="4"/>
        <v>19</v>
      </c>
      <c r="B32" s="45"/>
      <c r="C32" s="45"/>
      <c r="D32" s="45"/>
      <c r="E32" s="46"/>
      <c r="F32" s="47"/>
      <c r="G32" s="47"/>
      <c r="H32" s="278" t="str">
        <f>IF(D32="新築",IF(E32="","自動入力",IF(E32="S",Sheet1!$F$7,Sheet1!$F$5)),IF(COUNTIF(D32,"増築*")&gt;0,IF(E32="","自動入力",IF(E32="S",Sheet1!$F$7,Sheet1!$F$5)),IF(COUNTIF(D32,"改築*")&gt;0,IF(E32="","自動入力",IF(E32="S",Sheet1!$F$7,Sheet1!$F$5)),"")))</f>
        <v/>
      </c>
      <c r="I32" s="279" t="str">
        <f t="shared" si="0"/>
        <v/>
      </c>
      <c r="J32" s="48"/>
      <c r="K32" s="46"/>
      <c r="L32" s="49"/>
      <c r="M32" s="50">
        <f>1</f>
        <v>1</v>
      </c>
      <c r="N32" s="51" t="str">
        <f t="shared" si="1"/>
        <v>/</v>
      </c>
      <c r="O32" s="48"/>
      <c r="P32" s="49"/>
      <c r="Q32" s="52"/>
      <c r="R32" s="52"/>
      <c r="S32" s="52"/>
      <c r="T32" s="52"/>
      <c r="U32" s="45"/>
      <c r="V32" s="46"/>
      <c r="W32" s="46"/>
      <c r="X32" s="46"/>
      <c r="Y32" s="46"/>
      <c r="Z32" s="46"/>
      <c r="AA32" s="46"/>
      <c r="AB32" s="54"/>
      <c r="AC32" s="284" t="str">
        <f t="shared" si="2"/>
        <v>検算</v>
      </c>
      <c r="AD32" s="285" t="str">
        <f t="shared" si="3"/>
        <v>OK or NG</v>
      </c>
    </row>
    <row r="33" spans="1:30" ht="30" customHeight="1" thickBot="1">
      <c r="A33" s="163">
        <f t="shared" si="4"/>
        <v>20</v>
      </c>
      <c r="B33" s="56"/>
      <c r="C33" s="56"/>
      <c r="D33" s="56"/>
      <c r="E33" s="57"/>
      <c r="F33" s="58"/>
      <c r="G33" s="58"/>
      <c r="H33" s="280" t="str">
        <f>IF(D33="新築",IF(E33="","自動入力",IF(E33="S",Sheet1!$F$7,Sheet1!$F$5)),IF(COUNTIF(D33,"増築*")&gt;0,IF(E33="","自動入力",IF(E33="S",Sheet1!$F$7,Sheet1!$F$5)),IF(COUNTIF(D33,"改築*")&gt;0,IF(E33="","自動入力",IF(E33="S",Sheet1!$F$7,Sheet1!$F$5)),"")))</f>
        <v/>
      </c>
      <c r="I33" s="281" t="str">
        <f t="shared" si="0"/>
        <v/>
      </c>
      <c r="J33" s="59"/>
      <c r="K33" s="57"/>
      <c r="L33" s="60"/>
      <c r="M33" s="61">
        <f>1</f>
        <v>1</v>
      </c>
      <c r="N33" s="62" t="str">
        <f t="shared" si="1"/>
        <v>/</v>
      </c>
      <c r="O33" s="59"/>
      <c r="P33" s="60"/>
      <c r="Q33" s="63"/>
      <c r="R33" s="63"/>
      <c r="S33" s="63"/>
      <c r="T33" s="63"/>
      <c r="U33" s="56"/>
      <c r="V33" s="57"/>
      <c r="W33" s="57"/>
      <c r="X33" s="57"/>
      <c r="Y33" s="57"/>
      <c r="Z33" s="57"/>
      <c r="AA33" s="57"/>
      <c r="AB33" s="64"/>
      <c r="AC33" s="286" t="str">
        <f t="shared" si="2"/>
        <v>検算</v>
      </c>
      <c r="AD33" s="287" t="str">
        <f t="shared" si="3"/>
        <v>OK or NG</v>
      </c>
    </row>
  </sheetData>
  <sheetProtection algorithmName="SHA-512" hashValue="Fy7R2Pzh37JZzEtoeNE1hRsje4WBc0g1nm3YNnwwHQVhKC/373xvHnp/Il7MxwuV3ZbHsaMM98zfcT3UFbvPuQ==" saltValue="2lyNUNB58o1isf6BlvCbkg==" spinCount="100000" sheet="1" formatCells="0" formatColumns="0" formatRows="0" insertColumns="0" insertRows="0" deleteColumns="0" deleteRows="0" sort="0" autoFilter="0"/>
  <phoneticPr fontId="2"/>
  <conditionalFormatting sqref="A14:AB33">
    <cfRule type="expression" dxfId="22" priority="1">
      <formula>A14&lt;&gt;""</formula>
    </cfRule>
  </conditionalFormatting>
  <conditionalFormatting sqref="A1:AD8 A11 D11:AD11 A10:AD10 B9:AD9 A12:AD1048576">
    <cfRule type="expression" dxfId="21" priority="3">
      <formula>_xlfn.ISFORMULA(A1)</formula>
    </cfRule>
  </conditionalFormatting>
  <conditionalFormatting sqref="B14:D33 L14:AB33">
    <cfRule type="expression" dxfId="20" priority="15">
      <formula>COUNTIF($B14:$D14,"&lt;&gt;"&amp;"")&gt;0</formula>
    </cfRule>
  </conditionalFormatting>
  <conditionalFormatting sqref="D11">
    <cfRule type="expression" dxfId="19" priority="8">
      <formula>_xlfn.ISFORMULA(D11)</formula>
    </cfRule>
  </conditionalFormatting>
  <conditionalFormatting sqref="D11:P11">
    <cfRule type="expression" dxfId="18" priority="2">
      <formula>COUNTIF($D$11,"*エラー*")&gt;0</formula>
    </cfRule>
  </conditionalFormatting>
  <conditionalFormatting sqref="E14:H33">
    <cfRule type="expression" dxfId="17" priority="11">
      <formula>SUM(COUNTIF($D14,"新築"),COUNTIF($D14,"増築*"),COUNTIF($D14,"改築*"))&gt;0</formula>
    </cfRule>
  </conditionalFormatting>
  <conditionalFormatting sqref="I14:J33">
    <cfRule type="expression" dxfId="16" priority="7">
      <formula>SUM(COUNTIF($D14,"耐震補強"),COUNTIF($D14,"改築（耐震）"))&gt;0</formula>
    </cfRule>
  </conditionalFormatting>
  <conditionalFormatting sqref="K14:K33">
    <cfRule type="expression" dxfId="15" priority="12">
      <formula>SUM(COUNTIF($D14,"改築（その他）"))&gt;0</formula>
    </cfRule>
  </conditionalFormatting>
  <conditionalFormatting sqref="B11:C11">
    <cfRule type="expression" dxfId="14" priority="5">
      <formula>_xlfn.ISFORMULA(B11)</formula>
    </cfRule>
  </conditionalFormatting>
  <conditionalFormatting sqref="B11:C11">
    <cfRule type="expression" dxfId="13" priority="6">
      <formula>COUNTIF(B11:C11,"都道府県*")&gt;0</formula>
    </cfRule>
  </conditionalFormatting>
  <conditionalFormatting sqref="A9">
    <cfRule type="expression" dxfId="12" priority="4">
      <formula>_xlfn.ISFORMULA(A9)</formula>
    </cfRule>
  </conditionalFormatting>
  <conditionalFormatting sqref="Z14:Z33">
    <cfRule type="expression" dxfId="11" priority="10">
      <formula>$Y$14="○"</formula>
    </cfRule>
  </conditionalFormatting>
  <conditionalFormatting sqref="AA14:AA33">
    <cfRule type="expression" dxfId="10" priority="9">
      <formula>$Z14="○"</formula>
    </cfRule>
  </conditionalFormatting>
  <conditionalFormatting sqref="J14:J33">
    <cfRule type="expression" dxfId="9" priority="14">
      <formula>$AA14="×"</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ignoredErrors>
    <ignoredError sqref="M33:N33 M14:N32"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D13 D1 D3:D10 D34:D1048576</xm:sqref>
        </x14:dataValidation>
        <x14:dataValidation type="list" allowBlank="1" showInputMessage="1" showErrorMessage="1" xr:uid="{00000000-0002-0000-0000-000000000000}">
          <x14:formula1>
            <xm:f>Sheet1!$E$5:$E$7</xm:f>
          </x14:formula1>
          <xm:sqref>E14:E33</xm:sqref>
        </x14:dataValidation>
        <x14:dataValidation type="list" allowBlank="1" showInputMessage="1" showErrorMessage="1" xr:uid="{00000000-0002-0000-0000-000001000000}">
          <x14:formula1>
            <xm:f>Sheet1!$G$5:$G$6</xm:f>
          </x14:formula1>
          <xm:sqref>O14:O33</xm:sqref>
        </x14:dataValidation>
        <x14:dataValidation type="list" allowBlank="1" showInputMessage="1" showErrorMessage="1" xr:uid="{00000000-0002-0000-0000-000002000000}">
          <x14:formula1>
            <xm:f>Sheet1!$H$5:$H$7</xm:f>
          </x14:formula1>
          <xm:sqref>X14:X33</xm:sqref>
        </x14:dataValidation>
        <x14:dataValidation type="list" allowBlank="1" showInputMessage="1" showErrorMessage="1" xr:uid="{00000000-0002-0000-0000-000003000000}">
          <x14:formula1>
            <xm:f>Sheet1!$H$5:$H$6</xm:f>
          </x14:formula1>
          <xm:sqref>V14:W33 Y14:AA33</xm:sqref>
        </x14:dataValidation>
        <x14:dataValidation type="list" allowBlank="1" showInputMessage="1" showErrorMessage="1" xr:uid="{00000000-0002-0000-0000-000005000000}">
          <x14:formula1>
            <xm:f>Sheet1!$B$5:$B$25</xm:f>
          </x14:formula1>
          <xm:sqref>D14:D33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D35"/>
  <sheetViews>
    <sheetView zoomScaleNormal="100" workbookViewId="0">
      <selection activeCell="AB12" sqref="AB12:AB14"/>
    </sheetView>
  </sheetViews>
  <sheetFormatPr defaultColWidth="9" defaultRowHeight="10.8"/>
  <cols>
    <col min="1" max="1" width="3.33203125" style="21" customWidth="1"/>
    <col min="2" max="2" width="20.44140625" style="66" customWidth="1"/>
    <col min="3" max="4" width="18.88671875" style="66" customWidth="1"/>
    <col min="5" max="5" width="4" style="67" customWidth="1"/>
    <col min="6" max="7" width="8.44140625" style="68" customWidth="1"/>
    <col min="8" max="8" width="8.44140625" style="69" customWidth="1"/>
    <col min="9" max="9" width="3.109375" style="70" customWidth="1"/>
    <col min="10" max="10" width="4.44140625" style="67" bestFit="1" customWidth="1"/>
    <col min="11" max="11" width="6" style="67" bestFit="1" customWidth="1"/>
    <col min="12" max="12" width="9" style="71" customWidth="1"/>
    <col min="13" max="15" width="3.21875" style="67" customWidth="1"/>
    <col min="16" max="16" width="9.88671875" style="71" customWidth="1"/>
    <col min="17" max="17" width="11.21875" style="72" customWidth="1"/>
    <col min="18" max="20" width="6.6640625" style="72" hidden="1" customWidth="1"/>
    <col min="21" max="21" width="12.88671875" style="21" customWidth="1"/>
    <col min="22" max="22" width="6.6640625" style="72" hidden="1" customWidth="1"/>
    <col min="23" max="23" width="8" style="67" customWidth="1"/>
    <col min="24" max="24" width="9.33203125" style="67" customWidth="1"/>
    <col min="25" max="27" width="9.109375" style="67" customWidth="1"/>
    <col min="28" max="28" width="44" style="21" customWidth="1"/>
    <col min="29" max="29" width="10.21875" style="19" customWidth="1"/>
    <col min="30" max="30" width="10.21875" style="20" customWidth="1"/>
    <col min="31" max="16384" width="9" style="21"/>
  </cols>
  <sheetData>
    <row r="1" spans="1:30">
      <c r="A1" s="21" t="s">
        <v>5</v>
      </c>
    </row>
    <row r="2" spans="1:30" s="3" customFormat="1" ht="25.5" customHeight="1">
      <c r="A2" s="133" t="s">
        <v>158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7"/>
      <c r="AD2" s="18"/>
    </row>
    <row r="3" spans="1:30" ht="21.75" customHeight="1">
      <c r="A3" s="134" t="s">
        <v>159</v>
      </c>
      <c r="B3" s="134"/>
      <c r="C3" s="134"/>
      <c r="D3" s="134"/>
      <c r="E3" s="135"/>
      <c r="F3" s="136"/>
      <c r="G3" s="136"/>
      <c r="H3" s="137"/>
      <c r="I3" s="138"/>
      <c r="J3" s="135"/>
      <c r="K3" s="134"/>
      <c r="L3" s="134"/>
      <c r="M3" s="135"/>
      <c r="N3" s="135"/>
      <c r="O3" s="135"/>
      <c r="P3" s="134"/>
      <c r="Q3" s="139"/>
      <c r="R3" s="139"/>
      <c r="S3" s="139"/>
      <c r="T3" s="139"/>
      <c r="U3" s="134"/>
      <c r="V3" s="134"/>
      <c r="W3" s="134"/>
      <c r="X3" s="134"/>
      <c r="Y3" s="135"/>
      <c r="Z3" s="135"/>
      <c r="AA3" s="135"/>
      <c r="AB3" s="134"/>
    </row>
    <row r="4" spans="1:30">
      <c r="A4" s="21" t="s">
        <v>143</v>
      </c>
    </row>
    <row r="5" spans="1:30">
      <c r="A5" s="21" t="s">
        <v>6</v>
      </c>
    </row>
    <row r="6" spans="1:30">
      <c r="A6" s="21" t="s">
        <v>55</v>
      </c>
    </row>
    <row r="7" spans="1:30">
      <c r="A7" s="21" t="s">
        <v>56</v>
      </c>
    </row>
    <row r="8" spans="1:30">
      <c r="A8" s="21" t="s">
        <v>61</v>
      </c>
    </row>
    <row r="9" spans="1:30">
      <c r="A9" s="166" t="s">
        <v>156</v>
      </c>
      <c r="B9" s="179"/>
      <c r="C9" s="179"/>
      <c r="D9" s="179"/>
      <c r="E9" s="178"/>
      <c r="F9" s="180"/>
      <c r="Y9" s="178"/>
      <c r="Z9" s="178"/>
      <c r="AA9" s="178"/>
    </row>
    <row r="10" spans="1:30" ht="11.4" thickBot="1"/>
    <row r="11" spans="1:30" ht="34.200000000000003" customHeight="1" thickBot="1">
      <c r="B11" s="65" t="s">
        <v>151</v>
      </c>
      <c r="C11" s="140" t="s">
        <v>152</v>
      </c>
      <c r="D11" s="141"/>
      <c r="E11" s="142"/>
      <c r="F11" s="143"/>
      <c r="G11" s="143"/>
      <c r="H11" s="142"/>
      <c r="I11" s="142"/>
      <c r="J11" s="144"/>
      <c r="K11" s="142"/>
      <c r="L11" s="142"/>
      <c r="M11" s="142"/>
      <c r="N11" s="142"/>
      <c r="O11" s="142"/>
      <c r="P11" s="145"/>
      <c r="Q11" s="146" t="s">
        <v>113</v>
      </c>
      <c r="R11" s="147"/>
      <c r="S11" s="147"/>
      <c r="T11" s="147"/>
      <c r="U11" s="147"/>
      <c r="V11" s="148"/>
      <c r="Y11" s="208" t="s">
        <v>160</v>
      </c>
      <c r="Z11" s="208"/>
      <c r="AA11" s="208"/>
      <c r="AB11" s="67"/>
    </row>
    <row r="12" spans="1:30" ht="7.8" customHeight="1">
      <c r="A12" s="209" t="s">
        <v>114</v>
      </c>
      <c r="B12" s="199" t="s">
        <v>144</v>
      </c>
      <c r="C12" s="199" t="s">
        <v>145</v>
      </c>
      <c r="D12" s="199" t="s">
        <v>44</v>
      </c>
      <c r="E12" s="211" t="s">
        <v>115</v>
      </c>
      <c r="F12" s="201" t="s">
        <v>122</v>
      </c>
      <c r="G12" s="201" t="s">
        <v>123</v>
      </c>
      <c r="H12" s="203" t="s">
        <v>146</v>
      </c>
      <c r="I12" s="189" t="s">
        <v>161</v>
      </c>
      <c r="J12" s="205"/>
      <c r="K12" s="199" t="s">
        <v>10</v>
      </c>
      <c r="L12" s="195" t="s">
        <v>147</v>
      </c>
      <c r="M12" s="189" t="s">
        <v>15</v>
      </c>
      <c r="N12" s="190"/>
      <c r="O12" s="191"/>
      <c r="P12" s="195" t="s">
        <v>162</v>
      </c>
      <c r="Q12" s="197" t="s">
        <v>3</v>
      </c>
      <c r="R12" s="149"/>
      <c r="S12" s="149"/>
      <c r="T12" s="149"/>
      <c r="U12" s="199" t="s">
        <v>2</v>
      </c>
      <c r="V12" s="149" t="s">
        <v>13</v>
      </c>
      <c r="W12" s="199" t="s">
        <v>60</v>
      </c>
      <c r="X12" s="199" t="s">
        <v>11</v>
      </c>
      <c r="Y12" s="213" t="s">
        <v>153</v>
      </c>
      <c r="Z12" s="169"/>
      <c r="AA12" s="170"/>
      <c r="AB12" s="181" t="s">
        <v>171</v>
      </c>
      <c r="AC12" s="183" t="s">
        <v>43</v>
      </c>
      <c r="AD12" s="184"/>
    </row>
    <row r="13" spans="1:30" ht="6.6" customHeight="1">
      <c r="A13" s="210"/>
      <c r="B13" s="200"/>
      <c r="C13" s="200"/>
      <c r="D13" s="200"/>
      <c r="E13" s="212"/>
      <c r="F13" s="202"/>
      <c r="G13" s="202"/>
      <c r="H13" s="204"/>
      <c r="I13" s="206"/>
      <c r="J13" s="207"/>
      <c r="K13" s="200"/>
      <c r="L13" s="196"/>
      <c r="M13" s="192"/>
      <c r="N13" s="193"/>
      <c r="O13" s="194"/>
      <c r="P13" s="196"/>
      <c r="Q13" s="198"/>
      <c r="R13" s="172"/>
      <c r="S13" s="172"/>
      <c r="T13" s="172"/>
      <c r="U13" s="200"/>
      <c r="V13" s="172"/>
      <c r="W13" s="200"/>
      <c r="X13" s="200"/>
      <c r="Y13" s="214"/>
      <c r="Z13" s="187" t="s">
        <v>154</v>
      </c>
      <c r="AA13" s="171"/>
      <c r="AB13" s="182"/>
      <c r="AC13" s="185"/>
      <c r="AD13" s="186"/>
    </row>
    <row r="14" spans="1:30" ht="58.5" customHeight="1">
      <c r="A14" s="210"/>
      <c r="B14" s="200"/>
      <c r="C14" s="200"/>
      <c r="D14" s="200"/>
      <c r="E14" s="212"/>
      <c r="F14" s="202"/>
      <c r="G14" s="202"/>
      <c r="H14" s="204"/>
      <c r="I14" s="206"/>
      <c r="J14" s="207"/>
      <c r="K14" s="200"/>
      <c r="L14" s="196"/>
      <c r="M14" s="192"/>
      <c r="N14" s="193"/>
      <c r="O14" s="194"/>
      <c r="P14" s="196"/>
      <c r="Q14" s="198"/>
      <c r="R14" s="172"/>
      <c r="S14" s="172"/>
      <c r="T14" s="172"/>
      <c r="U14" s="200"/>
      <c r="V14" s="172"/>
      <c r="W14" s="200"/>
      <c r="X14" s="200"/>
      <c r="Y14" s="214"/>
      <c r="Z14" s="188"/>
      <c r="AA14" s="165" t="s">
        <v>155</v>
      </c>
      <c r="AB14" s="182"/>
      <c r="AC14" s="185"/>
      <c r="AD14" s="186"/>
    </row>
    <row r="15" spans="1:30" ht="11.4" thickBot="1">
      <c r="A15" s="22"/>
      <c r="B15" s="23"/>
      <c r="C15" s="23"/>
      <c r="D15" s="23"/>
      <c r="E15" s="24"/>
      <c r="F15" s="25" t="s">
        <v>1</v>
      </c>
      <c r="G15" s="25" t="s">
        <v>1</v>
      </c>
      <c r="H15" s="26" t="s">
        <v>0</v>
      </c>
      <c r="I15" s="91"/>
      <c r="J15" s="27" t="s">
        <v>41</v>
      </c>
      <c r="K15" s="24"/>
      <c r="L15" s="28" t="s">
        <v>4</v>
      </c>
      <c r="M15" s="92"/>
      <c r="N15" s="93"/>
      <c r="O15" s="29"/>
      <c r="P15" s="28" t="s">
        <v>4</v>
      </c>
      <c r="Q15" s="30"/>
      <c r="R15" s="30"/>
      <c r="S15" s="30"/>
      <c r="T15" s="30"/>
      <c r="U15" s="24"/>
      <c r="V15" s="24" t="s">
        <v>12</v>
      </c>
      <c r="W15" s="24" t="s">
        <v>12</v>
      </c>
      <c r="X15" s="24" t="s">
        <v>25</v>
      </c>
      <c r="Y15" s="173" t="s">
        <v>12</v>
      </c>
      <c r="Z15" s="168" t="s">
        <v>163</v>
      </c>
      <c r="AA15" s="174" t="s">
        <v>163</v>
      </c>
      <c r="AB15" s="31"/>
      <c r="AC15" s="32"/>
      <c r="AD15" s="33"/>
    </row>
    <row r="16" spans="1:30" ht="30" customHeight="1">
      <c r="A16" s="34">
        <f>SUM(A15,1)</f>
        <v>1</v>
      </c>
      <c r="B16" s="35" t="s">
        <v>47</v>
      </c>
      <c r="C16" s="35" t="s">
        <v>48</v>
      </c>
      <c r="D16" s="35" t="s">
        <v>49</v>
      </c>
      <c r="E16" s="36" t="s">
        <v>46</v>
      </c>
      <c r="F16" s="37">
        <v>450</v>
      </c>
      <c r="G16" s="37">
        <v>400</v>
      </c>
      <c r="H16" s="150">
        <f>IF(D16="新築",IF(E16="","自動入力",IF(E16="S",[1]Sheet1!$F$7,[1]Sheet1!$F$5)),IF(COUNTIF(D16,"増築*")&gt;0,IF(E16="","自動入力",IF(E16="S",[1]Sheet1!$F$7,[1]Sheet1!$F$5)),IF(COUNTIF(D16,"改築*")&gt;0,IF(E16="","自動入力",IF(E16="S",[1]Sheet1!$F$7,[1]Sheet1!$F$5)),"")))</f>
        <v>238300</v>
      </c>
      <c r="I16" s="151" t="str">
        <f t="shared" ref="I16:I35" si="0">IF(D16="改築（耐震）",IF(E16="","自動",(IF(E16="W","Iw","Is"))),IF(COUNTIF(D16,"耐震補強")&gt;0,IF(E16="","自動",(IF(E16="W","Iw","Is"))),""))</f>
        <v>Is</v>
      </c>
      <c r="J16" s="38">
        <v>0.2</v>
      </c>
      <c r="K16" s="36" t="s">
        <v>164</v>
      </c>
      <c r="L16" s="39">
        <v>79360</v>
      </c>
      <c r="M16" s="40">
        <f>1</f>
        <v>1</v>
      </c>
      <c r="N16" s="41" t="str">
        <f>"/"</f>
        <v>/</v>
      </c>
      <c r="O16" s="38">
        <v>3</v>
      </c>
      <c r="P16" s="39">
        <v>26453</v>
      </c>
      <c r="Q16" s="42">
        <v>45419</v>
      </c>
      <c r="R16" s="42" t="s">
        <v>149</v>
      </c>
      <c r="S16" s="42"/>
      <c r="T16" s="42"/>
      <c r="U16" s="164" t="s">
        <v>165</v>
      </c>
      <c r="V16" s="36"/>
      <c r="W16" s="36" t="s">
        <v>14</v>
      </c>
      <c r="X16" s="36" t="s">
        <v>14</v>
      </c>
      <c r="Y16" s="175" t="s">
        <v>14</v>
      </c>
      <c r="Z16" s="175" t="s">
        <v>14</v>
      </c>
      <c r="AA16" s="175" t="s">
        <v>157</v>
      </c>
      <c r="AB16" s="162" t="s">
        <v>166</v>
      </c>
      <c r="AC16" s="152">
        <f>IF(L16="","検算",ROUNDDOWN(L16/O16,0))</f>
        <v>26453</v>
      </c>
      <c r="AD16" s="153" t="str">
        <f>IF(P16="","OK or NG",IF(P16=AC16,"OK","NG"))</f>
        <v>OK</v>
      </c>
    </row>
    <row r="17" spans="1:30" ht="30" customHeight="1">
      <c r="A17" s="44">
        <f>SUM(A16,1)</f>
        <v>2</v>
      </c>
      <c r="B17" s="45" t="s">
        <v>50</v>
      </c>
      <c r="C17" s="45" t="s">
        <v>51</v>
      </c>
      <c r="D17" s="45" t="s">
        <v>52</v>
      </c>
      <c r="E17" s="46"/>
      <c r="F17" s="47"/>
      <c r="G17" s="47"/>
      <c r="H17" s="154" t="str">
        <f>IF(D17="新築",IF(E17="","自動入力",IF(E17="S",[1]Sheet1!$F$7,[1]Sheet1!$F$5)),IF(COUNTIF(D17,"増築*")&gt;0,IF(E17="","自動入力",IF(E17="S",[1]Sheet1!$F$7,[1]Sheet1!$F$5)),IF(COUNTIF(D17,"改築*")&gt;0,IF(E17="","自動入力",IF(E17="S",[1]Sheet1!$F$7,[1]Sheet1!$F$5)),"")))</f>
        <v/>
      </c>
      <c r="I17" s="155" t="str">
        <f t="shared" si="0"/>
        <v/>
      </c>
      <c r="J17" s="48"/>
      <c r="K17" s="46" t="s">
        <v>167</v>
      </c>
      <c r="L17" s="49">
        <v>2500</v>
      </c>
      <c r="M17" s="50">
        <f>1</f>
        <v>1</v>
      </c>
      <c r="N17" s="51" t="str">
        <f t="shared" ref="N17:N35" si="1">"/"</f>
        <v>/</v>
      </c>
      <c r="O17" s="48">
        <v>3</v>
      </c>
      <c r="P17" s="49">
        <v>633</v>
      </c>
      <c r="Q17" s="52">
        <v>45490</v>
      </c>
      <c r="R17" s="52" t="s">
        <v>150</v>
      </c>
      <c r="S17" s="52"/>
      <c r="T17" s="52"/>
      <c r="U17" s="45" t="s">
        <v>168</v>
      </c>
      <c r="V17" s="46"/>
      <c r="W17" s="46" t="s">
        <v>14</v>
      </c>
      <c r="X17" s="46" t="s">
        <v>14</v>
      </c>
      <c r="Y17" s="176" t="s">
        <v>157</v>
      </c>
      <c r="Z17" s="176"/>
      <c r="AA17" s="176"/>
      <c r="AB17" s="53" t="s">
        <v>62</v>
      </c>
      <c r="AC17" s="156">
        <f t="shared" ref="AC17:AC35" si="2">IF(L17="","検算",ROUNDDOWN(L17/O17,0))</f>
        <v>833</v>
      </c>
      <c r="AD17" s="157" t="str">
        <f t="shared" ref="AD17:AD35" si="3">IF(P17="","OK or NG",IF(P17=AC17,"OK","NG"))</f>
        <v>NG</v>
      </c>
    </row>
    <row r="18" spans="1:30" ht="30" customHeight="1">
      <c r="A18" s="44">
        <f>SUM(A17,1)</f>
        <v>3</v>
      </c>
      <c r="B18" s="45" t="s">
        <v>50</v>
      </c>
      <c r="C18" s="45" t="s">
        <v>51</v>
      </c>
      <c r="D18" s="45" t="s">
        <v>53</v>
      </c>
      <c r="E18" s="46"/>
      <c r="F18" s="47"/>
      <c r="G18" s="47"/>
      <c r="H18" s="154" t="str">
        <f>IF(D18="新築",IF(E18="","自動入力",IF(E18="S",[1]Sheet1!$F$7,[1]Sheet1!$F$5)),IF(COUNTIF(D18,"増築*")&gt;0,IF(E18="","自動入力",IF(E18="S",[1]Sheet1!$F$7,[1]Sheet1!$F$5)),IF(COUNTIF(D18,"改築*")&gt;0,IF(E18="","自動入力",IF(E18="S",[1]Sheet1!$F$7,[1]Sheet1!$F$5)),"")))</f>
        <v/>
      </c>
      <c r="I18" s="155" t="str">
        <f t="shared" si="0"/>
        <v/>
      </c>
      <c r="J18" s="48"/>
      <c r="K18" s="46" t="s">
        <v>167</v>
      </c>
      <c r="L18" s="49">
        <v>1500</v>
      </c>
      <c r="M18" s="50">
        <f>1</f>
        <v>1</v>
      </c>
      <c r="N18" s="51" t="str">
        <f t="shared" si="1"/>
        <v>/</v>
      </c>
      <c r="O18" s="48">
        <v>3</v>
      </c>
      <c r="P18" s="49">
        <v>500</v>
      </c>
      <c r="Q18" s="52">
        <v>45450</v>
      </c>
      <c r="R18" s="52" t="s">
        <v>150</v>
      </c>
      <c r="S18" s="52"/>
      <c r="T18" s="52"/>
      <c r="U18" s="45" t="s">
        <v>169</v>
      </c>
      <c r="V18" s="46"/>
      <c r="W18" s="46" t="s">
        <v>14</v>
      </c>
      <c r="X18" s="46" t="s">
        <v>14</v>
      </c>
      <c r="Y18" s="176" t="s">
        <v>157</v>
      </c>
      <c r="Z18" s="176"/>
      <c r="AA18" s="176"/>
      <c r="AB18" s="53" t="s">
        <v>54</v>
      </c>
      <c r="AC18" s="156">
        <f t="shared" si="2"/>
        <v>500</v>
      </c>
      <c r="AD18" s="157" t="str">
        <f t="shared" si="3"/>
        <v>OK</v>
      </c>
    </row>
    <row r="19" spans="1:30" ht="30" customHeight="1">
      <c r="A19" s="44">
        <f t="shared" ref="A19:A35" si="4">SUM(A18,1)</f>
        <v>4</v>
      </c>
      <c r="B19" s="45"/>
      <c r="C19" s="45"/>
      <c r="D19" s="45"/>
      <c r="E19" s="46"/>
      <c r="F19" s="47"/>
      <c r="G19" s="47"/>
      <c r="H19" s="154" t="str">
        <f>IF(D19="新築",IF(E19="","自動入力",IF(E19="S",[1]Sheet1!$F$7,[1]Sheet1!$F$5)),IF(COUNTIF(D19,"増築*")&gt;0,IF(E19="","自動入力",IF(E19="S",[1]Sheet1!$F$7,[1]Sheet1!$F$5)),IF(COUNTIF(D19,"改築*")&gt;0,IF(E19="","自動入力",IF(E19="S",[1]Sheet1!$F$7,[1]Sheet1!$F$5)),"")))</f>
        <v/>
      </c>
      <c r="I19" s="155" t="str">
        <f t="shared" si="0"/>
        <v/>
      </c>
      <c r="J19" s="48"/>
      <c r="K19" s="46"/>
      <c r="L19" s="49"/>
      <c r="M19" s="50">
        <f>1</f>
        <v>1</v>
      </c>
      <c r="N19" s="51" t="str">
        <f t="shared" si="1"/>
        <v>/</v>
      </c>
      <c r="O19" s="48"/>
      <c r="P19" s="49"/>
      <c r="Q19" s="52"/>
      <c r="R19" s="52"/>
      <c r="S19" s="52"/>
      <c r="T19" s="52"/>
      <c r="U19" s="45"/>
      <c r="V19" s="46"/>
      <c r="W19" s="46"/>
      <c r="X19" s="46"/>
      <c r="Y19" s="176"/>
      <c r="Z19" s="176"/>
      <c r="AA19" s="176"/>
      <c r="AB19" s="54"/>
      <c r="AC19" s="156" t="str">
        <f t="shared" si="2"/>
        <v>検算</v>
      </c>
      <c r="AD19" s="157" t="str">
        <f t="shared" si="3"/>
        <v>OK or NG</v>
      </c>
    </row>
    <row r="20" spans="1:30" ht="30" customHeight="1">
      <c r="A20" s="44">
        <f t="shared" si="4"/>
        <v>5</v>
      </c>
      <c r="B20" s="45"/>
      <c r="C20" s="45"/>
      <c r="D20" s="45"/>
      <c r="E20" s="46"/>
      <c r="F20" s="47"/>
      <c r="G20" s="47"/>
      <c r="H20" s="154" t="str">
        <f>IF(D20="新築",IF(E20="","自動入力",IF(E20="S",[1]Sheet1!$F$7,[1]Sheet1!$F$5)),IF(COUNTIF(D20,"増築*")&gt;0,IF(E20="","自動入力",IF(E20="S",[1]Sheet1!$F$7,[1]Sheet1!$F$5)),IF(COUNTIF(D20,"改築*")&gt;0,IF(E20="","自動入力",IF(E20="S",[1]Sheet1!$F$7,[1]Sheet1!$F$5)),"")))</f>
        <v/>
      </c>
      <c r="I20" s="155" t="str">
        <f t="shared" si="0"/>
        <v/>
      </c>
      <c r="J20" s="48"/>
      <c r="K20" s="46"/>
      <c r="L20" s="49"/>
      <c r="M20" s="50">
        <f>1</f>
        <v>1</v>
      </c>
      <c r="N20" s="51" t="str">
        <f t="shared" si="1"/>
        <v>/</v>
      </c>
      <c r="O20" s="48"/>
      <c r="P20" s="49"/>
      <c r="Q20" s="52"/>
      <c r="R20" s="52"/>
      <c r="S20" s="52"/>
      <c r="T20" s="52"/>
      <c r="U20" s="45"/>
      <c r="V20" s="46"/>
      <c r="W20" s="46"/>
      <c r="X20" s="46"/>
      <c r="Y20" s="176"/>
      <c r="Z20" s="176"/>
      <c r="AA20" s="176"/>
      <c r="AB20" s="54"/>
      <c r="AC20" s="156" t="str">
        <f t="shared" si="2"/>
        <v>検算</v>
      </c>
      <c r="AD20" s="157" t="str">
        <f t="shared" si="3"/>
        <v>OK or NG</v>
      </c>
    </row>
    <row r="21" spans="1:30" ht="30" customHeight="1">
      <c r="A21" s="44">
        <f t="shared" si="4"/>
        <v>6</v>
      </c>
      <c r="B21" s="45"/>
      <c r="C21" s="45"/>
      <c r="D21" s="45"/>
      <c r="E21" s="46"/>
      <c r="F21" s="47"/>
      <c r="G21" s="47"/>
      <c r="H21" s="154" t="str">
        <f>IF(D21="新築",IF(E21="","自動入力",IF(E21="S",[1]Sheet1!$F$7,[1]Sheet1!$F$5)),IF(COUNTIF(D21,"増築*")&gt;0,IF(E21="","自動入力",IF(E21="S",[1]Sheet1!$F$7,[1]Sheet1!$F$5)),IF(COUNTIF(D21,"改築*")&gt;0,IF(E21="","自動入力",IF(E21="S",[1]Sheet1!$F$7,[1]Sheet1!$F$5)),"")))</f>
        <v/>
      </c>
      <c r="I21" s="155" t="str">
        <f t="shared" si="0"/>
        <v/>
      </c>
      <c r="J21" s="48"/>
      <c r="K21" s="46"/>
      <c r="L21" s="49"/>
      <c r="M21" s="50">
        <f>1</f>
        <v>1</v>
      </c>
      <c r="N21" s="51" t="str">
        <f t="shared" si="1"/>
        <v>/</v>
      </c>
      <c r="O21" s="48"/>
      <c r="P21" s="49"/>
      <c r="Q21" s="52"/>
      <c r="R21" s="52"/>
      <c r="S21" s="52"/>
      <c r="T21" s="52"/>
      <c r="U21" s="55"/>
      <c r="V21" s="46"/>
      <c r="W21" s="46"/>
      <c r="X21" s="46"/>
      <c r="Y21" s="176"/>
      <c r="Z21" s="176"/>
      <c r="AA21" s="176"/>
      <c r="AB21" s="54"/>
      <c r="AC21" s="156" t="str">
        <f t="shared" si="2"/>
        <v>検算</v>
      </c>
      <c r="AD21" s="157" t="str">
        <f t="shared" si="3"/>
        <v>OK or NG</v>
      </c>
    </row>
    <row r="22" spans="1:30" ht="30" customHeight="1">
      <c r="A22" s="44">
        <f t="shared" si="4"/>
        <v>7</v>
      </c>
      <c r="B22" s="45"/>
      <c r="C22" s="45"/>
      <c r="D22" s="45"/>
      <c r="E22" s="46"/>
      <c r="F22" s="47"/>
      <c r="G22" s="47"/>
      <c r="H22" s="154" t="str">
        <f>IF(D22="新築",IF(E22="","自動入力",IF(E22="S",[1]Sheet1!$F$7,[1]Sheet1!$F$5)),IF(COUNTIF(D22,"増築*")&gt;0,IF(E22="","自動入力",IF(E22="S",[1]Sheet1!$F$7,[1]Sheet1!$F$5)),IF(COUNTIF(D22,"改築*")&gt;0,IF(E22="","自動入力",IF(E22="S",[1]Sheet1!$F$7,[1]Sheet1!$F$5)),"")))</f>
        <v/>
      </c>
      <c r="I22" s="155" t="str">
        <f t="shared" si="0"/>
        <v/>
      </c>
      <c r="J22" s="48"/>
      <c r="K22" s="46"/>
      <c r="L22" s="49"/>
      <c r="M22" s="50">
        <f>1</f>
        <v>1</v>
      </c>
      <c r="N22" s="51" t="str">
        <f t="shared" si="1"/>
        <v>/</v>
      </c>
      <c r="O22" s="48"/>
      <c r="P22" s="49"/>
      <c r="Q22" s="52"/>
      <c r="R22" s="52"/>
      <c r="S22" s="52"/>
      <c r="T22" s="52"/>
      <c r="U22" s="45"/>
      <c r="V22" s="46"/>
      <c r="W22" s="46"/>
      <c r="X22" s="46"/>
      <c r="Y22" s="176"/>
      <c r="Z22" s="176"/>
      <c r="AA22" s="176"/>
      <c r="AB22" s="54"/>
      <c r="AC22" s="156" t="str">
        <f t="shared" si="2"/>
        <v>検算</v>
      </c>
      <c r="AD22" s="157" t="str">
        <f t="shared" si="3"/>
        <v>OK or NG</v>
      </c>
    </row>
    <row r="23" spans="1:30" ht="30" customHeight="1">
      <c r="A23" s="44">
        <f t="shared" si="4"/>
        <v>8</v>
      </c>
      <c r="B23" s="45"/>
      <c r="C23" s="45"/>
      <c r="D23" s="45"/>
      <c r="E23" s="46"/>
      <c r="F23" s="47"/>
      <c r="G23" s="47"/>
      <c r="H23" s="154" t="str">
        <f>IF(D23="新築",IF(E23="","自動入力",IF(E23="S",[1]Sheet1!$F$7,[1]Sheet1!$F$5)),IF(COUNTIF(D23,"増築*")&gt;0,IF(E23="","自動入力",IF(E23="S",[1]Sheet1!$F$7,[1]Sheet1!$F$5)),IF(COUNTIF(D23,"改築*")&gt;0,IF(E23="","自動入力",IF(E23="S",[1]Sheet1!$F$7,[1]Sheet1!$F$5)),"")))</f>
        <v/>
      </c>
      <c r="I23" s="155" t="str">
        <f t="shared" si="0"/>
        <v/>
      </c>
      <c r="J23" s="48"/>
      <c r="K23" s="46"/>
      <c r="L23" s="49"/>
      <c r="M23" s="50">
        <f>1</f>
        <v>1</v>
      </c>
      <c r="N23" s="51" t="str">
        <f t="shared" si="1"/>
        <v>/</v>
      </c>
      <c r="O23" s="48"/>
      <c r="P23" s="49"/>
      <c r="Q23" s="52"/>
      <c r="R23" s="52"/>
      <c r="S23" s="52"/>
      <c r="T23" s="52"/>
      <c r="U23" s="55"/>
      <c r="V23" s="46"/>
      <c r="W23" s="46"/>
      <c r="X23" s="46"/>
      <c r="Y23" s="176"/>
      <c r="Z23" s="176"/>
      <c r="AA23" s="176"/>
      <c r="AB23" s="54"/>
      <c r="AC23" s="156" t="str">
        <f t="shared" si="2"/>
        <v>検算</v>
      </c>
      <c r="AD23" s="157" t="str">
        <f t="shared" si="3"/>
        <v>OK or NG</v>
      </c>
    </row>
    <row r="24" spans="1:30" ht="30" customHeight="1">
      <c r="A24" s="44">
        <f t="shared" si="4"/>
        <v>9</v>
      </c>
      <c r="B24" s="45"/>
      <c r="C24" s="45"/>
      <c r="D24" s="45"/>
      <c r="E24" s="46"/>
      <c r="F24" s="47"/>
      <c r="G24" s="47"/>
      <c r="H24" s="154" t="str">
        <f>IF(D24="新築",IF(E24="","自動入力",IF(E24="S",[1]Sheet1!$F$7,[1]Sheet1!$F$5)),IF(COUNTIF(D24,"増築*")&gt;0,IF(E24="","自動入力",IF(E24="S",[1]Sheet1!$F$7,[1]Sheet1!$F$5)),IF(COUNTIF(D24,"改築*")&gt;0,IF(E24="","自動入力",IF(E24="S",[1]Sheet1!$F$7,[1]Sheet1!$F$5)),"")))</f>
        <v/>
      </c>
      <c r="I24" s="155" t="str">
        <f t="shared" si="0"/>
        <v/>
      </c>
      <c r="J24" s="48"/>
      <c r="K24" s="46"/>
      <c r="L24" s="49"/>
      <c r="M24" s="50">
        <f>1</f>
        <v>1</v>
      </c>
      <c r="N24" s="51" t="str">
        <f t="shared" si="1"/>
        <v>/</v>
      </c>
      <c r="O24" s="48"/>
      <c r="P24" s="49"/>
      <c r="Q24" s="52"/>
      <c r="R24" s="52"/>
      <c r="S24" s="52"/>
      <c r="T24" s="52"/>
      <c r="U24" s="55"/>
      <c r="V24" s="46"/>
      <c r="W24" s="46"/>
      <c r="X24" s="46"/>
      <c r="Y24" s="176"/>
      <c r="Z24" s="176"/>
      <c r="AA24" s="176"/>
      <c r="AB24" s="54"/>
      <c r="AC24" s="156" t="str">
        <f t="shared" si="2"/>
        <v>検算</v>
      </c>
      <c r="AD24" s="157" t="str">
        <f t="shared" si="3"/>
        <v>OK or NG</v>
      </c>
    </row>
    <row r="25" spans="1:30" ht="30" customHeight="1">
      <c r="A25" s="44">
        <f t="shared" si="4"/>
        <v>10</v>
      </c>
      <c r="B25" s="45"/>
      <c r="C25" s="45"/>
      <c r="D25" s="45"/>
      <c r="E25" s="46"/>
      <c r="F25" s="47"/>
      <c r="G25" s="47"/>
      <c r="H25" s="154" t="str">
        <f>IF(D25="新築",IF(E25="","自動入力",IF(E25="S",[1]Sheet1!$F$7,[1]Sheet1!$F$5)),IF(COUNTIF(D25,"増築*")&gt;0,IF(E25="","自動入力",IF(E25="S",[1]Sheet1!$F$7,[1]Sheet1!$F$5)),IF(COUNTIF(D25,"改築*")&gt;0,IF(E25="","自動入力",IF(E25="S",[1]Sheet1!$F$7,[1]Sheet1!$F$5)),"")))</f>
        <v/>
      </c>
      <c r="I25" s="155" t="str">
        <f t="shared" si="0"/>
        <v/>
      </c>
      <c r="J25" s="48"/>
      <c r="K25" s="46"/>
      <c r="L25" s="49"/>
      <c r="M25" s="50">
        <f>1</f>
        <v>1</v>
      </c>
      <c r="N25" s="51" t="str">
        <f t="shared" si="1"/>
        <v>/</v>
      </c>
      <c r="O25" s="48"/>
      <c r="P25" s="49"/>
      <c r="Q25" s="52"/>
      <c r="R25" s="52"/>
      <c r="S25" s="52"/>
      <c r="T25" s="52"/>
      <c r="U25" s="45"/>
      <c r="V25" s="46"/>
      <c r="W25" s="46"/>
      <c r="X25" s="46"/>
      <c r="Y25" s="176"/>
      <c r="Z25" s="176"/>
      <c r="AA25" s="176"/>
      <c r="AB25" s="54"/>
      <c r="AC25" s="156" t="str">
        <f t="shared" si="2"/>
        <v>検算</v>
      </c>
      <c r="AD25" s="157" t="str">
        <f t="shared" si="3"/>
        <v>OK or NG</v>
      </c>
    </row>
    <row r="26" spans="1:30" ht="30" customHeight="1">
      <c r="A26" s="44">
        <f t="shared" si="4"/>
        <v>11</v>
      </c>
      <c r="B26" s="45"/>
      <c r="C26" s="45"/>
      <c r="D26" s="45"/>
      <c r="E26" s="46"/>
      <c r="F26" s="47"/>
      <c r="G26" s="47"/>
      <c r="H26" s="154" t="str">
        <f>IF(D26="新築",IF(E26="","自動入力",IF(E26="S",[1]Sheet1!$F$7,[1]Sheet1!$F$5)),IF(COUNTIF(D26,"増築*")&gt;0,IF(E26="","自動入力",IF(E26="S",[1]Sheet1!$F$7,[1]Sheet1!$F$5)),IF(COUNTIF(D26,"改築*")&gt;0,IF(E26="","自動入力",IF(E26="S",[1]Sheet1!$F$7,[1]Sheet1!$F$5)),"")))</f>
        <v/>
      </c>
      <c r="I26" s="155" t="str">
        <f t="shared" si="0"/>
        <v/>
      </c>
      <c r="J26" s="48"/>
      <c r="K26" s="46"/>
      <c r="L26" s="49"/>
      <c r="M26" s="50">
        <f>1</f>
        <v>1</v>
      </c>
      <c r="N26" s="51" t="str">
        <f t="shared" si="1"/>
        <v>/</v>
      </c>
      <c r="O26" s="48"/>
      <c r="P26" s="49"/>
      <c r="Q26" s="52"/>
      <c r="R26" s="52"/>
      <c r="S26" s="52"/>
      <c r="T26" s="52"/>
      <c r="U26" s="45"/>
      <c r="V26" s="46"/>
      <c r="W26" s="46"/>
      <c r="X26" s="46"/>
      <c r="Y26" s="176"/>
      <c r="Z26" s="176"/>
      <c r="AA26" s="176"/>
      <c r="AB26" s="53"/>
      <c r="AC26" s="156" t="str">
        <f t="shared" si="2"/>
        <v>検算</v>
      </c>
      <c r="AD26" s="157" t="str">
        <f t="shared" si="3"/>
        <v>OK or NG</v>
      </c>
    </row>
    <row r="27" spans="1:30" ht="30" customHeight="1">
      <c r="A27" s="44">
        <f t="shared" si="4"/>
        <v>12</v>
      </c>
      <c r="B27" s="45"/>
      <c r="C27" s="45"/>
      <c r="D27" s="45"/>
      <c r="E27" s="46"/>
      <c r="F27" s="47"/>
      <c r="G27" s="47"/>
      <c r="H27" s="154" t="str">
        <f>IF(D27="新築",IF(E27="","自動入力",IF(E27="S",[1]Sheet1!$F$7,[1]Sheet1!$F$5)),IF(COUNTIF(D27,"増築*")&gt;0,IF(E27="","自動入力",IF(E27="S",[1]Sheet1!$F$7,[1]Sheet1!$F$5)),IF(COUNTIF(D27,"改築*")&gt;0,IF(E27="","自動入力",IF(E27="S",[1]Sheet1!$F$7,[1]Sheet1!$F$5)),"")))</f>
        <v/>
      </c>
      <c r="I27" s="155" t="str">
        <f t="shared" si="0"/>
        <v/>
      </c>
      <c r="J27" s="48"/>
      <c r="K27" s="46"/>
      <c r="L27" s="49"/>
      <c r="M27" s="50">
        <f>1</f>
        <v>1</v>
      </c>
      <c r="N27" s="51" t="str">
        <f t="shared" si="1"/>
        <v>/</v>
      </c>
      <c r="O27" s="48"/>
      <c r="P27" s="49"/>
      <c r="Q27" s="52"/>
      <c r="R27" s="52"/>
      <c r="S27" s="52"/>
      <c r="T27" s="52"/>
      <c r="U27" s="45"/>
      <c r="V27" s="46"/>
      <c r="W27" s="46"/>
      <c r="X27" s="46"/>
      <c r="Y27" s="176"/>
      <c r="Z27" s="176"/>
      <c r="AA27" s="176"/>
      <c r="AB27" s="54"/>
      <c r="AC27" s="156" t="str">
        <f t="shared" si="2"/>
        <v>検算</v>
      </c>
      <c r="AD27" s="157" t="str">
        <f t="shared" si="3"/>
        <v>OK or NG</v>
      </c>
    </row>
    <row r="28" spans="1:30" ht="30" customHeight="1">
      <c r="A28" s="44">
        <f t="shared" si="4"/>
        <v>13</v>
      </c>
      <c r="B28" s="45"/>
      <c r="C28" s="45"/>
      <c r="D28" s="45"/>
      <c r="E28" s="46"/>
      <c r="F28" s="47"/>
      <c r="G28" s="47"/>
      <c r="H28" s="154" t="str">
        <f>IF(D28="新築",IF(E28="","自動入力",IF(E28="S",[1]Sheet1!$F$7,[1]Sheet1!$F$5)),IF(COUNTIF(D28,"増築*")&gt;0,IF(E28="","自動入力",IF(E28="S",[1]Sheet1!$F$7,[1]Sheet1!$F$5)),IF(COUNTIF(D28,"改築*")&gt;0,IF(E28="","自動入力",IF(E28="S",[1]Sheet1!$F$7,[1]Sheet1!$F$5)),"")))</f>
        <v/>
      </c>
      <c r="I28" s="155" t="str">
        <f t="shared" si="0"/>
        <v/>
      </c>
      <c r="J28" s="48"/>
      <c r="K28" s="46"/>
      <c r="L28" s="49"/>
      <c r="M28" s="50">
        <f>1</f>
        <v>1</v>
      </c>
      <c r="N28" s="51" t="str">
        <f t="shared" si="1"/>
        <v>/</v>
      </c>
      <c r="O28" s="48"/>
      <c r="P28" s="49"/>
      <c r="Q28" s="52"/>
      <c r="R28" s="52"/>
      <c r="S28" s="52"/>
      <c r="T28" s="52"/>
      <c r="U28" s="45"/>
      <c r="V28" s="46"/>
      <c r="W28" s="46"/>
      <c r="X28" s="46"/>
      <c r="Y28" s="176"/>
      <c r="Z28" s="176"/>
      <c r="AA28" s="176"/>
      <c r="AB28" s="54"/>
      <c r="AC28" s="156" t="str">
        <f t="shared" si="2"/>
        <v>検算</v>
      </c>
      <c r="AD28" s="157" t="str">
        <f t="shared" si="3"/>
        <v>OK or NG</v>
      </c>
    </row>
    <row r="29" spans="1:30" ht="30" customHeight="1">
      <c r="A29" s="44">
        <f t="shared" si="4"/>
        <v>14</v>
      </c>
      <c r="B29" s="45"/>
      <c r="C29" s="45"/>
      <c r="D29" s="45"/>
      <c r="E29" s="46"/>
      <c r="F29" s="47"/>
      <c r="G29" s="47"/>
      <c r="H29" s="154" t="str">
        <f>IF(D29="新築",IF(E29="","自動入力",IF(E29="S",[1]Sheet1!$F$7,[1]Sheet1!$F$5)),IF(COUNTIF(D29,"増築*")&gt;0,IF(E29="","自動入力",IF(E29="S",[1]Sheet1!$F$7,[1]Sheet1!$F$5)),IF(COUNTIF(D29,"改築*")&gt;0,IF(E29="","自動入力",IF(E29="S",[1]Sheet1!$F$7,[1]Sheet1!$F$5)),"")))</f>
        <v/>
      </c>
      <c r="I29" s="155" t="str">
        <f t="shared" si="0"/>
        <v/>
      </c>
      <c r="J29" s="48"/>
      <c r="K29" s="46"/>
      <c r="L29" s="49"/>
      <c r="M29" s="50">
        <f>1</f>
        <v>1</v>
      </c>
      <c r="N29" s="51" t="str">
        <f t="shared" si="1"/>
        <v>/</v>
      </c>
      <c r="O29" s="48"/>
      <c r="P29" s="49"/>
      <c r="Q29" s="52"/>
      <c r="R29" s="52"/>
      <c r="S29" s="52"/>
      <c r="T29" s="52"/>
      <c r="U29" s="45"/>
      <c r="V29" s="46"/>
      <c r="W29" s="46"/>
      <c r="X29" s="46"/>
      <c r="Y29" s="176"/>
      <c r="Z29" s="176"/>
      <c r="AA29" s="176"/>
      <c r="AB29" s="54"/>
      <c r="AC29" s="156" t="str">
        <f t="shared" si="2"/>
        <v>検算</v>
      </c>
      <c r="AD29" s="157" t="str">
        <f t="shared" si="3"/>
        <v>OK or NG</v>
      </c>
    </row>
    <row r="30" spans="1:30" ht="30" customHeight="1">
      <c r="A30" s="44">
        <f t="shared" si="4"/>
        <v>15</v>
      </c>
      <c r="B30" s="45"/>
      <c r="C30" s="45"/>
      <c r="D30" s="45"/>
      <c r="E30" s="46"/>
      <c r="F30" s="47"/>
      <c r="G30" s="47"/>
      <c r="H30" s="154" t="str">
        <f>IF(D30="新築",IF(E30="","自動入力",IF(E30="S",[1]Sheet1!$F$7,[1]Sheet1!$F$5)),IF(COUNTIF(D30,"増築*")&gt;0,IF(E30="","自動入力",IF(E30="S",[1]Sheet1!$F$7,[1]Sheet1!$F$5)),IF(COUNTIF(D30,"改築*")&gt;0,IF(E30="","自動入力",IF(E30="S",[1]Sheet1!$F$7,[1]Sheet1!$F$5)),"")))</f>
        <v/>
      </c>
      <c r="I30" s="155" t="str">
        <f t="shared" si="0"/>
        <v/>
      </c>
      <c r="J30" s="48"/>
      <c r="K30" s="46"/>
      <c r="L30" s="49"/>
      <c r="M30" s="50">
        <f>1</f>
        <v>1</v>
      </c>
      <c r="N30" s="51" t="str">
        <f t="shared" si="1"/>
        <v>/</v>
      </c>
      <c r="O30" s="48"/>
      <c r="P30" s="49"/>
      <c r="Q30" s="52"/>
      <c r="R30" s="52"/>
      <c r="S30" s="52"/>
      <c r="T30" s="52"/>
      <c r="U30" s="45"/>
      <c r="V30" s="46"/>
      <c r="W30" s="46"/>
      <c r="X30" s="46"/>
      <c r="Y30" s="176"/>
      <c r="Z30" s="176"/>
      <c r="AA30" s="176"/>
      <c r="AB30" s="54"/>
      <c r="AC30" s="156" t="str">
        <f t="shared" si="2"/>
        <v>検算</v>
      </c>
      <c r="AD30" s="157" t="str">
        <f t="shared" si="3"/>
        <v>OK or NG</v>
      </c>
    </row>
    <row r="31" spans="1:30" ht="30" customHeight="1">
      <c r="A31" s="44">
        <f t="shared" si="4"/>
        <v>16</v>
      </c>
      <c r="B31" s="45"/>
      <c r="C31" s="45"/>
      <c r="D31" s="45"/>
      <c r="E31" s="46"/>
      <c r="F31" s="47"/>
      <c r="G31" s="47"/>
      <c r="H31" s="154" t="str">
        <f>IF(D31="新築",IF(E31="","自動入力",IF(E31="S",[1]Sheet1!$F$7,[1]Sheet1!$F$5)),IF(COUNTIF(D31,"増築*")&gt;0,IF(E31="","自動入力",IF(E31="S",[1]Sheet1!$F$7,[1]Sheet1!$F$5)),IF(COUNTIF(D31,"改築*")&gt;0,IF(E31="","自動入力",IF(E31="S",[1]Sheet1!$F$7,[1]Sheet1!$F$5)),"")))</f>
        <v/>
      </c>
      <c r="I31" s="155" t="str">
        <f t="shared" si="0"/>
        <v/>
      </c>
      <c r="J31" s="48"/>
      <c r="K31" s="46"/>
      <c r="L31" s="49"/>
      <c r="M31" s="50">
        <f>1</f>
        <v>1</v>
      </c>
      <c r="N31" s="51" t="str">
        <f t="shared" si="1"/>
        <v>/</v>
      </c>
      <c r="O31" s="48"/>
      <c r="P31" s="49"/>
      <c r="Q31" s="52"/>
      <c r="R31" s="52"/>
      <c r="S31" s="52"/>
      <c r="T31" s="52"/>
      <c r="U31" s="45"/>
      <c r="V31" s="46"/>
      <c r="W31" s="46"/>
      <c r="X31" s="46"/>
      <c r="Y31" s="176"/>
      <c r="Z31" s="176"/>
      <c r="AA31" s="176"/>
      <c r="AB31" s="54"/>
      <c r="AC31" s="156" t="str">
        <f t="shared" si="2"/>
        <v>検算</v>
      </c>
      <c r="AD31" s="157" t="str">
        <f t="shared" si="3"/>
        <v>OK or NG</v>
      </c>
    </row>
    <row r="32" spans="1:30" ht="30" customHeight="1">
      <c r="A32" s="44">
        <f t="shared" si="4"/>
        <v>17</v>
      </c>
      <c r="B32" s="45"/>
      <c r="C32" s="45"/>
      <c r="D32" s="45"/>
      <c r="E32" s="46"/>
      <c r="F32" s="47"/>
      <c r="G32" s="47"/>
      <c r="H32" s="154" t="str">
        <f>IF(D32="新築",IF(E32="","自動入力",IF(E32="S",[1]Sheet1!$F$7,[1]Sheet1!$F$5)),IF(COUNTIF(D32,"増築*")&gt;0,IF(E32="","自動入力",IF(E32="S",[1]Sheet1!$F$7,[1]Sheet1!$F$5)),IF(COUNTIF(D32,"改築*")&gt;0,IF(E32="","自動入力",IF(E32="S",[1]Sheet1!$F$7,[1]Sheet1!$F$5)),"")))</f>
        <v/>
      </c>
      <c r="I32" s="155" t="str">
        <f t="shared" si="0"/>
        <v/>
      </c>
      <c r="J32" s="48"/>
      <c r="K32" s="46"/>
      <c r="L32" s="49"/>
      <c r="M32" s="50">
        <f>1</f>
        <v>1</v>
      </c>
      <c r="N32" s="51" t="str">
        <f t="shared" si="1"/>
        <v>/</v>
      </c>
      <c r="O32" s="48"/>
      <c r="P32" s="49"/>
      <c r="Q32" s="52"/>
      <c r="R32" s="52"/>
      <c r="S32" s="52"/>
      <c r="T32" s="52"/>
      <c r="U32" s="45"/>
      <c r="V32" s="46"/>
      <c r="W32" s="46"/>
      <c r="X32" s="46"/>
      <c r="Y32" s="176"/>
      <c r="Z32" s="176"/>
      <c r="AA32" s="176"/>
      <c r="AB32" s="54"/>
      <c r="AC32" s="156" t="str">
        <f t="shared" si="2"/>
        <v>検算</v>
      </c>
      <c r="AD32" s="157" t="str">
        <f t="shared" si="3"/>
        <v>OK or NG</v>
      </c>
    </row>
    <row r="33" spans="1:30" ht="30" customHeight="1">
      <c r="A33" s="44">
        <f t="shared" si="4"/>
        <v>18</v>
      </c>
      <c r="B33" s="45"/>
      <c r="C33" s="45"/>
      <c r="D33" s="45"/>
      <c r="E33" s="46"/>
      <c r="F33" s="47"/>
      <c r="G33" s="47"/>
      <c r="H33" s="154" t="str">
        <f>IF(D33="新築",IF(E33="","自動入力",IF(E33="S",[1]Sheet1!$F$7,[1]Sheet1!$F$5)),IF(COUNTIF(D33,"増築*")&gt;0,IF(E33="","自動入力",IF(E33="S",[1]Sheet1!$F$7,[1]Sheet1!$F$5)),IF(COUNTIF(D33,"改築*")&gt;0,IF(E33="","自動入力",IF(E33="S",[1]Sheet1!$F$7,[1]Sheet1!$F$5)),"")))</f>
        <v/>
      </c>
      <c r="I33" s="155" t="str">
        <f t="shared" si="0"/>
        <v/>
      </c>
      <c r="J33" s="48"/>
      <c r="K33" s="46"/>
      <c r="L33" s="49"/>
      <c r="M33" s="50">
        <f>1</f>
        <v>1</v>
      </c>
      <c r="N33" s="51" t="str">
        <f t="shared" si="1"/>
        <v>/</v>
      </c>
      <c r="O33" s="48"/>
      <c r="P33" s="49"/>
      <c r="Q33" s="52"/>
      <c r="R33" s="52"/>
      <c r="S33" s="52"/>
      <c r="T33" s="52"/>
      <c r="U33" s="45"/>
      <c r="V33" s="46"/>
      <c r="W33" s="46"/>
      <c r="X33" s="46"/>
      <c r="Y33" s="176"/>
      <c r="Z33" s="176"/>
      <c r="AA33" s="176"/>
      <c r="AB33" s="54"/>
      <c r="AC33" s="156" t="str">
        <f t="shared" si="2"/>
        <v>検算</v>
      </c>
      <c r="AD33" s="157" t="str">
        <f t="shared" si="3"/>
        <v>OK or NG</v>
      </c>
    </row>
    <row r="34" spans="1:30" ht="30" customHeight="1">
      <c r="A34" s="44">
        <f t="shared" si="4"/>
        <v>19</v>
      </c>
      <c r="B34" s="45"/>
      <c r="C34" s="45"/>
      <c r="D34" s="45"/>
      <c r="E34" s="46"/>
      <c r="F34" s="47"/>
      <c r="G34" s="47"/>
      <c r="H34" s="154" t="str">
        <f>IF(D34="新築",IF(E34="","自動入力",IF(E34="S",[1]Sheet1!$F$7,[1]Sheet1!$F$5)),IF(COUNTIF(D34,"増築*")&gt;0,IF(E34="","自動入力",IF(E34="S",[1]Sheet1!$F$7,[1]Sheet1!$F$5)),IF(COUNTIF(D34,"改築*")&gt;0,IF(E34="","自動入力",IF(E34="S",[1]Sheet1!$F$7,[1]Sheet1!$F$5)),"")))</f>
        <v/>
      </c>
      <c r="I34" s="155" t="str">
        <f t="shared" si="0"/>
        <v/>
      </c>
      <c r="J34" s="48"/>
      <c r="K34" s="46"/>
      <c r="L34" s="49"/>
      <c r="M34" s="50">
        <f>1</f>
        <v>1</v>
      </c>
      <c r="N34" s="51" t="str">
        <f t="shared" si="1"/>
        <v>/</v>
      </c>
      <c r="O34" s="48"/>
      <c r="P34" s="49"/>
      <c r="Q34" s="52"/>
      <c r="R34" s="52"/>
      <c r="S34" s="52"/>
      <c r="T34" s="52"/>
      <c r="U34" s="45"/>
      <c r="V34" s="46"/>
      <c r="W34" s="46"/>
      <c r="X34" s="46"/>
      <c r="Y34" s="176"/>
      <c r="Z34" s="176"/>
      <c r="AA34" s="176"/>
      <c r="AB34" s="54"/>
      <c r="AC34" s="156" t="str">
        <f t="shared" si="2"/>
        <v>検算</v>
      </c>
      <c r="AD34" s="157" t="str">
        <f t="shared" si="3"/>
        <v>OK or NG</v>
      </c>
    </row>
    <row r="35" spans="1:30" ht="30" customHeight="1" thickBot="1">
      <c r="A35" s="163">
        <f t="shared" si="4"/>
        <v>20</v>
      </c>
      <c r="B35" s="56"/>
      <c r="C35" s="56"/>
      <c r="D35" s="56"/>
      <c r="E35" s="57"/>
      <c r="F35" s="58"/>
      <c r="G35" s="58"/>
      <c r="H35" s="158" t="str">
        <f>IF(D35="新築",IF(E35="","自動入力",IF(E35="S",[1]Sheet1!$F$7,[1]Sheet1!$F$5)),IF(COUNTIF(D35,"増築*")&gt;0,IF(E35="","自動入力",IF(E35="S",[1]Sheet1!$F$7,[1]Sheet1!$F$5)),IF(COUNTIF(D35,"改築*")&gt;0,IF(E35="","自動入力",IF(E35="S",[1]Sheet1!$F$7,[1]Sheet1!$F$5)),"")))</f>
        <v/>
      </c>
      <c r="I35" s="159" t="str">
        <f t="shared" si="0"/>
        <v/>
      </c>
      <c r="J35" s="59"/>
      <c r="K35" s="57"/>
      <c r="L35" s="60"/>
      <c r="M35" s="61">
        <f>1</f>
        <v>1</v>
      </c>
      <c r="N35" s="62" t="str">
        <f t="shared" si="1"/>
        <v>/</v>
      </c>
      <c r="O35" s="59"/>
      <c r="P35" s="60"/>
      <c r="Q35" s="63"/>
      <c r="R35" s="63"/>
      <c r="S35" s="63"/>
      <c r="T35" s="63"/>
      <c r="U35" s="56"/>
      <c r="V35" s="57"/>
      <c r="W35" s="57"/>
      <c r="X35" s="57"/>
      <c r="Y35" s="177"/>
      <c r="Z35" s="177"/>
      <c r="AA35" s="177"/>
      <c r="AB35" s="64"/>
      <c r="AC35" s="160" t="str">
        <f t="shared" si="2"/>
        <v>検算</v>
      </c>
      <c r="AD35" s="161" t="str">
        <f t="shared" si="3"/>
        <v>OK or NG</v>
      </c>
    </row>
  </sheetData>
  <sheetProtection formatCells="0" formatColumns="0" formatRows="0" insertColumns="0" insertRows="0" deleteColumns="0" deleteRows="0" sort="0" autoFilter="0"/>
  <mergeCells count="22">
    <mergeCell ref="L12:L14"/>
    <mergeCell ref="Y11:AA11"/>
    <mergeCell ref="A12:A14"/>
    <mergeCell ref="B12:B14"/>
    <mergeCell ref="C12:C14"/>
    <mergeCell ref="D12:D14"/>
    <mergeCell ref="E12:E14"/>
    <mergeCell ref="Y12:Y14"/>
    <mergeCell ref="F12:F14"/>
    <mergeCell ref="G12:G14"/>
    <mergeCell ref="H12:H14"/>
    <mergeCell ref="I12:J14"/>
    <mergeCell ref="K12:K14"/>
    <mergeCell ref="AB12:AB14"/>
    <mergeCell ref="AC12:AD14"/>
    <mergeCell ref="Z13:Z14"/>
    <mergeCell ref="M12:O14"/>
    <mergeCell ref="P12:P14"/>
    <mergeCell ref="Q12:Q14"/>
    <mergeCell ref="U12:U14"/>
    <mergeCell ref="W12:W14"/>
    <mergeCell ref="X12:X14"/>
  </mergeCells>
  <phoneticPr fontId="2"/>
  <conditionalFormatting sqref="A16:AB35">
    <cfRule type="expression" dxfId="8" priority="4">
      <formula>A16&lt;&gt;""</formula>
    </cfRule>
  </conditionalFormatting>
  <conditionalFormatting sqref="K12:M12 Z13:AA13 R13:T14 V13:V14 AA14 F1:AD11 A1:E12 F12:I12 P12:AC12 A15:AD1048576">
    <cfRule type="expression" dxfId="7" priority="3">
      <formula>_xlfn.ISFORMULA(A1)</formula>
    </cfRule>
  </conditionalFormatting>
  <conditionalFormatting sqref="B11:C11">
    <cfRule type="expression" dxfId="6" priority="9">
      <formula>COUNTIF(B11:C11,"都道府県*")&gt;0</formula>
    </cfRule>
  </conditionalFormatting>
  <conditionalFormatting sqref="B16:D35 L16:AB35">
    <cfRule type="expression" dxfId="5" priority="8">
      <formula>COUNTIF($B16:$D16,"&lt;&gt;"&amp;"")&gt;0</formula>
    </cfRule>
  </conditionalFormatting>
  <conditionalFormatting sqref="D11">
    <cfRule type="expression" dxfId="4" priority="2">
      <formula>_xlfn.ISFORMULA(D11)</formula>
    </cfRule>
  </conditionalFormatting>
  <conditionalFormatting sqref="D11:P11 Y11">
    <cfRule type="expression" dxfId="3" priority="1">
      <formula>COUNTIF($D$11,"*エラー*")&gt;0</formula>
    </cfRule>
  </conditionalFormatting>
  <conditionalFormatting sqref="E16:H35">
    <cfRule type="expression" dxfId="2" priority="5">
      <formula>SUM(COUNTIF($D16,"新築"),COUNTIF($D16,"増築*"),COUNTIF($D16,"改築*"))&gt;0</formula>
    </cfRule>
  </conditionalFormatting>
  <conditionalFormatting sqref="I16:J35">
    <cfRule type="expression" dxfId="1" priority="7">
      <formula>SUM(COUNTIF($D16,"耐震補強"),COUNTIF($D16,"改築（耐震）"))&gt;0</formula>
    </cfRule>
  </conditionalFormatting>
  <conditionalFormatting sqref="K16:K35">
    <cfRule type="expression" dxfId="0" priority="6">
      <formula>SUM(COUNTIF($D16,"改築（その他）"))&gt;0</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Q30"/>
  <sheetViews>
    <sheetView workbookViewId="0">
      <selection activeCell="F25" sqref="F25"/>
    </sheetView>
  </sheetViews>
  <sheetFormatPr defaultRowHeight="13.2"/>
  <cols>
    <col min="1" max="1" width="21.109375" customWidth="1"/>
    <col min="10" max="10" width="25.6640625" bestFit="1" customWidth="1"/>
    <col min="11" max="11" width="9.77734375" style="4" bestFit="1" customWidth="1"/>
    <col min="12" max="12" width="4.44140625" style="4" bestFit="1" customWidth="1"/>
    <col min="13" max="13" width="7.77734375" style="4" bestFit="1" customWidth="1"/>
    <col min="14" max="14" width="10.21875" style="1" bestFit="1" customWidth="1"/>
    <col min="15" max="15" width="7.77734375" style="1" bestFit="1" customWidth="1"/>
  </cols>
  <sheetData>
    <row r="3" spans="1:15">
      <c r="J3" t="s">
        <v>85</v>
      </c>
    </row>
    <row r="4" spans="1:15">
      <c r="A4" t="s">
        <v>21</v>
      </c>
      <c r="B4" t="s">
        <v>45</v>
      </c>
      <c r="E4" t="s">
        <v>17</v>
      </c>
      <c r="F4" t="s">
        <v>16</v>
      </c>
      <c r="G4" t="s">
        <v>15</v>
      </c>
      <c r="J4" s="5" t="s">
        <v>86</v>
      </c>
      <c r="K4" s="5" t="s">
        <v>67</v>
      </c>
      <c r="L4" s="5"/>
      <c r="M4" s="5" t="s">
        <v>15</v>
      </c>
      <c r="N4" s="9" t="s">
        <v>87</v>
      </c>
      <c r="O4" s="9" t="s">
        <v>88</v>
      </c>
    </row>
    <row r="5" spans="1:15">
      <c r="A5" t="s">
        <v>7</v>
      </c>
      <c r="B5" t="s">
        <v>7</v>
      </c>
      <c r="E5" t="s">
        <v>18</v>
      </c>
      <c r="F5" s="2">
        <v>238300</v>
      </c>
      <c r="G5">
        <v>3</v>
      </c>
      <c r="H5" s="2" t="s">
        <v>22</v>
      </c>
      <c r="J5" s="6" t="s">
        <v>7</v>
      </c>
      <c r="K5" s="7"/>
      <c r="L5" s="7"/>
      <c r="M5" s="7">
        <v>3</v>
      </c>
      <c r="N5" s="8" t="s">
        <v>89</v>
      </c>
      <c r="O5" s="8" t="s">
        <v>82</v>
      </c>
    </row>
    <row r="6" spans="1:15">
      <c r="A6" t="s">
        <v>8</v>
      </c>
      <c r="B6" t="s">
        <v>8</v>
      </c>
      <c r="E6" t="s">
        <v>20</v>
      </c>
      <c r="F6" s="2">
        <v>238300</v>
      </c>
      <c r="G6">
        <v>2</v>
      </c>
      <c r="H6" s="2" t="s">
        <v>23</v>
      </c>
      <c r="J6" s="6" t="s">
        <v>8</v>
      </c>
      <c r="K6" s="7"/>
      <c r="L6" s="7"/>
      <c r="M6" s="7">
        <v>3</v>
      </c>
      <c r="N6" s="8" t="s">
        <v>89</v>
      </c>
      <c r="O6" s="8" t="s">
        <v>82</v>
      </c>
    </row>
    <row r="7" spans="1:15">
      <c r="A7" t="s">
        <v>29</v>
      </c>
      <c r="B7" t="s">
        <v>29</v>
      </c>
      <c r="E7" t="s">
        <v>19</v>
      </c>
      <c r="F7" s="2">
        <v>211800</v>
      </c>
      <c r="H7" t="s">
        <v>24</v>
      </c>
      <c r="J7" s="6" t="s">
        <v>29</v>
      </c>
      <c r="K7" s="7"/>
      <c r="L7" s="7"/>
      <c r="M7" s="7">
        <v>3</v>
      </c>
      <c r="N7" s="8" t="s">
        <v>89</v>
      </c>
      <c r="O7" s="8" t="s">
        <v>82</v>
      </c>
    </row>
    <row r="8" spans="1:15">
      <c r="A8" t="s">
        <v>9</v>
      </c>
      <c r="B8" t="s">
        <v>9</v>
      </c>
      <c r="J8" s="6" t="s">
        <v>9</v>
      </c>
      <c r="K8" s="7"/>
      <c r="L8" s="7"/>
      <c r="M8" s="7">
        <v>3</v>
      </c>
      <c r="N8" s="8" t="s">
        <v>89</v>
      </c>
      <c r="O8" s="8" t="s">
        <v>82</v>
      </c>
    </row>
    <row r="9" spans="1:15">
      <c r="A9" t="s">
        <v>30</v>
      </c>
      <c r="B9" t="s">
        <v>30</v>
      </c>
      <c r="J9" s="6" t="s">
        <v>30</v>
      </c>
      <c r="K9" s="7"/>
      <c r="L9" s="7"/>
      <c r="M9" s="7">
        <v>3</v>
      </c>
      <c r="N9" s="8" t="s">
        <v>89</v>
      </c>
      <c r="O9" s="8" t="s">
        <v>82</v>
      </c>
    </row>
    <row r="10" spans="1:15">
      <c r="A10" t="s">
        <v>31</v>
      </c>
      <c r="B10" t="s">
        <v>31</v>
      </c>
      <c r="J10" s="6" t="s">
        <v>31</v>
      </c>
      <c r="K10" s="7"/>
      <c r="L10" s="7"/>
      <c r="M10" s="7">
        <v>3</v>
      </c>
      <c r="N10" s="8" t="s">
        <v>89</v>
      </c>
      <c r="O10" s="8" t="s">
        <v>82</v>
      </c>
    </row>
    <row r="11" spans="1:15">
      <c r="A11" t="s">
        <v>32</v>
      </c>
      <c r="B11" t="s">
        <v>32</v>
      </c>
      <c r="J11" s="131" t="s">
        <v>135</v>
      </c>
      <c r="K11" s="132"/>
      <c r="L11" s="132"/>
      <c r="M11" s="132"/>
      <c r="N11" s="73">
        <v>10000</v>
      </c>
      <c r="O11" s="73">
        <v>5000</v>
      </c>
    </row>
    <row r="12" spans="1:15">
      <c r="A12" t="s">
        <v>33</v>
      </c>
      <c r="B12" t="s">
        <v>33</v>
      </c>
      <c r="J12" s="6" t="s">
        <v>32</v>
      </c>
      <c r="K12" s="7"/>
      <c r="L12" s="7"/>
      <c r="M12" s="7">
        <v>3</v>
      </c>
      <c r="N12" s="8">
        <v>10000</v>
      </c>
      <c r="O12" s="215">
        <v>5000</v>
      </c>
    </row>
    <row r="13" spans="1:15">
      <c r="A13" t="s">
        <v>34</v>
      </c>
      <c r="B13" t="s">
        <v>34</v>
      </c>
      <c r="J13" s="6" t="s">
        <v>33</v>
      </c>
      <c r="K13" s="7"/>
      <c r="L13" s="7"/>
      <c r="M13" s="7">
        <v>3</v>
      </c>
      <c r="N13" s="8">
        <v>10000</v>
      </c>
      <c r="O13" s="215"/>
    </row>
    <row r="14" spans="1:15">
      <c r="A14" t="s">
        <v>99</v>
      </c>
      <c r="B14" t="s">
        <v>99</v>
      </c>
      <c r="J14" s="6" t="s">
        <v>34</v>
      </c>
      <c r="K14" s="7"/>
      <c r="L14" s="7"/>
      <c r="M14" s="7">
        <v>3</v>
      </c>
      <c r="N14" s="8">
        <v>10000</v>
      </c>
      <c r="O14" s="215"/>
    </row>
    <row r="15" spans="1:15">
      <c r="A15" t="s">
        <v>35</v>
      </c>
      <c r="B15" t="s">
        <v>35</v>
      </c>
      <c r="J15" s="6" t="s">
        <v>84</v>
      </c>
      <c r="K15" s="7"/>
      <c r="L15" s="7"/>
      <c r="M15" s="7">
        <v>3</v>
      </c>
      <c r="N15" s="8">
        <v>3920</v>
      </c>
      <c r="O15" s="8" t="s">
        <v>82</v>
      </c>
    </row>
    <row r="16" spans="1:15">
      <c r="A16" t="s">
        <v>26</v>
      </c>
      <c r="B16" t="s">
        <v>26</v>
      </c>
      <c r="J16" s="6" t="s">
        <v>35</v>
      </c>
      <c r="K16" s="7" t="s">
        <v>81</v>
      </c>
      <c r="L16" s="7">
        <v>0.3</v>
      </c>
      <c r="M16" s="7">
        <v>2</v>
      </c>
      <c r="N16" s="8" t="s">
        <v>82</v>
      </c>
      <c r="O16" s="8">
        <v>4000</v>
      </c>
    </row>
    <row r="17" spans="1:17">
      <c r="A17" t="s">
        <v>27</v>
      </c>
      <c r="B17" t="s">
        <v>27</v>
      </c>
      <c r="J17" s="6" t="s">
        <v>35</v>
      </c>
      <c r="K17" s="7" t="s">
        <v>83</v>
      </c>
      <c r="L17" s="7">
        <v>0.7</v>
      </c>
      <c r="M17" s="7">
        <v>2</v>
      </c>
      <c r="N17" s="8" t="s">
        <v>82</v>
      </c>
      <c r="O17" s="8">
        <v>4000</v>
      </c>
    </row>
    <row r="18" spans="1:17">
      <c r="A18" t="s">
        <v>58</v>
      </c>
      <c r="B18" t="s">
        <v>58</v>
      </c>
      <c r="J18" s="6" t="s">
        <v>35</v>
      </c>
      <c r="K18" s="7" t="s">
        <v>81</v>
      </c>
      <c r="L18" s="7">
        <v>0.7</v>
      </c>
      <c r="M18" s="7">
        <v>3</v>
      </c>
      <c r="N18" s="8" t="s">
        <v>82</v>
      </c>
      <c r="O18" s="8">
        <v>4000</v>
      </c>
    </row>
    <row r="19" spans="1:17">
      <c r="A19" t="s">
        <v>36</v>
      </c>
      <c r="B19" t="s">
        <v>36</v>
      </c>
      <c r="J19" s="6" t="s">
        <v>35</v>
      </c>
      <c r="K19" s="7" t="s">
        <v>83</v>
      </c>
      <c r="L19" s="7">
        <v>1.1000000000000001</v>
      </c>
      <c r="M19" s="7">
        <v>3</v>
      </c>
      <c r="N19" s="8" t="s">
        <v>82</v>
      </c>
      <c r="O19" s="8">
        <v>4000</v>
      </c>
    </row>
    <row r="20" spans="1:17">
      <c r="A20" t="s">
        <v>57</v>
      </c>
      <c r="B20" t="s">
        <v>57</v>
      </c>
      <c r="J20" s="6" t="s">
        <v>26</v>
      </c>
      <c r="K20" s="7"/>
      <c r="L20" s="7"/>
      <c r="M20" s="7">
        <v>3</v>
      </c>
      <c r="N20" s="8">
        <v>100000</v>
      </c>
      <c r="O20" s="8" t="s">
        <v>82</v>
      </c>
    </row>
    <row r="21" spans="1:17">
      <c r="A21" t="s">
        <v>37</v>
      </c>
      <c r="B21" t="s">
        <v>37</v>
      </c>
      <c r="J21" s="6" t="s">
        <v>27</v>
      </c>
      <c r="K21" s="7"/>
      <c r="L21" s="7"/>
      <c r="M21" s="7">
        <v>3</v>
      </c>
      <c r="N21" s="8">
        <v>100000</v>
      </c>
      <c r="O21" s="8" t="s">
        <v>82</v>
      </c>
    </row>
    <row r="22" spans="1:17">
      <c r="A22" t="s">
        <v>38</v>
      </c>
      <c r="B22" t="s">
        <v>38</v>
      </c>
      <c r="J22" s="6" t="s">
        <v>58</v>
      </c>
      <c r="K22" s="7"/>
      <c r="L22" s="7"/>
      <c r="M22" s="7">
        <v>3</v>
      </c>
      <c r="N22" s="8" t="s">
        <v>82</v>
      </c>
      <c r="O22" s="73" t="s">
        <v>120</v>
      </c>
    </row>
    <row r="23" spans="1:17">
      <c r="A23" t="s">
        <v>39</v>
      </c>
      <c r="B23" t="s">
        <v>39</v>
      </c>
      <c r="J23" s="6" t="s">
        <v>36</v>
      </c>
      <c r="K23" s="7"/>
      <c r="L23" s="7"/>
      <c r="M23" s="7">
        <v>3</v>
      </c>
      <c r="N23" s="8">
        <v>100000</v>
      </c>
      <c r="O23" s="8">
        <v>300</v>
      </c>
    </row>
    <row r="24" spans="1:17">
      <c r="A24" t="s">
        <v>40</v>
      </c>
      <c r="B24" t="s">
        <v>40</v>
      </c>
      <c r="J24" s="6" t="s">
        <v>57</v>
      </c>
      <c r="K24" s="7"/>
      <c r="L24" s="7"/>
      <c r="M24" s="7">
        <v>2</v>
      </c>
      <c r="N24" s="8">
        <v>10000</v>
      </c>
      <c r="O24" s="8">
        <v>300</v>
      </c>
    </row>
    <row r="25" spans="1:17">
      <c r="A25" t="s">
        <v>59</v>
      </c>
      <c r="B25" t="s">
        <v>59</v>
      </c>
      <c r="J25" s="6" t="s">
        <v>37</v>
      </c>
      <c r="K25" s="7"/>
      <c r="L25" s="7"/>
      <c r="M25" s="7">
        <v>3</v>
      </c>
      <c r="N25" s="8">
        <v>100000</v>
      </c>
      <c r="O25" s="8" t="s">
        <v>82</v>
      </c>
    </row>
    <row r="26" spans="1:17">
      <c r="J26" s="6" t="s">
        <v>38</v>
      </c>
      <c r="K26" s="7"/>
      <c r="L26" s="7"/>
      <c r="M26" s="7">
        <v>3</v>
      </c>
      <c r="N26" s="8">
        <v>100000</v>
      </c>
      <c r="O26" s="8">
        <v>4000</v>
      </c>
    </row>
    <row r="27" spans="1:17">
      <c r="J27" s="6" t="s">
        <v>38</v>
      </c>
      <c r="K27" s="7" t="s">
        <v>119</v>
      </c>
      <c r="L27" s="7"/>
      <c r="M27" s="7">
        <v>3</v>
      </c>
      <c r="N27" s="8">
        <v>10000</v>
      </c>
      <c r="O27" s="8">
        <v>4000</v>
      </c>
    </row>
    <row r="28" spans="1:17">
      <c r="J28" s="6" t="s">
        <v>39</v>
      </c>
      <c r="K28" s="7"/>
      <c r="L28" s="7"/>
      <c r="M28" s="7">
        <v>3</v>
      </c>
      <c r="N28" s="8">
        <v>100000</v>
      </c>
      <c r="O28" s="8">
        <v>2000</v>
      </c>
    </row>
    <row r="29" spans="1:17">
      <c r="J29" s="6" t="s">
        <v>40</v>
      </c>
      <c r="K29" s="7"/>
      <c r="L29" s="7"/>
      <c r="M29" s="7">
        <v>3</v>
      </c>
      <c r="N29" s="8">
        <v>100000</v>
      </c>
      <c r="O29" s="8">
        <v>2000</v>
      </c>
    </row>
    <row r="30" spans="1:17">
      <c r="J30" s="6" t="s">
        <v>59</v>
      </c>
      <c r="K30" s="7"/>
      <c r="L30" s="7"/>
      <c r="M30" s="7">
        <v>3</v>
      </c>
      <c r="N30" s="8">
        <v>100000</v>
      </c>
      <c r="O30" s="8">
        <v>1500</v>
      </c>
    </row>
  </sheetData>
  <mergeCells count="1">
    <mergeCell ref="O12:O14"/>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「作業シート」エラーチェック</vt:lpstr>
      <vt:lpstr>作業シート</vt:lpstr>
      <vt:lpstr>記載例</vt:lpstr>
      <vt:lpstr>Sheet1</vt:lpstr>
      <vt:lpstr>記載例!Print_Area</vt:lpstr>
      <vt:lpstr>作業シート!Print_Area</vt:lpstr>
      <vt:lpstr>記載例!Print_Titles</vt:lpstr>
      <vt:lpstr>作業シート!Print_Titles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hiromi-m</dc:creator>
  <cp:lastModifiedBy>小木曽　友里</cp:lastModifiedBy>
  <cp:lastPrinted>2024-03-22T07:24:35Z</cp:lastPrinted>
  <dcterms:created xsi:type="dcterms:W3CDTF">2005-10-31T06:59:29Z</dcterms:created>
  <dcterms:modified xsi:type="dcterms:W3CDTF">2024-03-24T07:34:06Z</dcterms:modified>
</cp:coreProperties>
</file>